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385" yWindow="-15" windowWidth="14430" windowHeight="14400" tabRatio="732" activeTab="1"/>
  </bookViews>
  <sheets>
    <sheet name="GRE Attachment GG" sheetId="2" r:id="rId1"/>
    <sheet name="Forward Rate TO Support Data_GG" sheetId="5" r:id="rId2"/>
    <sheet name="Project Descriptions" sheetId="4" r:id="rId3"/>
  </sheets>
  <externalReferences>
    <externalReference r:id="rId4"/>
    <externalReference r:id="rId5"/>
    <externalReference r:id="rId6"/>
    <externalReference r:id="rId7"/>
    <externalReference r:id="rId8"/>
    <externalReference r:id="rId9"/>
    <externalReference r:id="rId10"/>
  </externalReferences>
  <definedNames>
    <definedName name="_fees">[1]Assumptions!$D$109</definedName>
    <definedName name="_gpint">[1]Assumptions!$D$107:$AK$107</definedName>
    <definedName name="CH_COS" localSheetId="1">#REF!</definedName>
    <definedName name="CH_COS" localSheetId="2">#REF!</definedName>
    <definedName name="CH_COS">#REF!</definedName>
    <definedName name="NSP_COS" localSheetId="1">#REF!</definedName>
    <definedName name="NSP_COS" localSheetId="2">#REF!</definedName>
    <definedName name="NSP_COS">#REF!</definedName>
    <definedName name="_xlnm.Print_Area" localSheetId="1">'Forward Rate TO Support Data_GG'!$A$1:$X$62</definedName>
    <definedName name="_xlnm.Print_Area" localSheetId="0">'GRE Attachment GG'!$A$1:$Q$111</definedName>
    <definedName name="_xlnm.Print_Area" localSheetId="2">'Project Descriptions'!$A$1:$D$18</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 localSheetId="1">#REF!</definedName>
    <definedName name="Print5">#REF!</definedName>
    <definedName name="ProjIDList" localSheetId="1">#REF!</definedName>
    <definedName name="ProjIDList">#REF!</definedName>
    <definedName name="PSCo_COS" localSheetId="1">#REF!</definedName>
    <definedName name="PSCo_COS">#REF!</definedName>
    <definedName name="q_MTEP06_App_AB_Facility" localSheetId="1">#REF!</definedName>
    <definedName name="q_MTEP06_App_AB_Facility">#REF!</definedName>
    <definedName name="q_MTEP06_App_AB_Projects" localSheetId="1">#REF!</definedName>
    <definedName name="q_MTEP06_App_AB_Projects">#REF!</definedName>
    <definedName name="revreq" localSheetId="1">#REF!</definedName>
    <definedName name="revreq">#REF!</definedName>
    <definedName name="SPS_COS" localSheetId="1">#REF!</definedName>
    <definedName name="SPS_COS">#REF!</definedName>
    <definedName name="Xcel" localSheetId="1">'[2]Data Entry and Forecaster'!#REF!</definedName>
    <definedName name="Xcel">'[3]Data Entry and Forecaster'!#REF!</definedName>
    <definedName name="Xcel_COS" localSheetId="1">#REF!</definedName>
    <definedName name="Xcel_COS" localSheetId="2">#REF!</definedName>
    <definedName name="Xcel_COS">#REF!</definedName>
  </definedNames>
  <calcPr calcId="144525"/>
</workbook>
</file>

<file path=xl/calcChain.xml><?xml version="1.0" encoding="utf-8"?>
<calcChain xmlns="http://schemas.openxmlformats.org/spreadsheetml/2006/main">
  <c r="G18" i="2" l="1"/>
  <c r="P84" i="2" l="1"/>
  <c r="P83" i="2"/>
  <c r="P82" i="2"/>
  <c r="P81" i="2"/>
  <c r="P80" i="2"/>
  <c r="P79" i="2"/>
  <c r="P78" i="2"/>
  <c r="P77" i="2"/>
  <c r="P76" i="2"/>
  <c r="P75" i="2"/>
  <c r="P74" i="2"/>
  <c r="P73" i="2"/>
  <c r="J60" i="5" l="1"/>
  <c r="V29" i="5" l="1"/>
  <c r="V30" i="5"/>
  <c r="V31" i="5"/>
  <c r="V32" i="5"/>
  <c r="V33" i="5"/>
  <c r="V34" i="5"/>
  <c r="V35" i="5"/>
  <c r="V36" i="5"/>
  <c r="V37" i="5"/>
  <c r="V38" i="5"/>
  <c r="V39" i="5"/>
  <c r="V28" i="5"/>
  <c r="V27" i="5"/>
  <c r="U29" i="5"/>
  <c r="U30" i="5"/>
  <c r="U31" i="5"/>
  <c r="U32" i="5"/>
  <c r="U33" i="5"/>
  <c r="U34" i="5"/>
  <c r="U35" i="5"/>
  <c r="U36" i="5"/>
  <c r="U37" i="5"/>
  <c r="U38" i="5"/>
  <c r="U39" i="5"/>
  <c r="U28" i="5"/>
  <c r="U27" i="5"/>
  <c r="V13" i="5"/>
  <c r="V14" i="5"/>
  <c r="V15" i="5"/>
  <c r="V16" i="5"/>
  <c r="V17" i="5"/>
  <c r="V18" i="5"/>
  <c r="V19" i="5"/>
  <c r="V20" i="5"/>
  <c r="V21" i="5"/>
  <c r="V22" i="5"/>
  <c r="V23" i="5"/>
  <c r="V12" i="5"/>
  <c r="V11" i="5"/>
  <c r="U13" i="5"/>
  <c r="U14" i="5"/>
  <c r="U15" i="5"/>
  <c r="U16" i="5"/>
  <c r="U17" i="5"/>
  <c r="U18" i="5"/>
  <c r="U19" i="5"/>
  <c r="U20" i="5"/>
  <c r="U21" i="5"/>
  <c r="U22" i="5"/>
  <c r="U23" i="5"/>
  <c r="U12" i="5"/>
  <c r="U11" i="5"/>
  <c r="Q29" i="5"/>
  <c r="Q30" i="5"/>
  <c r="Q31" i="5"/>
  <c r="Q32" i="5"/>
  <c r="Q33" i="5"/>
  <c r="Q34" i="5"/>
  <c r="Q35" i="5"/>
  <c r="Q36" i="5"/>
  <c r="Q37" i="5"/>
  <c r="Q38" i="5"/>
  <c r="Q39" i="5"/>
  <c r="Q28" i="5"/>
  <c r="Q27" i="5"/>
  <c r="P29" i="5"/>
  <c r="P30" i="5"/>
  <c r="P31" i="5"/>
  <c r="P32" i="5"/>
  <c r="P33" i="5"/>
  <c r="P34" i="5"/>
  <c r="P35" i="5"/>
  <c r="P36" i="5"/>
  <c r="P37" i="5"/>
  <c r="P38" i="5"/>
  <c r="P39" i="5"/>
  <c r="P28" i="5"/>
  <c r="P27" i="5"/>
  <c r="P12" i="5"/>
  <c r="P13" i="5"/>
  <c r="P14" i="5"/>
  <c r="P15" i="5"/>
  <c r="P16" i="5"/>
  <c r="P17" i="5"/>
  <c r="P18" i="5"/>
  <c r="P19" i="5"/>
  <c r="P20" i="5"/>
  <c r="P21" i="5"/>
  <c r="P22" i="5"/>
  <c r="P23" i="5"/>
  <c r="P11" i="5"/>
  <c r="Q12" i="5"/>
  <c r="Q13" i="5"/>
  <c r="Q14" i="5"/>
  <c r="Q15" i="5"/>
  <c r="Q16" i="5"/>
  <c r="Q17" i="5"/>
  <c r="Q18" i="5"/>
  <c r="Q19" i="5"/>
  <c r="Q20" i="5"/>
  <c r="Q21" i="5"/>
  <c r="Q22" i="5"/>
  <c r="Q23" i="5"/>
  <c r="Q11" i="5"/>
  <c r="J40" i="5" l="1"/>
  <c r="J45" i="5"/>
  <c r="J46" i="5"/>
  <c r="J47" i="5"/>
  <c r="J48" i="5"/>
  <c r="J49" i="5"/>
  <c r="J50" i="5"/>
  <c r="J51" i="5"/>
  <c r="J52" i="5"/>
  <c r="J53" i="5"/>
  <c r="J54" i="5"/>
  <c r="J55" i="5"/>
  <c r="J56" i="5"/>
  <c r="G36" i="2" l="1"/>
  <c r="J62" i="5" l="1"/>
  <c r="M82" i="2" s="1"/>
  <c r="J44" i="5"/>
  <c r="J57" i="5" s="1"/>
  <c r="H82" i="2" s="1"/>
  <c r="J24" i="5"/>
  <c r="E82" i="2" s="1"/>
  <c r="D39" i="5"/>
  <c r="D38" i="5"/>
  <c r="D37" i="5"/>
  <c r="D36" i="5"/>
  <c r="D35" i="5"/>
  <c r="D34" i="5"/>
  <c r="D33" i="5"/>
  <c r="D32" i="5"/>
  <c r="D31" i="5"/>
  <c r="D30" i="5"/>
  <c r="D29" i="5"/>
  <c r="D28" i="5"/>
  <c r="C27" i="5"/>
  <c r="D27" i="5"/>
  <c r="D23" i="5"/>
  <c r="D22" i="5"/>
  <c r="D21" i="5"/>
  <c r="D20" i="5"/>
  <c r="D19" i="5"/>
  <c r="D18" i="5"/>
  <c r="D17" i="5"/>
  <c r="D16" i="5"/>
  <c r="D15" i="5"/>
  <c r="D14" i="5"/>
  <c r="D13" i="5"/>
  <c r="D12" i="5"/>
  <c r="D11" i="5"/>
  <c r="V40" i="5"/>
  <c r="U40" i="5"/>
  <c r="X24" i="5"/>
  <c r="W24" i="5"/>
  <c r="V24" i="5"/>
  <c r="U24" i="5"/>
  <c r="C39" i="5"/>
  <c r="C38" i="5"/>
  <c r="C37" i="5"/>
  <c r="C36" i="5"/>
  <c r="C35" i="5"/>
  <c r="C34" i="5"/>
  <c r="C33" i="5"/>
  <c r="C32" i="5"/>
  <c r="C31" i="5"/>
  <c r="C30" i="5"/>
  <c r="C29" i="5"/>
  <c r="C28" i="5"/>
  <c r="Q40" i="5"/>
  <c r="P40" i="5"/>
  <c r="S24" i="5"/>
  <c r="R24" i="5"/>
  <c r="C23" i="5"/>
  <c r="C22" i="5"/>
  <c r="C21" i="5"/>
  <c r="C20" i="5"/>
  <c r="C19" i="5"/>
  <c r="C18" i="5"/>
  <c r="C17" i="5"/>
  <c r="C16" i="5"/>
  <c r="C15" i="5"/>
  <c r="C14" i="5"/>
  <c r="C13" i="5"/>
  <c r="C12" i="5"/>
  <c r="C11" i="5"/>
  <c r="Q24" i="5"/>
  <c r="L24" i="5" l="1"/>
  <c r="M56" i="5"/>
  <c r="L56" i="5"/>
  <c r="K56" i="5"/>
  <c r="I56" i="5"/>
  <c r="H56" i="5"/>
  <c r="G56" i="5"/>
  <c r="F56" i="5"/>
  <c r="E56" i="5"/>
  <c r="M55" i="5"/>
  <c r="L55" i="5"/>
  <c r="K55" i="5"/>
  <c r="I55" i="5"/>
  <c r="H55" i="5"/>
  <c r="G55" i="5"/>
  <c r="F55" i="5"/>
  <c r="E55" i="5"/>
  <c r="M54" i="5"/>
  <c r="L54" i="5"/>
  <c r="K54" i="5"/>
  <c r="I54" i="5"/>
  <c r="H54" i="5"/>
  <c r="G54" i="5"/>
  <c r="F54" i="5"/>
  <c r="E54" i="5"/>
  <c r="M53" i="5"/>
  <c r="L53" i="5"/>
  <c r="K53" i="5"/>
  <c r="I53" i="5"/>
  <c r="H53" i="5"/>
  <c r="G53" i="5"/>
  <c r="F53" i="5"/>
  <c r="E53" i="5"/>
  <c r="M52" i="5"/>
  <c r="L52" i="5"/>
  <c r="K52" i="5"/>
  <c r="I52" i="5"/>
  <c r="H52" i="5"/>
  <c r="G52" i="5"/>
  <c r="F52" i="5"/>
  <c r="E52" i="5"/>
  <c r="M51" i="5"/>
  <c r="L51" i="5"/>
  <c r="K51" i="5"/>
  <c r="I51" i="5"/>
  <c r="H51" i="5"/>
  <c r="G51" i="5"/>
  <c r="F51" i="5"/>
  <c r="E51" i="5"/>
  <c r="M50" i="5"/>
  <c r="L50" i="5"/>
  <c r="K50" i="5"/>
  <c r="I50" i="5"/>
  <c r="H50" i="5"/>
  <c r="G50" i="5"/>
  <c r="F50" i="5"/>
  <c r="E50" i="5"/>
  <c r="M49" i="5"/>
  <c r="L49" i="5"/>
  <c r="K49" i="5"/>
  <c r="I49" i="5"/>
  <c r="H49" i="5"/>
  <c r="G49" i="5"/>
  <c r="F49" i="5"/>
  <c r="E49" i="5"/>
  <c r="M48" i="5"/>
  <c r="L48" i="5"/>
  <c r="K48" i="5"/>
  <c r="I48" i="5"/>
  <c r="H48" i="5"/>
  <c r="G48" i="5"/>
  <c r="F48" i="5"/>
  <c r="E48" i="5"/>
  <c r="M47" i="5"/>
  <c r="L47" i="5"/>
  <c r="K47" i="5"/>
  <c r="I47" i="5"/>
  <c r="H47" i="5"/>
  <c r="G47" i="5"/>
  <c r="F47" i="5"/>
  <c r="E47" i="5"/>
  <c r="M46" i="5"/>
  <c r="L46" i="5"/>
  <c r="K46" i="5"/>
  <c r="I46" i="5"/>
  <c r="H46" i="5"/>
  <c r="G46" i="5"/>
  <c r="F46" i="5"/>
  <c r="E46" i="5"/>
  <c r="M45" i="5"/>
  <c r="L45" i="5"/>
  <c r="K45" i="5"/>
  <c r="I45" i="5"/>
  <c r="H45" i="5"/>
  <c r="G45" i="5"/>
  <c r="F45" i="5"/>
  <c r="E45" i="5"/>
  <c r="M44" i="5"/>
  <c r="L44" i="5"/>
  <c r="K44" i="5"/>
  <c r="I44" i="5"/>
  <c r="H44" i="5"/>
  <c r="G44" i="5"/>
  <c r="F44" i="5"/>
  <c r="E44" i="5"/>
  <c r="L45" i="2"/>
  <c r="D56" i="5"/>
  <c r="D52" i="5"/>
  <c r="D48" i="5"/>
  <c r="C52" i="5"/>
  <c r="C51" i="5"/>
  <c r="D45" i="5" l="1"/>
  <c r="D49" i="5"/>
  <c r="C54" i="5"/>
  <c r="C48" i="5"/>
  <c r="C47" i="5"/>
  <c r="C56" i="5"/>
  <c r="C55" i="5"/>
  <c r="C53" i="5"/>
  <c r="C50" i="5"/>
  <c r="C49" i="5"/>
  <c r="C46" i="5"/>
  <c r="C45" i="5"/>
  <c r="C44" i="5"/>
  <c r="D40" i="5"/>
  <c r="D44" i="5"/>
  <c r="D47" i="5"/>
  <c r="D51" i="5"/>
  <c r="D55" i="5"/>
  <c r="D50" i="5"/>
  <c r="D53" i="5"/>
  <c r="D46" i="5"/>
  <c r="D54" i="5"/>
  <c r="L84" i="2"/>
  <c r="D57" i="5" l="1"/>
  <c r="H74" i="2" s="1"/>
  <c r="D24" i="5"/>
  <c r="E74" i="2" s="1"/>
  <c r="L60" i="5" l="1"/>
  <c r="L62" i="5" s="1"/>
  <c r="M78" i="2" s="1"/>
  <c r="H60" i="5"/>
  <c r="H62" i="5" s="1"/>
  <c r="M79" i="2" s="1"/>
  <c r="D60" i="5"/>
  <c r="D62" i="5" s="1"/>
  <c r="M74" i="2" s="1"/>
  <c r="M60" i="5"/>
  <c r="M62" i="5" s="1"/>
  <c r="M81" i="2" s="1"/>
  <c r="K60" i="5"/>
  <c r="K62" i="5" s="1"/>
  <c r="M83" i="2" s="1"/>
  <c r="I60" i="5"/>
  <c r="I62" i="5" s="1"/>
  <c r="M80" i="2" s="1"/>
  <c r="G60" i="5"/>
  <c r="G62" i="5" s="1"/>
  <c r="M77" i="2" s="1"/>
  <c r="F60" i="5"/>
  <c r="F62" i="5" s="1"/>
  <c r="M76" i="2" s="1"/>
  <c r="E60" i="5"/>
  <c r="E62" i="5" s="1"/>
  <c r="M75" i="2" s="1"/>
  <c r="C60" i="5"/>
  <c r="C62" i="5" s="1"/>
  <c r="M73" i="2" s="1"/>
  <c r="F40" i="5"/>
  <c r="M40" i="5"/>
  <c r="L40" i="5"/>
  <c r="K40" i="5"/>
  <c r="I40" i="5"/>
  <c r="H40" i="5"/>
  <c r="G40" i="5"/>
  <c r="E40" i="5"/>
  <c r="C40" i="5"/>
  <c r="B23" i="5"/>
  <c r="B39" i="5" s="1"/>
  <c r="B56" i="5" s="1"/>
  <c r="K24" i="5"/>
  <c r="E83" i="2" s="1"/>
  <c r="B12" i="5"/>
  <c r="B28" i="5" s="1"/>
  <c r="E78" i="2"/>
  <c r="H24" i="5"/>
  <c r="E79" i="2" s="1"/>
  <c r="F24" i="5"/>
  <c r="E76" i="2" s="1"/>
  <c r="B11" i="5"/>
  <c r="B27" i="5" s="1"/>
  <c r="B45" i="5" l="1"/>
  <c r="H57" i="5"/>
  <c r="H79" i="2" s="1"/>
  <c r="L57" i="5"/>
  <c r="H78" i="2" s="1"/>
  <c r="E57" i="5"/>
  <c r="H75" i="2" s="1"/>
  <c r="I57" i="5"/>
  <c r="H80" i="2" s="1"/>
  <c r="M57" i="5"/>
  <c r="H81" i="2" s="1"/>
  <c r="G57" i="5"/>
  <c r="H77" i="2" s="1"/>
  <c r="G24" i="5"/>
  <c r="E77" i="2" s="1"/>
  <c r="P24" i="5"/>
  <c r="E24" i="5"/>
  <c r="E75" i="2" s="1"/>
  <c r="I24" i="5"/>
  <c r="E80" i="2" s="1"/>
  <c r="M24" i="5"/>
  <c r="E81" i="2" s="1"/>
  <c r="B44" i="5"/>
  <c r="F57" i="5"/>
  <c r="H76" i="2" s="1"/>
  <c r="K57" i="5"/>
  <c r="H83" i="2" s="1"/>
  <c r="C57" i="5" l="1"/>
  <c r="H73" i="2" s="1"/>
  <c r="C24" i="5"/>
  <c r="E73" i="2" s="1"/>
  <c r="L81" i="2" l="1"/>
  <c r="Q61" i="2" l="1"/>
  <c r="L76" i="2" l="1"/>
  <c r="L82" i="2"/>
  <c r="L83" i="2"/>
  <c r="L77" i="2"/>
  <c r="L80" i="2"/>
  <c r="L79" i="2"/>
  <c r="L78" i="2"/>
  <c r="G27" i="2"/>
  <c r="L27" i="2" s="1"/>
  <c r="Q62" i="2"/>
  <c r="P93" i="2"/>
  <c r="K73" i="2"/>
  <c r="G23" i="2"/>
  <c r="L23" i="2" s="1"/>
  <c r="G31" i="2"/>
  <c r="L31" i="2" s="1"/>
  <c r="G37" i="2"/>
  <c r="L37" i="2" s="1"/>
  <c r="G41" i="2"/>
  <c r="L41" i="2" s="1"/>
  <c r="K74" i="2"/>
  <c r="C62" i="2"/>
  <c r="G62" i="2"/>
  <c r="G63" i="2"/>
  <c r="G65" i="2"/>
  <c r="L73" i="2" l="1"/>
  <c r="L75" i="2"/>
  <c r="L33" i="2"/>
  <c r="L43" i="2"/>
  <c r="I81" i="2" l="1"/>
  <c r="J81" i="2" s="1"/>
  <c r="I84" i="2"/>
  <c r="J84" i="2" s="1"/>
  <c r="F81" i="2"/>
  <c r="G81" i="2" s="1"/>
  <c r="F84" i="2"/>
  <c r="G84" i="2" s="1"/>
  <c r="F74" i="2"/>
  <c r="F77" i="2"/>
  <c r="G77" i="2" s="1"/>
  <c r="F82" i="2"/>
  <c r="G82" i="2" s="1"/>
  <c r="F76" i="2"/>
  <c r="G76" i="2" s="1"/>
  <c r="F80" i="2"/>
  <c r="G80" i="2" s="1"/>
  <c r="F78" i="2"/>
  <c r="G78" i="2" s="1"/>
  <c r="F83" i="2"/>
  <c r="G83" i="2" s="1"/>
  <c r="F79" i="2"/>
  <c r="G79" i="2" s="1"/>
  <c r="I73" i="2"/>
  <c r="J73" i="2" s="1"/>
  <c r="I79" i="2"/>
  <c r="J79" i="2" s="1"/>
  <c r="I83" i="2"/>
  <c r="J83" i="2" s="1"/>
  <c r="I78" i="2"/>
  <c r="J78" i="2" s="1"/>
  <c r="I77" i="2"/>
  <c r="J77" i="2" s="1"/>
  <c r="I82" i="2"/>
  <c r="J82" i="2" s="1"/>
  <c r="I76" i="2"/>
  <c r="J76" i="2" s="1"/>
  <c r="I80" i="2"/>
  <c r="J80" i="2" s="1"/>
  <c r="F73" i="2"/>
  <c r="G73" i="2" s="1"/>
  <c r="F75" i="2"/>
  <c r="G75" i="2" s="1"/>
  <c r="I74" i="2"/>
  <c r="I75" i="2"/>
  <c r="J75" i="2" s="1"/>
  <c r="N81" i="2" l="1"/>
  <c r="O81" i="2" s="1"/>
  <c r="N84" i="2"/>
  <c r="O84" i="2" s="1"/>
  <c r="G74" i="2"/>
  <c r="N73" i="2"/>
  <c r="Q73" i="2" s="1"/>
  <c r="N77" i="2"/>
  <c r="O77" i="2" s="1"/>
  <c r="N78" i="2"/>
  <c r="Q78" i="2" s="1"/>
  <c r="N83" i="2"/>
  <c r="N82" i="2"/>
  <c r="N80" i="2"/>
  <c r="N75" i="2"/>
  <c r="O75" i="2" s="1"/>
  <c r="N79" i="2"/>
  <c r="N76" i="2"/>
  <c r="Q81" i="2" l="1"/>
  <c r="Q84" i="2"/>
  <c r="O78" i="2"/>
  <c r="O73" i="2"/>
  <c r="Q77" i="2"/>
  <c r="Q75" i="2"/>
  <c r="Q79" i="2"/>
  <c r="O79" i="2"/>
  <c r="Q80" i="2"/>
  <c r="O80" i="2"/>
  <c r="O83" i="2"/>
  <c r="Q83" i="2"/>
  <c r="Q76" i="2"/>
  <c r="O76" i="2"/>
  <c r="Q82" i="2"/>
  <c r="O82" i="2"/>
  <c r="L74" i="2" l="1"/>
  <c r="L93" i="2" s="1"/>
  <c r="J74" i="2"/>
  <c r="N74" i="2" l="1"/>
  <c r="Q74" i="2" s="1"/>
  <c r="Q93" i="2" s="1"/>
  <c r="N93" i="2" l="1"/>
  <c r="O74" i="2"/>
  <c r="O93" i="2" s="1"/>
  <c r="O95" i="2" s="1"/>
</calcChain>
</file>

<file path=xl/sharedStrings.xml><?xml version="1.0" encoding="utf-8"?>
<sst xmlns="http://schemas.openxmlformats.org/spreadsheetml/2006/main" count="276" uniqueCount="206">
  <si>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</si>
  <si>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</si>
  <si>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</si>
  <si>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</si>
  <si>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</si>
  <si>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</si>
  <si>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</si>
  <si>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</si>
  <si>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</si>
  <si>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</si>
  <si>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</si>
  <si>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</si>
  <si>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</si>
  <si>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</si>
  <si>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</si>
  <si>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</si>
  <si>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</si>
  <si>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</si>
  <si>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</si>
  <si>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</si>
  <si>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</si>
  <si>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</si>
  <si>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</si>
  <si>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</si>
  <si>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</si>
  <si>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H</t>
  </si>
  <si>
    <t xml:space="preserve"> Utilizing Attachment O Data</t>
  </si>
  <si>
    <t>Page 1 of 2</t>
  </si>
  <si>
    <t>Gross Transmission Plant - Total</t>
  </si>
  <si>
    <t>Net Transmission Plant - Total</t>
  </si>
  <si>
    <t>O&amp;M EXPENSE</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</si>
  <si>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</si>
  <si>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</si>
  <si>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</si>
  <si>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</si>
  <si>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</si>
  <si>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</si>
  <si>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</si>
  <si>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</si>
  <si>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</si>
  <si>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</si>
  <si>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</si>
  <si>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</si>
  <si>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</si>
  <si>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</si>
  <si>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 xml:space="preserve">                           Network Upgrade Charge Calculation By Project</t>
  </si>
  <si>
    <t>Project Name</t>
  </si>
  <si>
    <t>5</t>
  </si>
  <si>
    <t>1b</t>
  </si>
  <si>
    <t>1c</t>
  </si>
  <si>
    <t>MTEP Project Number</t>
  </si>
  <si>
    <t>Line No.</t>
  </si>
  <si>
    <t>Annual Expense Charge</t>
  </si>
  <si>
    <t>Annual Return Charge</t>
  </si>
  <si>
    <t>2</t>
  </si>
  <si>
    <t>True-Up Adjustment</t>
  </si>
  <si>
    <t>Annual Totals</t>
  </si>
  <si>
    <t>Annual Revenue Requirement</t>
  </si>
  <si>
    <t>Attach O, p 2, line 2 col 5 (Note A)</t>
  </si>
  <si>
    <t>Attach O, p 2, line 14 col 5 (Note B)</t>
  </si>
  <si>
    <t>Attach O, p 3, line 8 col 5</t>
  </si>
  <si>
    <t>Total O&amp;M Allocated to Transmission</t>
  </si>
  <si>
    <t>Attach O, p 3, line 20 col 5</t>
  </si>
  <si>
    <t>(line 3 divided by line 1 col 3)</t>
  </si>
  <si>
    <t>(line 5 divided by line 1 col 3)</t>
  </si>
  <si>
    <t>(line 10 divided by line 2 col 3)</t>
  </si>
  <si>
    <t>Attach O, p 3, line 27 col 5</t>
  </si>
  <si>
    <t>(Col. 3 * Col. 4)</t>
  </si>
  <si>
    <t>(Col. 6 * Col. 7)</t>
  </si>
  <si>
    <t>(Note E)</t>
  </si>
  <si>
    <t>(Note F)</t>
  </si>
  <si>
    <t>Rev. Req. Adj For Attachment O</t>
  </si>
  <si>
    <t xml:space="preserve">Project Gross Plant </t>
  </si>
  <si>
    <t xml:space="preserve">Project Net Plant </t>
  </si>
  <si>
    <t>True-Up Adjustment is included pursuant to a FERC approved methodology if applicable.</t>
  </si>
  <si>
    <t>Annual Allocation Factor for O&amp;M</t>
  </si>
  <si>
    <t>Annual Allocation Factor for Other Taxes</t>
  </si>
  <si>
    <t>Annual Allocation Factor for Income Taxes</t>
  </si>
  <si>
    <t>Annual Allocation Factor for Return on Rate Base</t>
  </si>
  <si>
    <t>Annual Allocation Factor for Return</t>
  </si>
  <si>
    <t>Annual Allocation Factor for Expense</t>
  </si>
  <si>
    <t>Sum Col. 10 &amp; 11
(Note G)</t>
  </si>
  <si>
    <t>Formula Rate calculation</t>
  </si>
  <si>
    <t>Network Upgrade Charge</t>
  </si>
  <si>
    <t>Annual Incentive Return Charge</t>
  </si>
  <si>
    <t xml:space="preserve">(8a) </t>
  </si>
  <si>
    <t>(8b)</t>
  </si>
  <si>
    <t>Great River Energy</t>
  </si>
  <si>
    <t>(10a)</t>
  </si>
  <si>
    <t>Annual Revenue Requirement Excluding  Annual Incentive Return Charge</t>
  </si>
  <si>
    <t>Col. 10 less Col. 8b (Note H)</t>
  </si>
  <si>
    <t>Annual Allocation Factor for Incentive Return</t>
  </si>
  <si>
    <t>Attach O, p 4, line 30</t>
  </si>
  <si>
    <t>(Col. 6 * Col. 8a)</t>
  </si>
  <si>
    <t>(Sum Col. 5, 8, 8b &amp; 9)</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</si>
  <si>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</si>
  <si>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</si>
  <si>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GENERAL AND COMMON (G&amp;C) DEPRECIATION EXPENSE</t>
  </si>
  <si>
    <t>Total G&amp;C Depreciation Expense</t>
  </si>
  <si>
    <t>Annual Allocation Factor for G&amp;C Depreciation Expense</t>
  </si>
  <si>
    <t>13</t>
  </si>
  <si>
    <t>14</t>
  </si>
  <si>
    <t>14a</t>
  </si>
  <si>
    <t>Sum of lines 11 and 13</t>
  </si>
  <si>
    <t>Attach O, p 3, lines 10 &amp; 11, col 5 (Note I)</t>
  </si>
  <si>
    <t>I</t>
  </si>
  <si>
    <t>The Total General and Common Depreciation Expense excludes any depreciation expense directly associated with a project and thereby included in page 2 column 9.</t>
  </si>
  <si>
    <t>(line 7 divided by line 1 col 3)</t>
  </si>
  <si>
    <t>(line 12 divided by line 2 col 3)</t>
  </si>
  <si>
    <t>(Page 1 line 9)</t>
  </si>
  <si>
    <t>(Page 1 line 14)</t>
  </si>
  <si>
    <t>(Page 1, line 14a, Col. 4)</t>
  </si>
  <si>
    <t>Sum of lines 4, 6 and 8</t>
  </si>
  <si>
    <t>To be completed in conjunction with Attachment O - GRE.</t>
  </si>
  <si>
    <t>Attachment O - GRE</t>
  </si>
  <si>
    <t>Attachment GG - GRE</t>
  </si>
  <si>
    <r>
      <t>Project Depreciation Expense is the actual value booked for the project and included in the Depreciation Expense in Attachment O</t>
    </r>
    <r>
      <rPr>
        <sz val="12"/>
        <rFont val="Arial MT"/>
      </rPr>
      <t xml:space="preserve"> - GRE, page 3 line 12.</t>
    </r>
  </si>
  <si>
    <r>
      <t>The Network Upgrade Charge is the value to be used in Schedule</t>
    </r>
    <r>
      <rPr>
        <sz val="12"/>
        <rFont val="Arial MT"/>
      </rPr>
      <t>s 26, 37 and 38.</t>
    </r>
  </si>
  <si>
    <r>
      <t>Annual Incentive Return Charge revenues for FERC-accepted projects utilizing a hypothetical capital structure are not included in Attachment O</t>
    </r>
    <r>
      <rPr>
        <sz val="12"/>
        <rFont val="Arial MT"/>
      </rPr>
      <t xml:space="preserve"> - GRE, page 3, line 30, column 5 and page 4 lines 35 &amp; 36a.</t>
    </r>
  </si>
  <si>
    <r>
      <t>Gross Transmission Plant is that identified on page 2 line 2 of Attachment O</t>
    </r>
    <r>
      <rPr>
        <sz val="12"/>
        <rFont val="Arial MT"/>
      </rPr>
      <t xml:space="preserve"> - GRE and includes any sub lines 2a or 2b etc. and is inclusive of any CWIP and Prefunded AFUDC on CWIP in rate base when authorized by FERC order.  The Prefunded AFUDC amount is a reduction to rate base.</t>
    </r>
  </si>
  <si>
    <r>
      <t>Net Transmission Plant is that identified on page 2 line 14 of Attachment O</t>
    </r>
    <r>
      <rPr>
        <sz val="12"/>
        <rFont val="Arial MT"/>
      </rPr>
      <t xml:space="preserve"> - GRE and includes any sub lines 14a or 14b etc. and is inclusive of any CWIP, Prefunded AFUDC on CWIP, and Unamortized Balance of Abandoned Plant  included in rate base when authorized by FERC order.  Prefunded AFUDC amount is a reduction to rate base.</t>
    </r>
  </si>
  <si>
    <t>Attachment GG - Supporting Data for Network Upgrade Charge Calculation - Forward Looking Rate Transmission Owner</t>
  </si>
  <si>
    <t xml:space="preserve">Rate Year </t>
  </si>
  <si>
    <t>Reporting Company</t>
  </si>
  <si>
    <t>Reliability</t>
  </si>
  <si>
    <t>MTEP Project ID</t>
  </si>
  <si>
    <t>GIP</t>
  </si>
  <si>
    <t>Great River Energy #</t>
  </si>
  <si>
    <t>78881/200164</t>
  </si>
  <si>
    <t>Pricing Zone</t>
  </si>
  <si>
    <t>GRE</t>
  </si>
  <si>
    <t>MP</t>
  </si>
  <si>
    <t>ITCM</t>
  </si>
  <si>
    <t>NSP</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</si>
  <si>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</si>
  <si>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</si>
  <si>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</si>
  <si>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</si>
  <si>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</si>
  <si>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</si>
  <si>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</si>
  <si>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</si>
  <si>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</si>
  <si>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</si>
  <si>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</si>
  <si>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</si>
  <si>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</si>
  <si>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</si>
  <si>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</si>
  <si>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</si>
  <si>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</si>
  <si>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</si>
  <si>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</si>
  <si>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</si>
  <si>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</si>
  <si>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</si>
  <si>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</si>
  <si>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MTEP Facility ID</t>
  </si>
  <si>
    <t>Record Date</t>
  </si>
  <si>
    <t>Description of Facilities Included in Network Upgrade Charge as of Record Date</t>
  </si>
  <si>
    <t>Boswell-Wlilton 230 ckt 1, Sum rate 495, Addition of a 187 MVA/115 kV transformer at Cass Lake</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</si>
  <si>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</si>
  <si>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</si>
  <si>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</si>
  <si>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</si>
  <si>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</si>
  <si>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</si>
  <si>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</si>
  <si>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</si>
  <si>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</si>
  <si>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</si>
  <si>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</si>
  <si>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Added 115 KV Tap structure and switch required for G252.</t>
  </si>
  <si>
    <t>1d</t>
  </si>
  <si>
    <t>1e</t>
  </si>
  <si>
    <t>1f</t>
  </si>
  <si>
    <t>1g</t>
  </si>
  <si>
    <t>1h</t>
  </si>
  <si>
    <t>1i</t>
  </si>
  <si>
    <t>1j</t>
  </si>
  <si>
    <t>G389</t>
  </si>
  <si>
    <t>Bemidji - Grand Rapids 230 KV  Line</t>
  </si>
  <si>
    <t>Fargo - ND, St Cloud/Monticello, MN area 345 KV Project</t>
  </si>
  <si>
    <t>Badoura-Long Lake 115 KV Line</t>
  </si>
  <si>
    <t>G518 - Steve Christoffer Windfarm</t>
  </si>
  <si>
    <t>G536 - Byron Christoffer Windfarm</t>
  </si>
  <si>
    <t>G352 - Odin</t>
  </si>
  <si>
    <t>G362 - Pleasant Valley 345/161KV transformer</t>
  </si>
  <si>
    <t>G514 - Willmarth</t>
  </si>
  <si>
    <t>G252 - Valley View Wind Interconnection</t>
  </si>
  <si>
    <t>1k</t>
  </si>
  <si>
    <t>Savanna-Cromwell</t>
  </si>
  <si>
    <t>699961/69541/71301</t>
  </si>
  <si>
    <t>75901/200630/202102</t>
  </si>
  <si>
    <t>1l</t>
  </si>
  <si>
    <t>Tamarac &amp; Cormorant (cancelled project)</t>
  </si>
  <si>
    <r>
      <t xml:space="preserve">Replaced two existing lower-rated circuit breakers at Wilmarth substation with 3000 breakers as required for G514  </t>
    </r>
    <r>
      <rPr>
        <b/>
        <sz val="10"/>
        <rFont val="Arial"/>
        <family val="2"/>
      </rPr>
      <t>NSP owns this substation now due to an asset swap between GRE and NSP.</t>
    </r>
    <r>
      <rPr>
        <sz val="10"/>
        <rFont val="Arial"/>
        <family val="2"/>
      </rPr>
      <t xml:space="preserve">
</t>
    </r>
  </si>
  <si>
    <r>
      <t xml:space="preserve">Breaker for G619 plant wind farm connection.  </t>
    </r>
    <r>
      <rPr>
        <b/>
        <sz val="10"/>
        <color indexed="8"/>
        <rFont val="Arial Narrow"/>
        <family val="2"/>
      </rPr>
      <t>Cancelled Project - Network Upgrades not required.</t>
    </r>
  </si>
  <si>
    <t>New 115 kV Cromwell-Floodwood Line</t>
  </si>
  <si>
    <t>Accumulated Deprecation (Including Amoritized AFUDC)</t>
  </si>
  <si>
    <t>AFUDC
 (on CWIP)</t>
  </si>
  <si>
    <t>Gross Plant
 In-Sevice (Including AFUDC)</t>
  </si>
  <si>
    <t>AFUDC
 (on In-Service Plant)</t>
  </si>
  <si>
    <t>Amoritized AFUDC included in Accumulated Deprecation</t>
  </si>
  <si>
    <t>CWIP 
(Including AFUDC)</t>
  </si>
  <si>
    <t>For the 12 months ended 12/31/2016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</si>
</sst>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409]mmmm\-yy;@"/>
    <numFmt numFmtId="171" formatCode="_(* #,##0.0\¢_m;[Red]_(* \-#,##0.0\¢_m;[Green]_(* 0.0\¢_m;_(@_)_%"/>
    <numFmt numFmtId="172" formatCode="_(* #,##0.00\¢_m;[Red]_(* \-#,##0.00\¢_m;[Green]_(* 0.00\¢_m;_(@_)_%"/>
    <numFmt numFmtId="173" formatCode="_(* #,##0.000\¢_m;[Red]_(* \-#,##0.000\¢_m;[Green]_(* 0.000\¢_m;_(@_)_%"/>
    <numFmt numFmtId="174" formatCode="_(_(\£* #,##0_)_%;[Red]_(\(\£* #,##0\)_%;[Green]_(_(\£* #,##0_)_%;_(@_)_%"/>
    <numFmt numFmtId="175" formatCode="_(_(\£* #,##0.0_)_%;[Red]_(\(\£* #,##0.0\)_%;[Green]_(_(\£* #,##0.0_)_%;_(@_)_%"/>
    <numFmt numFmtId="176" formatCode="_(_(\£* #,##0.00_)_%;[Red]_(\(\£* #,##0.00\)_%;[Green]_(_(\£* #,##0.00_)_%;_(@_)_%"/>
    <numFmt numFmtId="177" formatCode="0.0%_);\(0.0%\)"/>
    <numFmt numFmtId="178" formatCode="\•\ \ @"/>
    <numFmt numFmtId="179" formatCode="_(_(\•_ #0_)_%;[Red]_(_(\•_ \-#0\)_%;[Green]_(_(\•_ #0_)_%;_(_(\•_ @_)_%"/>
    <numFmt numFmtId="180" formatCode="_(_(_•_ \•_ #0_)_%;[Red]_(_(_•_ \•_ \-#0\)_%;[Green]_(_(_•_ \•_ #0_)_%;_(_(_•_ \•_ @_)_%"/>
    <numFmt numFmtId="181" formatCode="_(_(_•_ _•_ \•_ #0_)_%;[Red]_(_(_•_ _•_ \•_ \-#0\)_%;[Green]_(_(_•_ _•_ \•_ #0_)_%;_(_(_•_ \•_ @_)_%"/>
    <numFmt numFmtId="182" formatCode="#,##0,_);\(#,##0,\)"/>
    <numFmt numFmtId="183" formatCode="#,##0.0_);\(#,##0.0\)"/>
    <numFmt numFmtId="184" formatCode="0.0,_);\(0.0,\)"/>
    <numFmt numFmtId="185" formatCode="0.00,_);\(0.00,\)"/>
    <numFmt numFmtId="186" formatCode="#,##0.000_);\(#,##0.000\)"/>
    <numFmt numFmtId="187" formatCode="_(_(_$* #,##0.0_)_%;[Red]_(\(_$* #,##0.0\)_%;[Green]_(_(_$* #,##0.0_)_%;_(@_)_%"/>
    <numFmt numFmtId="188" formatCode="_(_(_$* #,##0.00_)_%;[Red]_(\(_$* #,##0.00\)_%;[Green]_(_(_$* #,##0.00_)_%;_(@_)_%"/>
    <numFmt numFmtId="189" formatCode="_(_(_$* #,##0.000_)_%;[Red]_(\(_$* #,##0.000\)_%;[Green]_(_(_$* #,##0.000_)_%;_(@_)_%"/>
    <numFmt numFmtId="190" formatCode="_._.* #,##0.0_)_%;_._.* \(#,##0.0\)_%;_._.* \ ?_)_%"/>
    <numFmt numFmtId="191" formatCode="_._.* #,##0.00_)_%;_._.* \(#,##0.00\)_%;_._.* \ ?_)_%"/>
    <numFmt numFmtId="192" formatCode="_._.* #,##0.000_)_%;_._.* \(#,##0.000\)_%;_._.* \ ?_)_%"/>
    <numFmt numFmtId="193" formatCode="_._.* #,##0.0000_)_%;_._.* \(#,##0.0000\)_%;_._.* \ ?_)_%"/>
    <numFmt numFmtId="194" formatCode="_(_(&quot;$&quot;* #,##0.0_)_%;[Red]_(\(&quot;$&quot;* #,##0.0\)_%;[Green]_(_(&quot;$&quot;* #,##0.0_)_%;_(@_)_%"/>
    <numFmt numFmtId="195" formatCode="_(_(&quot;$&quot;* #,##0.00_)_%;[Red]_(\(&quot;$&quot;* #,##0.00\)_%;[Green]_(_(&quot;$&quot;* #,##0.00_)_%;_(@_)_%"/>
    <numFmt numFmtId="196" formatCode="_(_(&quot;$&quot;* #,##0.000_)_%;[Red]_(\(&quot;$&quot;* #,##0.000\)_%;[Green]_(_(&quot;$&quot;* #,##0.000_)_%;_(@_)_%"/>
    <numFmt numFmtId="197" formatCode="_._.&quot;$&quot;* #,##0.0_)_%;_._.&quot;$&quot;* \(#,##0.0\)_%;_._.&quot;$&quot;* \ ?_)_%"/>
    <numFmt numFmtId="198" formatCode="_._.&quot;$&quot;* #,##0.00_)_%;_._.&quot;$&quot;* \(#,##0.00\)_%;_._.&quot;$&quot;* \ ?_)_%"/>
    <numFmt numFmtId="199" formatCode="_._.&quot;$&quot;* #,##0.000_)_%;_._.&quot;$&quot;* \(#,##0.000\)_%;_._.&quot;$&quot;* \ ?_)_%"/>
    <numFmt numFmtId="200" formatCode="_._.&quot;$&quot;* #,##0.0000_)_%;_._.&quot;$&quot;* \(#,##0.0000\)_%;_._.&quot;$&quot;* \ ?_)_%"/>
    <numFmt numFmtId="201" formatCode="&quot;$&quot;#,##0,_);\(&quot;$&quot;#,##0,\)"/>
    <numFmt numFmtId="202" formatCode="&quot;$&quot;#,##0.0_);\(&quot;$&quot;#,##0.0\)"/>
    <numFmt numFmtId="203" formatCode="&quot;$&quot;0.0,_);\(&quot;$&quot;0.0,\)"/>
    <numFmt numFmtId="204" formatCode="&quot;$&quot;0.00,_);\(&quot;$&quot;0.00,\)"/>
    <numFmt numFmtId="205" formatCode="&quot;$&quot;#,##0.000_);\(&quot;$&quot;#,##0.000\)"/>
    <numFmt numFmtId="206" formatCode="_(* dd\-mmm\-yy_)_%"/>
    <numFmt numFmtId="207" formatCode="_(* dd\ mmmm\ yyyy_)_%"/>
    <numFmt numFmtId="208" formatCode="_(* mmmm\ dd\,\ yyyy_)_%"/>
    <numFmt numFmtId="209" formatCode="_(* dd\.mm\.yyyy_)_%"/>
    <numFmt numFmtId="210" formatCode="_(* mm/dd/yyyy_)_%"/>
    <numFmt numFmtId="211" formatCode="m/d/yy;@"/>
    <numFmt numFmtId="212" formatCode="#,##0.0\x_);\(#,##0.0\x\)"/>
    <numFmt numFmtId="213" formatCode="#,##0.00\x_);\(#,##0.00\x\)"/>
    <numFmt numFmtId="214" formatCode="[$€-2]\ #,##0_);\([$€-2]\ #,##0\)"/>
    <numFmt numFmtId="215" formatCode="[$€-2]\ #,##0.0_);\([$€-2]\ #,##0.0\)"/>
    <numFmt numFmtId="216" formatCode="_([$€-2]* #,##0.00_);_([$€-2]* \(#,##0.00\);_([$€-2]* &quot;-&quot;??_)"/>
    <numFmt numFmtId="217" formatCode="General_)_%"/>
    <numFmt numFmtId="218" formatCode="_(_(#0_)_%;[Red]_(_(\-#0\)_%;[Green]_(_(#0_)_%;_(_(@_)_%"/>
    <numFmt numFmtId="219" formatCode="_(_(_•_ #0_)_%;[Red]_(_(_•_ \-#0\)_%;[Green]_(_(_•_ #0_)_%;_(_(_•_ @_)_%"/>
    <numFmt numFmtId="220" formatCode="_(_(_•_ _•_ #0_)_%;[Red]_(_(_•_ _•_ \-#0\)_%;[Green]_(_(_•_ _•_ #0_)_%;_(_(_•_ _•_ @_)_%"/>
    <numFmt numFmtId="221" formatCode="_(_(_•_ _•_ _•_ #0_)_%;[Red]_(_(_•_ _•_ _•_ \-#0\)_%;[Green]_(_(_•_ _•_ _•_ #0_)_%;_(_(_•_ _•_ _•_ @_)_%"/>
    <numFmt numFmtId="222" formatCode="#,##0\x;\(#,##0\x\)"/>
    <numFmt numFmtId="223" formatCode="0.0\x;\(0.0\x\)"/>
    <numFmt numFmtId="224" formatCode="#,##0.00\x;\(#,##0.00\x\)"/>
    <numFmt numFmtId="225" formatCode="#,##0.000\x;\(#,##0.000\x\)"/>
    <numFmt numFmtId="226" formatCode="0.0_);\(0.0\)"/>
    <numFmt numFmtId="227" formatCode="0%;\(0%\)"/>
    <numFmt numFmtId="228" formatCode="0.00\ \x_);\(0.00\ \x\)"/>
    <numFmt numFmtId="229" formatCode="_(* #,##0_);_(* \(#,##0\);_(* &quot;-&quot;????_);_(@_)"/>
    <numFmt numFmtId="230" formatCode="0__"/>
    <numFmt numFmtId="231" formatCode="h:mmAM/PM"/>
    <numFmt numFmtId="232" formatCode="0&quot; E&quot;"/>
    <numFmt numFmtId="233" formatCode="yyyy"/>
    <numFmt numFmtId="234" formatCode="&quot;$&quot;#,##0.0"/>
    <numFmt numFmtId="235" formatCode="0.0000"/>
    <numFmt numFmtId="236" formatCode="0.0%;\(0.0%\)"/>
    <numFmt numFmtId="237" formatCode="0.00%_);\(0.00%\)"/>
    <numFmt numFmtId="238" formatCode="0.000%_);\(0.000%\)"/>
    <numFmt numFmtId="239" formatCode="_(0_)%;\(0\)%;\ \ ?_)%"/>
    <numFmt numFmtId="240" formatCode="_._._(* 0_)%;_._.* \(0\)%;_._._(* \ ?_)%"/>
    <numFmt numFmtId="241" formatCode="0%_);\(0%\)"/>
    <numFmt numFmtId="242" formatCode="_(* #,##0_)_%;[Red]_(* \(#,##0\)_%;[Green]_(* 0_)_%;_(@_)_%"/>
    <numFmt numFmtId="243" formatCode="_(* #,##0.0%_);[Red]_(* \-#,##0.0%_);[Green]_(* 0.0%_);_(@_)_%"/>
    <numFmt numFmtId="244" formatCode="_(* #,##0.00%_);[Red]_(* \-#,##0.00%_);[Green]_(* 0.00%_);_(@_)_%"/>
    <numFmt numFmtId="245" formatCode="_(* #,##0.000%_);[Red]_(* \-#,##0.000%_);[Green]_(* 0.000%_);_(@_)_%"/>
    <numFmt numFmtId="246" formatCode="_(0.0_)%;\(0.0\)%;\ \ ?_)%"/>
    <numFmt numFmtId="247" formatCode="_._._(* 0.0_)%;_._.* \(0.0\)%;_._._(* \ ?_)%"/>
    <numFmt numFmtId="248" formatCode="_(0.00_)%;\(0.00\)%;\ \ ?_)%"/>
    <numFmt numFmtId="249" formatCode="_._._(* 0.00_)%;_._.* \(0.00\)%;_._._(* \ ?_)%"/>
    <numFmt numFmtId="250" formatCode="_(0.000_)%;\(0.000\)%;\ \ ?_)%"/>
    <numFmt numFmtId="251" formatCode="_._._(* 0.000_)%;_._.* \(0.000\)%;_._._(* \ ?_)%"/>
    <numFmt numFmtId="252" formatCode="_(0.0000_)%;\(0.0000\)%;\ \ ?_)%"/>
    <numFmt numFmtId="253" formatCode="_._._(* 0.0000_)%;_._.* \(0.0000\)%;_._._(* \ ?_)%"/>
    <numFmt numFmtId="254" formatCode="0.0%"/>
    <numFmt numFmtId="255" formatCode="mmmm\ dd\,\ yy"/>
    <numFmt numFmtId="256" formatCode="0.0\x"/>
    <numFmt numFmtId="257" formatCode="_(* #,##0_);_(* \(#,##0\);_(* \ ?_)"/>
    <numFmt numFmtId="258" formatCode="_(* #,##0.0_);_(* \(#,##0.0\);_(* \ ?_)"/>
    <numFmt numFmtId="259" formatCode="_(* #,##0.00_);_(* \(#,##0.00\);_(* \ ?_)"/>
    <numFmt numFmtId="260" formatCode="_(* #,##0.000_);_(* \(#,##0.000\);_(* \ ?_)"/>
    <numFmt numFmtId="261" formatCode="_(&quot;$&quot;* #,##0_);_(&quot;$&quot;* \(#,##0\);_(&quot;$&quot;* \ ?_)"/>
    <numFmt numFmtId="262" formatCode="_(&quot;$&quot;* #,##0.0_);_(&quot;$&quot;* \(#,##0.0\);_(&quot;$&quot;* \ ?_)"/>
    <numFmt numFmtId="263" formatCode="_(&quot;$&quot;* #,##0.00_);_(&quot;$&quot;* \(#,##0.00\);_(&quot;$&quot;* \ ?_)"/>
    <numFmt numFmtId="264" formatCode="_(&quot;$&quot;* #,##0.000_);_(&quot;$&quot;* \(#,##0.000\);_(&quot;$&quot;* \ ?_)"/>
    <numFmt numFmtId="265" formatCode="0000&quot;A&quot;"/>
    <numFmt numFmtId="266" formatCode="0&quot;E&quot;"/>
    <numFmt numFmtId="267" formatCode="0000&quot;E&quot;"/>
    <numFmt numFmtId="268" formatCode="m\-d\-yy"/>
  </numFmts>
  <fonts count="11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b/>
      <sz val="12"/>
      <color indexed="10"/>
      <name val="Arial MT"/>
    </font>
    <font>
      <sz val="10"/>
      <color indexed="10"/>
      <name val="Arial MT"/>
    </font>
    <font>
      <sz val="12"/>
      <name val="Times New Roman"/>
      <family val="1"/>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sz val="10"/>
      <name val="C Helvetica Condensed"/>
    </font>
    <font>
      <sz val="9"/>
      <name val="Arial"/>
      <family val="2"/>
    </font>
    <font>
      <sz val="10"/>
      <color indexed="12"/>
      <name val="Arial"/>
      <family val="2"/>
    </font>
    <font>
      <sz val="10"/>
      <color indexed="12"/>
      <name val="Times New Roman"/>
      <family val="1"/>
    </font>
    <font>
      <sz val="10"/>
      <name val="Times New Roman"/>
      <family val="1"/>
    </font>
    <font>
      <b/>
      <sz val="10"/>
      <color indexed="8"/>
      <name val="Times New Roman"/>
      <family val="1"/>
    </font>
    <font>
      <sz val="8"/>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b/>
      <sz val="10"/>
      <name val="Arial Narrow"/>
      <family val="2"/>
    </font>
    <font>
      <sz val="10"/>
      <color theme="1"/>
      <name val="Tahoma"/>
      <family val="2"/>
    </font>
    <font>
      <b/>
      <u/>
      <sz val="11"/>
      <color indexed="37"/>
      <name val="Arial"/>
      <family val="2"/>
    </font>
    <font>
      <sz val="10"/>
      <color theme="1"/>
      <name val="Arial"/>
      <family val="2"/>
    </font>
    <font>
      <sz val="10"/>
      <color indexed="12"/>
      <name val="MS Sans Serif"/>
      <family val="2"/>
    </font>
    <font>
      <b/>
      <sz val="10"/>
      <color indexed="12"/>
      <name val="MS Sans Serif"/>
      <family val="2"/>
    </font>
    <font>
      <sz val="8"/>
      <color indexed="12"/>
      <name val="Arial"/>
      <family val="2"/>
    </font>
    <font>
      <sz val="10"/>
      <color indexed="8"/>
      <name val="Arial Narrow"/>
      <family val="2"/>
    </font>
    <font>
      <b/>
      <sz val="10"/>
      <color indexed="8"/>
      <name val="Arial Narrow"/>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
      <patternFill patternType="solid">
        <fgColor indexed="44"/>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style="thin">
        <color indexed="22"/>
      </left>
      <right style="thin">
        <color indexed="22"/>
      </right>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style="double">
        <color indexed="64"/>
      </left>
      <right/>
      <top/>
      <bottom style="hair">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411">
    <xf numFmtId="167" fontId="0" fillId="0" borderId="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0" fillId="0" borderId="0">
      <alignment vertical="top"/>
    </xf>
    <xf numFmtId="0" fontId="10" fillId="0" borderId="0"/>
    <xf numFmtId="0" fontId="21" fillId="23" borderId="7" applyNumberFormat="0" applyFont="0" applyAlignment="0" applyProtection="0"/>
    <xf numFmtId="0" fontId="22" fillId="20" borderId="8" applyNumberFormat="0" applyAlignment="0" applyProtection="0"/>
    <xf numFmtId="9" fontId="1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0" fillId="0" borderId="0">
      <alignment vertical="top"/>
    </xf>
    <xf numFmtId="0" fontId="10" fillId="0" borderId="0"/>
    <xf numFmtId="0" fontId="10" fillId="0" borderId="0"/>
    <xf numFmtId="167" fontId="21" fillId="0" borderId="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171" fontId="43" fillId="0" borderId="0" applyFont="0" applyFill="0" applyBorder="0" applyAlignment="0" applyProtection="0"/>
    <xf numFmtId="172" fontId="43" fillId="0" borderId="0" applyFont="0" applyFill="0" applyBorder="0" applyAlignment="0" applyProtection="0"/>
    <xf numFmtId="173" fontId="43" fillId="0" borderId="0" applyFont="0" applyFill="0" applyBorder="0" applyAlignment="0" applyProtection="0"/>
    <xf numFmtId="174" fontId="43" fillId="0" borderId="0" applyFont="0" applyFill="0" applyBorder="0" applyAlignment="0" applyProtection="0"/>
    <xf numFmtId="175" fontId="43" fillId="0" borderId="0" applyFont="0" applyFill="0" applyBorder="0" applyAlignment="0" applyProtection="0"/>
    <xf numFmtId="176" fontId="43" fillId="0" borderId="0" applyFont="0" applyFill="0" applyBorder="0" applyAlignment="0" applyProtection="0"/>
    <xf numFmtId="0" fontId="44" fillId="0" borderId="0"/>
    <xf numFmtId="177" fontId="10" fillId="29" borderId="0" applyNumberFormat="0" applyFill="0" applyBorder="0" applyAlignment="0" applyProtection="0">
      <alignment horizontal="right" vertical="center"/>
    </xf>
    <xf numFmtId="177" fontId="45" fillId="0" borderId="0" applyNumberFormat="0" applyFill="0" applyBorder="0" applyAlignment="0" applyProtection="0"/>
    <xf numFmtId="0" fontId="10" fillId="0" borderId="10" applyNumberFormat="0" applyFont="0" applyFill="0" applyAlignment="0" applyProtection="0"/>
    <xf numFmtId="178" fontId="36" fillId="0" borderId="0" applyFont="0" applyFill="0" applyBorder="0" applyAlignment="0" applyProtection="0"/>
    <xf numFmtId="179" fontId="43" fillId="0" borderId="0" applyFont="0" applyFill="0" applyBorder="0" applyProtection="0">
      <alignment horizontal="left"/>
    </xf>
    <xf numFmtId="180" fontId="43" fillId="0" borderId="0" applyFont="0" applyFill="0" applyBorder="0" applyProtection="0">
      <alignment horizontal="left"/>
    </xf>
    <xf numFmtId="181" fontId="43" fillId="0" borderId="0" applyFont="0" applyFill="0" applyBorder="0" applyProtection="0">
      <alignment horizontal="left"/>
    </xf>
    <xf numFmtId="37" fontId="46" fillId="0" borderId="0" applyFont="0" applyFill="0" applyBorder="0" applyAlignment="0" applyProtection="0">
      <alignment vertical="center"/>
      <protection locked="0"/>
    </xf>
    <xf numFmtId="182" fontId="47" fillId="0" borderId="0" applyFont="0" applyFill="0" applyBorder="0" applyAlignment="0" applyProtection="0"/>
    <xf numFmtId="0" fontId="48" fillId="0" borderId="0"/>
    <xf numFmtId="0" fontId="48" fillId="0" borderId="0"/>
    <xf numFmtId="167" fontId="49" fillId="0" borderId="0" applyFill="0"/>
    <xf numFmtId="167" fontId="49" fillId="0" borderId="0">
      <alignment horizontal="center"/>
    </xf>
    <xf numFmtId="0" fontId="49" fillId="0" borderId="0" applyFill="0">
      <alignment horizontal="center"/>
    </xf>
    <xf numFmtId="167" fontId="37" fillId="0" borderId="25" applyFill="0"/>
    <xf numFmtId="0" fontId="10" fillId="0" borderId="0" applyFont="0" applyAlignment="0"/>
    <xf numFmtId="0" fontId="50" fillId="0" borderId="0" applyFill="0">
      <alignment vertical="top"/>
    </xf>
    <xf numFmtId="0" fontId="37" fillId="0" borderId="0" applyFill="0">
      <alignment horizontal="left" vertical="top"/>
    </xf>
    <xf numFmtId="167" fontId="28" fillId="0" borderId="21" applyFill="0"/>
    <xf numFmtId="0" fontId="10" fillId="0" borderId="0" applyNumberFormat="0" applyFont="0" applyAlignment="0"/>
    <xf numFmtId="0" fontId="50" fillId="0" borderId="0" applyFill="0">
      <alignment wrapText="1"/>
    </xf>
    <xf numFmtId="0" fontId="37" fillId="0" borderId="0" applyFill="0">
      <alignment horizontal="left" vertical="top" wrapText="1"/>
    </xf>
    <xf numFmtId="167" fontId="51" fillId="0" borderId="0" applyFill="0"/>
    <xf numFmtId="0" fontId="52" fillId="0" borderId="0" applyNumberFormat="0" applyFont="0" applyAlignment="0">
      <alignment horizontal="center"/>
    </xf>
    <xf numFmtId="0" fontId="53" fillId="0" borderId="0" applyFill="0">
      <alignment vertical="top" wrapText="1"/>
    </xf>
    <xf numFmtId="0" fontId="28" fillId="0" borderId="0" applyFill="0">
      <alignment horizontal="left" vertical="top" wrapText="1"/>
    </xf>
    <xf numFmtId="167" fontId="10" fillId="0" borderId="0" applyFill="0"/>
    <xf numFmtId="0" fontId="52" fillId="0" borderId="0" applyNumberFormat="0" applyFont="0" applyAlignment="0">
      <alignment horizontal="center"/>
    </xf>
    <xf numFmtId="0" fontId="54" fillId="0" borderId="0" applyFill="0">
      <alignment vertical="center" wrapText="1"/>
    </xf>
    <xf numFmtId="0" fontId="26" fillId="0" borderId="0">
      <alignment horizontal="left" vertical="center" wrapText="1"/>
    </xf>
    <xf numFmtId="167" fontId="44" fillId="0" borderId="0" applyFill="0"/>
    <xf numFmtId="0" fontId="52" fillId="0" borderId="0" applyNumberFormat="0" applyFont="0" applyAlignment="0">
      <alignment horizontal="center"/>
    </xf>
    <xf numFmtId="0" fontId="55" fillId="0" borderId="0" applyFill="0">
      <alignment horizontal="center" vertical="center" wrapText="1"/>
    </xf>
    <xf numFmtId="0" fontId="10" fillId="0" borderId="0" applyFill="0">
      <alignment horizontal="center" vertical="center" wrapText="1"/>
    </xf>
    <xf numFmtId="167" fontId="56" fillId="0" borderId="0" applyFill="0"/>
    <xf numFmtId="0" fontId="52" fillId="0" borderId="0" applyNumberFormat="0" applyFont="0" applyAlignment="0">
      <alignment horizontal="center"/>
    </xf>
    <xf numFmtId="0" fontId="57" fillId="0" borderId="0" applyFill="0">
      <alignment horizontal="center" vertical="center" wrapText="1"/>
    </xf>
    <xf numFmtId="0" fontId="58" fillId="0" borderId="0" applyFill="0">
      <alignment horizontal="center" vertical="center" wrapText="1"/>
    </xf>
    <xf numFmtId="167" fontId="59" fillId="0" borderId="0" applyFill="0"/>
    <xf numFmtId="0" fontId="52" fillId="0" borderId="0" applyNumberFormat="0" applyFont="0" applyAlignment="0">
      <alignment horizontal="center"/>
    </xf>
    <xf numFmtId="0" fontId="60" fillId="0" borderId="0">
      <alignment horizontal="center" wrapText="1"/>
    </xf>
    <xf numFmtId="0" fontId="56" fillId="0" borderId="0" applyFill="0">
      <alignment horizontal="center" wrapText="1"/>
    </xf>
    <xf numFmtId="183" fontId="61" fillId="0" borderId="0" applyFont="0" applyFill="0" applyBorder="0" applyAlignment="0" applyProtection="0">
      <protection locked="0"/>
    </xf>
    <xf numFmtId="184" fontId="61" fillId="0" borderId="0" applyFont="0" applyFill="0" applyBorder="0" applyAlignment="0" applyProtection="0">
      <protection locked="0"/>
    </xf>
    <xf numFmtId="39" fontId="10" fillId="0" borderId="0" applyFont="0" applyFill="0" applyBorder="0" applyAlignment="0" applyProtection="0"/>
    <xf numFmtId="185" fontId="62" fillId="0" borderId="0" applyFont="0" applyFill="0" applyBorder="0" applyAlignment="0" applyProtection="0"/>
    <xf numFmtId="186" fontId="47" fillId="0" borderId="0" applyFont="0" applyFill="0" applyBorder="0" applyAlignment="0" applyProtection="0"/>
    <xf numFmtId="0" fontId="10" fillId="0" borderId="10" applyNumberFormat="0" applyFont="0" applyFill="0" applyBorder="0" applyProtection="0">
      <alignment horizontal="centerContinuous" vertical="center"/>
    </xf>
    <xf numFmtId="0" fontId="63" fillId="0" borderId="0" applyFill="0" applyBorder="0" applyProtection="0">
      <alignment horizontal="center"/>
      <protection locked="0"/>
    </xf>
    <xf numFmtId="0" fontId="1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87" fontId="43" fillId="0" borderId="0" applyFont="0" applyFill="0" applyBorder="0" applyAlignment="0" applyProtection="0"/>
    <xf numFmtId="188" fontId="43" fillId="0" borderId="0" applyFont="0" applyFill="0" applyBorder="0" applyAlignment="0" applyProtection="0"/>
    <xf numFmtId="189" fontId="43" fillId="0" borderId="0" applyFont="0" applyFill="0" applyBorder="0" applyAlignment="0" applyProtection="0"/>
    <xf numFmtId="190" fontId="65" fillId="0" borderId="0" applyFont="0" applyFill="0" applyBorder="0" applyAlignment="0" applyProtection="0"/>
    <xf numFmtId="191" fontId="66" fillId="0" borderId="0" applyFont="0" applyFill="0" applyBorder="0" applyAlignment="0" applyProtection="0"/>
    <xf numFmtId="192" fontId="66" fillId="0" borderId="0" applyFont="0" applyFill="0" applyBorder="0" applyAlignment="0" applyProtection="0"/>
    <xf numFmtId="193" fontId="51" fillId="0" borderId="0" applyFont="0" applyFill="0" applyBorder="0" applyAlignment="0" applyProtection="0">
      <protection locked="0"/>
    </xf>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37" fontId="67" fillId="0" borderId="0" applyFill="0" applyBorder="0" applyAlignment="0" applyProtection="0"/>
    <xf numFmtId="3" fontId="10" fillId="0" borderId="0" applyFont="0" applyFill="0" applyBorder="0" applyAlignment="0" applyProtection="0"/>
    <xf numFmtId="0" fontId="37" fillId="0" borderId="0" applyFill="0" applyBorder="0" applyAlignment="0" applyProtection="0">
      <protection locked="0"/>
    </xf>
    <xf numFmtId="194" fontId="43" fillId="0" borderId="0" applyFont="0" applyFill="0" applyBorder="0" applyAlignment="0" applyProtection="0"/>
    <xf numFmtId="195" fontId="43" fillId="0" borderId="0" applyFont="0" applyFill="0" applyBorder="0" applyAlignment="0" applyProtection="0"/>
    <xf numFmtId="196" fontId="43" fillId="0" borderId="0" applyFont="0" applyFill="0" applyBorder="0" applyAlignment="0" applyProtection="0"/>
    <xf numFmtId="197" fontId="66" fillId="0" borderId="0" applyFont="0" applyFill="0" applyBorder="0" applyAlignment="0" applyProtection="0"/>
    <xf numFmtId="198" fontId="66" fillId="0" borderId="0" applyFont="0" applyFill="0" applyBorder="0" applyAlignment="0" applyProtection="0"/>
    <xf numFmtId="199" fontId="66" fillId="0" borderId="0" applyFont="0" applyFill="0" applyBorder="0" applyAlignment="0" applyProtection="0"/>
    <xf numFmtId="200" fontId="51" fillId="0" borderId="0" applyFont="0" applyFill="0" applyBorder="0" applyAlignment="0" applyProtection="0">
      <protection locked="0"/>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5" fontId="67" fillId="0" borderId="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201" fontId="47" fillId="0" borderId="0" applyFont="0" applyFill="0" applyBorder="0" applyAlignment="0" applyProtection="0"/>
    <xf numFmtId="202" fontId="10" fillId="0" borderId="0" applyFont="0" applyFill="0" applyBorder="0" applyAlignment="0" applyProtection="0"/>
    <xf numFmtId="203" fontId="61" fillId="0" borderId="0" applyFont="0" applyFill="0" applyBorder="0" applyAlignment="0" applyProtection="0">
      <protection locked="0"/>
    </xf>
    <xf numFmtId="7" fontId="49" fillId="0" borderId="0" applyFont="0" applyFill="0" applyBorder="0" applyAlignment="0" applyProtection="0"/>
    <xf numFmtId="204" fontId="62" fillId="0" borderId="0" applyFont="0" applyFill="0" applyBorder="0" applyAlignment="0" applyProtection="0"/>
    <xf numFmtId="205" fontId="68" fillId="0" borderId="0" applyFont="0" applyFill="0" applyBorder="0" applyAlignment="0" applyProtection="0"/>
    <xf numFmtId="0" fontId="69" fillId="30" borderId="26" applyNumberFormat="0" applyFont="0" applyFill="0" applyAlignment="0" applyProtection="0">
      <alignment horizontal="left" indent="1"/>
    </xf>
    <xf numFmtId="14" fontId="10" fillId="0" borderId="0" applyFont="0" applyFill="0" applyBorder="0" applyAlignment="0" applyProtection="0"/>
    <xf numFmtId="206" fontId="43" fillId="0" borderId="0" applyFont="0" applyFill="0" applyBorder="0" applyProtection="0"/>
    <xf numFmtId="207" fontId="43" fillId="0" borderId="0" applyFont="0" applyFill="0" applyBorder="0" applyProtection="0"/>
    <xf numFmtId="208" fontId="43" fillId="0" borderId="0" applyFont="0" applyFill="0" applyBorder="0" applyAlignment="0" applyProtection="0"/>
    <xf numFmtId="209" fontId="43" fillId="0" borderId="0" applyFont="0" applyFill="0" applyBorder="0" applyAlignment="0" applyProtection="0"/>
    <xf numFmtId="210" fontId="43" fillId="0" borderId="0" applyFont="0" applyFill="0" applyBorder="0" applyAlignment="0" applyProtection="0"/>
    <xf numFmtId="211" fontId="70" fillId="0" borderId="0" applyFont="0" applyFill="0" applyBorder="0" applyAlignment="0" applyProtection="0"/>
    <xf numFmtId="5" fontId="71" fillId="0" borderId="0" applyBorder="0"/>
    <xf numFmtId="202" fontId="71" fillId="0" borderId="0" applyBorder="0"/>
    <xf numFmtId="7" fontId="71" fillId="0" borderId="0" applyBorder="0"/>
    <xf numFmtId="37" fontId="71" fillId="0" borderId="0" applyBorder="0"/>
    <xf numFmtId="183" fontId="71" fillId="0" borderId="0" applyBorder="0"/>
    <xf numFmtId="212" fontId="71" fillId="0" borderId="0" applyBorder="0"/>
    <xf numFmtId="39" fontId="71" fillId="0" borderId="0" applyBorder="0"/>
    <xf numFmtId="213" fontId="71" fillId="0" borderId="0" applyBorder="0"/>
    <xf numFmtId="7" fontId="10" fillId="0" borderId="0" applyFont="0" applyFill="0" applyBorder="0" applyAlignment="0" applyProtection="0"/>
    <xf numFmtId="214" fontId="47" fillId="0" borderId="0" applyFont="0" applyFill="0" applyBorder="0" applyAlignment="0" applyProtection="0"/>
    <xf numFmtId="215" fontId="47" fillId="0" borderId="0" applyFont="0" applyFill="0" applyAlignment="0" applyProtection="0"/>
    <xf numFmtId="214" fontId="47" fillId="0" borderId="0" applyFont="0" applyFill="0" applyBorder="0" applyAlignment="0" applyProtection="0"/>
    <xf numFmtId="216" fontId="49" fillId="0" borderId="0" applyFont="0" applyFill="0" applyBorder="0" applyAlignment="0" applyProtection="0"/>
    <xf numFmtId="2" fontId="10" fillId="0" borderId="0" applyFont="0" applyFill="0" applyBorder="0" applyAlignment="0" applyProtection="0"/>
    <xf numFmtId="0" fontId="72" fillId="0" borderId="0"/>
    <xf numFmtId="183" fontId="73" fillId="0" borderId="0" applyNumberFormat="0" applyFill="0" applyBorder="0" applyAlignment="0" applyProtection="0"/>
    <xf numFmtId="0" fontId="49" fillId="0" borderId="0" applyFont="0" applyFill="0" applyBorder="0" applyAlignment="0" applyProtection="0"/>
    <xf numFmtId="0" fontId="43" fillId="0" borderId="0" applyFont="0" applyFill="0" applyBorder="0" applyProtection="0">
      <alignment horizontal="center" wrapText="1"/>
    </xf>
    <xf numFmtId="217" fontId="43" fillId="0" borderId="0" applyFont="0" applyFill="0" applyBorder="0" applyProtection="0">
      <alignment horizontal="right"/>
    </xf>
    <xf numFmtId="0" fontId="73" fillId="0" borderId="0" applyNumberFormat="0" applyFill="0" applyBorder="0" applyAlignment="0" applyProtection="0"/>
    <xf numFmtId="0" fontId="74" fillId="31" borderId="0" applyNumberFormat="0" applyFill="0" applyBorder="0" applyAlignment="0" applyProtection="0"/>
    <xf numFmtId="0" fontId="28" fillId="0" borderId="27" applyNumberFormat="0" applyAlignment="0" applyProtection="0">
      <alignment horizontal="left" vertical="center"/>
    </xf>
    <xf numFmtId="0" fontId="28" fillId="0" borderId="12">
      <alignment horizontal="left" vertical="center"/>
    </xf>
    <xf numFmtId="14" fontId="39" fillId="32" borderId="18">
      <alignment horizontal="center" vertical="center" wrapText="1"/>
    </xf>
    <xf numFmtId="0" fontId="63" fillId="0" borderId="0" applyFill="0" applyAlignment="0" applyProtection="0">
      <protection locked="0"/>
    </xf>
    <xf numFmtId="0" fontId="63" fillId="0" borderId="10" applyFill="0" applyAlignment="0" applyProtection="0">
      <protection locked="0"/>
    </xf>
    <xf numFmtId="0" fontId="75" fillId="0" borderId="18"/>
    <xf numFmtId="0" fontId="76" fillId="0" borderId="0"/>
    <xf numFmtId="0" fontId="77" fillId="0" borderId="10" applyNumberFormat="0" applyFill="0" applyAlignment="0" applyProtection="0"/>
    <xf numFmtId="0" fontId="70" fillId="33" borderId="0" applyNumberFormat="0" applyFont="0" applyBorder="0" applyAlignment="0" applyProtection="0"/>
    <xf numFmtId="0" fontId="78" fillId="34" borderId="13" applyNumberFormat="0" applyAlignment="0" applyProtection="0"/>
    <xf numFmtId="218" fontId="43" fillId="0" borderId="0" applyFont="0" applyFill="0" applyBorder="0" applyProtection="0">
      <alignment horizontal="left"/>
    </xf>
    <xf numFmtId="219" fontId="43" fillId="0" borderId="0" applyFont="0" applyFill="0" applyBorder="0" applyProtection="0">
      <alignment horizontal="left"/>
    </xf>
    <xf numFmtId="220" fontId="43" fillId="0" borderId="0" applyFont="0" applyFill="0" applyBorder="0" applyProtection="0">
      <alignment horizontal="left"/>
    </xf>
    <xf numFmtId="221" fontId="43" fillId="0" borderId="0" applyFont="0" applyFill="0" applyBorder="0" applyProtection="0">
      <alignment horizontal="left"/>
    </xf>
    <xf numFmtId="10" fontId="49" fillId="35" borderId="13" applyNumberFormat="0" applyBorder="0" applyAlignment="0" applyProtection="0"/>
    <xf numFmtId="5" fontId="79" fillId="0" borderId="0" applyBorder="0"/>
    <xf numFmtId="202" fontId="79" fillId="0" borderId="0" applyBorder="0"/>
    <xf numFmtId="7" fontId="79" fillId="0" borderId="0" applyBorder="0"/>
    <xf numFmtId="37" fontId="79" fillId="0" borderId="0" applyBorder="0"/>
    <xf numFmtId="183" fontId="79" fillId="0" borderId="0" applyBorder="0"/>
    <xf numFmtId="212" fontId="79" fillId="0" borderId="0" applyBorder="0"/>
    <xf numFmtId="39" fontId="79" fillId="0" borderId="0" applyBorder="0"/>
    <xf numFmtId="213" fontId="79" fillId="0" borderId="0" applyBorder="0"/>
    <xf numFmtId="0" fontId="70" fillId="0" borderId="14" applyNumberFormat="0" applyFont="0" applyFill="0" applyAlignment="0" applyProtection="0"/>
    <xf numFmtId="0" fontId="80" fillId="0" borderId="0"/>
    <xf numFmtId="222" fontId="10" fillId="0" borderId="0" applyFont="0" applyFill="0" applyBorder="0" applyAlignment="0" applyProtection="0"/>
    <xf numFmtId="223" fontId="10" fillId="0" borderId="0" applyFont="0" applyFill="0" applyBorder="0" applyAlignment="0" applyProtection="0"/>
    <xf numFmtId="224" fontId="10" fillId="0" borderId="0" applyFont="0" applyFill="0" applyBorder="0" applyAlignment="0" applyProtection="0"/>
    <xf numFmtId="225" fontId="10" fillId="0" borderId="0" applyFont="0" applyFill="0" applyBorder="0" applyAlignment="0" applyProtection="0"/>
    <xf numFmtId="0" fontId="10" fillId="0" borderId="0" applyFont="0" applyFill="0" applyBorder="0" applyAlignment="0" applyProtection="0">
      <alignment horizontal="right"/>
    </xf>
    <xf numFmtId="226" fontId="10" fillId="0" borderId="0" applyFont="0" applyFill="0" applyBorder="0" applyAlignment="0" applyProtection="0"/>
    <xf numFmtId="37" fontId="81" fillId="0" borderId="0"/>
    <xf numFmtId="0" fontId="47" fillId="0" borderId="0"/>
    <xf numFmtId="0" fontId="10" fillId="0" borderId="0"/>
    <xf numFmtId="0" fontId="10" fillId="0" borderId="0"/>
    <xf numFmtId="0" fontId="10" fillId="0" borderId="0"/>
    <xf numFmtId="0" fontId="10" fillId="0" borderId="0"/>
    <xf numFmtId="0" fontId="10" fillId="0" borderId="0"/>
    <xf numFmtId="0" fontId="4" fillId="0" borderId="0"/>
    <xf numFmtId="0" fontId="36" fillId="36" borderId="0" applyNumberFormat="0" applyFont="0" applyBorder="0" applyAlignment="0"/>
    <xf numFmtId="227" fontId="10" fillId="0" borderId="0" applyFont="0" applyFill="0" applyBorder="0" applyAlignment="0" applyProtection="0"/>
    <xf numFmtId="228" fontId="82" fillId="0" borderId="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9" fontId="10" fillId="0" borderId="0"/>
    <xf numFmtId="230" fontId="47" fillId="0" borderId="0"/>
    <xf numFmtId="230" fontId="47" fillId="0" borderId="0"/>
    <xf numFmtId="228" fontId="82" fillId="0" borderId="0"/>
    <xf numFmtId="0" fontId="47" fillId="0" borderId="0"/>
    <xf numFmtId="228" fontId="67" fillId="0" borderId="0"/>
    <xf numFmtId="229" fontId="10" fillId="0" borderId="0"/>
    <xf numFmtId="230" fontId="47" fillId="0" borderId="0"/>
    <xf numFmtId="230" fontId="47" fillId="0" borderId="0"/>
    <xf numFmtId="0" fontId="47" fillId="0" borderId="0"/>
    <xf numFmtId="0" fontId="47" fillId="0" borderId="0"/>
    <xf numFmtId="231" fontId="47" fillId="0" borderId="0"/>
    <xf numFmtId="166" fontId="47" fillId="0" borderId="0"/>
    <xf numFmtId="232" fontId="47" fillId="0" borderId="0"/>
    <xf numFmtId="231" fontId="47" fillId="0" borderId="0"/>
    <xf numFmtId="166" fontId="47" fillId="0" borderId="0"/>
    <xf numFmtId="233" fontId="47" fillId="0" borderId="0"/>
    <xf numFmtId="233" fontId="47" fillId="0" borderId="0"/>
    <xf numFmtId="234" fontId="47" fillId="0" borderId="0"/>
    <xf numFmtId="232" fontId="47" fillId="0" borderId="0"/>
    <xf numFmtId="235" fontId="47" fillId="0" borderId="0"/>
    <xf numFmtId="234" fontId="47" fillId="0" borderId="0"/>
    <xf numFmtId="234" fontId="47" fillId="0" borderId="0"/>
    <xf numFmtId="0" fontId="47" fillId="0" borderId="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8" fontId="82" fillId="0" borderId="0"/>
    <xf numFmtId="228" fontId="82" fillId="0" borderId="0"/>
    <xf numFmtId="227" fontId="10" fillId="0" borderId="0" applyFont="0" applyFill="0" applyBorder="0" applyAlignment="0" applyProtection="0"/>
    <xf numFmtId="228" fontId="82" fillId="0" borderId="0"/>
    <xf numFmtId="228" fontId="82" fillId="0" borderId="0"/>
    <xf numFmtId="231" fontId="47" fillId="0" borderId="0"/>
    <xf numFmtId="166" fontId="47" fillId="0" borderId="0"/>
    <xf numFmtId="232" fontId="47" fillId="0" borderId="0"/>
    <xf numFmtId="231" fontId="47" fillId="0" borderId="0"/>
    <xf numFmtId="166" fontId="47" fillId="0" borderId="0"/>
    <xf numFmtId="233" fontId="47" fillId="0" borderId="0"/>
    <xf numFmtId="233" fontId="47" fillId="0" borderId="0"/>
    <xf numFmtId="234" fontId="47" fillId="0" borderId="0"/>
    <xf numFmtId="232" fontId="47" fillId="0" borderId="0"/>
    <xf numFmtId="235" fontId="47" fillId="0" borderId="0"/>
    <xf numFmtId="234" fontId="47" fillId="0" borderId="0"/>
    <xf numFmtId="234" fontId="47" fillId="0" borderId="0"/>
    <xf numFmtId="236" fontId="44" fillId="27" borderId="0" applyFont="0" applyFill="0" applyBorder="0" applyAlignment="0" applyProtection="0"/>
    <xf numFmtId="237" fontId="44" fillId="27" borderId="0" applyFont="0" applyFill="0" applyBorder="0" applyAlignment="0" applyProtection="0"/>
    <xf numFmtId="238" fontId="10" fillId="0" borderId="0" applyFont="0" applyFill="0" applyBorder="0" applyAlignment="0" applyProtection="0"/>
    <xf numFmtId="239" fontId="66" fillId="0" borderId="0" applyFont="0" applyFill="0" applyBorder="0" applyAlignment="0" applyProtection="0"/>
    <xf numFmtId="240" fontId="65" fillId="0" borderId="0" applyFont="0" applyFill="0" applyBorder="0" applyAlignment="0" applyProtection="0"/>
    <xf numFmtId="241" fontId="10" fillId="0" borderId="0" applyFont="0" applyFill="0" applyBorder="0" applyAlignment="0" applyProtection="0"/>
    <xf numFmtId="242" fontId="43" fillId="0" borderId="0" applyFont="0" applyFill="0" applyBorder="0" applyAlignment="0" applyProtection="0"/>
    <xf numFmtId="243" fontId="43" fillId="0" borderId="0" applyFont="0" applyFill="0" applyBorder="0" applyAlignment="0" applyProtection="0"/>
    <xf numFmtId="244" fontId="43" fillId="0" borderId="0" applyFont="0" applyFill="0" applyBorder="0" applyAlignment="0" applyProtection="0"/>
    <xf numFmtId="245" fontId="43" fillId="0" borderId="0" applyFont="0" applyFill="0" applyBorder="0" applyAlignment="0" applyProtection="0"/>
    <xf numFmtId="246" fontId="66" fillId="0" borderId="0" applyFont="0" applyFill="0" applyBorder="0" applyAlignment="0" applyProtection="0"/>
    <xf numFmtId="247" fontId="65" fillId="0" borderId="0" applyFont="0" applyFill="0" applyBorder="0" applyAlignment="0" applyProtection="0"/>
    <xf numFmtId="248" fontId="66" fillId="0" borderId="0" applyFont="0" applyFill="0" applyBorder="0" applyAlignment="0" applyProtection="0"/>
    <xf numFmtId="249" fontId="65" fillId="0" borderId="0" applyFont="0" applyFill="0" applyBorder="0" applyAlignment="0" applyProtection="0"/>
    <xf numFmtId="250" fontId="66" fillId="0" borderId="0" applyFont="0" applyFill="0" applyBorder="0" applyAlignment="0" applyProtection="0"/>
    <xf numFmtId="251" fontId="65" fillId="0" borderId="0" applyFont="0" applyFill="0" applyBorder="0" applyAlignment="0" applyProtection="0"/>
    <xf numFmtId="252" fontId="51" fillId="0" borderId="0" applyFont="0" applyFill="0" applyBorder="0" applyAlignment="0" applyProtection="0">
      <protection locked="0"/>
    </xf>
    <xf numFmtId="253" fontId="6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7" fontId="67" fillId="0" borderId="0" applyFill="0" applyBorder="0" applyAlignment="0" applyProtection="0"/>
    <xf numFmtId="9" fontId="71" fillId="0" borderId="0" applyBorder="0"/>
    <xf numFmtId="254" fontId="71" fillId="0" borderId="0" applyBorder="0"/>
    <xf numFmtId="10" fontId="71" fillId="0" borderId="0" applyBorder="0"/>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3" fontId="10" fillId="0" borderId="0">
      <alignment horizontal="left" vertical="top"/>
    </xf>
    <xf numFmtId="0" fontId="83" fillId="0" borderId="18">
      <alignment horizontal="center"/>
    </xf>
    <xf numFmtId="3" fontId="11" fillId="0" borderId="0" applyFont="0" applyFill="0" applyBorder="0" applyAlignment="0" applyProtection="0"/>
    <xf numFmtId="0" fontId="11" fillId="37" borderId="0" applyNumberFormat="0" applyFont="0" applyBorder="0" applyAlignment="0" applyProtection="0"/>
    <xf numFmtId="3" fontId="10" fillId="0" borderId="0">
      <alignment horizontal="right" vertical="top"/>
    </xf>
    <xf numFmtId="41" fontId="26" fillId="38" borderId="15" applyFill="0"/>
    <xf numFmtId="0" fontId="84" fillId="0" borderId="0">
      <alignment horizontal="left" indent="7"/>
    </xf>
    <xf numFmtId="41" fontId="26" fillId="0" borderId="15" applyFill="0">
      <alignment horizontal="left" indent="2"/>
    </xf>
    <xf numFmtId="167" fontId="63" fillId="0" borderId="10" applyFill="0">
      <alignment horizontal="right"/>
    </xf>
    <xf numFmtId="0" fontId="39" fillId="0" borderId="13" applyNumberFormat="0" applyFont="0" applyBorder="0">
      <alignment horizontal="right"/>
    </xf>
    <xf numFmtId="0" fontId="85" fillId="0" borderId="0" applyFill="0"/>
    <xf numFmtId="0" fontId="28" fillId="0" borderId="0" applyFill="0"/>
    <xf numFmtId="4" fontId="63" fillId="0" borderId="10" applyFill="0"/>
    <xf numFmtId="0" fontId="10" fillId="0" borderId="0" applyNumberFormat="0" applyFont="0" applyBorder="0" applyAlignment="0"/>
    <xf numFmtId="0" fontId="53" fillId="0" borderId="0" applyFill="0">
      <alignment horizontal="left" indent="1"/>
    </xf>
    <xf numFmtId="0" fontId="86" fillId="0" borderId="0" applyFill="0">
      <alignment horizontal="left" indent="1"/>
    </xf>
    <xf numFmtId="4" fontId="44" fillId="0" borderId="0" applyFill="0"/>
    <xf numFmtId="0" fontId="10" fillId="0" borderId="0" applyNumberFormat="0" applyFont="0" applyFill="0" applyBorder="0" applyAlignment="0"/>
    <xf numFmtId="0" fontId="53" fillId="0" borderId="0" applyFill="0">
      <alignment horizontal="left" indent="2"/>
    </xf>
    <xf numFmtId="0" fontId="28" fillId="0" borderId="0" applyFill="0">
      <alignment horizontal="left" indent="2"/>
    </xf>
    <xf numFmtId="4" fontId="44" fillId="0" borderId="0" applyFill="0"/>
    <xf numFmtId="0" fontId="10" fillId="0" borderId="0" applyNumberFormat="0" applyFont="0" applyBorder="0" applyAlignment="0"/>
    <xf numFmtId="0" fontId="87" fillId="0" borderId="0">
      <alignment horizontal="left" indent="3"/>
    </xf>
    <xf numFmtId="0" fontId="88" fillId="0" borderId="0" applyFill="0">
      <alignment horizontal="left" indent="3"/>
    </xf>
    <xf numFmtId="4" fontId="44" fillId="0" borderId="0" applyFill="0"/>
    <xf numFmtId="0" fontId="10" fillId="0" borderId="0" applyNumberFormat="0" applyFont="0" applyBorder="0" applyAlignment="0"/>
    <xf numFmtId="0" fontId="55" fillId="0" borderId="0">
      <alignment horizontal="left" indent="4"/>
    </xf>
    <xf numFmtId="0" fontId="10" fillId="0" borderId="0" applyFill="0">
      <alignment horizontal="left" indent="4"/>
    </xf>
    <xf numFmtId="4" fontId="56" fillId="0" borderId="0" applyFill="0"/>
    <xf numFmtId="0" fontId="10" fillId="0" borderId="0" applyNumberFormat="0" applyFont="0" applyBorder="0" applyAlignment="0"/>
    <xf numFmtId="0" fontId="57" fillId="0" borderId="0">
      <alignment horizontal="left" indent="5"/>
    </xf>
    <xf numFmtId="0" fontId="58" fillId="0" borderId="0" applyFill="0">
      <alignment horizontal="left" indent="5"/>
    </xf>
    <xf numFmtId="4" fontId="59" fillId="0" borderId="0" applyFill="0"/>
    <xf numFmtId="0" fontId="10" fillId="0" borderId="0" applyNumberFormat="0" applyFont="0" applyFill="0" applyBorder="0" applyAlignment="0"/>
    <xf numFmtId="0" fontId="60" fillId="0" borderId="0" applyFill="0">
      <alignment horizontal="left" indent="6"/>
    </xf>
    <xf numFmtId="0" fontId="56" fillId="0" borderId="0" applyFill="0">
      <alignment horizontal="left" indent="6"/>
    </xf>
    <xf numFmtId="0" fontId="70" fillId="0" borderId="23" applyNumberFormat="0" applyFont="0" applyFill="0" applyAlignment="0" applyProtection="0"/>
    <xf numFmtId="0" fontId="89" fillId="0" borderId="0" applyNumberFormat="0" applyFill="0" applyBorder="0" applyAlignment="0" applyProtection="0"/>
    <xf numFmtId="0" fontId="90" fillId="0" borderId="0"/>
    <xf numFmtId="0" fontId="90" fillId="0" borderId="0"/>
    <xf numFmtId="0" fontId="91" fillId="0" borderId="18">
      <alignment horizontal="right"/>
    </xf>
    <xf numFmtId="255" fontId="68" fillId="0" borderId="0">
      <alignment horizontal="center"/>
    </xf>
    <xf numFmtId="256" fontId="92" fillId="0" borderId="0">
      <alignment horizontal="center"/>
    </xf>
    <xf numFmtId="0" fontId="93" fillId="0" borderId="0" applyNumberFormat="0" applyFill="0" applyBorder="0" applyAlignment="0" applyProtection="0"/>
    <xf numFmtId="0" fontId="94" fillId="0" borderId="0" applyNumberFormat="0" applyBorder="0" applyAlignment="0"/>
    <xf numFmtId="0" fontId="95" fillId="0" borderId="0" applyNumberFormat="0" applyBorder="0" applyAlignment="0"/>
    <xf numFmtId="0" fontId="70" fillId="30" borderId="0" applyNumberFormat="0" applyFont="0" applyBorder="0" applyAlignment="0" applyProtection="0"/>
    <xf numFmtId="236" fontId="96" fillId="0" borderId="12" applyNumberFormat="0" applyFont="0" applyFill="0" applyAlignment="0" applyProtection="0"/>
    <xf numFmtId="0" fontId="97" fillId="0" borderId="0" applyFill="0" applyBorder="0" applyProtection="0">
      <alignment horizontal="left" vertical="top"/>
    </xf>
    <xf numFmtId="0" fontId="98" fillId="0" borderId="0" applyAlignment="0">
      <alignment horizontal="centerContinuous"/>
    </xf>
    <xf numFmtId="0" fontId="10" fillId="0" borderId="21" applyNumberFormat="0" applyFont="0" applyFill="0" applyAlignment="0" applyProtection="0"/>
    <xf numFmtId="0" fontId="99" fillId="0" borderId="0" applyNumberFormat="0" applyFill="0" applyBorder="0" applyAlignment="0" applyProtection="0"/>
    <xf numFmtId="257" fontId="65" fillId="0" borderId="0" applyFont="0" applyFill="0" applyBorder="0" applyAlignment="0" applyProtection="0"/>
    <xf numFmtId="258" fontId="65" fillId="0" borderId="0" applyFont="0" applyFill="0" applyBorder="0" applyAlignment="0" applyProtection="0"/>
    <xf numFmtId="259" fontId="65" fillId="0" borderId="0" applyFont="0" applyFill="0" applyBorder="0" applyAlignment="0" applyProtection="0"/>
    <xf numFmtId="260" fontId="65" fillId="0" borderId="0" applyFont="0" applyFill="0" applyBorder="0" applyAlignment="0" applyProtection="0"/>
    <xf numFmtId="261" fontId="65" fillId="0" borderId="0" applyFont="0" applyFill="0" applyBorder="0" applyAlignment="0" applyProtection="0"/>
    <xf numFmtId="262" fontId="65" fillId="0" borderId="0" applyFont="0" applyFill="0" applyBorder="0" applyAlignment="0" applyProtection="0"/>
    <xf numFmtId="263" fontId="65" fillId="0" borderId="0" applyFont="0" applyFill="0" applyBorder="0" applyAlignment="0" applyProtection="0"/>
    <xf numFmtId="264" fontId="65" fillId="0" borderId="0" applyFont="0" applyFill="0" applyBorder="0" applyAlignment="0" applyProtection="0"/>
    <xf numFmtId="265" fontId="100" fillId="30" borderId="28" applyFont="0" applyFill="0" applyBorder="0" applyAlignment="0" applyProtection="0"/>
    <xf numFmtId="265" fontId="47" fillId="0" borderId="0" applyFont="0" applyFill="0" applyBorder="0" applyAlignment="0" applyProtection="0"/>
    <xf numFmtId="266" fontId="62" fillId="0" borderId="0" applyFont="0" applyFill="0" applyBorder="0" applyAlignment="0" applyProtection="0"/>
    <xf numFmtId="267" fontId="68" fillId="0" borderId="12" applyFont="0" applyFill="0" applyBorder="0" applyAlignment="0" applyProtection="0">
      <alignment horizontal="right"/>
      <protection locked="0"/>
    </xf>
    <xf numFmtId="43" fontId="3" fillId="0" borderId="0" applyFont="0" applyFill="0" applyBorder="0" applyAlignment="0" applyProtection="0"/>
    <xf numFmtId="43" fontId="10" fillId="0" borderId="0" applyFont="0" applyFill="0" applyBorder="0" applyAlignment="0" applyProtection="0"/>
    <xf numFmtId="0" fontId="102" fillId="0" borderId="0"/>
    <xf numFmtId="0" fontId="11" fillId="0" borderId="0"/>
    <xf numFmtId="0" fontId="20" fillId="0" borderId="0">
      <alignment vertical="top"/>
    </xf>
    <xf numFmtId="268" fontId="39" fillId="39" borderId="32">
      <alignment horizontal="center" vertical="center"/>
    </xf>
    <xf numFmtId="43" fontId="10" fillId="0" borderId="0" applyFont="0" applyFill="0" applyBorder="0" applyAlignment="0" applyProtection="0"/>
    <xf numFmtId="43" fontId="102" fillId="0" borderId="0" applyFont="0" applyFill="0" applyBorder="0" applyAlignment="0" applyProtection="0"/>
    <xf numFmtId="43" fontId="10" fillId="0" borderId="0" applyFont="0" applyFill="0" applyBorder="0" applyAlignment="0" applyProtection="0"/>
    <xf numFmtId="43" fontId="26" fillId="0" borderId="0" applyFont="0" applyFill="0" applyBorder="0" applyAlignment="0" applyProtection="0"/>
    <xf numFmtId="0" fontId="10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94" fillId="0" borderId="0"/>
    <xf numFmtId="0" fontId="11" fillId="0" borderId="0"/>
    <xf numFmtId="0" fontId="104" fillId="0" borderId="0"/>
    <xf numFmtId="0" fontId="11" fillId="0" borderId="0"/>
    <xf numFmtId="0" fontId="11" fillId="0" borderId="0"/>
    <xf numFmtId="0" fontId="102" fillId="0" borderId="0"/>
    <xf numFmtId="0" fontId="2" fillId="0" borderId="0"/>
    <xf numFmtId="0" fontId="11" fillId="0" borderId="0"/>
    <xf numFmtId="0" fontId="2" fillId="0" borderId="0"/>
    <xf numFmtId="0" fontId="10" fillId="0" borderId="0"/>
    <xf numFmtId="0" fontId="104" fillId="0" borderId="0"/>
    <xf numFmtId="0" fontId="2" fillId="0" borderId="0"/>
    <xf numFmtId="0" fontId="104" fillId="0" borderId="0"/>
    <xf numFmtId="0" fontId="10" fillId="0" borderId="0"/>
    <xf numFmtId="0" fontId="104" fillId="0" borderId="0"/>
    <xf numFmtId="0" fontId="10" fillId="0" borderId="0"/>
    <xf numFmtId="0" fontId="104" fillId="0" borderId="0"/>
    <xf numFmtId="0" fontId="10" fillId="0" borderId="0"/>
    <xf numFmtId="9" fontId="10" fillId="0" borderId="0" applyFont="0" applyFill="0" applyBorder="0" applyAlignment="0" applyProtection="0"/>
    <xf numFmtId="0" fontId="105" fillId="0" borderId="33"/>
    <xf numFmtId="0" fontId="106" fillId="0" borderId="34"/>
    <xf numFmtId="0" fontId="10" fillId="0" borderId="0"/>
    <xf numFmtId="37" fontId="49" fillId="24" borderId="0" applyNumberFormat="0" applyBorder="0" applyAlignment="0" applyProtection="0"/>
    <xf numFmtId="37" fontId="49" fillId="0" borderId="0"/>
    <xf numFmtId="3" fontId="107" fillId="0" borderId="35"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94" fillId="0" borderId="0"/>
  </cellStyleXfs>
  <cellXfs count="244">
    <xf numFmtId="167" fontId="0" fillId="0" borderId="0" xfId="0" applyAlignment="1"/>
    <xf numFmtId="3" fontId="26"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6" fillId="0" borderId="0" xfId="0" applyNumberFormat="1" applyFont="1" applyFill="1" applyBorder="1" applyAlignment="1" applyProtection="1">
      <alignment horizontal="right"/>
      <protection locked="0"/>
    </xf>
    <xf numFmtId="3" fontId="26" fillId="24" borderId="0" xfId="0" applyNumberFormat="1" applyFont="1" applyFill="1" applyBorder="1" applyAlignment="1"/>
    <xf numFmtId="168" fontId="0" fillId="24" borderId="0" xfId="30" applyNumberFormat="1" applyFont="1" applyFill="1" applyBorder="1" applyAlignment="1"/>
    <xf numFmtId="167" fontId="0" fillId="0" borderId="10" xfId="0" applyFill="1" applyBorder="1" applyAlignment="1"/>
    <xf numFmtId="164" fontId="26" fillId="0" borderId="0" xfId="0" applyNumberFormat="1" applyFont="1" applyFill="1" applyBorder="1" applyAlignment="1">
      <alignment horizontal="center"/>
    </xf>
    <xf numFmtId="3" fontId="26" fillId="0" borderId="0" xfId="0" applyNumberFormat="1" applyFont="1" applyFill="1" applyBorder="1" applyAlignment="1"/>
    <xf numFmtId="3" fontId="26" fillId="0" borderId="0" xfId="0" applyNumberFormat="1" applyFont="1" applyFill="1" applyBorder="1" applyAlignment="1">
      <alignment horizontal="center"/>
    </xf>
    <xf numFmtId="0" fontId="26" fillId="0" borderId="0" xfId="0" applyNumberFormat="1" applyFont="1" applyFill="1" applyBorder="1" applyAlignment="1"/>
    <xf numFmtId="0" fontId="28" fillId="0" borderId="0" xfId="0" applyNumberFormat="1" applyFont="1" applyFill="1" applyBorder="1" applyAlignment="1"/>
    <xf numFmtId="3" fontId="28" fillId="0" borderId="0" xfId="0" applyNumberFormat="1" applyFont="1" applyFill="1" applyBorder="1" applyAlignment="1">
      <alignment horizontal="center"/>
    </xf>
    <xf numFmtId="0" fontId="26" fillId="0" borderId="0" xfId="0" applyNumberFormat="1" applyFont="1" applyFill="1" applyBorder="1" applyAlignment="1" applyProtection="1">
      <protection locked="0"/>
    </xf>
    <xf numFmtId="0" fontId="26" fillId="0" borderId="0" xfId="0" applyNumberFormat="1" applyFont="1" applyFill="1" applyBorder="1" applyAlignment="1" applyProtection="1">
      <alignment horizontal="left"/>
      <protection locked="0"/>
    </xf>
    <xf numFmtId="0" fontId="26" fillId="0" borderId="0" xfId="0" applyNumberFormat="1" applyFont="1" applyFill="1" applyBorder="1" applyProtection="1">
      <protection locked="0"/>
    </xf>
    <xf numFmtId="0" fontId="26"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167" fontId="0" fillId="0" borderId="0" xfId="0" applyFont="1" applyFill="1" applyBorder="1" applyAlignment="1"/>
    <xf numFmtId="0" fontId="27"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6" fillId="0" borderId="0" xfId="0" applyNumberFormat="1" applyFont="1" applyFill="1" applyBorder="1" applyAlignment="1">
      <alignment horizontal="center"/>
    </xf>
    <xf numFmtId="49" fontId="26" fillId="0" borderId="0" xfId="0" applyNumberFormat="1" applyFont="1" applyFill="1" applyBorder="1"/>
    <xf numFmtId="0" fontId="26"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8" fillId="0" borderId="0" xfId="0" applyFont="1" applyFill="1" applyBorder="1" applyAlignment="1">
      <alignment horizontal="center"/>
    </xf>
    <xf numFmtId="0" fontId="28" fillId="0" borderId="0" xfId="0" applyNumberFormat="1" applyFont="1" applyFill="1" applyBorder="1" applyAlignment="1" applyProtection="1">
      <alignment horizontal="center"/>
      <protection locked="0"/>
    </xf>
    <xf numFmtId="0" fontId="29" fillId="0" borderId="0" xfId="0" applyNumberFormat="1" applyFont="1" applyFill="1" applyBorder="1" applyAlignment="1">
      <alignment horizontal="center"/>
    </xf>
    <xf numFmtId="0" fontId="32"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6" fillId="0" borderId="0" xfId="0" applyNumberFormat="1" applyFont="1" applyFill="1" applyBorder="1" applyAlignment="1"/>
    <xf numFmtId="10" fontId="0" fillId="0" borderId="0" xfId="44" applyNumberFormat="1" applyFont="1" applyFill="1" applyBorder="1" applyAlignment="1"/>
    <xf numFmtId="10" fontId="28" fillId="0" borderId="0" xfId="0" applyNumberFormat="1" applyFont="1" applyFill="1" applyBorder="1" applyAlignment="1"/>
    <xf numFmtId="3" fontId="29" fillId="0" borderId="0" xfId="0" applyNumberFormat="1" applyFont="1" applyFill="1" applyBorder="1" applyAlignment="1"/>
    <xf numFmtId="165" fontId="28" fillId="0" borderId="0" xfId="0" applyNumberFormat="1" applyFont="1" applyFill="1" applyBorder="1" applyAlignment="1"/>
    <xf numFmtId="49" fontId="0" fillId="0" borderId="0" xfId="0" applyNumberFormat="1" applyFill="1" applyBorder="1" applyAlignment="1">
      <alignment horizontal="center"/>
    </xf>
    <xf numFmtId="167" fontId="26" fillId="0" borderId="0" xfId="0" applyFont="1" applyFill="1" applyBorder="1" applyAlignment="1">
      <alignment horizontal="center"/>
    </xf>
    <xf numFmtId="0" fontId="28"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9" fillId="0" borderId="0" xfId="0" applyFont="1" applyFill="1" applyBorder="1" applyAlignment="1"/>
    <xf numFmtId="3" fontId="28" fillId="0" borderId="0" xfId="0" applyNumberFormat="1" applyFont="1" applyFill="1" applyBorder="1" applyAlignment="1"/>
    <xf numFmtId="10" fontId="28" fillId="0" borderId="0" xfId="44"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3" fillId="0" borderId="0" xfId="0" applyFont="1" applyFill="1" applyBorder="1" applyAlignment="1"/>
    <xf numFmtId="3" fontId="30" fillId="0" borderId="0" xfId="0" applyNumberFormat="1" applyFont="1" applyFill="1" applyBorder="1" applyAlignment="1"/>
    <xf numFmtId="10" fontId="26" fillId="0" borderId="0" xfId="44" applyNumberFormat="1" applyFont="1" applyFill="1" applyBorder="1" applyAlignment="1"/>
    <xf numFmtId="166" fontId="0" fillId="0" borderId="0" xfId="0" applyNumberFormat="1" applyFill="1" applyBorder="1" applyAlignment="1"/>
    <xf numFmtId="0" fontId="30" fillId="0" borderId="0" xfId="0" applyNumberFormat="1" applyFont="1" applyFill="1" applyBorder="1"/>
    <xf numFmtId="167" fontId="26" fillId="0" borderId="0" xfId="0"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6" fillId="0" borderId="0" xfId="0" applyFont="1" applyFill="1" applyBorder="1" applyAlignment="1">
      <alignment horizontal="right"/>
    </xf>
    <xf numFmtId="169" fontId="28" fillId="0" borderId="0" xfId="0" applyNumberFormat="1" applyFont="1" applyFill="1" applyBorder="1" applyAlignment="1">
      <alignment horizontal="center"/>
    </xf>
    <xf numFmtId="167" fontId="29" fillId="0" borderId="11" xfId="0" applyFont="1" applyFill="1" applyBorder="1" applyAlignment="1">
      <alignment horizontal="center" wrapText="1"/>
    </xf>
    <xf numFmtId="167" fontId="29" fillId="0" borderId="12" xfId="0" applyFont="1" applyFill="1" applyBorder="1" applyAlignment="1"/>
    <xf numFmtId="167" fontId="29" fillId="0" borderId="12" xfId="0" applyFont="1" applyFill="1" applyBorder="1" applyAlignment="1">
      <alignment horizontal="center" wrapText="1"/>
    </xf>
    <xf numFmtId="0" fontId="28" fillId="0" borderId="12" xfId="0" applyNumberFormat="1" applyFont="1" applyFill="1" applyBorder="1" applyAlignment="1">
      <alignment horizontal="center" wrapText="1"/>
    </xf>
    <xf numFmtId="167" fontId="29" fillId="0" borderId="13" xfId="0" applyFont="1" applyFill="1" applyBorder="1" applyAlignment="1">
      <alignment horizontal="center" wrapText="1"/>
    </xf>
    <xf numFmtId="3" fontId="28" fillId="0" borderId="13" xfId="0" applyNumberFormat="1" applyFont="1" applyFill="1" applyBorder="1" applyAlignment="1">
      <alignment horizontal="center" wrapText="1"/>
    </xf>
    <xf numFmtId="3" fontId="28" fillId="0" borderId="12" xfId="0" applyNumberFormat="1" applyFont="1" applyFill="1" applyBorder="1" applyAlignment="1">
      <alignment horizontal="center" wrapText="1"/>
    </xf>
    <xf numFmtId="0" fontId="26" fillId="0" borderId="14" xfId="0" applyNumberFormat="1" applyFont="1" applyFill="1" applyBorder="1"/>
    <xf numFmtId="0" fontId="26" fillId="0" borderId="15" xfId="0" applyNumberFormat="1" applyFont="1" applyFill="1" applyBorder="1"/>
    <xf numFmtId="3" fontId="26"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31" fillId="0" borderId="0" xfId="0" applyFont="1" applyFill="1" applyBorder="1" applyAlignment="1"/>
    <xf numFmtId="167" fontId="31" fillId="0" borderId="15" xfId="0" applyFont="1" applyFill="1" applyBorder="1" applyAlignment="1"/>
    <xf numFmtId="167" fontId="0" fillId="0" borderId="16" xfId="0" applyFill="1" applyBorder="1" applyAlignment="1"/>
    <xf numFmtId="167" fontId="31" fillId="0" borderId="10" xfId="0" applyFont="1" applyFill="1" applyBorder="1" applyAlignment="1"/>
    <xf numFmtId="167" fontId="31" fillId="0" borderId="17" xfId="0" applyFont="1" applyFill="1" applyBorder="1" applyAlignment="1"/>
    <xf numFmtId="166" fontId="31" fillId="0" borderId="0" xfId="0" applyNumberFormat="1" applyFont="1" applyFill="1" applyBorder="1" applyAlignment="1"/>
    <xf numFmtId="167" fontId="31" fillId="0" borderId="18" xfId="0" applyFont="1" applyFill="1" applyBorder="1" applyAlignment="1"/>
    <xf numFmtId="3" fontId="26" fillId="0" borderId="13" xfId="0" applyNumberFormat="1" applyFont="1" applyFill="1" applyBorder="1" applyAlignment="1">
      <alignment horizontal="center" wrapText="1"/>
    </xf>
    <xf numFmtId="49" fontId="26" fillId="24" borderId="0" xfId="0" applyNumberFormat="1" applyFont="1" applyFill="1" applyBorder="1" applyAlignment="1">
      <alignment horizontal="center"/>
    </xf>
    <xf numFmtId="0" fontId="26" fillId="0" borderId="11" xfId="0" applyNumberFormat="1" applyFont="1" applyFill="1" applyBorder="1" applyAlignment="1">
      <alignment wrapText="1"/>
    </xf>
    <xf numFmtId="0" fontId="26" fillId="0" borderId="12" xfId="0" applyNumberFormat="1" applyFont="1" applyFill="1" applyBorder="1" applyAlignment="1">
      <alignment wrapText="1"/>
    </xf>
    <xf numFmtId="0" fontId="26" fillId="0" borderId="12" xfId="0" applyNumberFormat="1" applyFont="1" applyFill="1" applyBorder="1" applyAlignment="1">
      <alignment horizontal="center" wrapText="1"/>
    </xf>
    <xf numFmtId="0" fontId="26" fillId="0" borderId="13" xfId="0" applyNumberFormat="1" applyFont="1" applyFill="1" applyBorder="1" applyAlignment="1">
      <alignment horizontal="center" wrapText="1"/>
    </xf>
    <xf numFmtId="3" fontId="26" fillId="0" borderId="12" xfId="0" applyNumberFormat="1"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NumberFormat="1" applyFont="1" applyFill="1" applyBorder="1" applyAlignment="1">
      <alignment wrapText="1"/>
    </xf>
    <xf numFmtId="167" fontId="0" fillId="0" borderId="0" xfId="0" applyFont="1" applyFill="1" applyBorder="1" applyAlignment="1">
      <alignment wrapText="1"/>
    </xf>
    <xf numFmtId="167" fontId="0" fillId="0" borderId="0" xfId="0" applyFill="1" applyBorder="1" applyAlignment="1">
      <alignment wrapText="1"/>
    </xf>
    <xf numFmtId="167" fontId="31" fillId="0" borderId="0" xfId="0" applyFont="1" applyFill="1" applyBorder="1" applyAlignment="1">
      <alignment horizontal="left"/>
    </xf>
    <xf numFmtId="167" fontId="31" fillId="0" borderId="0" xfId="0" applyFont="1" applyFill="1" applyBorder="1" applyAlignment="1">
      <alignment horizontal="left" wrapText="1"/>
    </xf>
    <xf numFmtId="1" fontId="26" fillId="0" borderId="0" xfId="28" applyNumberFormat="1" applyFont="1" applyFill="1" applyBorder="1" applyAlignment="1">
      <alignment horizontal="center"/>
    </xf>
    <xf numFmtId="10" fontId="31" fillId="0" borderId="15" xfId="0" applyNumberFormat="1" applyFont="1" applyFill="1" applyBorder="1" applyAlignment="1"/>
    <xf numFmtId="10" fontId="31" fillId="0" borderId="17" xfId="0" applyNumberFormat="1" applyFont="1" applyFill="1" applyBorder="1" applyAlignment="1"/>
    <xf numFmtId="166" fontId="35" fillId="0" borderId="15" xfId="0" applyNumberFormat="1" applyFont="1" applyFill="1" applyBorder="1" applyAlignment="1"/>
    <xf numFmtId="166" fontId="35" fillId="0" borderId="17" xfId="0" applyNumberFormat="1" applyFont="1" applyFill="1" applyBorder="1" applyAlignment="1"/>
    <xf numFmtId="166" fontId="0" fillId="0" borderId="15" xfId="0" applyNumberFormat="1" applyFill="1" applyBorder="1" applyAlignment="1"/>
    <xf numFmtId="166" fontId="31" fillId="0" borderId="15" xfId="0" applyNumberFormat="1" applyFont="1" applyFill="1" applyBorder="1" applyAlignment="1"/>
    <xf numFmtId="166" fontId="31" fillId="0" borderId="17" xfId="0" applyNumberFormat="1" applyFont="1" applyFill="1" applyBorder="1" applyAlignment="1"/>
    <xf numFmtId="166" fontId="31" fillId="0" borderId="10" xfId="0" applyNumberFormat="1" applyFont="1" applyFill="1" applyBorder="1" applyAlignment="1"/>
    <xf numFmtId="166" fontId="26" fillId="0" borderId="15" xfId="30" applyNumberFormat="1" applyFont="1" applyFill="1" applyBorder="1" applyAlignment="1"/>
    <xf numFmtId="166" fontId="26" fillId="24" borderId="0" xfId="30" applyNumberFormat="1" applyFont="1" applyFill="1" applyBorder="1" applyAlignment="1"/>
    <xf numFmtId="166" fontId="0" fillId="24" borderId="0" xfId="30" applyNumberFormat="1" applyFont="1" applyFill="1" applyBorder="1" applyAlignment="1"/>
    <xf numFmtId="167" fontId="34" fillId="0" borderId="0" xfId="0" applyFont="1" applyFill="1" applyBorder="1" applyAlignment="1"/>
    <xf numFmtId="10" fontId="29" fillId="0" borderId="0" xfId="0" applyNumberFormat="1" applyFont="1" applyFill="1" applyBorder="1" applyAlignment="1"/>
    <xf numFmtId="10" fontId="0" fillId="0" borderId="15" xfId="44"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21" fillId="0" borderId="0" xfId="0" applyFont="1" applyFill="1" applyBorder="1" applyAlignment="1"/>
    <xf numFmtId="166" fontId="26" fillId="0" borderId="0" xfId="0" applyNumberFormat="1" applyFont="1" applyFill="1" applyBorder="1" applyAlignment="1"/>
    <xf numFmtId="167" fontId="36" fillId="0" borderId="0" xfId="0" applyFont="1" applyFill="1" applyBorder="1" applyAlignment="1"/>
    <xf numFmtId="167" fontId="36" fillId="0" borderId="0" xfId="0" applyFont="1" applyFill="1" applyBorder="1" applyAlignment="1">
      <alignment horizontal="right"/>
    </xf>
    <xf numFmtId="49" fontId="36" fillId="0" borderId="0" xfId="0" applyNumberFormat="1" applyFont="1" applyFill="1" applyBorder="1" applyAlignment="1">
      <alignment horizontal="left"/>
    </xf>
    <xf numFmtId="167" fontId="21" fillId="0" borderId="0" xfId="0" applyFont="1" applyFill="1" applyBorder="1" applyAlignment="1">
      <alignment horizontal="center"/>
    </xf>
    <xf numFmtId="167" fontId="21" fillId="0" borderId="0" xfId="0" applyFont="1" applyFill="1" applyBorder="1" applyAlignment="1">
      <alignment horizontal="center" vertical="top"/>
    </xf>
    <xf numFmtId="167" fontId="0" fillId="0" borderId="0" xfId="0" applyFont="1" applyFill="1" applyBorder="1" applyAlignment="1">
      <alignment horizontal="center"/>
    </xf>
    <xf numFmtId="49" fontId="29" fillId="0" borderId="0" xfId="0" applyNumberFormat="1" applyFont="1" applyFill="1" applyBorder="1" applyAlignment="1">
      <alignment horizontal="center"/>
    </xf>
    <xf numFmtId="0" fontId="29" fillId="0" borderId="0" xfId="28" applyNumberFormat="1" applyFont="1" applyFill="1" applyBorder="1" applyAlignment="1">
      <alignment horizontal="center"/>
    </xf>
    <xf numFmtId="0" fontId="36" fillId="0" borderId="0" xfId="0" applyNumberFormat="1" applyFont="1" applyFill="1" applyBorder="1" applyAlignment="1">
      <alignment horizontal="right"/>
    </xf>
    <xf numFmtId="167" fontId="0" fillId="0" borderId="13" xfId="0" applyFill="1" applyBorder="1" applyAlignment="1">
      <alignment horizontal="center" wrapText="1"/>
    </xf>
    <xf numFmtId="166" fontId="26" fillId="0" borderId="0" xfId="30" applyNumberFormat="1" applyFont="1" applyFill="1" applyBorder="1" applyAlignment="1"/>
    <xf numFmtId="0" fontId="0" fillId="0" borderId="0" xfId="0" applyNumberFormat="1" applyFont="1" applyFill="1"/>
    <xf numFmtId="0" fontId="37" fillId="0" borderId="0" xfId="48" applyFont="1">
      <alignment vertical="top"/>
    </xf>
    <xf numFmtId="0" fontId="39" fillId="0" borderId="0" xfId="48" applyFont="1">
      <alignment vertical="top"/>
    </xf>
    <xf numFmtId="0" fontId="10" fillId="0" borderId="0" xfId="48" applyFont="1">
      <alignment vertical="top"/>
    </xf>
    <xf numFmtId="0" fontId="20" fillId="0" borderId="0" xfId="48">
      <alignment vertical="top"/>
    </xf>
    <xf numFmtId="0" fontId="41" fillId="26" borderId="0" xfId="50" applyFont="1" applyFill="1" applyAlignment="1"/>
    <xf numFmtId="0" fontId="42" fillId="26" borderId="0" xfId="51" applyNumberFormat="1" applyFont="1" applyFill="1" applyAlignment="1">
      <alignment horizontal="center" wrapText="1"/>
    </xf>
    <xf numFmtId="166" fontId="31" fillId="0" borderId="0" xfId="51" applyNumberFormat="1" applyFont="1" applyFill="1" applyAlignment="1">
      <alignment horizontal="center" wrapText="1"/>
    </xf>
    <xf numFmtId="166" fontId="42" fillId="26" borderId="0" xfId="51" applyNumberFormat="1" applyFont="1" applyFill="1" applyAlignment="1">
      <alignment horizontal="center" wrapText="1"/>
    </xf>
    <xf numFmtId="0" fontId="39" fillId="27" borderId="19" xfId="48" applyFont="1" applyFill="1" applyBorder="1">
      <alignment vertical="top"/>
    </xf>
    <xf numFmtId="0" fontId="10" fillId="0" borderId="19" xfId="50" quotePrefix="1" applyFont="1" applyFill="1" applyBorder="1" applyAlignment="1">
      <alignment horizontal="left"/>
    </xf>
    <xf numFmtId="0" fontId="39" fillId="27" borderId="15" xfId="48" applyFont="1" applyFill="1" applyBorder="1">
      <alignment vertical="top"/>
    </xf>
    <xf numFmtId="0" fontId="10" fillId="0" borderId="15" xfId="50" quotePrefix="1" applyFont="1" applyFill="1" applyBorder="1" applyAlignment="1">
      <alignment horizontal="left"/>
    </xf>
    <xf numFmtId="42" fontId="40" fillId="0" borderId="0" xfId="48" applyNumberFormat="1" applyFont="1" applyBorder="1" applyAlignment="1">
      <alignment horizontal="right" vertical="top"/>
    </xf>
    <xf numFmtId="0" fontId="10" fillId="0" borderId="15" xfId="50" applyFont="1" applyFill="1" applyBorder="1"/>
    <xf numFmtId="0" fontId="39" fillId="27" borderId="17" xfId="48" applyFont="1" applyFill="1" applyBorder="1">
      <alignment vertical="top"/>
    </xf>
    <xf numFmtId="0" fontId="10" fillId="0" borderId="17" xfId="50" applyFont="1" applyFill="1" applyBorder="1"/>
    <xf numFmtId="0" fontId="39" fillId="27" borderId="0" xfId="48" applyFont="1" applyFill="1">
      <alignment vertical="top"/>
    </xf>
    <xf numFmtId="0" fontId="39" fillId="0" borderId="0" xfId="50" applyFont="1" applyAlignment="1">
      <alignment horizontal="right"/>
    </xf>
    <xf numFmtId="42" fontId="10" fillId="28" borderId="11" xfId="48" applyNumberFormat="1" applyFont="1" applyFill="1" applyBorder="1" applyAlignment="1">
      <alignment horizontal="right" vertical="top"/>
    </xf>
    <xf numFmtId="42" fontId="10" fillId="0" borderId="12" xfId="48" applyNumberFormat="1" applyFont="1" applyBorder="1" applyAlignment="1">
      <alignment horizontal="right" vertical="top"/>
    </xf>
    <xf numFmtId="0" fontId="10" fillId="0" borderId="0" xfId="48" applyFont="1" applyBorder="1" applyAlignment="1">
      <alignment horizontal="right" vertical="top"/>
    </xf>
    <xf numFmtId="42" fontId="10" fillId="0" borderId="10" xfId="48" applyNumberFormat="1" applyFont="1" applyBorder="1" applyAlignment="1">
      <alignment horizontal="right" vertical="top"/>
    </xf>
    <xf numFmtId="42" fontId="10" fillId="28" borderId="16" xfId="48" applyNumberFormat="1" applyFont="1" applyFill="1" applyBorder="1" applyAlignment="1">
      <alignment horizontal="right" vertical="top"/>
    </xf>
    <xf numFmtId="42" fontId="10" fillId="0" borderId="0" xfId="48" applyNumberFormat="1" applyFont="1" applyBorder="1" applyAlignment="1">
      <alignment horizontal="right" vertical="top"/>
    </xf>
    <xf numFmtId="0" fontId="39" fillId="0" borderId="0" xfId="48" applyFont="1" applyFill="1">
      <alignment vertical="top"/>
    </xf>
    <xf numFmtId="0" fontId="39" fillId="0" borderId="0" xfId="50" applyFont="1" applyFill="1" applyAlignment="1">
      <alignment horizontal="right"/>
    </xf>
    <xf numFmtId="0" fontId="10" fillId="0" borderId="0" xfId="48" applyFont="1" applyFill="1" applyBorder="1" applyAlignment="1">
      <alignment horizontal="right" vertical="top"/>
    </xf>
    <xf numFmtId="0" fontId="10" fillId="27" borderId="0" xfId="50" applyFont="1" applyFill="1" applyAlignment="1">
      <alignment horizontal="right"/>
    </xf>
    <xf numFmtId="37" fontId="10" fillId="27" borderId="0" xfId="50" applyNumberFormat="1" applyFont="1" applyFill="1" applyBorder="1" applyAlignment="1">
      <alignment horizontal="right"/>
    </xf>
    <xf numFmtId="0" fontId="10" fillId="27" borderId="0" xfId="50" applyFont="1" applyFill="1"/>
    <xf numFmtId="0" fontId="10" fillId="27" borderId="0" xfId="48" applyFont="1" applyFill="1" applyBorder="1" applyAlignment="1">
      <alignment horizontal="right" vertical="top"/>
    </xf>
    <xf numFmtId="0" fontId="10" fillId="0" borderId="17" xfId="48" applyFont="1" applyBorder="1">
      <alignment vertical="top"/>
    </xf>
    <xf numFmtId="0" fontId="39" fillId="0" borderId="0" xfId="41" applyFont="1"/>
    <xf numFmtId="0" fontId="10" fillId="0" borderId="0" xfId="41"/>
    <xf numFmtId="0" fontId="101" fillId="0" borderId="13" xfId="41" applyFont="1" applyBorder="1" applyAlignment="1">
      <alignment wrapText="1"/>
    </xf>
    <xf numFmtId="0" fontId="101" fillId="0" borderId="13" xfId="41" applyFont="1" applyBorder="1"/>
    <xf numFmtId="0" fontId="10" fillId="0" borderId="29" xfId="41" applyBorder="1" applyAlignment="1">
      <alignment horizontal="center" vertical="top"/>
    </xf>
    <xf numFmtId="14" fontId="10" fillId="0" borderId="29" xfId="41" applyNumberFormat="1" applyBorder="1" applyAlignment="1">
      <alignment vertical="top"/>
    </xf>
    <xf numFmtId="0" fontId="10" fillId="0" borderId="29" xfId="41" applyFont="1" applyBorder="1" applyAlignment="1">
      <alignment vertical="top"/>
    </xf>
    <xf numFmtId="0" fontId="10" fillId="0" borderId="7" xfId="41" applyBorder="1" applyAlignment="1">
      <alignment horizontal="center" vertical="top"/>
    </xf>
    <xf numFmtId="0" fontId="10" fillId="0" borderId="7" xfId="0" quotePrefix="1" applyNumberFormat="1" applyFont="1" applyFill="1" applyBorder="1" applyAlignment="1">
      <alignment vertical="top" wrapText="1"/>
    </xf>
    <xf numFmtId="0" fontId="10" fillId="0" borderId="7" xfId="0" applyNumberFormat="1" applyFont="1" applyFill="1" applyBorder="1" applyAlignment="1">
      <alignment vertical="top" wrapText="1"/>
    </xf>
    <xf numFmtId="0" fontId="10" fillId="0" borderId="7" xfId="41" applyBorder="1" applyAlignment="1">
      <alignment vertical="top"/>
    </xf>
    <xf numFmtId="0" fontId="10" fillId="0" borderId="30" xfId="40" applyFont="1" applyFill="1" applyBorder="1" applyAlignment="1">
      <alignment horizontal="left" wrapText="1"/>
    </xf>
    <xf numFmtId="0" fontId="10" fillId="0" borderId="31" xfId="41" applyFill="1" applyBorder="1" applyAlignment="1">
      <alignment horizontal="center" vertical="top"/>
    </xf>
    <xf numFmtId="0" fontId="10" fillId="0" borderId="30" xfId="40" applyFont="1" applyFill="1" applyBorder="1" applyAlignment="1">
      <alignment horizontal="left" vertical="center" wrapText="1"/>
    </xf>
    <xf numFmtId="0" fontId="10" fillId="0" borderId="7" xfId="41" applyFill="1" applyBorder="1" applyAlignment="1">
      <alignment horizontal="center" vertical="top"/>
    </xf>
    <xf numFmtId="0" fontId="10" fillId="0" borderId="7" xfId="41" applyFill="1" applyBorder="1" applyAlignment="1">
      <alignment vertical="top" wrapText="1"/>
    </xf>
    <xf numFmtId="0" fontId="10" fillId="0" borderId="0" xfId="41" applyFill="1"/>
    <xf numFmtId="0" fontId="10" fillId="0" borderId="7" xfId="41" applyBorder="1" applyAlignment="1">
      <alignment vertical="top" wrapText="1"/>
    </xf>
    <xf numFmtId="0" fontId="10" fillId="25" borderId="7" xfId="41" applyFill="1" applyBorder="1" applyAlignment="1">
      <alignment horizontal="center" vertical="top"/>
    </xf>
    <xf numFmtId="0" fontId="10" fillId="25" borderId="7" xfId="41" applyFill="1" applyBorder="1" applyAlignment="1">
      <alignment horizontal="center" vertical="top" wrapText="1"/>
    </xf>
    <xf numFmtId="0" fontId="10" fillId="25" borderId="31" xfId="41" applyFill="1" applyBorder="1" applyAlignment="1">
      <alignment horizontal="center" vertical="top"/>
    </xf>
    <xf numFmtId="0" fontId="10" fillId="25" borderId="29" xfId="41" applyFill="1" applyBorder="1" applyAlignment="1">
      <alignment horizontal="center" vertical="top"/>
    </xf>
    <xf numFmtId="1" fontId="26" fillId="0" borderId="0" xfId="0" applyNumberFormat="1" applyFont="1" applyFill="1" applyBorder="1" applyAlignment="1"/>
    <xf numFmtId="167" fontId="26" fillId="0" borderId="0" xfId="0" applyNumberFormat="1" applyFont="1" applyFill="1" applyBorder="1"/>
    <xf numFmtId="167" fontId="26" fillId="0" borderId="0" xfId="0" applyNumberFormat="1" applyFont="1" applyFill="1" applyBorder="1" applyAlignment="1"/>
    <xf numFmtId="167" fontId="26" fillId="0" borderId="0" xfId="0" applyNumberFormat="1" applyFont="1" applyFill="1" applyBorder="1" applyAlignment="1">
      <alignment wrapText="1"/>
    </xf>
    <xf numFmtId="167" fontId="0" fillId="0" borderId="0" xfId="0" applyNumberFormat="1" applyFont="1" applyFill="1" applyBorder="1" applyAlignment="1"/>
    <xf numFmtId="0" fontId="10" fillId="0" borderId="16" xfId="50" applyFont="1" applyFill="1" applyBorder="1"/>
    <xf numFmtId="42" fontId="10" fillId="0" borderId="0" xfId="52" applyNumberFormat="1" applyFont="1" applyFill="1" applyBorder="1" applyAlignment="1">
      <alignment horizontal="right" vertical="top"/>
    </xf>
    <xf numFmtId="42" fontId="10" fillId="0" borderId="10" xfId="52" applyNumberFormat="1" applyFont="1" applyFill="1" applyBorder="1" applyAlignment="1">
      <alignment horizontal="right" vertical="top"/>
    </xf>
    <xf numFmtId="42" fontId="10" fillId="28" borderId="14" xfId="52" applyNumberFormat="1" applyFont="1" applyFill="1" applyBorder="1" applyAlignment="1">
      <alignment horizontal="right" vertical="top"/>
    </xf>
    <xf numFmtId="42" fontId="10" fillId="0" borderId="21" xfId="52" applyNumberFormat="1" applyFont="1" applyBorder="1" applyAlignment="1">
      <alignment horizontal="right" vertical="top"/>
    </xf>
    <xf numFmtId="42" fontId="10" fillId="28" borderId="20" xfId="48" applyNumberFormat="1" applyFont="1" applyFill="1" applyBorder="1" applyAlignment="1">
      <alignment horizontal="right" vertical="top"/>
    </xf>
    <xf numFmtId="42" fontId="10" fillId="0" borderId="21" xfId="48" applyNumberFormat="1" applyFont="1" applyBorder="1" applyAlignment="1">
      <alignment horizontal="right" vertical="top"/>
    </xf>
    <xf numFmtId="42" fontId="10" fillId="28" borderId="21" xfId="48" applyNumberFormat="1" applyFont="1" applyFill="1" applyBorder="1" applyAlignment="1">
      <alignment horizontal="right" vertical="top"/>
    </xf>
    <xf numFmtId="42" fontId="10" fillId="28" borderId="20" xfId="52" applyNumberFormat="1" applyFont="1" applyFill="1" applyBorder="1" applyAlignment="1">
      <alignment horizontal="right" vertical="top"/>
    </xf>
    <xf numFmtId="42" fontId="10" fillId="28" borderId="16" xfId="52" applyNumberFormat="1" applyFont="1" applyFill="1" applyBorder="1" applyAlignment="1">
      <alignment horizontal="right" vertical="top"/>
    </xf>
    <xf numFmtId="42" fontId="10" fillId="0" borderId="22" xfId="52" applyNumberFormat="1" applyFont="1" applyFill="1" applyBorder="1" applyAlignment="1">
      <alignment horizontal="right" vertical="top"/>
    </xf>
    <xf numFmtId="42" fontId="10" fillId="0" borderId="23" xfId="52" applyNumberFormat="1" applyFont="1" applyFill="1" applyBorder="1" applyAlignment="1">
      <alignment horizontal="right" vertical="top"/>
    </xf>
    <xf numFmtId="42" fontId="10" fillId="0" borderId="24" xfId="52" applyNumberFormat="1" applyFont="1" applyFill="1" applyBorder="1" applyAlignment="1">
      <alignment horizontal="right" vertical="top"/>
    </xf>
    <xf numFmtId="42" fontId="10" fillId="28" borderId="0" xfId="48" applyNumberFormat="1" applyFont="1" applyFill="1" applyBorder="1" applyAlignment="1">
      <alignment horizontal="right" vertical="top"/>
    </xf>
    <xf numFmtId="42" fontId="10" fillId="28" borderId="14" xfId="48" applyNumberFormat="1" applyFont="1" applyFill="1" applyBorder="1" applyAlignment="1">
      <alignment horizontal="right" vertical="top"/>
    </xf>
    <xf numFmtId="10" fontId="31" fillId="0" borderId="15" xfId="0" applyNumberFormat="1" applyFont="1" applyFill="1" applyBorder="1" applyAlignment="1">
      <alignment horizontal="center"/>
    </xf>
    <xf numFmtId="0" fontId="38" fillId="0" borderId="0" xfId="41" applyFont="1"/>
    <xf numFmtId="170" fontId="10" fillId="0" borderId="0" xfId="41" applyNumberFormat="1"/>
    <xf numFmtId="0" fontId="39" fillId="0" borderId="0" xfId="367" applyFont="1" applyFill="1" applyBorder="1">
      <alignment vertical="top"/>
    </xf>
    <xf numFmtId="0" fontId="40" fillId="25" borderId="10" xfId="41" applyFont="1" applyFill="1" applyBorder="1" applyAlignment="1">
      <alignment horizontal="center"/>
    </xf>
    <xf numFmtId="49" fontId="39" fillId="0" borderId="10" xfId="367" applyNumberFormat="1" applyFont="1" applyFill="1" applyBorder="1">
      <alignment vertical="top"/>
    </xf>
    <xf numFmtId="0" fontId="10" fillId="0" borderId="0" xfId="41" applyFont="1"/>
    <xf numFmtId="42" fontId="10" fillId="0" borderId="22" xfId="52" applyNumberFormat="1" applyFont="1" applyBorder="1" applyAlignment="1">
      <alignment horizontal="right" vertical="top"/>
    </xf>
    <xf numFmtId="42" fontId="21" fillId="0" borderId="0" xfId="126" applyNumberFormat="1" applyFont="1"/>
    <xf numFmtId="42" fontId="10" fillId="28" borderId="21" xfId="52" applyNumberFormat="1" applyFont="1" applyFill="1" applyBorder="1" applyAlignment="1">
      <alignment horizontal="right" vertical="top"/>
    </xf>
    <xf numFmtId="42" fontId="10" fillId="0" borderId="21" xfId="52" applyNumberFormat="1" applyFont="1" applyFill="1" applyBorder="1" applyAlignment="1">
      <alignment horizontal="right" vertical="top"/>
    </xf>
    <xf numFmtId="0" fontId="10" fillId="0" borderId="15" xfId="50" applyFont="1" applyBorder="1"/>
    <xf numFmtId="42" fontId="10" fillId="28" borderId="11" xfId="52" applyNumberFormat="1" applyFont="1" applyFill="1" applyBorder="1" applyAlignment="1">
      <alignment horizontal="right" vertical="top"/>
    </xf>
    <xf numFmtId="0" fontId="10" fillId="0" borderId="0" xfId="41" applyFont="1" applyFill="1"/>
    <xf numFmtId="0" fontId="10" fillId="0" borderId="19" xfId="50" quotePrefix="1" applyFont="1" applyBorder="1" applyAlignment="1">
      <alignment horizontal="left"/>
    </xf>
    <xf numFmtId="0" fontId="10" fillId="0" borderId="15" xfId="50" quotePrefix="1" applyFont="1" applyBorder="1" applyAlignment="1">
      <alignment horizontal="left"/>
    </xf>
    <xf numFmtId="0" fontId="10" fillId="0" borderId="17" xfId="50" applyFont="1" applyBorder="1"/>
    <xf numFmtId="0" fontId="10" fillId="27" borderId="0" xfId="41" applyFill="1"/>
    <xf numFmtId="0" fontId="10" fillId="27" borderId="0" xfId="41" applyFill="1" applyAlignment="1">
      <alignment horizontal="right"/>
    </xf>
    <xf numFmtId="0" fontId="39" fillId="0" borderId="19" xfId="41" applyFont="1" applyBorder="1"/>
    <xf numFmtId="0" fontId="10" fillId="0" borderId="19" xfId="48" applyFont="1" applyBorder="1">
      <alignment vertical="top"/>
    </xf>
    <xf numFmtId="42" fontId="10" fillId="0" borderId="22" xfId="48" applyNumberFormat="1" applyFont="1" applyBorder="1" applyAlignment="1">
      <alignment horizontal="right" vertical="top"/>
    </xf>
    <xf numFmtId="0" fontId="10" fillId="0" borderId="0" xfId="41" applyBorder="1"/>
    <xf numFmtId="167" fontId="0" fillId="0" borderId="14" xfId="0" applyFont="1" applyFill="1" applyBorder="1" applyAlignment="1"/>
    <xf numFmtId="167" fontId="0" fillId="0" borderId="0" xfId="0" applyFill="1" applyBorder="1" applyAlignment="1"/>
    <xf numFmtId="0" fontId="108" fillId="0" borderId="7" xfId="410" applyFont="1" applyFill="1" applyBorder="1" applyAlignment="1">
      <alignment vertical="top"/>
    </xf>
    <xf numFmtId="0" fontId="10" fillId="0" borderId="0" xfId="41" applyFill="1" applyAlignment="1">
      <alignment horizontal="right"/>
    </xf>
    <xf numFmtId="37" fontId="10" fillId="0" borderId="0" xfId="50" applyNumberFormat="1" applyFont="1" applyFill="1" applyBorder="1" applyAlignment="1">
      <alignment horizontal="right"/>
    </xf>
    <xf numFmtId="0" fontId="10" fillId="0" borderId="0" xfId="50" applyFont="1" applyFill="1" applyAlignment="1">
      <alignment horizontal="right"/>
    </xf>
    <xf numFmtId="42" fontId="10" fillId="0" borderId="36" xfId="48" applyNumberFormat="1" applyFont="1" applyFill="1" applyBorder="1" applyAlignment="1">
      <alignment horizontal="right" vertical="top"/>
    </xf>
    <xf numFmtId="42" fontId="10" fillId="0" borderId="12" xfId="48" applyNumberFormat="1" applyFont="1" applyFill="1" applyBorder="1" applyAlignment="1">
      <alignment horizontal="right" vertical="top"/>
    </xf>
    <xf numFmtId="42" fontId="10" fillId="0" borderId="36" xfId="48" applyNumberFormat="1" applyFont="1" applyBorder="1" applyAlignment="1">
      <alignment horizontal="right" vertical="top"/>
    </xf>
    <xf numFmtId="42" fontId="10" fillId="0" borderId="24" xfId="48" applyNumberFormat="1" applyFont="1" applyBorder="1" applyAlignment="1">
      <alignment horizontal="right" vertical="top"/>
    </xf>
    <xf numFmtId="170" fontId="39" fillId="0" borderId="0" xfId="41" applyNumberFormat="1" applyFont="1" applyAlignment="1">
      <alignment horizontal="center" wrapText="1"/>
    </xf>
    <xf numFmtId="0" fontId="10" fillId="27" borderId="0" xfId="41" applyFill="1" applyBorder="1" applyAlignment="1">
      <alignment horizontal="right"/>
    </xf>
    <xf numFmtId="0" fontId="39" fillId="0" borderId="0" xfId="48" applyFont="1" applyAlignment="1">
      <alignment horizontal="center" wrapText="1"/>
    </xf>
    <xf numFmtId="42" fontId="10" fillId="0" borderId="12" xfId="52" applyNumberFormat="1" applyFont="1" applyFill="1" applyBorder="1" applyAlignment="1">
      <alignment horizontal="right" vertical="top"/>
    </xf>
    <xf numFmtId="42" fontId="39" fillId="0" borderId="0" xfId="126" applyNumberFormat="1" applyFont="1" applyAlignment="1">
      <alignment horizontal="center" wrapText="1"/>
    </xf>
    <xf numFmtId="42" fontId="10" fillId="0" borderId="36" xfId="52" applyNumberFormat="1" applyFont="1" applyFill="1" applyBorder="1" applyAlignment="1">
      <alignment horizontal="right" vertical="top"/>
    </xf>
    <xf numFmtId="0" fontId="10" fillId="0" borderId="0" xfId="41" applyFont="1" applyFill="1" applyBorder="1"/>
    <xf numFmtId="42" fontId="10" fillId="0" borderId="0" xfId="41" applyNumberFormat="1" applyFont="1" applyFill="1" applyBorder="1"/>
    <xf numFmtId="42" fontId="10" fillId="0" borderId="0" xfId="48" applyNumberFormat="1" applyFont="1" applyFill="1" applyBorder="1" applyAlignment="1">
      <alignment horizontal="right" vertical="top"/>
    </xf>
    <xf numFmtId="0" fontId="10" fillId="27" borderId="10" xfId="50" applyFont="1" applyFill="1" applyBorder="1" applyAlignment="1">
      <alignment horizontal="right"/>
    </xf>
    <xf numFmtId="0" fontId="10" fillId="27" borderId="10" xfId="41" applyFill="1" applyBorder="1" applyAlignment="1">
      <alignment horizontal="right"/>
    </xf>
    <xf numFmtId="0" fontId="10" fillId="0" borderId="10" xfId="48" applyFont="1" applyFill="1" applyBorder="1" applyAlignment="1">
      <alignment horizontal="right" vertical="top"/>
    </xf>
    <xf numFmtId="164" fontId="0" fillId="24" borderId="0" xfId="44" applyNumberFormat="1" applyFont="1" applyFill="1" applyBorder="1" applyAlignment="1"/>
    <xf numFmtId="167" fontId="0" fillId="0" borderId="0" xfId="0" applyFont="1" applyFill="1" applyBorder="1" applyAlignment="1">
      <alignment horizontal="left"/>
    </xf>
    <xf numFmtId="167" fontId="0" fillId="0" borderId="0" xfId="0" applyFont="1" applyFill="1" applyBorder="1" applyAlignment="1">
      <alignment horizontal="left" wrapText="1"/>
    </xf>
  </cellXfs>
  <cellStyles count="411">
    <cellStyle name="¢ Currency [1]" xfId="55"/>
    <cellStyle name="¢ Currency [2]" xfId="56"/>
    <cellStyle name="¢ Currency [3]" xfId="57"/>
    <cellStyle name="£ Currency [0]" xfId="58"/>
    <cellStyle name="£ Currency [1]" xfId="59"/>
    <cellStyle name="£ Currency [2]" xfId="60"/>
    <cellStyle name="=C:\WINNT35\SYSTEM32\COMMAND.COM" xfId="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368"/>
    <cellStyle name="Bad" xfId="25" builtinId="27" customBuiltin="1"/>
    <cellStyle name="Basic" xfId="61"/>
    <cellStyle name="black" xfId="62"/>
    <cellStyle name="blu" xfId="63"/>
    <cellStyle name="bot" xfId="64"/>
    <cellStyle name="Bullet" xfId="65"/>
    <cellStyle name="Bullet [0]" xfId="66"/>
    <cellStyle name="Bullet [2]" xfId="67"/>
    <cellStyle name="Bullet [4]" xfId="68"/>
    <cellStyle name="c" xfId="69"/>
    <cellStyle name="c," xfId="70"/>
    <cellStyle name="c_HardInc " xfId="71"/>
    <cellStyle name="c_HardInc _ITC Great Plains Formula 1-12-09a" xfId="72"/>
    <cellStyle name="C00A" xfId="73"/>
    <cellStyle name="C00B" xfId="74"/>
    <cellStyle name="C00L" xfId="75"/>
    <cellStyle name="C01A" xfId="76"/>
    <cellStyle name="C01B" xfId="77"/>
    <cellStyle name="C01H" xfId="78"/>
    <cellStyle name="C01L" xfId="79"/>
    <cellStyle name="C02A" xfId="80"/>
    <cellStyle name="C02B" xfId="81"/>
    <cellStyle name="C02H" xfId="82"/>
    <cellStyle name="C02L" xfId="83"/>
    <cellStyle name="C03A" xfId="84"/>
    <cellStyle name="C03B" xfId="85"/>
    <cellStyle name="C03H" xfId="86"/>
    <cellStyle name="C03L" xfId="87"/>
    <cellStyle name="C04A" xfId="88"/>
    <cellStyle name="C04B" xfId="89"/>
    <cellStyle name="C04H" xfId="90"/>
    <cellStyle name="C04L" xfId="91"/>
    <cellStyle name="C05A" xfId="92"/>
    <cellStyle name="C05B" xfId="93"/>
    <cellStyle name="C05H" xfId="94"/>
    <cellStyle name="C05L" xfId="95"/>
    <cellStyle name="C06A" xfId="96"/>
    <cellStyle name="C06B" xfId="97"/>
    <cellStyle name="C06H" xfId="98"/>
    <cellStyle name="C06L" xfId="99"/>
    <cellStyle name="C07A" xfId="100"/>
    <cellStyle name="C07B" xfId="101"/>
    <cellStyle name="C07H" xfId="102"/>
    <cellStyle name="C07L" xfId="103"/>
    <cellStyle name="c1" xfId="104"/>
    <cellStyle name="c1," xfId="105"/>
    <cellStyle name="c2" xfId="106"/>
    <cellStyle name="c2," xfId="107"/>
    <cellStyle name="c3" xfId="108"/>
    <cellStyle name="Calculation" xfId="26" builtinId="22" customBuiltin="1"/>
    <cellStyle name="cas" xfId="109"/>
    <cellStyle name="Centered Heading" xfId="110"/>
    <cellStyle name="Check Cell" xfId="27" builtinId="23" customBuiltin="1"/>
    <cellStyle name="Comma" xfId="28" builtinId="3"/>
    <cellStyle name="Comma  - Style1" xfId="111"/>
    <cellStyle name="Comma  - Style2" xfId="112"/>
    <cellStyle name="Comma  - Style3" xfId="113"/>
    <cellStyle name="Comma  - Style4" xfId="114"/>
    <cellStyle name="Comma  - Style5" xfId="115"/>
    <cellStyle name="Comma  - Style6" xfId="116"/>
    <cellStyle name="Comma  - Style7" xfId="117"/>
    <cellStyle name="Comma  - Style8" xfId="118"/>
    <cellStyle name="Comma [1]" xfId="119"/>
    <cellStyle name="Comma [2]" xfId="120"/>
    <cellStyle name="Comma [3]" xfId="121"/>
    <cellStyle name="Comma 0.0" xfId="122"/>
    <cellStyle name="Comma 0.00" xfId="123"/>
    <cellStyle name="Comma 0.000" xfId="124"/>
    <cellStyle name="Comma 0.0000" xfId="125"/>
    <cellStyle name="Comma 2" xfId="29"/>
    <cellStyle name="Comma 2 2" xfId="126"/>
    <cellStyle name="Comma 2 3" xfId="364"/>
    <cellStyle name="Comma 2 4" xfId="369"/>
    <cellStyle name="Comma 3" xfId="53"/>
    <cellStyle name="Comma 3 2" xfId="127"/>
    <cellStyle name="Comma 3 3" xfId="370"/>
    <cellStyle name="Comma 4" xfId="128"/>
    <cellStyle name="Comma 4 2" xfId="363"/>
    <cellStyle name="Comma 4 3" xfId="407"/>
    <cellStyle name="Comma 5" xfId="371"/>
    <cellStyle name="Comma 6" xfId="372"/>
    <cellStyle name="Comma Input" xfId="129"/>
    <cellStyle name="Comma0" xfId="130"/>
    <cellStyle name="Company Name" xfId="131"/>
    <cellStyle name="Currency" xfId="30" builtinId="4"/>
    <cellStyle name="Currency [1]" xfId="132"/>
    <cellStyle name="Currency [2]" xfId="133"/>
    <cellStyle name="Currency [3]" xfId="134"/>
    <cellStyle name="Currency 0.0" xfId="135"/>
    <cellStyle name="Currency 0.00" xfId="136"/>
    <cellStyle name="Currency 0.000" xfId="137"/>
    <cellStyle name="Currency 0.0000" xfId="138"/>
    <cellStyle name="Currency 2" xfId="52"/>
    <cellStyle name="Currency 2 2" xfId="139"/>
    <cellStyle name="Currency 3" xfId="140"/>
    <cellStyle name="Currency 3 2" xfId="141"/>
    <cellStyle name="Currency 4" xfId="142"/>
    <cellStyle name="Currency 4 2" xfId="408"/>
    <cellStyle name="Currency Input" xfId="143"/>
    <cellStyle name="Currency0" xfId="144"/>
    <cellStyle name="d" xfId="145"/>
    <cellStyle name="d," xfId="146"/>
    <cellStyle name="d1" xfId="147"/>
    <cellStyle name="d1," xfId="148"/>
    <cellStyle name="d2" xfId="149"/>
    <cellStyle name="d2," xfId="150"/>
    <cellStyle name="d3" xfId="151"/>
    <cellStyle name="Dash" xfId="152"/>
    <cellStyle name="Date" xfId="153"/>
    <cellStyle name="Date [Abbreviated]" xfId="154"/>
    <cellStyle name="Date [Long Europe]" xfId="155"/>
    <cellStyle name="Date [Long U.S.]" xfId="156"/>
    <cellStyle name="Date [Short Europe]" xfId="157"/>
    <cellStyle name="Date [Short U.S.]" xfId="158"/>
    <cellStyle name="Date_ITCM 2010 Template" xfId="159"/>
    <cellStyle name="Define$0" xfId="160"/>
    <cellStyle name="Define$1" xfId="161"/>
    <cellStyle name="Define$2" xfId="162"/>
    <cellStyle name="Define0" xfId="163"/>
    <cellStyle name="Define1" xfId="164"/>
    <cellStyle name="Define1x" xfId="165"/>
    <cellStyle name="Define2" xfId="166"/>
    <cellStyle name="Define2x" xfId="167"/>
    <cellStyle name="Dollar" xfId="168"/>
    <cellStyle name="e" xfId="169"/>
    <cellStyle name="e1" xfId="170"/>
    <cellStyle name="e2" xfId="171"/>
    <cellStyle name="Euro" xfId="172"/>
    <cellStyle name="Explanatory Text" xfId="31" builtinId="53" customBuiltin="1"/>
    <cellStyle name="Fixed" xfId="173"/>
    <cellStyle name="FOOTER - Style1" xfId="174"/>
    <cellStyle name="g" xfId="175"/>
    <cellStyle name="general" xfId="176"/>
    <cellStyle name="General [C]" xfId="177"/>
    <cellStyle name="General [R]" xfId="178"/>
    <cellStyle name="Good" xfId="32" builtinId="26" customBuiltin="1"/>
    <cellStyle name="Green" xfId="179"/>
    <cellStyle name="grey" xfId="180"/>
    <cellStyle name="HEADER" xfId="373"/>
    <cellStyle name="Header1" xfId="181"/>
    <cellStyle name="Header2" xfId="182"/>
    <cellStyle name="Heading" xfId="183"/>
    <cellStyle name="Heading 1" xfId="33" builtinId="16" customBuiltin="1"/>
    <cellStyle name="Heading 2" xfId="34" builtinId="17" customBuiltin="1"/>
    <cellStyle name="Heading 3" xfId="35" builtinId="18" customBuiltin="1"/>
    <cellStyle name="Heading 4" xfId="36" builtinId="19" customBuiltin="1"/>
    <cellStyle name="Heading No Underline" xfId="184"/>
    <cellStyle name="Heading With Underline" xfId="185"/>
    <cellStyle name="Heading1" xfId="186"/>
    <cellStyle name="Heading2" xfId="187"/>
    <cellStyle name="Headline" xfId="188"/>
    <cellStyle name="Highlight" xfId="189"/>
    <cellStyle name="in" xfId="190"/>
    <cellStyle name="Indented [0]" xfId="191"/>
    <cellStyle name="Indented [2]" xfId="192"/>
    <cellStyle name="Indented [4]" xfId="193"/>
    <cellStyle name="Indented [6]" xfId="194"/>
    <cellStyle name="Input" xfId="37" builtinId="20" customBuiltin="1"/>
    <cellStyle name="Input [yellow]" xfId="195"/>
    <cellStyle name="Input$0" xfId="196"/>
    <cellStyle name="Input$1" xfId="197"/>
    <cellStyle name="Input$2" xfId="198"/>
    <cellStyle name="Input0" xfId="199"/>
    <cellStyle name="Input1" xfId="200"/>
    <cellStyle name="Input1x" xfId="201"/>
    <cellStyle name="Input2" xfId="202"/>
    <cellStyle name="Input2x" xfId="203"/>
    <cellStyle name="lborder" xfId="204"/>
    <cellStyle name="LeftSubtitle" xfId="205"/>
    <cellStyle name="Linked Cell" xfId="38" builtinId="24" customBuiltin="1"/>
    <cellStyle name="m" xfId="206"/>
    <cellStyle name="m1" xfId="207"/>
    <cellStyle name="m2" xfId="208"/>
    <cellStyle name="m3" xfId="209"/>
    <cellStyle name="Multiple" xfId="210"/>
    <cellStyle name="Negative" xfId="211"/>
    <cellStyle name="Neutral" xfId="39" builtinId="28" customBuiltin="1"/>
    <cellStyle name="no dec" xfId="212"/>
    <cellStyle name="Normal" xfId="0" builtinId="0"/>
    <cellStyle name="Normal - Style1" xfId="213"/>
    <cellStyle name="Normal 10" xfId="374"/>
    <cellStyle name="Normal 11" xfId="375"/>
    <cellStyle name="Normal 12" xfId="376"/>
    <cellStyle name="Normal 13" xfId="377"/>
    <cellStyle name="Normal 14" xfId="378"/>
    <cellStyle name="Normal 15" xfId="379"/>
    <cellStyle name="Normal 16" xfId="380"/>
    <cellStyle name="Normal 17" xfId="381"/>
    <cellStyle name="Normal 18" xfId="382"/>
    <cellStyle name="Normal 19" xfId="383"/>
    <cellStyle name="Normal 2" xfId="40"/>
    <cellStyle name="Normal 2 2" xfId="365"/>
    <cellStyle name="Normal 2 2 2" xfId="384"/>
    <cellStyle name="Normal 2 2 3" xfId="385"/>
    <cellStyle name="Normal 2 3" xfId="386"/>
    <cellStyle name="Normal 2 3 2" xfId="387"/>
    <cellStyle name="Normal 2 4" xfId="388"/>
    <cellStyle name="Normal 20" xfId="389"/>
    <cellStyle name="Normal 21" xfId="390"/>
    <cellStyle name="Normal 3" xfId="41"/>
    <cellStyle name="Normal 3 2" xfId="214"/>
    <cellStyle name="Normal 3 3" xfId="391"/>
    <cellStyle name="Normal 3_ITC-Great Plains Heintz 6-24-08a" xfId="215"/>
    <cellStyle name="Normal 4" xfId="49"/>
    <cellStyle name="Normal 4 2" xfId="216"/>
    <cellStyle name="Normal 4 3" xfId="392"/>
    <cellStyle name="Normal 4 4" xfId="393"/>
    <cellStyle name="Normal 4_ITC-Great Plains Heintz 6-24-08a" xfId="217"/>
    <cellStyle name="Normal 5" xfId="218"/>
    <cellStyle name="Normal 5 2" xfId="394"/>
    <cellStyle name="Normal 5 3" xfId="395"/>
    <cellStyle name="Normal 6" xfId="219"/>
    <cellStyle name="Normal 6 2" xfId="396"/>
    <cellStyle name="Normal 6 3" xfId="409"/>
    <cellStyle name="Normal 7" xfId="366"/>
    <cellStyle name="Normal 8" xfId="397"/>
    <cellStyle name="Normal 8 2" xfId="398"/>
    <cellStyle name="Normal 9" xfId="399"/>
    <cellStyle name="Normal_Attachment GG (2)" xfId="51"/>
    <cellStyle name="Normal_MTEP12_AppA_Status" xfId="410"/>
    <cellStyle name="Normal_Schedule O Info for Mike" xfId="50"/>
    <cellStyle name="Normal_Sheet1 2" xfId="367"/>
    <cellStyle name="Normal_Sheet3" xfId="48"/>
    <cellStyle name="Note" xfId="42" builtinId="10" customBuiltin="1"/>
    <cellStyle name="Output" xfId="43" builtinId="21" customBuiltin="1"/>
    <cellStyle name="Output1_Back" xfId="220"/>
    <cellStyle name="p" xfId="221"/>
    <cellStyle name="p_2010 Attachment O  GG_082709" xfId="222"/>
    <cellStyle name="p_2010 Attachment O Template Supporting Work Papers_ITC Midwest" xfId="223"/>
    <cellStyle name="p_2010 Attachment O Template Supporting Work Papers_ITCTransmission" xfId="224"/>
    <cellStyle name="p_2010 Attachment O Template Supporting Work Papers_METC" xfId="225"/>
    <cellStyle name="p_2Mod11" xfId="226"/>
    <cellStyle name="p_aavidmod11.xls Chart 1" xfId="227"/>
    <cellStyle name="p_aavidmod11.xls Chart 2" xfId="228"/>
    <cellStyle name="p_Attachment O &amp; GG" xfId="229"/>
    <cellStyle name="p_charts for capm" xfId="230"/>
    <cellStyle name="p_DCF" xfId="231"/>
    <cellStyle name="p_DCF_2Mod11" xfId="232"/>
    <cellStyle name="p_DCF_aavidmod11.xls Chart 1" xfId="233"/>
    <cellStyle name="p_DCF_aavidmod11.xls Chart 2" xfId="234"/>
    <cellStyle name="p_DCF_charts for capm" xfId="235"/>
    <cellStyle name="p_DCF_DCF5" xfId="236"/>
    <cellStyle name="p_DCF_Template2" xfId="237"/>
    <cellStyle name="p_DCF_Template2_1" xfId="238"/>
    <cellStyle name="p_DCF_VERA" xfId="239"/>
    <cellStyle name="p_DCF_VERA_1" xfId="240"/>
    <cellStyle name="p_DCF_VERA_1_Template2" xfId="241"/>
    <cellStyle name="p_DCF_VERA_aavidmod11.xls Chart 2" xfId="242"/>
    <cellStyle name="p_DCF_VERA_Model02" xfId="243"/>
    <cellStyle name="p_DCF_VERA_Template2" xfId="244"/>
    <cellStyle name="p_DCF_VERA_VERA" xfId="245"/>
    <cellStyle name="p_DCF_VERA_VERA_1" xfId="246"/>
    <cellStyle name="p_DCF_VERA_VERA_2" xfId="247"/>
    <cellStyle name="p_DCF_VERA_VERA_Template2" xfId="248"/>
    <cellStyle name="p_DCF5" xfId="249"/>
    <cellStyle name="p_ITC Great Plains Formula 1-12-09a" xfId="250"/>
    <cellStyle name="p_ITCM 2010 Template" xfId="251"/>
    <cellStyle name="p_ITCMW 2009 Rate" xfId="252"/>
    <cellStyle name="p_ITCMW 2010 Rate_083109" xfId="253"/>
    <cellStyle name="p_ITCOP 2010 Rate_083109" xfId="254"/>
    <cellStyle name="p_ITCT 2009 Rate" xfId="255"/>
    <cellStyle name="p_ITCT New 2010 Attachment O &amp; GG_111209NL" xfId="256"/>
    <cellStyle name="p_METC 2010 Rate_083109" xfId="257"/>
    <cellStyle name="p_Template2" xfId="258"/>
    <cellStyle name="p_Template2_1" xfId="259"/>
    <cellStyle name="p_VERA" xfId="260"/>
    <cellStyle name="p_VERA_1" xfId="261"/>
    <cellStyle name="p_VERA_1_Template2" xfId="262"/>
    <cellStyle name="p_VERA_aavidmod11.xls Chart 2" xfId="263"/>
    <cellStyle name="p_VERA_Model02" xfId="264"/>
    <cellStyle name="p_VERA_Template2" xfId="265"/>
    <cellStyle name="p_VERA_VERA" xfId="266"/>
    <cellStyle name="p_VERA_VERA_1" xfId="267"/>
    <cellStyle name="p_VERA_VERA_2" xfId="268"/>
    <cellStyle name="p_VERA_VERA_Template2" xfId="269"/>
    <cellStyle name="p1" xfId="270"/>
    <cellStyle name="p2" xfId="271"/>
    <cellStyle name="p3" xfId="272"/>
    <cellStyle name="Percent" xfId="44" builtinId="5"/>
    <cellStyle name="Percent %" xfId="273"/>
    <cellStyle name="Percent % Long Underline" xfId="274"/>
    <cellStyle name="Percent (0)" xfId="275"/>
    <cellStyle name="Percent [0]" xfId="276"/>
    <cellStyle name="Percent [1]" xfId="277"/>
    <cellStyle name="Percent [2]" xfId="278"/>
    <cellStyle name="Percent [3]" xfId="279"/>
    <cellStyle name="Percent 0.0%" xfId="280"/>
    <cellStyle name="Percent 0.0% Long Underline" xfId="281"/>
    <cellStyle name="Percent 0.00%" xfId="282"/>
    <cellStyle name="Percent 0.00% Long Underline" xfId="283"/>
    <cellStyle name="Percent 0.000%" xfId="284"/>
    <cellStyle name="Percent 0.000% Long Underline" xfId="285"/>
    <cellStyle name="Percent 0.0000%" xfId="286"/>
    <cellStyle name="Percent 0.0000% Long Underline" xfId="287"/>
    <cellStyle name="Percent 2" xfId="288"/>
    <cellStyle name="Percent 2 2" xfId="289"/>
    <cellStyle name="Percent 3" xfId="290"/>
    <cellStyle name="Percent 3 2" xfId="291"/>
    <cellStyle name="Percent 4" xfId="400"/>
    <cellStyle name="Percent Input" xfId="292"/>
    <cellStyle name="Percent0" xfId="293"/>
    <cellStyle name="Percent1" xfId="294"/>
    <cellStyle name="Percent2" xfId="295"/>
    <cellStyle name="PSChar" xfId="296"/>
    <cellStyle name="PSDate" xfId="297"/>
    <cellStyle name="PSDec" xfId="298"/>
    <cellStyle name="PSdesc" xfId="299"/>
    <cellStyle name="PSHeading" xfId="300"/>
    <cellStyle name="PSInt" xfId="301"/>
    <cellStyle name="PSSpacer" xfId="302"/>
    <cellStyle name="PStest" xfId="303"/>
    <cellStyle name="R00A" xfId="304"/>
    <cellStyle name="R00B" xfId="305"/>
    <cellStyle name="R00L" xfId="306"/>
    <cellStyle name="R01A" xfId="307"/>
    <cellStyle name="R01B" xfId="308"/>
    <cellStyle name="R01H" xfId="309"/>
    <cellStyle name="R01L" xfId="310"/>
    <cellStyle name="R02A" xfId="311"/>
    <cellStyle name="R02B" xfId="312"/>
    <cellStyle name="R02H" xfId="313"/>
    <cellStyle name="R02L" xfId="314"/>
    <cellStyle name="R03A" xfId="315"/>
    <cellStyle name="R03B" xfId="316"/>
    <cellStyle name="R03H" xfId="317"/>
    <cellStyle name="R03L" xfId="318"/>
    <cellStyle name="R04A" xfId="319"/>
    <cellStyle name="R04B" xfId="320"/>
    <cellStyle name="R04H" xfId="321"/>
    <cellStyle name="R04L" xfId="322"/>
    <cellStyle name="R05A" xfId="323"/>
    <cellStyle name="R05B" xfId="324"/>
    <cellStyle name="R05H" xfId="325"/>
    <cellStyle name="R05L" xfId="326"/>
    <cellStyle name="R06A" xfId="327"/>
    <cellStyle name="R06B" xfId="328"/>
    <cellStyle name="R06H" xfId="329"/>
    <cellStyle name="R06L" xfId="330"/>
    <cellStyle name="R07A" xfId="331"/>
    <cellStyle name="R07B" xfId="332"/>
    <cellStyle name="R07H" xfId="333"/>
    <cellStyle name="R07L" xfId="334"/>
    <cellStyle name="RangeBelow" xfId="401"/>
    <cellStyle name="rborder" xfId="335"/>
    <cellStyle name="red" xfId="336"/>
    <cellStyle name="s_HardInc " xfId="337"/>
    <cellStyle name="s_HardInc _ITC Great Plains Formula 1-12-09a" xfId="338"/>
    <cellStyle name="scenario" xfId="339"/>
    <cellStyle name="Sheetmult" xfId="340"/>
    <cellStyle name="Shtmultx" xfId="341"/>
    <cellStyle name="Style 1" xfId="342"/>
    <cellStyle name="STYLE1" xfId="343"/>
    <cellStyle name="STYLE2" xfId="344"/>
    <cellStyle name="SubRoutine" xfId="402"/>
    <cellStyle name="TableHeading" xfId="345"/>
    <cellStyle name="tb" xfId="346"/>
    <cellStyle name="þ(Î'_x000c_ïþ÷_x000c_âþÖ_x0006__x0002_Þ”_x0013__x0007__x0001__x0001_" xfId="403"/>
    <cellStyle name="Tickmark" xfId="347"/>
    <cellStyle name="Title" xfId="45" builtinId="15" customBuiltin="1"/>
    <cellStyle name="Title1" xfId="348"/>
    <cellStyle name="top" xfId="349"/>
    <cellStyle name="Total" xfId="46" builtinId="25" customBuiltin="1"/>
    <cellStyle name="Unprot" xfId="404"/>
    <cellStyle name="Unprot$" xfId="405"/>
    <cellStyle name="Unprotect" xfId="406"/>
    <cellStyle name="w" xfId="350"/>
    <cellStyle name="Warning Text" xfId="47" builtinId="11" customBuiltin="1"/>
    <cellStyle name="XComma" xfId="351"/>
    <cellStyle name="XComma 0.0" xfId="352"/>
    <cellStyle name="XComma 0.00" xfId="353"/>
    <cellStyle name="XComma 0.000" xfId="354"/>
    <cellStyle name="XCurrency" xfId="355"/>
    <cellStyle name="XCurrency 0.0" xfId="356"/>
    <cellStyle name="XCurrency 0.00" xfId="357"/>
    <cellStyle name="XCurrency 0.000" xfId="358"/>
    <cellStyle name="yra" xfId="359"/>
    <cellStyle name="yrActual" xfId="360"/>
    <cellStyle name="yre" xfId="361"/>
    <cellStyle name="yrExpect" xfId="3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mission/Transmission%20Strategy%20&amp;%20Business%20Planning/Rates/MISO%20Attachment%20O/2014/True-Up/Working%20Files/Attachment%20O/Attach%20O%20-%20GRE_ER13-674%20(effective%2001_02_2013)_2014%20True%20U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mission/Transmission%20Strategy%20&amp;%20Business%20Planning/Rates/MISO%20Attachment%20O/2014/True-Up/Attachment%20GG/2014%20GRE%20Attachment%20GG%20True-U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6%20Plant%20Data%20Forecast_GG_M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20WP%206%20Adj%20to%20Rate%20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 Non-Levelized RUS Form 12"/>
    </sheetNames>
    <sheetDataSet>
      <sheetData sheetId="0">
        <row r="198">
          <cell r="J198">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ue-up"/>
      <sheetName val="Projected Zonal Load"/>
      <sheetName val="Actual Load"/>
      <sheetName val="Interest"/>
    </sheetNames>
    <sheetDataSet>
      <sheetData sheetId="0">
        <row r="21">
          <cell r="K21">
            <v>19521.199565413193</v>
          </cell>
        </row>
        <row r="31">
          <cell r="G31">
            <v>-3045.4489047197885</v>
          </cell>
        </row>
        <row r="42">
          <cell r="F42">
            <v>-13586.686839258718</v>
          </cell>
        </row>
        <row r="57">
          <cell r="N57">
            <v>34641.057452898407</v>
          </cell>
        </row>
        <row r="67">
          <cell r="C67">
            <v>-248.6109912179395</v>
          </cell>
        </row>
        <row r="77">
          <cell r="C77">
            <v>-272.76127931996922</v>
          </cell>
        </row>
        <row r="87">
          <cell r="F87">
            <v>-27076.258676398123</v>
          </cell>
        </row>
        <row r="102">
          <cell r="Q102">
            <v>-9355.2925538428863</v>
          </cell>
        </row>
        <row r="112">
          <cell r="C112">
            <v>-570.52088342941522</v>
          </cell>
        </row>
        <row r="122">
          <cell r="C122">
            <v>-598.62202315510194</v>
          </cell>
        </row>
        <row r="132">
          <cell r="G132">
            <v>390954.11419215309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 Data - Transposed"/>
      <sheetName val="Plant Data"/>
      <sheetName val="Lori's CWIP Adds"/>
      <sheetName val="Asset Adds 7-31-15"/>
      <sheetName val="Asset Adds Depr 8-12 2015"/>
      <sheetName val="Asset Adds Depr 2016"/>
      <sheetName val="Seth-Forecast 8-17-15"/>
      <sheetName val="Seth-108 Totals 8-17-15"/>
      <sheetName val="2016 Transmission Depr Budget"/>
      <sheetName val="Cost-Shared Projects 3-4-15"/>
      <sheetName val="Cost-Shared Projects 3-4 List"/>
    </sheetNames>
    <sheetDataSet>
      <sheetData sheetId="0">
        <row r="24">
          <cell r="O24">
            <v>15826732.390000001</v>
          </cell>
        </row>
        <row r="25">
          <cell r="O25">
            <v>15826732.390000001</v>
          </cell>
        </row>
        <row r="26">
          <cell r="O26">
            <v>15826732.390000001</v>
          </cell>
        </row>
        <row r="27">
          <cell r="O27">
            <v>15826732.390000001</v>
          </cell>
        </row>
        <row r="28">
          <cell r="O28">
            <v>15826732.390000001</v>
          </cell>
        </row>
        <row r="29">
          <cell r="O29">
            <v>15826732.390000001</v>
          </cell>
        </row>
        <row r="30">
          <cell r="O30">
            <v>15826732.390000001</v>
          </cell>
        </row>
        <row r="31">
          <cell r="O31">
            <v>15826732.390000001</v>
          </cell>
        </row>
        <row r="32">
          <cell r="O32">
            <v>15826732.390000001</v>
          </cell>
        </row>
        <row r="33">
          <cell r="O33">
            <v>15826732.390000001</v>
          </cell>
        </row>
        <row r="34">
          <cell r="O34">
            <v>15826732.390000001</v>
          </cell>
        </row>
        <row r="35">
          <cell r="O35">
            <v>15826732.390000001</v>
          </cell>
        </row>
        <row r="36">
          <cell r="O36">
            <v>15826732.390000001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Adj to Rate Base"/>
      <sheetName val="Sheet2"/>
    </sheetNames>
    <sheetDataSet>
      <sheetData sheetId="0">
        <row r="11">
          <cell r="B11">
            <v>165862154.62</v>
          </cell>
          <cell r="C11">
            <v>11387026.539999999</v>
          </cell>
          <cell r="F11">
            <v>6481201.3799999999</v>
          </cell>
          <cell r="G11">
            <v>411191.34</v>
          </cell>
        </row>
        <row r="12">
          <cell r="B12">
            <v>165862154.62</v>
          </cell>
          <cell r="C12">
            <v>11387026.539999999</v>
          </cell>
          <cell r="F12">
            <v>6855236.54</v>
          </cell>
          <cell r="G12">
            <v>437640.86</v>
          </cell>
        </row>
        <row r="13">
          <cell r="B13">
            <v>165862154.62</v>
          </cell>
          <cell r="C13">
            <v>11387026.539999999</v>
          </cell>
          <cell r="F13">
            <v>7229271.7000000002</v>
          </cell>
          <cell r="G13">
            <v>464090.38</v>
          </cell>
        </row>
        <row r="14">
          <cell r="B14">
            <v>165862154.62</v>
          </cell>
          <cell r="C14">
            <v>11387026.539999999</v>
          </cell>
          <cell r="F14">
            <v>7603306.8600000003</v>
          </cell>
          <cell r="G14">
            <v>490539.9</v>
          </cell>
        </row>
        <row r="15">
          <cell r="B15">
            <v>165862154.62</v>
          </cell>
          <cell r="C15">
            <v>11387026.539999999</v>
          </cell>
          <cell r="F15">
            <v>7977342.0200000005</v>
          </cell>
          <cell r="G15">
            <v>516989.42</v>
          </cell>
        </row>
        <row r="16">
          <cell r="B16">
            <v>165862154.62</v>
          </cell>
          <cell r="C16">
            <v>11387026.539999999</v>
          </cell>
          <cell r="F16">
            <v>8351377.1800000006</v>
          </cell>
          <cell r="G16">
            <v>543438.93999999994</v>
          </cell>
        </row>
        <row r="17">
          <cell r="B17">
            <v>165862154.62</v>
          </cell>
          <cell r="C17">
            <v>11387026.539999999</v>
          </cell>
          <cell r="F17">
            <v>8725412.3399999999</v>
          </cell>
          <cell r="G17">
            <v>569888.46</v>
          </cell>
        </row>
        <row r="18">
          <cell r="B18">
            <v>165862154.62</v>
          </cell>
          <cell r="C18">
            <v>11387026.539999999</v>
          </cell>
          <cell r="F18">
            <v>9099447.5</v>
          </cell>
          <cell r="G18">
            <v>596337.98</v>
          </cell>
        </row>
        <row r="19">
          <cell r="B19">
            <v>165862154.62</v>
          </cell>
          <cell r="C19">
            <v>11387026.539999999</v>
          </cell>
          <cell r="F19">
            <v>9473482.6600000001</v>
          </cell>
          <cell r="G19">
            <v>622787.5</v>
          </cell>
        </row>
        <row r="20">
          <cell r="B20">
            <v>165862154.62</v>
          </cell>
          <cell r="C20">
            <v>11387026.539999999</v>
          </cell>
          <cell r="F20">
            <v>9847517.8200000003</v>
          </cell>
          <cell r="G20">
            <v>649237.02</v>
          </cell>
        </row>
        <row r="21">
          <cell r="B21">
            <v>165862154.62</v>
          </cell>
          <cell r="C21">
            <v>11387026.539999999</v>
          </cell>
          <cell r="F21">
            <v>10221552.98</v>
          </cell>
          <cell r="G21">
            <v>675686.54</v>
          </cell>
        </row>
        <row r="22">
          <cell r="B22">
            <v>165862154.62</v>
          </cell>
          <cell r="C22">
            <v>11387026.539999999</v>
          </cell>
          <cell r="F22">
            <v>10595588.140000001</v>
          </cell>
          <cell r="G22">
            <v>702136.06</v>
          </cell>
        </row>
        <row r="23">
          <cell r="B23">
            <v>165862154.62</v>
          </cell>
          <cell r="C23">
            <v>11387026.539999999</v>
          </cell>
          <cell r="F23">
            <v>10969623.300000001</v>
          </cell>
          <cell r="G23">
            <v>728585.58</v>
          </cell>
        </row>
        <row r="35">
          <cell r="C35">
            <v>731660.23</v>
          </cell>
          <cell r="F35">
            <v>1354117.79</v>
          </cell>
          <cell r="G35">
            <v>61874.58</v>
          </cell>
        </row>
        <row r="36">
          <cell r="C36">
            <v>731660.23</v>
          </cell>
          <cell r="F36">
            <v>1388380.55</v>
          </cell>
          <cell r="G36">
            <v>63457.73</v>
          </cell>
        </row>
        <row r="37">
          <cell r="C37">
            <v>731660.23</v>
          </cell>
          <cell r="F37">
            <v>1422643.31</v>
          </cell>
          <cell r="G37">
            <v>65040.88</v>
          </cell>
        </row>
        <row r="38">
          <cell r="C38">
            <v>731660.23</v>
          </cell>
          <cell r="F38">
            <v>1456906.07</v>
          </cell>
          <cell r="G38">
            <v>66624.03</v>
          </cell>
        </row>
        <row r="39">
          <cell r="C39">
            <v>731660.23</v>
          </cell>
          <cell r="F39">
            <v>1491168.83</v>
          </cell>
          <cell r="G39">
            <v>68207.179999999993</v>
          </cell>
        </row>
        <row r="40">
          <cell r="C40">
            <v>731660.23</v>
          </cell>
          <cell r="F40">
            <v>1525431.59</v>
          </cell>
          <cell r="G40">
            <v>69790.33</v>
          </cell>
        </row>
        <row r="41">
          <cell r="C41">
            <v>731660.23</v>
          </cell>
          <cell r="F41">
            <v>1559694.35</v>
          </cell>
          <cell r="G41">
            <v>71373.48</v>
          </cell>
        </row>
        <row r="42">
          <cell r="C42">
            <v>731660.23</v>
          </cell>
          <cell r="F42">
            <v>1593957.11</v>
          </cell>
          <cell r="G42">
            <v>72956.63</v>
          </cell>
        </row>
        <row r="43">
          <cell r="C43">
            <v>731660.23</v>
          </cell>
          <cell r="F43">
            <v>1628219.87</v>
          </cell>
          <cell r="G43">
            <v>74539.78</v>
          </cell>
        </row>
        <row r="44">
          <cell r="C44">
            <v>731660.23</v>
          </cell>
          <cell r="F44">
            <v>1662482.6300000001</v>
          </cell>
          <cell r="G44">
            <v>76122.929999999993</v>
          </cell>
        </row>
        <row r="45">
          <cell r="C45">
            <v>731660.23</v>
          </cell>
          <cell r="F45">
            <v>1696745.3900000001</v>
          </cell>
          <cell r="G45">
            <v>77706.080000000002</v>
          </cell>
        </row>
        <row r="46">
          <cell r="C46">
            <v>731660.23</v>
          </cell>
          <cell r="F46">
            <v>1731008.1500000001</v>
          </cell>
          <cell r="G46">
            <v>79289.23</v>
          </cell>
        </row>
        <row r="47">
          <cell r="C47">
            <v>731660.23</v>
          </cell>
          <cell r="F47">
            <v>1765270.9100000001</v>
          </cell>
          <cell r="G47">
            <v>80872.38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O315"/>
  <sheetViews>
    <sheetView topLeftCell="A52" zoomScale="75" zoomScaleNormal="75" zoomScaleSheetLayoutView="55" workbookViewId="0">
      <selection activeCell="G40" sqref="G40"/>
    </sheetView>
  </sheetViews>
  <sheetFormatPr defaultColWidth="8.77734375" defaultRowHeight="15"/>
  <cols>
    <col min="1" max="1" width="6" style="2" customWidth="1"/>
    <col min="2" max="2" width="1.44140625" style="2" customWidth="1"/>
    <col min="3" max="3" width="38.33203125" style="2" customWidth="1"/>
    <col min="4" max="4" width="12.21875" style="2" bestFit="1" customWidth="1"/>
    <col min="5" max="5" width="14.44140625" style="2" customWidth="1"/>
    <col min="6" max="6" width="13" style="2" customWidth="1"/>
    <col min="7" max="7" width="14.109375" style="2" customWidth="1"/>
    <col min="8" max="8" width="13.88671875" style="2" customWidth="1"/>
    <col min="9" max="10" width="12.77734375" style="2" customWidth="1"/>
    <col min="11" max="11" width="14.21875" style="2" customWidth="1"/>
    <col min="12" max="12" width="14.88671875" style="2" customWidth="1"/>
    <col min="13" max="13" width="12.77734375" style="2" customWidth="1"/>
    <col min="14" max="14" width="13.88671875" style="2" customWidth="1"/>
    <col min="15" max="15" width="17.109375" style="2" customWidth="1"/>
    <col min="16" max="16" width="15.44140625" style="2" bestFit="1" customWidth="1"/>
    <col min="17" max="17" width="14.33203125" style="2" customWidth="1"/>
    <col min="18" max="16384" width="8.77734375" style="2"/>
  </cols>
  <sheetData>
    <row r="1" spans="1:65" ht="15.75">
      <c r="A1" s="110"/>
      <c r="N1" s="111"/>
      <c r="O1" s="3"/>
    </row>
    <row r="2" spans="1:65" ht="15.75">
      <c r="A2" s="110"/>
      <c r="N2" s="111"/>
      <c r="O2" s="3"/>
    </row>
    <row r="4" spans="1:65">
      <c r="N4" s="3" t="s">
        <v>115</v>
      </c>
      <c r="O4" s="3"/>
    </row>
    <row r="5" spans="1:65">
      <c r="C5" s="14" t="s">
        <v>82</v>
      </c>
      <c r="D5" s="14"/>
      <c r="E5" s="14"/>
      <c r="F5" s="14"/>
      <c r="G5" s="15" t="s">
        <v>0</v>
      </c>
      <c r="H5" s="14"/>
      <c r="I5" s="14"/>
      <c r="J5" s="14"/>
      <c r="K5" s="16"/>
      <c r="M5" s="17"/>
      <c r="N5" s="4" t="s">
        <v>205</v>
      </c>
      <c r="O5" s="4"/>
      <c r="P5" s="18"/>
      <c r="Q5" s="19"/>
      <c r="R5" s="18"/>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c r="C6" s="14"/>
      <c r="D6" s="14"/>
      <c r="E6" s="9" t="s">
        <v>3</v>
      </c>
      <c r="F6" s="9"/>
      <c r="G6" s="9" t="s">
        <v>26</v>
      </c>
      <c r="H6" s="9"/>
      <c r="I6" s="9"/>
      <c r="J6" s="9"/>
      <c r="K6" s="16"/>
      <c r="M6" s="17"/>
      <c r="N6" s="16"/>
      <c r="O6" s="16"/>
      <c r="P6" s="18"/>
      <c r="Q6" s="21"/>
      <c r="R6" s="18"/>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row>
    <row r="7" spans="1:65">
      <c r="C7" s="17"/>
      <c r="D7" s="17"/>
      <c r="E7" s="17"/>
      <c r="F7" s="17"/>
      <c r="G7" s="17"/>
      <c r="H7" s="17"/>
      <c r="I7" s="17"/>
      <c r="J7" s="17"/>
      <c r="K7" s="17"/>
      <c r="M7" s="17"/>
      <c r="N7" s="17" t="s">
        <v>27</v>
      </c>
      <c r="O7" s="17"/>
      <c r="P7" s="18"/>
      <c r="Q7" s="19"/>
      <c r="R7" s="18"/>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65">
      <c r="A8" s="22"/>
      <c r="C8" s="17"/>
      <c r="D8" s="17"/>
      <c r="E8" s="17"/>
      <c r="F8" s="17"/>
      <c r="G8" s="79" t="s">
        <v>87</v>
      </c>
      <c r="H8" s="17"/>
      <c r="I8" s="17"/>
      <c r="J8" s="17"/>
      <c r="K8" s="17"/>
      <c r="L8" s="17"/>
      <c r="M8" s="17"/>
      <c r="N8" s="17"/>
      <c r="O8" s="17"/>
      <c r="P8" s="18"/>
      <c r="Q8" s="19"/>
      <c r="R8" s="18"/>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row>
    <row r="9" spans="1:65">
      <c r="A9" s="22"/>
      <c r="C9" s="17"/>
      <c r="D9" s="17"/>
      <c r="E9" s="17"/>
      <c r="F9" s="17"/>
      <c r="G9" s="24"/>
      <c r="H9" s="17"/>
      <c r="I9" s="17"/>
      <c r="J9" s="17"/>
      <c r="K9" s="17"/>
      <c r="L9" s="17"/>
      <c r="M9" s="17"/>
      <c r="N9" s="17"/>
      <c r="O9" s="17"/>
      <c r="P9" s="18"/>
      <c r="Q9" s="19"/>
      <c r="R9" s="18"/>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row>
    <row r="10" spans="1:65">
      <c r="A10" s="22"/>
      <c r="C10" s="17" t="s">
        <v>113</v>
      </c>
      <c r="D10" s="17"/>
      <c r="E10" s="17"/>
      <c r="F10" s="17"/>
      <c r="G10" s="24"/>
      <c r="H10" s="17"/>
      <c r="I10" s="17"/>
      <c r="J10" s="17"/>
      <c r="K10" s="17"/>
      <c r="L10" s="17"/>
      <c r="M10" s="17"/>
      <c r="N10" s="17"/>
      <c r="O10" s="17"/>
      <c r="P10" s="18"/>
      <c r="Q10" s="19"/>
      <c r="R10" s="18"/>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row>
    <row r="11" spans="1:65">
      <c r="A11" s="22"/>
      <c r="C11" s="17"/>
      <c r="D11" s="17"/>
      <c r="E11" s="17"/>
      <c r="F11" s="17"/>
      <c r="G11" s="24"/>
      <c r="L11" s="17"/>
      <c r="M11" s="17"/>
      <c r="N11" s="17"/>
      <c r="O11" s="17"/>
      <c r="P11" s="18"/>
      <c r="Q11" s="18"/>
      <c r="R11" s="18"/>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row>
    <row r="12" spans="1:65">
      <c r="A12" s="22"/>
      <c r="C12" s="17"/>
      <c r="D12" s="17"/>
      <c r="E12" s="17"/>
      <c r="F12" s="17"/>
      <c r="G12" s="17"/>
      <c r="L12" s="1"/>
      <c r="M12" s="17"/>
      <c r="N12" s="17"/>
      <c r="O12" s="17"/>
      <c r="P12" s="18"/>
      <c r="Q12" s="18"/>
      <c r="R12" s="18"/>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row>
    <row r="13" spans="1:65">
      <c r="C13" s="25" t="s">
        <v>7</v>
      </c>
      <c r="D13" s="25"/>
      <c r="E13" s="25" t="s">
        <v>8</v>
      </c>
      <c r="F13" s="25"/>
      <c r="G13" s="25" t="s">
        <v>9</v>
      </c>
      <c r="L13" s="23" t="s">
        <v>10</v>
      </c>
      <c r="M13" s="9"/>
      <c r="N13" s="23"/>
      <c r="O13" s="23"/>
      <c r="P13" s="26"/>
      <c r="Q13" s="23"/>
      <c r="R13" s="27"/>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row>
    <row r="14" spans="1:65" ht="15.75">
      <c r="C14" s="11"/>
      <c r="D14" s="11"/>
      <c r="E14" s="13" t="s">
        <v>114</v>
      </c>
      <c r="F14" s="13"/>
      <c r="G14" s="9"/>
      <c r="M14" s="9"/>
      <c r="P14" s="26"/>
      <c r="Q14" s="28"/>
      <c r="R14" s="27"/>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row>
    <row r="15" spans="1:65" ht="15.75">
      <c r="A15" s="22" t="s">
        <v>1</v>
      </c>
      <c r="C15" s="11"/>
      <c r="D15" s="11"/>
      <c r="E15" s="29" t="s">
        <v>12</v>
      </c>
      <c r="F15" s="29"/>
      <c r="G15" s="30" t="s">
        <v>11</v>
      </c>
      <c r="L15" s="30" t="s">
        <v>4</v>
      </c>
      <c r="M15" s="9"/>
      <c r="P15" s="18"/>
      <c r="Q15" s="31"/>
      <c r="R15" s="27"/>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row>
    <row r="16" spans="1:65" ht="15.75">
      <c r="A16" s="22" t="s">
        <v>2</v>
      </c>
      <c r="C16" s="12"/>
      <c r="D16" s="12"/>
      <c r="E16" s="9"/>
      <c r="F16" s="9"/>
      <c r="G16" s="9"/>
      <c r="L16" s="9"/>
      <c r="M16" s="9"/>
      <c r="N16" s="9"/>
      <c r="O16" s="9"/>
      <c r="P16" s="18"/>
      <c r="Q16" s="26"/>
      <c r="R16" s="27"/>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row>
    <row r="17" spans="1:65" ht="15.75">
      <c r="A17" s="32"/>
      <c r="C17" s="11"/>
      <c r="D17" s="11"/>
      <c r="E17" s="9"/>
      <c r="F17" s="9"/>
      <c r="G17" s="9"/>
      <c r="L17" s="9"/>
      <c r="M17" s="9"/>
      <c r="N17" s="9"/>
      <c r="O17" s="9"/>
      <c r="P17" s="18"/>
      <c r="Q17" s="26"/>
      <c r="R17" s="27"/>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row>
    <row r="18" spans="1:65">
      <c r="A18" s="33">
        <v>1</v>
      </c>
      <c r="C18" s="11" t="s">
        <v>28</v>
      </c>
      <c r="D18" s="11"/>
      <c r="E18" s="10" t="s">
        <v>58</v>
      </c>
      <c r="F18" s="10"/>
      <c r="G18" s="5">
        <f>1078459158+0-16889346</f>
        <v>1061569812</v>
      </c>
      <c r="M18" s="9"/>
      <c r="N18" s="9"/>
      <c r="O18" s="9"/>
      <c r="P18" s="18"/>
      <c r="Q18" s="26"/>
      <c r="R18" s="27"/>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row>
    <row r="19" spans="1:65">
      <c r="A19" s="33">
        <v>2</v>
      </c>
      <c r="C19" s="11" t="s">
        <v>29</v>
      </c>
      <c r="D19" s="11"/>
      <c r="E19" s="10" t="s">
        <v>59</v>
      </c>
      <c r="F19" s="10"/>
      <c r="G19" s="5">
        <v>765763490.31238914</v>
      </c>
      <c r="M19" s="9"/>
      <c r="N19" s="9"/>
      <c r="O19" s="9"/>
      <c r="P19" s="18"/>
      <c r="Q19" s="26"/>
      <c r="R19" s="27"/>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row>
    <row r="20" spans="1:65">
      <c r="A20" s="33"/>
      <c r="E20" s="10"/>
      <c r="F20" s="10"/>
      <c r="M20" s="9"/>
      <c r="N20" s="9"/>
      <c r="O20" s="9"/>
      <c r="P20" s="18"/>
      <c r="Q20" s="26"/>
      <c r="R20" s="27"/>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65">
      <c r="A21" s="33"/>
      <c r="C21" s="11" t="s">
        <v>30</v>
      </c>
      <c r="D21" s="11"/>
      <c r="E21" s="10"/>
      <c r="F21" s="10"/>
      <c r="G21" s="9"/>
      <c r="L21" s="9"/>
      <c r="M21" s="9"/>
      <c r="N21" s="9"/>
      <c r="O21" s="9"/>
      <c r="P21" s="26"/>
      <c r="Q21" s="26"/>
      <c r="R21" s="27"/>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row>
    <row r="22" spans="1:65">
      <c r="A22" s="33">
        <v>3</v>
      </c>
      <c r="C22" s="11" t="s">
        <v>61</v>
      </c>
      <c r="D22" s="11"/>
      <c r="E22" s="10" t="s">
        <v>60</v>
      </c>
      <c r="F22" s="10"/>
      <c r="G22" s="5">
        <v>60038594.860796712</v>
      </c>
      <c r="M22" s="9"/>
      <c r="N22" s="9"/>
      <c r="O22" s="9"/>
      <c r="P22" s="26"/>
      <c r="Q22" s="26"/>
      <c r="R22" s="27"/>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1:65" ht="15.75">
      <c r="A23" s="33">
        <v>4</v>
      </c>
      <c r="C23" s="11" t="s">
        <v>75</v>
      </c>
      <c r="D23" s="11"/>
      <c r="E23" s="10" t="s">
        <v>63</v>
      </c>
      <c r="F23" s="10"/>
      <c r="G23" s="34">
        <f>IF(G22=0,0,G22/G18)</f>
        <v>5.6556426324599285E-2</v>
      </c>
      <c r="L23" s="35">
        <f>G23</f>
        <v>5.6556426324599285E-2</v>
      </c>
      <c r="M23" s="9"/>
      <c r="N23" s="36"/>
      <c r="O23" s="36"/>
      <c r="P23" s="37"/>
      <c r="Q23" s="38"/>
      <c r="R23" s="27"/>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row>
    <row r="24" spans="1:65" ht="15.75">
      <c r="A24" s="33"/>
      <c r="C24" s="11"/>
      <c r="D24" s="11"/>
      <c r="E24" s="10"/>
      <c r="F24" s="10"/>
      <c r="G24" s="34"/>
      <c r="L24" s="35"/>
      <c r="M24" s="9"/>
      <c r="N24" s="36"/>
      <c r="O24" s="36"/>
      <c r="P24" s="37"/>
      <c r="Q24" s="38"/>
      <c r="R24" s="27"/>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row>
    <row r="25" spans="1:65" ht="15.75">
      <c r="A25" s="47"/>
      <c r="B25" s="20"/>
      <c r="C25" s="11" t="s">
        <v>97</v>
      </c>
      <c r="D25" s="11"/>
      <c r="E25" s="40"/>
      <c r="F25" s="40"/>
      <c r="G25" s="9"/>
      <c r="H25" s="20"/>
      <c r="I25" s="20"/>
      <c r="J25" s="20"/>
      <c r="K25" s="20"/>
      <c r="L25" s="9"/>
      <c r="M25" s="9"/>
      <c r="N25" s="36"/>
      <c r="O25" s="36"/>
      <c r="P25" s="37"/>
      <c r="Q25" s="38"/>
      <c r="R25" s="27"/>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row>
    <row r="26" spans="1:65" ht="15.75">
      <c r="A26" s="47" t="s">
        <v>47</v>
      </c>
      <c r="B26" s="20"/>
      <c r="C26" s="11" t="s">
        <v>98</v>
      </c>
      <c r="D26" s="11"/>
      <c r="E26" s="10" t="s">
        <v>104</v>
      </c>
      <c r="F26" s="10"/>
      <c r="G26" s="5">
        <v>3557979.5243388182</v>
      </c>
      <c r="H26" s="20"/>
      <c r="I26" s="20"/>
      <c r="J26" s="20"/>
      <c r="K26" s="20"/>
      <c r="L26" s="20"/>
      <c r="M26" s="9"/>
      <c r="N26" s="36"/>
      <c r="O26" s="36"/>
      <c r="P26" s="37"/>
      <c r="Q26" s="38"/>
      <c r="R26" s="27"/>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row>
    <row r="27" spans="1:65" ht="15.75">
      <c r="A27" s="47" t="s">
        <v>32</v>
      </c>
      <c r="B27" s="20"/>
      <c r="C27" s="11" t="s">
        <v>99</v>
      </c>
      <c r="D27" s="11"/>
      <c r="E27" s="10" t="s">
        <v>64</v>
      </c>
      <c r="F27" s="10"/>
      <c r="G27" s="34">
        <f>IF(G26=0,0,G26/G18)</f>
        <v>3.3516208582039238E-3</v>
      </c>
      <c r="H27" s="20"/>
      <c r="I27" s="20"/>
      <c r="J27" s="20"/>
      <c r="K27" s="20"/>
      <c r="L27" s="35">
        <f>G27</f>
        <v>3.3516208582039238E-3</v>
      </c>
      <c r="M27" s="9"/>
      <c r="N27" s="36"/>
      <c r="O27" s="36"/>
      <c r="P27" s="37"/>
      <c r="Q27" s="38"/>
      <c r="R27" s="27"/>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row>
    <row r="28" spans="1:65" ht="15.75">
      <c r="A28" s="33"/>
      <c r="C28" s="11"/>
      <c r="D28" s="11"/>
      <c r="E28" s="10"/>
      <c r="F28" s="10"/>
      <c r="G28" s="34"/>
      <c r="L28" s="35"/>
      <c r="M28" s="9"/>
      <c r="N28" s="36"/>
      <c r="O28" s="36"/>
      <c r="P28" s="37"/>
      <c r="Q28" s="38"/>
      <c r="R28" s="27"/>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row>
    <row r="29" spans="1:65">
      <c r="A29" s="39"/>
      <c r="C29" s="11" t="s">
        <v>31</v>
      </c>
      <c r="D29" s="11"/>
      <c r="E29" s="40"/>
      <c r="F29" s="40"/>
      <c r="G29" s="9"/>
      <c r="L29" s="9"/>
      <c r="M29" s="9"/>
      <c r="N29" s="9"/>
      <c r="O29" s="9"/>
      <c r="P29" s="26"/>
      <c r="Q29" s="9"/>
      <c r="R29" s="27"/>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ht="15.75">
      <c r="A30" s="39" t="s">
        <v>34</v>
      </c>
      <c r="C30" s="11" t="s">
        <v>33</v>
      </c>
      <c r="D30" s="11"/>
      <c r="E30" s="10" t="s">
        <v>62</v>
      </c>
      <c r="F30" s="10"/>
      <c r="G30" s="5">
        <v>2435000.1188032953</v>
      </c>
      <c r="M30" s="9"/>
      <c r="N30" s="41"/>
      <c r="O30" s="41"/>
      <c r="P30" s="26"/>
      <c r="Q30" s="42"/>
      <c r="R30" s="27"/>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65" ht="15.75">
      <c r="A31" s="39" t="s">
        <v>35</v>
      </c>
      <c r="C31" s="11" t="s">
        <v>76</v>
      </c>
      <c r="D31" s="11"/>
      <c r="E31" s="10" t="s">
        <v>107</v>
      </c>
      <c r="F31" s="10"/>
      <c r="G31" s="34">
        <f>IF(G30=0,0,G30/G18)</f>
        <v>2.2937729495300448E-3</v>
      </c>
      <c r="L31" s="35">
        <f>G31</f>
        <v>2.2937729495300448E-3</v>
      </c>
      <c r="M31" s="9"/>
      <c r="N31" s="36"/>
      <c r="O31" s="36"/>
      <c r="P31" s="26"/>
      <c r="Q31" s="38"/>
      <c r="R31" s="27"/>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row>
    <row r="32" spans="1:65">
      <c r="A32" s="39"/>
      <c r="C32" s="11"/>
      <c r="D32" s="11"/>
      <c r="E32" s="10"/>
      <c r="F32" s="10"/>
      <c r="G32" s="9"/>
      <c r="L32" s="9"/>
      <c r="M32" s="9"/>
      <c r="R32" s="27"/>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row>
    <row r="33" spans="1:65" ht="15.75">
      <c r="A33" s="116" t="s">
        <v>36</v>
      </c>
      <c r="B33" s="43"/>
      <c r="C33" s="12" t="s">
        <v>80</v>
      </c>
      <c r="D33" s="12"/>
      <c r="E33" s="13" t="s">
        <v>112</v>
      </c>
      <c r="F33" s="13"/>
      <c r="G33" s="44"/>
      <c r="L33" s="45">
        <f>L23+L27+L31</f>
        <v>6.2201820132333253E-2</v>
      </c>
      <c r="M33" s="9"/>
      <c r="R33" s="27"/>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row>
    <row r="34" spans="1:65">
      <c r="A34" s="39"/>
      <c r="C34" s="11"/>
      <c r="D34" s="11"/>
      <c r="E34" s="10"/>
      <c r="F34" s="10"/>
      <c r="G34" s="9"/>
      <c r="L34" s="9"/>
      <c r="M34" s="9"/>
      <c r="N34" s="9"/>
      <c r="O34" s="9"/>
      <c r="P34" s="26"/>
      <c r="Q34" s="46"/>
      <c r="R34" s="27"/>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row>
    <row r="35" spans="1:65">
      <c r="A35" s="47"/>
      <c r="B35" s="48"/>
      <c r="C35" s="9" t="s">
        <v>38</v>
      </c>
      <c r="D35" s="9"/>
      <c r="E35" s="10"/>
      <c r="F35" s="10"/>
      <c r="G35" s="9"/>
      <c r="L35" s="9"/>
      <c r="M35" s="49"/>
      <c r="N35" s="48"/>
      <c r="O35" s="48"/>
      <c r="R35" s="26" t="s">
        <v>3</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row>
    <row r="36" spans="1:65">
      <c r="A36" s="39" t="s">
        <v>39</v>
      </c>
      <c r="B36" s="48"/>
      <c r="C36" s="9" t="s">
        <v>14</v>
      </c>
      <c r="D36" s="9"/>
      <c r="E36" s="10" t="s">
        <v>66</v>
      </c>
      <c r="F36" s="10"/>
      <c r="G36" s="5">
        <f>'[4]GRE Non-Levelized RUS Form 12'!$J$198</f>
        <v>0</v>
      </c>
      <c r="L36" s="9"/>
      <c r="M36" s="49"/>
      <c r="N36" s="48"/>
      <c r="O36" s="48"/>
      <c r="R36" s="2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row>
    <row r="37" spans="1:65">
      <c r="A37" s="39" t="s">
        <v>40</v>
      </c>
      <c r="B37" s="48"/>
      <c r="C37" s="9" t="s">
        <v>77</v>
      </c>
      <c r="D37" s="9"/>
      <c r="E37" s="10" t="s">
        <v>65</v>
      </c>
      <c r="F37" s="10"/>
      <c r="G37" s="34">
        <f>G36/G19</f>
        <v>0</v>
      </c>
      <c r="L37" s="35">
        <f>G37</f>
        <v>0</v>
      </c>
      <c r="M37" s="49"/>
      <c r="N37" s="48"/>
      <c r="O37" s="48"/>
      <c r="P37" s="26"/>
      <c r="Q37" s="26"/>
      <c r="R37" s="2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row>
    <row r="38" spans="1:65">
      <c r="A38" s="39"/>
      <c r="C38" s="9"/>
      <c r="D38" s="9"/>
      <c r="E38" s="10"/>
      <c r="F38" s="10"/>
      <c r="G38" s="9"/>
      <c r="L38" s="9"/>
      <c r="M38" s="9"/>
      <c r="P38" s="18"/>
      <c r="Q38" s="26"/>
      <c r="R38" s="27"/>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row>
    <row r="39" spans="1:65">
      <c r="A39" s="39"/>
      <c r="C39" s="11" t="s">
        <v>15</v>
      </c>
      <c r="D39" s="11"/>
      <c r="E39" s="8"/>
      <c r="F39" s="8"/>
      <c r="M39" s="9"/>
      <c r="P39" s="26"/>
      <c r="Q39" s="26"/>
      <c r="R39" s="27"/>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row>
    <row r="40" spans="1:65">
      <c r="A40" s="39" t="s">
        <v>41</v>
      </c>
      <c r="C40" s="11" t="s">
        <v>42</v>
      </c>
      <c r="D40" s="11"/>
      <c r="E40" s="10" t="s">
        <v>43</v>
      </c>
      <c r="F40" s="10"/>
      <c r="G40" s="5">
        <v>53085066.756075718</v>
      </c>
      <c r="L40" s="9"/>
      <c r="M40" s="9"/>
      <c r="P40" s="26"/>
      <c r="Q40" s="26"/>
      <c r="R40" s="27"/>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row>
    <row r="41" spans="1:65">
      <c r="A41" s="39" t="s">
        <v>100</v>
      </c>
      <c r="B41" s="48"/>
      <c r="C41" s="9" t="s">
        <v>78</v>
      </c>
      <c r="D41" s="9"/>
      <c r="E41" s="10" t="s">
        <v>108</v>
      </c>
      <c r="F41" s="10"/>
      <c r="G41" s="50">
        <f>G40/G19</f>
        <v>6.9323057873156041E-2</v>
      </c>
      <c r="L41" s="35">
        <f>G41</f>
        <v>6.9323057873156041E-2</v>
      </c>
      <c r="M41" s="9"/>
      <c r="Q41" s="51"/>
      <c r="R41" s="26"/>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row>
    <row r="42" spans="1:65">
      <c r="A42" s="39"/>
      <c r="C42" s="11"/>
      <c r="D42" s="11"/>
      <c r="E42" s="10"/>
      <c r="F42" s="10"/>
      <c r="G42" s="9"/>
      <c r="L42" s="9"/>
      <c r="M42" s="9"/>
      <c r="N42" s="8"/>
      <c r="O42" s="8"/>
      <c r="P42" s="26"/>
      <c r="Q42" s="26"/>
      <c r="R42" s="27"/>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row>
    <row r="43" spans="1:65" ht="15.75">
      <c r="A43" s="116" t="s">
        <v>101</v>
      </c>
      <c r="B43" s="43"/>
      <c r="C43" s="12" t="s">
        <v>79</v>
      </c>
      <c r="D43" s="12"/>
      <c r="E43" s="13" t="s">
        <v>103</v>
      </c>
      <c r="F43" s="13"/>
      <c r="G43" s="44"/>
      <c r="L43" s="45">
        <f>L37+L41</f>
        <v>6.9323057873156041E-2</v>
      </c>
      <c r="M43" s="9"/>
      <c r="N43" s="8"/>
      <c r="O43" s="8"/>
      <c r="P43" s="26"/>
      <c r="Q43" s="26"/>
      <c r="R43" s="27"/>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row>
    <row r="44" spans="1:65">
      <c r="M44" s="52"/>
      <c r="N44" s="52"/>
      <c r="O44" s="52"/>
      <c r="P44" s="26"/>
      <c r="Q44" s="26"/>
      <c r="R44" s="27"/>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row>
    <row r="45" spans="1:65" ht="15.75">
      <c r="A45" s="117" t="s">
        <v>102</v>
      </c>
      <c r="B45" s="43"/>
      <c r="C45" s="44" t="s">
        <v>91</v>
      </c>
      <c r="D45" s="108"/>
      <c r="E45" s="10" t="s">
        <v>92</v>
      </c>
      <c r="G45" s="241">
        <v>2.1121579004682728E-3</v>
      </c>
      <c r="L45" s="104">
        <f>G45</f>
        <v>2.1121579004682728E-3</v>
      </c>
      <c r="M45" s="52"/>
      <c r="N45" s="52"/>
      <c r="O45" s="52"/>
      <c r="P45" s="26"/>
      <c r="Q45" s="26"/>
      <c r="R45" s="27"/>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row>
    <row r="46" spans="1:65" ht="15.75">
      <c r="A46" s="43"/>
      <c r="B46" s="43"/>
      <c r="C46" s="103"/>
      <c r="M46" s="52"/>
      <c r="N46" s="52"/>
      <c r="O46" s="52"/>
      <c r="P46" s="26"/>
      <c r="Q46" s="26"/>
      <c r="R46" s="27"/>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row>
    <row r="47" spans="1:65">
      <c r="M47" s="17"/>
      <c r="N47" s="17"/>
      <c r="O47" s="17"/>
      <c r="P47" s="27"/>
      <c r="Q47" s="27"/>
      <c r="R47" s="27"/>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row>
    <row r="48" spans="1:65">
      <c r="M48" s="9"/>
      <c r="N48" s="9"/>
      <c r="O48" s="9"/>
      <c r="P48" s="26"/>
      <c r="Q48" s="18"/>
      <c r="R48" s="27"/>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row>
    <row r="49" spans="1:65" ht="15.75">
      <c r="M49" s="9"/>
      <c r="N49" s="36"/>
      <c r="O49" s="36"/>
      <c r="P49" s="26"/>
      <c r="Q49" s="26"/>
      <c r="R49" s="26"/>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row>
    <row r="50" spans="1:65" ht="15.75">
      <c r="M50" s="9"/>
      <c r="N50" s="36"/>
      <c r="O50" s="36"/>
      <c r="P50" s="26"/>
      <c r="Q50" s="26"/>
      <c r="R50" s="26"/>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row>
    <row r="51" spans="1:65" ht="15.75">
      <c r="M51" s="9"/>
      <c r="N51" s="36"/>
      <c r="O51" s="36"/>
      <c r="P51" s="26"/>
      <c r="Q51" s="26"/>
      <c r="R51" s="26"/>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row>
    <row r="52" spans="1:65" ht="15.75">
      <c r="A52" s="47"/>
      <c r="B52" s="48"/>
      <c r="C52" s="53"/>
      <c r="D52" s="53"/>
      <c r="E52" s="40"/>
      <c r="F52" s="40"/>
      <c r="G52" s="9"/>
      <c r="H52" s="53"/>
      <c r="I52" s="53"/>
      <c r="J52" s="34"/>
      <c r="K52" s="53"/>
      <c r="L52" s="9"/>
      <c r="M52" s="9"/>
      <c r="N52" s="36"/>
      <c r="O52" s="36"/>
      <c r="P52" s="26"/>
      <c r="Q52" s="26"/>
      <c r="R52" s="26"/>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row>
    <row r="53" spans="1:65" ht="15.75">
      <c r="A53" s="47"/>
      <c r="B53" s="48"/>
      <c r="C53" s="53"/>
      <c r="D53" s="53"/>
      <c r="E53" s="40"/>
      <c r="F53" s="40"/>
      <c r="G53" s="9"/>
      <c r="H53" s="53"/>
      <c r="I53" s="53"/>
      <c r="J53" s="34"/>
      <c r="K53" s="53"/>
      <c r="L53" s="9"/>
      <c r="M53" s="9"/>
      <c r="N53" s="36"/>
      <c r="O53" s="36"/>
      <c r="P53" s="26"/>
      <c r="Q53" s="26"/>
      <c r="R53" s="26"/>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row>
    <row r="54" spans="1:65" ht="15.75">
      <c r="A54" s="112"/>
      <c r="B54" s="20"/>
      <c r="C54" s="47"/>
      <c r="D54" s="47"/>
      <c r="E54" s="40"/>
      <c r="F54" s="40"/>
      <c r="G54" s="9"/>
      <c r="H54" s="53"/>
      <c r="I54" s="53"/>
      <c r="J54" s="34"/>
      <c r="K54" s="53"/>
      <c r="M54" s="9"/>
      <c r="N54" s="118"/>
      <c r="O54" s="54"/>
      <c r="P54" s="55"/>
      <c r="Q54" s="26"/>
      <c r="R54" s="26"/>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row>
    <row r="55" spans="1:65" ht="15.75">
      <c r="A55" s="112"/>
      <c r="B55" s="20"/>
      <c r="C55" s="47"/>
      <c r="D55" s="47"/>
      <c r="E55" s="40"/>
      <c r="F55" s="40"/>
      <c r="G55" s="9"/>
      <c r="H55" s="53"/>
      <c r="I55" s="53"/>
      <c r="J55" s="34"/>
      <c r="K55" s="53"/>
      <c r="M55" s="9"/>
      <c r="N55" s="36"/>
      <c r="O55" s="36"/>
      <c r="P55" s="55"/>
      <c r="Q55" s="26"/>
      <c r="R55" s="26"/>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row>
    <row r="56" spans="1:65" ht="15.75">
      <c r="A56" s="56"/>
      <c r="B56" s="20"/>
      <c r="C56" s="47"/>
      <c r="D56" s="47"/>
      <c r="E56" s="40"/>
      <c r="F56" s="40"/>
      <c r="G56" s="9"/>
      <c r="H56" s="53"/>
      <c r="I56" s="53"/>
      <c r="J56" s="34"/>
      <c r="K56" s="53"/>
      <c r="M56" s="9"/>
      <c r="N56" s="36"/>
      <c r="O56" s="36"/>
      <c r="P56" s="55"/>
      <c r="Q56" s="26"/>
      <c r="R56" s="26"/>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row>
    <row r="57" spans="1:65">
      <c r="A57" s="22"/>
      <c r="C57" s="53"/>
      <c r="D57" s="53"/>
      <c r="E57" s="53"/>
      <c r="F57" s="53"/>
      <c r="G57" s="9"/>
      <c r="H57" s="53"/>
      <c r="I57" s="53"/>
      <c r="J57" s="53"/>
      <c r="K57" s="53"/>
      <c r="M57" s="9"/>
      <c r="N57" s="9"/>
      <c r="O57" s="9"/>
      <c r="P57" s="26"/>
      <c r="Q57" s="26"/>
      <c r="R57" s="26" t="s">
        <v>3</v>
      </c>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row>
    <row r="58" spans="1:65" ht="15.75">
      <c r="A58" s="110"/>
      <c r="N58" s="111"/>
      <c r="O58" s="3"/>
    </row>
    <row r="59" spans="1:65" ht="15.75">
      <c r="A59" s="110"/>
      <c r="N59" s="111"/>
      <c r="O59" s="3"/>
    </row>
    <row r="61" spans="1:65">
      <c r="A61" s="22"/>
      <c r="C61" s="53"/>
      <c r="D61" s="53"/>
      <c r="E61" s="53"/>
      <c r="F61" s="53"/>
      <c r="G61" s="9"/>
      <c r="H61" s="53"/>
      <c r="I61" s="53"/>
      <c r="J61" s="53"/>
      <c r="K61" s="53"/>
      <c r="M61" s="9"/>
      <c r="O61" s="3"/>
      <c r="P61" s="26"/>
      <c r="Q61" s="3" t="str">
        <f>N4</f>
        <v>Attachment GG - GRE</v>
      </c>
      <c r="R61" s="27"/>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row>
    <row r="62" spans="1:65">
      <c r="A62" s="22"/>
      <c r="C62" s="11" t="str">
        <f>C5</f>
        <v>Formula Rate calculation</v>
      </c>
      <c r="D62" s="11"/>
      <c r="E62" s="53"/>
      <c r="F62" s="53"/>
      <c r="G62" s="53" t="str">
        <f>G5</f>
        <v xml:space="preserve">     Rate Formula Template</v>
      </c>
      <c r="H62" s="53"/>
      <c r="I62" s="53"/>
      <c r="J62" s="53"/>
      <c r="K62" s="53"/>
      <c r="M62" s="9"/>
      <c r="O62" s="57"/>
      <c r="P62" s="26"/>
      <c r="Q62" s="57" t="str">
        <f>N5</f>
        <v>For the 12 months ended 12/31/2016</v>
      </c>
      <c r="R62" s="27"/>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row>
    <row r="63" spans="1:65">
      <c r="A63" s="22"/>
      <c r="C63" s="11"/>
      <c r="D63" s="11"/>
      <c r="E63" s="53"/>
      <c r="F63" s="53"/>
      <c r="G63" s="53" t="str">
        <f>G6</f>
        <v xml:space="preserve"> Utilizing Attachment O Data</v>
      </c>
      <c r="H63" s="53"/>
      <c r="I63" s="53"/>
      <c r="J63" s="53"/>
      <c r="K63" s="53"/>
      <c r="L63" s="9"/>
      <c r="M63" s="9"/>
      <c r="P63" s="26"/>
      <c r="R63" s="27"/>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row>
    <row r="64" spans="1:65" ht="14.25" customHeight="1">
      <c r="A64" s="22"/>
      <c r="C64" s="53"/>
      <c r="D64" s="53"/>
      <c r="E64" s="53"/>
      <c r="F64" s="53"/>
      <c r="G64" s="53"/>
      <c r="H64" s="53"/>
      <c r="I64" s="53"/>
      <c r="J64" s="53"/>
      <c r="K64" s="53"/>
      <c r="M64" s="9"/>
      <c r="O64" s="53"/>
      <c r="P64" s="26"/>
      <c r="Q64" s="53" t="s">
        <v>44</v>
      </c>
      <c r="R64" s="27"/>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row>
    <row r="65" spans="1:67">
      <c r="A65" s="22"/>
      <c r="E65" s="53"/>
      <c r="F65" s="53"/>
      <c r="G65" s="53" t="str">
        <f>G8</f>
        <v>Great River Energy</v>
      </c>
      <c r="H65" s="53"/>
      <c r="I65" s="53"/>
      <c r="J65" s="53"/>
      <c r="K65" s="53"/>
      <c r="L65" s="53"/>
      <c r="M65" s="9"/>
      <c r="N65" s="9"/>
      <c r="O65" s="9"/>
      <c r="P65" s="26"/>
      <c r="Q65" s="18"/>
      <c r="R65" s="27"/>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row>
    <row r="66" spans="1:67">
      <c r="A66" s="22"/>
      <c r="E66" s="11"/>
      <c r="F66" s="11"/>
      <c r="G66" s="11"/>
      <c r="H66" s="11"/>
      <c r="I66" s="11"/>
      <c r="J66" s="11"/>
      <c r="K66" s="11"/>
      <c r="L66" s="11"/>
      <c r="M66" s="11"/>
      <c r="N66" s="11"/>
      <c r="O66" s="11"/>
      <c r="P66" s="26"/>
      <c r="Q66" s="18"/>
      <c r="R66" s="27"/>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row>
    <row r="67" spans="1:67" ht="15.75">
      <c r="A67" s="22"/>
      <c r="C67" s="53"/>
      <c r="D67" s="53"/>
      <c r="E67" s="12" t="s">
        <v>45</v>
      </c>
      <c r="F67" s="12"/>
      <c r="H67" s="17"/>
      <c r="I67" s="17"/>
      <c r="J67" s="17"/>
      <c r="K67" s="17"/>
      <c r="L67" s="17"/>
      <c r="M67" s="9"/>
      <c r="N67" s="9"/>
      <c r="O67" s="9"/>
      <c r="P67" s="26"/>
      <c r="Q67" s="18"/>
      <c r="R67" s="27"/>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row>
    <row r="68" spans="1:67" ht="15.75">
      <c r="A68" s="22"/>
      <c r="C68" s="53"/>
      <c r="D68" s="53"/>
      <c r="E68" s="12"/>
      <c r="F68" s="12"/>
      <c r="H68" s="17"/>
      <c r="I68" s="17"/>
      <c r="J68" s="17"/>
      <c r="K68" s="17"/>
      <c r="L68" s="17"/>
      <c r="M68" s="9"/>
      <c r="N68" s="9"/>
      <c r="O68" s="9"/>
      <c r="P68" s="26"/>
      <c r="Q68" s="18"/>
      <c r="R68" s="27"/>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row>
    <row r="69" spans="1:67" ht="15.75">
      <c r="A69" s="22"/>
      <c r="C69" s="58">
        <v>-1</v>
      </c>
      <c r="D69" s="58">
        <v>-2</v>
      </c>
      <c r="E69" s="58">
        <v>-3</v>
      </c>
      <c r="F69" s="58">
        <v>-4</v>
      </c>
      <c r="G69" s="58">
        <v>-5</v>
      </c>
      <c r="H69" s="58">
        <v>-6</v>
      </c>
      <c r="I69" s="58">
        <v>-7</v>
      </c>
      <c r="J69" s="58">
        <v>-8</v>
      </c>
      <c r="K69" s="58" t="s">
        <v>85</v>
      </c>
      <c r="L69" s="58" t="s">
        <v>86</v>
      </c>
      <c r="M69" s="58">
        <v>-9</v>
      </c>
      <c r="N69" s="58">
        <v>-10</v>
      </c>
      <c r="O69" s="58" t="s">
        <v>88</v>
      </c>
      <c r="P69" s="58">
        <v>-11</v>
      </c>
      <c r="Q69" s="58">
        <v>-12</v>
      </c>
      <c r="R69" s="18"/>
      <c r="S69" s="26"/>
      <c r="T69" s="27"/>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row>
    <row r="70" spans="1:67" ht="119.25" customHeight="1">
      <c r="A70" s="59" t="s">
        <v>51</v>
      </c>
      <c r="B70" s="60"/>
      <c r="C70" s="60" t="s">
        <v>46</v>
      </c>
      <c r="D70" s="61" t="s">
        <v>50</v>
      </c>
      <c r="E70" s="62" t="s">
        <v>72</v>
      </c>
      <c r="F70" s="62" t="s">
        <v>80</v>
      </c>
      <c r="G70" s="63" t="s">
        <v>52</v>
      </c>
      <c r="H70" s="62" t="s">
        <v>73</v>
      </c>
      <c r="I70" s="62" t="s">
        <v>79</v>
      </c>
      <c r="J70" s="63" t="s">
        <v>53</v>
      </c>
      <c r="K70" s="64" t="s">
        <v>91</v>
      </c>
      <c r="L70" s="63" t="s">
        <v>84</v>
      </c>
      <c r="M70" s="62" t="s">
        <v>37</v>
      </c>
      <c r="N70" s="64" t="s">
        <v>57</v>
      </c>
      <c r="O70" s="64" t="s">
        <v>89</v>
      </c>
      <c r="P70" s="65" t="s">
        <v>55</v>
      </c>
      <c r="Q70" s="64" t="s">
        <v>83</v>
      </c>
      <c r="R70" s="18"/>
      <c r="S70" s="26"/>
      <c r="T70" s="27"/>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row>
    <row r="71" spans="1:67" s="88" customFormat="1" ht="48" customHeight="1">
      <c r="A71" s="80"/>
      <c r="B71" s="81"/>
      <c r="C71" s="81"/>
      <c r="D71" s="81"/>
      <c r="E71" s="82" t="s">
        <v>5</v>
      </c>
      <c r="F71" s="82" t="s">
        <v>109</v>
      </c>
      <c r="G71" s="83" t="s">
        <v>67</v>
      </c>
      <c r="H71" s="82" t="s">
        <v>6</v>
      </c>
      <c r="I71" s="82" t="s">
        <v>110</v>
      </c>
      <c r="J71" s="83" t="s">
        <v>68</v>
      </c>
      <c r="K71" s="119" t="s">
        <v>111</v>
      </c>
      <c r="L71" s="83" t="s">
        <v>93</v>
      </c>
      <c r="M71" s="82" t="s">
        <v>69</v>
      </c>
      <c r="N71" s="83" t="s">
        <v>94</v>
      </c>
      <c r="O71" s="83" t="s">
        <v>90</v>
      </c>
      <c r="P71" s="84" t="s">
        <v>70</v>
      </c>
      <c r="Q71" s="78" t="s">
        <v>81</v>
      </c>
      <c r="R71" s="86"/>
      <c r="S71" s="85"/>
      <c r="T71" s="8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c r="A72" s="66"/>
      <c r="B72" s="17"/>
      <c r="C72" s="17"/>
      <c r="D72" s="17"/>
      <c r="E72" s="17"/>
      <c r="F72" s="17"/>
      <c r="G72" s="67"/>
      <c r="H72" s="17"/>
      <c r="I72" s="17"/>
      <c r="J72" s="67"/>
      <c r="K72" s="67"/>
      <c r="L72" s="67"/>
      <c r="M72" s="17"/>
      <c r="N72" s="67"/>
      <c r="O72" s="67"/>
      <c r="P72" s="9"/>
      <c r="Q72" s="68"/>
      <c r="R72" s="18"/>
      <c r="S72" s="26"/>
      <c r="T72" s="27"/>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row>
    <row r="73" spans="1:67">
      <c r="A73" s="69" t="s">
        <v>13</v>
      </c>
      <c r="C73" s="178" t="s">
        <v>181</v>
      </c>
      <c r="D73" s="176">
        <v>279</v>
      </c>
      <c r="E73" s="6">
        <f>'Forward Rate TO Support Data_GG'!C24</f>
        <v>15095072.159999998</v>
      </c>
      <c r="F73" s="35">
        <f>$L$33</f>
        <v>6.2201820132333253E-2</v>
      </c>
      <c r="G73" s="70">
        <f>E73*F73</f>
        <v>938940.96338091115</v>
      </c>
      <c r="H73" s="6">
        <f>'Forward Rate TO Support Data_GG'!C57</f>
        <v>13606751.290000001</v>
      </c>
      <c r="I73" s="35">
        <f>$L$43</f>
        <v>6.9323057873156041E-2</v>
      </c>
      <c r="J73" s="96">
        <f>H73*I73</f>
        <v>943261.60714231071</v>
      </c>
      <c r="K73" s="105">
        <f>G$45</f>
        <v>2.1121579004682728E-3</v>
      </c>
      <c r="L73" s="106">
        <f>K73*H73</f>
        <v>28739.607236880365</v>
      </c>
      <c r="M73" s="107">
        <f>'Forward Rate TO Support Data_GG'!C62</f>
        <v>392155.3200000003</v>
      </c>
      <c r="N73" s="106">
        <f>G73+J73+L73+M73</f>
        <v>2303097.4977601026</v>
      </c>
      <c r="O73" s="106">
        <f>+N73-L73</f>
        <v>2274357.8905232223</v>
      </c>
      <c r="P73" s="101">
        <f>[5]Summary!$K$21</f>
        <v>19521.199565413193</v>
      </c>
      <c r="Q73" s="100">
        <f>N73+P73</f>
        <v>2322618.697325516</v>
      </c>
      <c r="R73" s="71"/>
      <c r="S73" s="71"/>
      <c r="T73" s="71"/>
      <c r="U73" s="71"/>
      <c r="V73" s="71"/>
      <c r="W73" s="71"/>
    </row>
    <row r="74" spans="1:67" ht="30">
      <c r="A74" s="69" t="s">
        <v>48</v>
      </c>
      <c r="C74" s="179" t="s">
        <v>182</v>
      </c>
      <c r="D74" s="176">
        <v>286</v>
      </c>
      <c r="E74" s="6">
        <f>'Forward Rate TO Support Data_GG'!D24</f>
        <v>154475128.07999998</v>
      </c>
      <c r="F74" s="35">
        <f>$L$33</f>
        <v>6.2201820132333253E-2</v>
      </c>
      <c r="G74" s="70">
        <f>E74*F74</f>
        <v>9608634.1317513008</v>
      </c>
      <c r="H74" s="6">
        <f>'Forward Rate TO Support Data_GG'!D57</f>
        <v>146319604.20000002</v>
      </c>
      <c r="I74" s="35">
        <f>$L$43</f>
        <v>6.9323057873156041E-2</v>
      </c>
      <c r="J74" s="96">
        <f>H74*I74</f>
        <v>10143322.389933888</v>
      </c>
      <c r="K74" s="105">
        <f>G$45</f>
        <v>2.1121579004682728E-3</v>
      </c>
      <c r="L74" s="106">
        <f>K74*H74</f>
        <v>309050.1080044207</v>
      </c>
      <c r="M74" s="107">
        <f>'Forward Rate TO Support Data_GG'!D62</f>
        <v>4171027.6800000006</v>
      </c>
      <c r="N74" s="106">
        <f>G74+J74+L74+M74</f>
        <v>24232034.309689611</v>
      </c>
      <c r="O74" s="106">
        <f>+N74-L74</f>
        <v>23922984.20168519</v>
      </c>
      <c r="P74" s="101">
        <f>[5]Summary!$N$57</f>
        <v>34641.057452898407</v>
      </c>
      <c r="Q74" s="100">
        <f>N74+P74</f>
        <v>24266675.36714251</v>
      </c>
      <c r="R74" s="71"/>
      <c r="S74" s="71"/>
      <c r="T74" s="71"/>
      <c r="U74" s="71"/>
      <c r="V74" s="71"/>
      <c r="W74" s="71"/>
    </row>
    <row r="75" spans="1:67">
      <c r="A75" s="69" t="s">
        <v>49</v>
      </c>
      <c r="C75" s="178" t="s">
        <v>183</v>
      </c>
      <c r="D75" s="176">
        <v>1022</v>
      </c>
      <c r="E75" s="6">
        <f>'Forward Rate TO Support Data_GG'!E24</f>
        <v>6818430.4200000009</v>
      </c>
      <c r="F75" s="35">
        <f>$L$33</f>
        <v>6.2201820132333253E-2</v>
      </c>
      <c r="G75" s="70">
        <f>E75*F75</f>
        <v>424118.78256966954</v>
      </c>
      <c r="H75" s="6">
        <f>'Forward Rate TO Support Data_GG'!E57</f>
        <v>5612854.9499999993</v>
      </c>
      <c r="I75" s="35">
        <f>$L$43</f>
        <v>6.9323057873156041E-2</v>
      </c>
      <c r="J75" s="96">
        <f>H75*I75</f>
        <v>389100.26853248029</v>
      </c>
      <c r="K75" s="105"/>
      <c r="L75" s="106">
        <f>K75*H75</f>
        <v>0</v>
      </c>
      <c r="M75" s="107">
        <f>'Forward Rate TO Support Data_GG'!E62</f>
        <v>181461.72000000067</v>
      </c>
      <c r="N75" s="106">
        <f>G75+J75+L75+M75</f>
        <v>994680.77110215044</v>
      </c>
      <c r="O75" s="106">
        <f>+N75-L75</f>
        <v>994680.77110215044</v>
      </c>
      <c r="P75" s="101">
        <f>[5]Summary!$G$31</f>
        <v>-3045.4489047197885</v>
      </c>
      <c r="Q75" s="100">
        <f>N75+P75</f>
        <v>991635.32219743065</v>
      </c>
      <c r="R75" s="71"/>
      <c r="S75" s="71"/>
      <c r="T75" s="71"/>
      <c r="U75" s="71"/>
      <c r="V75" s="71"/>
      <c r="W75" s="71"/>
    </row>
    <row r="76" spans="1:67">
      <c r="A76" s="69" t="s">
        <v>173</v>
      </c>
      <c r="C76" s="178" t="s">
        <v>184</v>
      </c>
      <c r="D76" s="176">
        <v>1471</v>
      </c>
      <c r="E76" s="6">
        <f>'Forward Rate TO Support Data_GG'!F24</f>
        <v>37830.280000000013</v>
      </c>
      <c r="F76" s="35">
        <f t="shared" ref="F76:F84" si="0">$L$33</f>
        <v>6.2201820132333253E-2</v>
      </c>
      <c r="G76" s="70">
        <f t="shared" ref="G76:G84" si="1">E76*F76</f>
        <v>2353.1122721158049</v>
      </c>
      <c r="H76" s="6">
        <f>'Forward Rate TO Support Data_GG'!F57</f>
        <v>29335.760000000002</v>
      </c>
      <c r="I76" s="35">
        <f t="shared" ref="I76:I84" si="2">$L$43</f>
        <v>6.9323057873156041E-2</v>
      </c>
      <c r="J76" s="96">
        <f t="shared" ref="J76:J84" si="3">H76*I76</f>
        <v>2033.6445882330163</v>
      </c>
      <c r="K76" s="105"/>
      <c r="L76" s="106">
        <f t="shared" ref="L76:L84" si="4">K76*H76</f>
        <v>0</v>
      </c>
      <c r="M76" s="107">
        <f>'Forward Rate TO Support Data_GG'!F62</f>
        <v>1050.96</v>
      </c>
      <c r="N76" s="106">
        <f t="shared" ref="N76:N84" si="5">G76+J76+L76+M76</f>
        <v>5437.7168603488217</v>
      </c>
      <c r="O76" s="106">
        <f t="shared" ref="O76:O84" si="6">+N76-L76</f>
        <v>5437.7168603488217</v>
      </c>
      <c r="P76" s="101">
        <f>[5]Summary!$C$67</f>
        <v>-248.6109912179395</v>
      </c>
      <c r="Q76" s="100">
        <f t="shared" ref="Q76:Q84" si="7">N76+P76</f>
        <v>5189.1058691308826</v>
      </c>
      <c r="R76" s="71"/>
      <c r="S76" s="71"/>
      <c r="T76" s="71"/>
      <c r="U76" s="71"/>
      <c r="V76" s="71"/>
      <c r="W76" s="71"/>
    </row>
    <row r="77" spans="1:67">
      <c r="A77" s="69" t="s">
        <v>174</v>
      </c>
      <c r="C77" s="178" t="s">
        <v>185</v>
      </c>
      <c r="D77" s="176">
        <v>1472</v>
      </c>
      <c r="E77" s="6">
        <f>'Forward Rate TO Support Data_GG'!G24</f>
        <v>41615.020000000004</v>
      </c>
      <c r="F77" s="35">
        <f t="shared" si="0"/>
        <v>6.2201820132333253E-2</v>
      </c>
      <c r="G77" s="70">
        <f t="shared" si="1"/>
        <v>2588.5299888434511</v>
      </c>
      <c r="H77" s="6">
        <f>'Forward Rate TO Support Data_GG'!G57</f>
        <v>32270.829999999994</v>
      </c>
      <c r="I77" s="35">
        <f t="shared" si="2"/>
        <v>6.9323057873156041E-2</v>
      </c>
      <c r="J77" s="96">
        <f t="shared" si="3"/>
        <v>2237.1126157047797</v>
      </c>
      <c r="K77" s="105"/>
      <c r="L77" s="106">
        <f t="shared" si="4"/>
        <v>0</v>
      </c>
      <c r="M77" s="107">
        <f>'Forward Rate TO Support Data_GG'!G62</f>
        <v>1156.0800000000017</v>
      </c>
      <c r="N77" s="106">
        <f t="shared" si="5"/>
        <v>5981.722604548233</v>
      </c>
      <c r="O77" s="106">
        <f t="shared" si="6"/>
        <v>5981.722604548233</v>
      </c>
      <c r="P77" s="101">
        <f>[5]Summary!$C$77</f>
        <v>-272.76127931996922</v>
      </c>
      <c r="Q77" s="100">
        <f t="shared" si="7"/>
        <v>5708.9613252282634</v>
      </c>
      <c r="R77" s="71"/>
      <c r="S77" s="71"/>
      <c r="T77" s="71"/>
      <c r="U77" s="71"/>
      <c r="V77" s="71"/>
      <c r="W77" s="71"/>
    </row>
    <row r="78" spans="1:67">
      <c r="A78" s="69" t="s">
        <v>175</v>
      </c>
      <c r="C78" s="180" t="s">
        <v>186</v>
      </c>
      <c r="D78" s="176">
        <v>1542</v>
      </c>
      <c r="E78" s="6">
        <f>'Forward Rate TO Support Data_GG'!L24</f>
        <v>88941.59</v>
      </c>
      <c r="F78" s="35">
        <f t="shared" si="0"/>
        <v>6.2201820132333253E-2</v>
      </c>
      <c r="G78" s="70">
        <f t="shared" si="1"/>
        <v>5532.3287834637295</v>
      </c>
      <c r="H78" s="6">
        <f>'Forward Rate TO Support Data_GG'!L57</f>
        <v>72470.84</v>
      </c>
      <c r="I78" s="35">
        <f t="shared" si="2"/>
        <v>6.9323057873156041E-2</v>
      </c>
      <c r="J78" s="96">
        <f t="shared" si="3"/>
        <v>5023.9002354362319</v>
      </c>
      <c r="K78" s="105"/>
      <c r="L78" s="106">
        <f t="shared" si="4"/>
        <v>0</v>
      </c>
      <c r="M78" s="107">
        <f>'Forward Rate TO Support Data_GG'!L62</f>
        <v>2470.679999999993</v>
      </c>
      <c r="N78" s="106">
        <f t="shared" si="5"/>
        <v>13026.909018899954</v>
      </c>
      <c r="O78" s="106">
        <f t="shared" si="6"/>
        <v>13026.909018899954</v>
      </c>
      <c r="P78" s="101">
        <f>[5]Summary!$C$122</f>
        <v>-598.62202315510194</v>
      </c>
      <c r="Q78" s="100">
        <f t="shared" si="7"/>
        <v>12428.286995744853</v>
      </c>
      <c r="R78" s="71"/>
      <c r="S78" s="71"/>
      <c r="T78" s="71"/>
      <c r="U78" s="71"/>
      <c r="V78" s="71"/>
      <c r="W78" s="71"/>
    </row>
    <row r="79" spans="1:67">
      <c r="A79" s="69" t="s">
        <v>176</v>
      </c>
      <c r="C79" s="177" t="s">
        <v>180</v>
      </c>
      <c r="D79" s="176">
        <v>2097</v>
      </c>
      <c r="E79" s="6">
        <f>'Forward Rate TO Support Data_GG'!H24</f>
        <v>2037349.2849999999</v>
      </c>
      <c r="F79" s="35">
        <f t="shared" si="0"/>
        <v>6.2201820132333253E-2</v>
      </c>
      <c r="G79" s="70">
        <f t="shared" si="1"/>
        <v>126726.83377230776</v>
      </c>
      <c r="H79" s="6">
        <f>'Forward Rate TO Support Data_GG'!H57</f>
        <v>1637840.0999999999</v>
      </c>
      <c r="I79" s="35">
        <f t="shared" si="2"/>
        <v>6.9323057873156041E-2</v>
      </c>
      <c r="J79" s="96">
        <f t="shared" si="3"/>
        <v>113540.08403927567</v>
      </c>
      <c r="K79" s="105"/>
      <c r="L79" s="106">
        <f t="shared" si="4"/>
        <v>0</v>
      </c>
      <c r="M79" s="107">
        <f>'Forward Rate TO Support Data_GG'!H62</f>
        <v>57055.500000000233</v>
      </c>
      <c r="N79" s="106">
        <f t="shared" si="5"/>
        <v>297322.41781158367</v>
      </c>
      <c r="O79" s="106">
        <f t="shared" si="6"/>
        <v>297322.41781158367</v>
      </c>
      <c r="P79" s="101">
        <f>[5]Summary!$F$42</f>
        <v>-13586.686839258718</v>
      </c>
      <c r="Q79" s="100">
        <f t="shared" si="7"/>
        <v>283735.73097232496</v>
      </c>
      <c r="R79" s="71"/>
      <c r="S79" s="71"/>
      <c r="T79" s="71"/>
      <c r="U79" s="71"/>
      <c r="V79" s="71"/>
      <c r="W79" s="71"/>
    </row>
    <row r="80" spans="1:67">
      <c r="A80" s="69" t="s">
        <v>177</v>
      </c>
      <c r="C80" s="179" t="s">
        <v>187</v>
      </c>
      <c r="D80" s="176">
        <v>2562</v>
      </c>
      <c r="E80" s="6">
        <f>'Forward Rate TO Support Data_GG'!I24</f>
        <v>4890470.1199999992</v>
      </c>
      <c r="F80" s="35">
        <f t="shared" si="0"/>
        <v>6.2201820132333253E-2</v>
      </c>
      <c r="G80" s="70">
        <f t="shared" si="1"/>
        <v>304196.14276679017</v>
      </c>
      <c r="H80" s="6">
        <f>'Forward Rate TO Support Data_GG'!I57</f>
        <v>4171691.8100000015</v>
      </c>
      <c r="I80" s="35">
        <f t="shared" si="2"/>
        <v>6.9323057873156041E-2</v>
      </c>
      <c r="J80" s="96">
        <f t="shared" si="3"/>
        <v>289194.43277360115</v>
      </c>
      <c r="K80" s="105"/>
      <c r="L80" s="106">
        <f t="shared" si="4"/>
        <v>0</v>
      </c>
      <c r="M80" s="107">
        <f>'Forward Rate TO Support Data_GG'!I62</f>
        <v>135847.55999999947</v>
      </c>
      <c r="N80" s="106">
        <f t="shared" si="5"/>
        <v>729238.13554039074</v>
      </c>
      <c r="O80" s="106">
        <f t="shared" si="6"/>
        <v>729238.13554039074</v>
      </c>
      <c r="P80" s="101">
        <f>[5]Summary!$F$87</f>
        <v>-27076.258676398123</v>
      </c>
      <c r="Q80" s="100">
        <f t="shared" si="7"/>
        <v>702161.87686399266</v>
      </c>
      <c r="R80" s="71"/>
      <c r="S80" s="71"/>
      <c r="T80" s="71"/>
      <c r="U80" s="71"/>
      <c r="V80" s="71"/>
      <c r="W80" s="71"/>
    </row>
    <row r="81" spans="1:23">
      <c r="A81" s="69" t="s">
        <v>178</v>
      </c>
      <c r="C81" s="179" t="s">
        <v>191</v>
      </c>
      <c r="D81" s="176">
        <v>2634</v>
      </c>
      <c r="E81" s="6">
        <f>'Forward Rate TO Support Data_GG'!M24</f>
        <v>17061127.520000003</v>
      </c>
      <c r="F81" s="35">
        <f t="shared" si="0"/>
        <v>6.2201820132333253E-2</v>
      </c>
      <c r="G81" s="70">
        <f t="shared" si="1"/>
        <v>1061233.1852538411</v>
      </c>
      <c r="H81" s="6">
        <f>'Forward Rate TO Support Data_GG'!M57</f>
        <v>16557340.319999997</v>
      </c>
      <c r="I81" s="35">
        <f t="shared" si="2"/>
        <v>6.9323057873156041E-2</v>
      </c>
      <c r="J81" s="96">
        <f t="shared" si="3"/>
        <v>1147805.4612288997</v>
      </c>
      <c r="K81" s="105"/>
      <c r="L81" s="106">
        <f t="shared" si="4"/>
        <v>0</v>
      </c>
      <c r="M81" s="107">
        <f>'Forward Rate TO Support Data_GG'!M62</f>
        <v>465452.87999999983</v>
      </c>
      <c r="N81" s="106">
        <f t="shared" si="5"/>
        <v>2674491.5264827404</v>
      </c>
      <c r="O81" s="106">
        <f t="shared" si="6"/>
        <v>2674491.5264827404</v>
      </c>
      <c r="P81" s="101">
        <f>[5]Summary!$G$132</f>
        <v>390954.11419215309</v>
      </c>
      <c r="Q81" s="100">
        <f t="shared" si="7"/>
        <v>3065445.6406748937</v>
      </c>
      <c r="R81" s="71"/>
      <c r="S81" s="71"/>
      <c r="T81" s="71"/>
      <c r="U81" s="71"/>
      <c r="V81" s="71"/>
      <c r="W81" s="71"/>
    </row>
    <row r="82" spans="1:23">
      <c r="A82" s="69" t="s">
        <v>179</v>
      </c>
      <c r="C82" s="178" t="s">
        <v>188</v>
      </c>
      <c r="D82" s="176">
        <v>3104</v>
      </c>
      <c r="E82" s="6">
        <f>'Forward Rate TO Support Data_GG'!J24</f>
        <v>0</v>
      </c>
      <c r="F82" s="35">
        <f t="shared" si="0"/>
        <v>6.2201820132333253E-2</v>
      </c>
      <c r="G82" s="70">
        <f t="shared" si="1"/>
        <v>0</v>
      </c>
      <c r="H82" s="6">
        <f>'Forward Rate TO Support Data_GG'!J57</f>
        <v>130960.10000000002</v>
      </c>
      <c r="I82" s="35">
        <f t="shared" si="2"/>
        <v>6.9323057873156041E-2</v>
      </c>
      <c r="J82" s="96">
        <f t="shared" si="3"/>
        <v>9078.5545913743044</v>
      </c>
      <c r="K82" s="105"/>
      <c r="L82" s="106">
        <f t="shared" si="4"/>
        <v>0</v>
      </c>
      <c r="M82" s="107">
        <f>'Forward Rate TO Support Data_GG'!J62</f>
        <v>7015.7999999999302</v>
      </c>
      <c r="N82" s="106">
        <f t="shared" si="5"/>
        <v>16094.354591374235</v>
      </c>
      <c r="O82" s="106">
        <f t="shared" si="6"/>
        <v>16094.354591374235</v>
      </c>
      <c r="P82" s="101">
        <f>[5]Summary!$Q$102</f>
        <v>-9355.2925538428863</v>
      </c>
      <c r="Q82" s="100">
        <f t="shared" si="7"/>
        <v>6739.0620375313483</v>
      </c>
      <c r="R82" s="71"/>
      <c r="S82" s="71"/>
      <c r="T82" s="71"/>
      <c r="U82" s="71"/>
      <c r="V82" s="71"/>
      <c r="W82" s="71"/>
    </row>
    <row r="83" spans="1:23">
      <c r="A83" s="69" t="s">
        <v>190</v>
      </c>
      <c r="C83" s="178" t="s">
        <v>189</v>
      </c>
      <c r="D83" s="176">
        <v>3105</v>
      </c>
      <c r="E83" s="6">
        <f>'Forward Rate TO Support Data_GG'!K24</f>
        <v>79583.810000000027</v>
      </c>
      <c r="F83" s="35">
        <f t="shared" si="0"/>
        <v>6.2201820132333253E-2</v>
      </c>
      <c r="G83" s="70">
        <f t="shared" si="1"/>
        <v>4950.2578350657859</v>
      </c>
      <c r="H83" s="6">
        <f>'Forward Rate TO Support Data_GG'!K57</f>
        <v>72739.91</v>
      </c>
      <c r="I83" s="35">
        <f t="shared" si="2"/>
        <v>6.9323057873156041E-2</v>
      </c>
      <c r="J83" s="96">
        <f t="shared" si="3"/>
        <v>5042.5529906181619</v>
      </c>
      <c r="K83" s="105"/>
      <c r="L83" s="106">
        <f t="shared" si="4"/>
        <v>0</v>
      </c>
      <c r="M83" s="107">
        <f>'Forward Rate TO Support Data_GG'!K62</f>
        <v>2401.4399999999987</v>
      </c>
      <c r="N83" s="106">
        <f t="shared" si="5"/>
        <v>12394.250825683946</v>
      </c>
      <c r="O83" s="106">
        <f t="shared" si="6"/>
        <v>12394.250825683946</v>
      </c>
      <c r="P83" s="101">
        <f>[5]Summary!$C$112</f>
        <v>-570.52088342941522</v>
      </c>
      <c r="Q83" s="100">
        <f t="shared" si="7"/>
        <v>11823.729942254531</v>
      </c>
      <c r="R83" s="71"/>
      <c r="S83" s="71"/>
      <c r="T83" s="71"/>
      <c r="U83" s="71"/>
      <c r="V83" s="71"/>
      <c r="W83" s="71"/>
    </row>
    <row r="84" spans="1:23">
      <c r="A84" s="219" t="s">
        <v>194</v>
      </c>
      <c r="C84" s="220" t="s">
        <v>195</v>
      </c>
      <c r="D84" s="176">
        <v>3106</v>
      </c>
      <c r="E84" s="6">
        <v>0</v>
      </c>
      <c r="F84" s="35">
        <f t="shared" si="0"/>
        <v>6.2201820132333253E-2</v>
      </c>
      <c r="G84" s="70">
        <f t="shared" si="1"/>
        <v>0</v>
      </c>
      <c r="H84" s="6">
        <v>0</v>
      </c>
      <c r="I84" s="35">
        <f t="shared" si="2"/>
        <v>6.9323057873156041E-2</v>
      </c>
      <c r="J84" s="96">
        <f t="shared" si="3"/>
        <v>0</v>
      </c>
      <c r="K84" s="196"/>
      <c r="L84" s="106">
        <f t="shared" si="4"/>
        <v>0</v>
      </c>
      <c r="M84" s="107">
        <v>0</v>
      </c>
      <c r="N84" s="106">
        <f t="shared" si="5"/>
        <v>0</v>
      </c>
      <c r="O84" s="106">
        <f t="shared" si="6"/>
        <v>0</v>
      </c>
      <c r="P84" s="102">
        <f>0</f>
        <v>0</v>
      </c>
      <c r="Q84" s="100">
        <f t="shared" si="7"/>
        <v>0</v>
      </c>
      <c r="R84" s="71"/>
      <c r="S84" s="71"/>
      <c r="T84" s="71"/>
      <c r="U84" s="71"/>
      <c r="V84" s="71"/>
      <c r="W84" s="71"/>
    </row>
    <row r="85" spans="1:23">
      <c r="A85" s="69"/>
      <c r="C85" s="71"/>
      <c r="D85" s="71"/>
      <c r="E85" s="71"/>
      <c r="F85" s="71"/>
      <c r="G85" s="72"/>
      <c r="H85" s="71"/>
      <c r="I85" s="71"/>
      <c r="J85" s="97"/>
      <c r="K85" s="92"/>
      <c r="L85" s="94"/>
      <c r="M85" s="76"/>
      <c r="N85" s="97"/>
      <c r="O85" s="94"/>
      <c r="P85" s="76"/>
      <c r="Q85" s="97"/>
      <c r="R85" s="71"/>
      <c r="S85" s="71"/>
      <c r="T85" s="71"/>
      <c r="U85" s="71"/>
      <c r="V85" s="71"/>
      <c r="W85" s="71"/>
    </row>
    <row r="86" spans="1:23">
      <c r="A86" s="69"/>
      <c r="C86" s="71"/>
      <c r="D86" s="71"/>
      <c r="E86" s="71"/>
      <c r="F86" s="71"/>
      <c r="G86" s="72"/>
      <c r="H86" s="71"/>
      <c r="I86" s="71"/>
      <c r="J86" s="97"/>
      <c r="K86" s="92"/>
      <c r="L86" s="94"/>
      <c r="M86" s="76"/>
      <c r="N86" s="97"/>
      <c r="O86" s="94"/>
      <c r="P86" s="76"/>
      <c r="Q86" s="97"/>
      <c r="R86" s="71"/>
      <c r="S86" s="71"/>
      <c r="T86" s="71"/>
      <c r="U86" s="71"/>
      <c r="V86" s="71"/>
      <c r="W86" s="71"/>
    </row>
    <row r="87" spans="1:23">
      <c r="A87" s="69"/>
      <c r="C87" s="71"/>
      <c r="D87" s="71"/>
      <c r="E87" s="71"/>
      <c r="F87" s="71"/>
      <c r="G87" s="72"/>
      <c r="H87" s="71"/>
      <c r="I87" s="71"/>
      <c r="J87" s="97"/>
      <c r="K87" s="92"/>
      <c r="L87" s="94"/>
      <c r="M87" s="76"/>
      <c r="N87" s="97"/>
      <c r="O87" s="94"/>
      <c r="P87" s="76"/>
      <c r="Q87" s="97"/>
      <c r="R87" s="71"/>
      <c r="S87" s="71"/>
      <c r="T87" s="71"/>
      <c r="U87" s="71"/>
      <c r="V87" s="71"/>
      <c r="W87" s="71"/>
    </row>
    <row r="88" spans="1:23">
      <c r="A88" s="69"/>
      <c r="C88" s="71"/>
      <c r="D88" s="71"/>
      <c r="E88" s="71"/>
      <c r="F88" s="71"/>
      <c r="G88" s="72"/>
      <c r="H88" s="71"/>
      <c r="I88" s="71"/>
      <c r="J88" s="97"/>
      <c r="K88" s="92"/>
      <c r="L88" s="94"/>
      <c r="M88" s="76"/>
      <c r="N88" s="97"/>
      <c r="O88" s="94"/>
      <c r="P88" s="76"/>
      <c r="Q88" s="97"/>
      <c r="R88" s="71"/>
      <c r="S88" s="71"/>
      <c r="T88" s="71"/>
      <c r="U88" s="71"/>
      <c r="V88" s="71"/>
      <c r="W88" s="71"/>
    </row>
    <row r="89" spans="1:23">
      <c r="A89" s="69"/>
      <c r="C89" s="71"/>
      <c r="D89" s="71"/>
      <c r="E89" s="71"/>
      <c r="F89" s="71"/>
      <c r="G89" s="72"/>
      <c r="H89" s="71"/>
      <c r="I89" s="71"/>
      <c r="J89" s="97"/>
      <c r="K89" s="92"/>
      <c r="L89" s="94"/>
      <c r="M89" s="76"/>
      <c r="N89" s="97"/>
      <c r="O89" s="94"/>
      <c r="P89" s="76"/>
      <c r="Q89" s="97"/>
      <c r="R89" s="71"/>
      <c r="S89" s="71"/>
      <c r="T89" s="71"/>
      <c r="U89" s="71"/>
      <c r="V89" s="71"/>
      <c r="W89" s="71"/>
    </row>
    <row r="90" spans="1:23">
      <c r="A90" s="69"/>
      <c r="C90" s="71"/>
      <c r="D90" s="71"/>
      <c r="E90" s="71"/>
      <c r="F90" s="71"/>
      <c r="G90" s="72"/>
      <c r="H90" s="71"/>
      <c r="I90" s="71"/>
      <c r="J90" s="97"/>
      <c r="K90" s="92"/>
      <c r="L90" s="94"/>
      <c r="M90" s="76"/>
      <c r="N90" s="97"/>
      <c r="O90" s="94"/>
      <c r="P90" s="76"/>
      <c r="Q90" s="97"/>
      <c r="R90" s="71"/>
      <c r="S90" s="71"/>
      <c r="T90" s="71"/>
      <c r="U90" s="71"/>
      <c r="V90" s="71"/>
      <c r="W90" s="71"/>
    </row>
    <row r="91" spans="1:23">
      <c r="A91" s="69"/>
      <c r="C91" s="71"/>
      <c r="D91" s="71"/>
      <c r="E91" s="71"/>
      <c r="F91" s="71"/>
      <c r="G91" s="72"/>
      <c r="H91" s="71"/>
      <c r="I91" s="71"/>
      <c r="J91" s="97"/>
      <c r="K91" s="92"/>
      <c r="L91" s="94"/>
      <c r="M91" s="76"/>
      <c r="N91" s="97"/>
      <c r="O91" s="94"/>
      <c r="P91" s="76"/>
      <c r="Q91" s="97"/>
      <c r="R91" s="71"/>
      <c r="S91" s="71"/>
      <c r="T91" s="71"/>
      <c r="U91" s="71"/>
      <c r="V91" s="71"/>
      <c r="W91" s="71"/>
    </row>
    <row r="92" spans="1:23">
      <c r="A92" s="73"/>
      <c r="B92" s="7"/>
      <c r="C92" s="74"/>
      <c r="D92" s="74"/>
      <c r="E92" s="74"/>
      <c r="F92" s="74"/>
      <c r="G92" s="75"/>
      <c r="H92" s="74"/>
      <c r="I92" s="74"/>
      <c r="J92" s="98"/>
      <c r="K92" s="93"/>
      <c r="L92" s="95"/>
      <c r="M92" s="99"/>
      <c r="N92" s="98"/>
      <c r="O92" s="95"/>
      <c r="P92" s="99"/>
      <c r="Q92" s="98"/>
      <c r="R92" s="71"/>
      <c r="S92" s="71"/>
      <c r="T92" s="71"/>
      <c r="U92" s="71"/>
      <c r="V92" s="71"/>
      <c r="W92" s="71"/>
    </row>
    <row r="93" spans="1:23">
      <c r="A93" s="39" t="s">
        <v>54</v>
      </c>
      <c r="B93" s="48"/>
      <c r="C93" s="11" t="s">
        <v>56</v>
      </c>
      <c r="D93" s="11"/>
      <c r="E93" s="40"/>
      <c r="F93" s="40"/>
      <c r="G93" s="9"/>
      <c r="H93" s="9"/>
      <c r="I93" s="9"/>
      <c r="J93" s="9"/>
      <c r="K93" s="9"/>
      <c r="L93" s="109">
        <f>SUM(L73:L92)</f>
        <v>337789.71524130105</v>
      </c>
      <c r="M93" s="9"/>
      <c r="N93" s="120">
        <f>SUM(N73:N92)</f>
        <v>31283799.612287432</v>
      </c>
      <c r="O93" s="120">
        <f>SUM(O73:O92)</f>
        <v>30946009.897046134</v>
      </c>
      <c r="P93" s="120">
        <f>SUM(P73:P92)</f>
        <v>390362.1690591228</v>
      </c>
      <c r="Q93" s="120">
        <f>SUM(Q73:Q92)</f>
        <v>31674161.781346556</v>
      </c>
      <c r="R93" s="71"/>
      <c r="S93" s="71"/>
      <c r="T93" s="71"/>
      <c r="U93" s="71"/>
      <c r="V93" s="71"/>
      <c r="W93" s="71"/>
    </row>
    <row r="94" spans="1:23">
      <c r="A94" s="71"/>
      <c r="B94" s="71"/>
      <c r="C94" s="71"/>
      <c r="D94" s="71"/>
      <c r="E94" s="71"/>
      <c r="F94" s="71"/>
      <c r="G94" s="71"/>
      <c r="H94" s="71"/>
      <c r="I94" s="71"/>
      <c r="J94" s="71"/>
      <c r="K94" s="71"/>
      <c r="L94" s="71"/>
      <c r="M94" s="71"/>
      <c r="N94" s="71"/>
      <c r="O94" s="71"/>
      <c r="P94" s="71"/>
      <c r="Q94" s="71"/>
      <c r="R94" s="71"/>
      <c r="S94" s="71"/>
      <c r="T94" s="71"/>
      <c r="U94" s="71"/>
      <c r="V94" s="71"/>
      <c r="W94" s="71"/>
    </row>
    <row r="95" spans="1:23">
      <c r="A95" s="91">
        <v>3</v>
      </c>
      <c r="B95" s="53"/>
      <c r="C95" s="53" t="s">
        <v>71</v>
      </c>
      <c r="D95" s="71"/>
      <c r="E95" s="71"/>
      <c r="F95" s="71"/>
      <c r="G95" s="71"/>
      <c r="H95" s="71"/>
      <c r="I95" s="71"/>
      <c r="J95" s="71"/>
      <c r="K95" s="71"/>
      <c r="L95" s="71"/>
      <c r="M95" s="71"/>
      <c r="N95" s="109"/>
      <c r="O95" s="109">
        <f>O93</f>
        <v>30946009.897046134</v>
      </c>
      <c r="P95" s="71"/>
      <c r="Q95" s="71"/>
      <c r="R95" s="71"/>
      <c r="S95" s="71"/>
      <c r="T95" s="71"/>
      <c r="U95" s="71"/>
      <c r="V95" s="71"/>
      <c r="W95" s="71"/>
    </row>
    <row r="96" spans="1:23">
      <c r="A96" s="71"/>
      <c r="B96" s="71"/>
      <c r="C96" s="71"/>
      <c r="D96" s="71"/>
      <c r="E96" s="71"/>
      <c r="F96" s="71"/>
      <c r="G96" s="71"/>
      <c r="H96" s="71"/>
      <c r="I96" s="71"/>
      <c r="J96" s="71"/>
      <c r="K96" s="71"/>
      <c r="L96" s="71"/>
      <c r="M96" s="71"/>
      <c r="N96" s="71"/>
      <c r="O96" s="71"/>
      <c r="P96" s="71"/>
      <c r="Q96" s="71"/>
      <c r="R96" s="71"/>
      <c r="S96" s="71"/>
      <c r="T96" s="71"/>
      <c r="U96" s="71"/>
      <c r="V96" s="71"/>
    </row>
    <row r="97" spans="1:21">
      <c r="A97" s="71"/>
      <c r="B97" s="71"/>
      <c r="C97" s="71"/>
      <c r="D97" s="71"/>
      <c r="E97" s="71"/>
      <c r="F97" s="71"/>
      <c r="G97" s="71"/>
      <c r="H97" s="71"/>
      <c r="I97" s="71"/>
      <c r="J97" s="71"/>
      <c r="K97" s="71"/>
      <c r="L97" s="71"/>
      <c r="M97" s="71"/>
      <c r="N97" s="71"/>
      <c r="O97" s="71"/>
      <c r="P97" s="71"/>
      <c r="Q97" s="71"/>
      <c r="R97" s="71"/>
      <c r="S97" s="71"/>
      <c r="T97" s="71"/>
      <c r="U97" s="71"/>
    </row>
    <row r="98" spans="1:21">
      <c r="A98" s="71" t="s">
        <v>16</v>
      </c>
      <c r="B98" s="71"/>
      <c r="C98" s="71"/>
      <c r="D98" s="71"/>
      <c r="E98" s="71"/>
      <c r="F98" s="71"/>
      <c r="G98" s="71"/>
      <c r="H98" s="71"/>
      <c r="I98" s="71"/>
      <c r="J98" s="71"/>
      <c r="K98" s="71"/>
      <c r="L98" s="71"/>
      <c r="M98" s="71"/>
      <c r="N98" s="71"/>
      <c r="O98" s="71"/>
      <c r="P98" s="71"/>
      <c r="Q98" s="71"/>
      <c r="R98" s="71"/>
      <c r="S98" s="71"/>
      <c r="T98" s="71"/>
      <c r="U98" s="71"/>
    </row>
    <row r="99" spans="1:21" ht="15.75" thickBot="1">
      <c r="A99" s="77" t="s">
        <v>17</v>
      </c>
      <c r="B99" s="71"/>
      <c r="C99" s="71"/>
      <c r="D99" s="71"/>
      <c r="E99" s="71"/>
      <c r="F99" s="71"/>
      <c r="G99" s="71"/>
      <c r="H99" s="71"/>
      <c r="I99" s="71"/>
      <c r="J99" s="71"/>
      <c r="K99" s="71"/>
      <c r="L99" s="71"/>
      <c r="M99" s="71"/>
      <c r="N99" s="71"/>
      <c r="O99" s="71"/>
      <c r="P99" s="71"/>
      <c r="Q99" s="71"/>
      <c r="R99" s="71"/>
      <c r="S99" s="71"/>
      <c r="T99" s="71"/>
      <c r="U99" s="71"/>
    </row>
    <row r="100" spans="1:21" ht="32.25" customHeight="1">
      <c r="A100" s="114" t="s">
        <v>18</v>
      </c>
      <c r="B100" s="108"/>
      <c r="C100" s="243" t="s">
        <v>119</v>
      </c>
      <c r="D100" s="243"/>
      <c r="E100" s="243"/>
      <c r="F100" s="243"/>
      <c r="G100" s="243"/>
      <c r="H100" s="243"/>
      <c r="I100" s="243"/>
      <c r="J100" s="243"/>
      <c r="K100" s="243"/>
      <c r="L100" s="243"/>
      <c r="M100" s="243"/>
      <c r="N100" s="243"/>
      <c r="O100" s="89"/>
      <c r="P100" s="71"/>
      <c r="Q100" s="71"/>
      <c r="R100" s="71"/>
      <c r="S100" s="71"/>
      <c r="T100" s="71"/>
      <c r="U100" s="71"/>
    </row>
    <row r="101" spans="1:21" ht="30" customHeight="1">
      <c r="A101" s="114" t="s">
        <v>19</v>
      </c>
      <c r="B101" s="108"/>
      <c r="C101" s="243" t="s">
        <v>120</v>
      </c>
      <c r="D101" s="243"/>
      <c r="E101" s="243"/>
      <c r="F101" s="243"/>
      <c r="G101" s="243"/>
      <c r="H101" s="243"/>
      <c r="I101" s="243"/>
      <c r="J101" s="243"/>
      <c r="K101" s="243"/>
      <c r="L101" s="243"/>
      <c r="M101" s="243"/>
      <c r="N101" s="243"/>
      <c r="O101" s="89"/>
      <c r="P101" s="71"/>
      <c r="Q101" s="71"/>
      <c r="R101" s="71"/>
      <c r="S101" s="71"/>
      <c r="T101" s="71"/>
      <c r="U101" s="71"/>
    </row>
    <row r="102" spans="1:21" ht="33" customHeight="1">
      <c r="A102" s="114" t="s">
        <v>20</v>
      </c>
      <c r="B102" s="108"/>
      <c r="C102" s="243" t="s">
        <v>95</v>
      </c>
      <c r="D102" s="243"/>
      <c r="E102" s="243"/>
      <c r="F102" s="243"/>
      <c r="G102" s="243"/>
      <c r="H102" s="243"/>
      <c r="I102" s="243"/>
      <c r="J102" s="243"/>
      <c r="K102" s="243"/>
      <c r="L102" s="243"/>
      <c r="M102" s="243"/>
      <c r="N102" s="243"/>
      <c r="O102" s="90"/>
      <c r="P102" s="71"/>
      <c r="Q102" s="71"/>
      <c r="R102" s="71"/>
      <c r="S102" s="71"/>
      <c r="T102" s="71"/>
      <c r="U102" s="71"/>
    </row>
    <row r="103" spans="1:21" ht="30" customHeight="1">
      <c r="A103" s="114" t="s">
        <v>21</v>
      </c>
      <c r="B103" s="108"/>
      <c r="C103" s="243" t="s">
        <v>96</v>
      </c>
      <c r="D103" s="243"/>
      <c r="E103" s="243"/>
      <c r="F103" s="243"/>
      <c r="G103" s="243"/>
      <c r="H103" s="243"/>
      <c r="I103" s="243"/>
      <c r="J103" s="243"/>
      <c r="K103" s="243"/>
      <c r="L103" s="243"/>
      <c r="M103" s="243"/>
      <c r="N103" s="243"/>
      <c r="O103" s="90"/>
      <c r="P103" s="71"/>
      <c r="Q103" s="71"/>
      <c r="R103" s="71"/>
      <c r="S103" s="71"/>
      <c r="T103" s="71"/>
      <c r="U103" s="71"/>
    </row>
    <row r="104" spans="1:21">
      <c r="A104" s="113" t="s">
        <v>22</v>
      </c>
      <c r="B104" s="108"/>
      <c r="C104" s="242" t="s">
        <v>116</v>
      </c>
      <c r="D104" s="242"/>
      <c r="E104" s="242"/>
      <c r="F104" s="242"/>
      <c r="G104" s="242"/>
      <c r="H104" s="242"/>
      <c r="I104" s="242"/>
      <c r="J104" s="242"/>
      <c r="K104" s="242"/>
      <c r="L104" s="242"/>
      <c r="M104" s="242"/>
      <c r="N104" s="242"/>
      <c r="O104" s="89"/>
      <c r="P104" s="71"/>
      <c r="Q104" s="71"/>
      <c r="R104" s="71"/>
      <c r="S104" s="71"/>
      <c r="T104" s="71"/>
      <c r="U104" s="71"/>
    </row>
    <row r="105" spans="1:21">
      <c r="A105" s="113" t="s">
        <v>23</v>
      </c>
      <c r="B105" s="108"/>
      <c r="C105" s="242" t="s">
        <v>74</v>
      </c>
      <c r="D105" s="242"/>
      <c r="E105" s="242"/>
      <c r="F105" s="242"/>
      <c r="G105" s="242"/>
      <c r="H105" s="242"/>
      <c r="I105" s="242"/>
      <c r="J105" s="242"/>
      <c r="K105" s="242"/>
      <c r="L105" s="242"/>
      <c r="M105" s="242"/>
      <c r="N105" s="242"/>
      <c r="O105" s="89"/>
      <c r="P105" s="71"/>
      <c r="Q105" s="71"/>
      <c r="R105" s="71"/>
      <c r="S105" s="71"/>
      <c r="T105" s="71"/>
      <c r="U105" s="71"/>
    </row>
    <row r="106" spans="1:21">
      <c r="A106" s="113" t="s">
        <v>24</v>
      </c>
      <c r="B106" s="108"/>
      <c r="C106" s="242" t="s">
        <v>117</v>
      </c>
      <c r="D106" s="242"/>
      <c r="E106" s="242"/>
      <c r="F106" s="242"/>
      <c r="G106" s="242"/>
      <c r="H106" s="242"/>
      <c r="I106" s="242"/>
      <c r="J106" s="242"/>
      <c r="K106" s="242"/>
      <c r="L106" s="242"/>
      <c r="M106" s="242"/>
      <c r="N106" s="242"/>
      <c r="O106" s="89"/>
      <c r="P106" s="71"/>
      <c r="Q106" s="71"/>
      <c r="R106" s="71"/>
      <c r="S106" s="71"/>
      <c r="T106" s="71"/>
      <c r="U106" s="71"/>
    </row>
    <row r="107" spans="1:21">
      <c r="A107" s="113" t="s">
        <v>25</v>
      </c>
      <c r="B107" s="108"/>
      <c r="C107" s="121" t="s">
        <v>118</v>
      </c>
      <c r="D107" s="20"/>
      <c r="E107" s="20"/>
      <c r="F107" s="20"/>
      <c r="G107" s="20"/>
      <c r="H107" s="20"/>
      <c r="I107" s="20"/>
      <c r="J107" s="20"/>
      <c r="K107" s="20"/>
      <c r="L107" s="20"/>
      <c r="M107" s="20"/>
      <c r="N107" s="20"/>
      <c r="O107" s="71"/>
      <c r="P107" s="71"/>
      <c r="Q107" s="71"/>
      <c r="R107" s="71"/>
      <c r="S107" s="71"/>
      <c r="T107" s="71"/>
      <c r="U107" s="71"/>
    </row>
    <row r="108" spans="1:21">
      <c r="A108" s="115" t="s">
        <v>105</v>
      </c>
      <c r="B108" s="20"/>
      <c r="C108" s="242" t="s">
        <v>106</v>
      </c>
      <c r="D108" s="242"/>
      <c r="E108" s="242"/>
      <c r="F108" s="242"/>
      <c r="G108" s="242"/>
      <c r="H108" s="242"/>
      <c r="I108" s="242"/>
      <c r="J108" s="242"/>
      <c r="K108" s="242"/>
      <c r="L108" s="242"/>
      <c r="M108" s="242"/>
      <c r="N108" s="242"/>
      <c r="O108" s="54"/>
      <c r="P108" s="71"/>
      <c r="Q108" s="71"/>
      <c r="R108" s="71"/>
      <c r="S108" s="71"/>
      <c r="T108" s="71"/>
      <c r="U108" s="71"/>
    </row>
    <row r="109" spans="1:21">
      <c r="B109" s="20"/>
      <c r="C109" s="47"/>
      <c r="D109" s="47"/>
      <c r="E109" s="40"/>
      <c r="F109" s="40"/>
      <c r="G109" s="9"/>
      <c r="H109" s="53"/>
      <c r="I109" s="53"/>
      <c r="J109" s="34"/>
      <c r="K109" s="53"/>
      <c r="L109" s="20"/>
      <c r="M109" s="9"/>
      <c r="N109" s="55"/>
      <c r="O109" s="54"/>
      <c r="P109" s="71"/>
      <c r="Q109" s="71"/>
      <c r="R109" s="71"/>
      <c r="S109" s="71"/>
      <c r="T109" s="71"/>
      <c r="U109" s="71"/>
    </row>
    <row r="110" spans="1:21">
      <c r="B110" s="20"/>
      <c r="C110" s="47"/>
      <c r="D110" s="47"/>
      <c r="E110" s="40"/>
      <c r="F110" s="40"/>
      <c r="G110" s="9"/>
      <c r="H110" s="53"/>
      <c r="I110" s="53"/>
      <c r="J110" s="34"/>
      <c r="K110" s="53"/>
      <c r="L110" s="20"/>
      <c r="M110" s="9"/>
      <c r="N110" s="55"/>
      <c r="O110" s="54"/>
      <c r="P110" s="71"/>
      <c r="Q110" s="71"/>
      <c r="R110" s="71"/>
      <c r="S110" s="71"/>
      <c r="T110" s="71"/>
      <c r="U110" s="71"/>
    </row>
    <row r="111" spans="1:21">
      <c r="B111" s="20"/>
      <c r="C111" s="47"/>
      <c r="D111" s="47"/>
      <c r="E111" s="40"/>
      <c r="F111" s="40"/>
      <c r="G111" s="9"/>
      <c r="H111" s="53"/>
      <c r="I111" s="53"/>
      <c r="J111" s="34"/>
      <c r="K111" s="53"/>
      <c r="L111" s="20"/>
      <c r="M111" s="9"/>
      <c r="N111" s="55"/>
      <c r="O111" s="54"/>
      <c r="P111" s="71"/>
      <c r="Q111" s="71"/>
      <c r="R111" s="71"/>
      <c r="S111" s="71"/>
      <c r="T111" s="71"/>
      <c r="U111" s="71"/>
    </row>
    <row r="112" spans="1:21">
      <c r="B112" s="20"/>
      <c r="C112" s="47"/>
      <c r="D112" s="47"/>
      <c r="E112" s="40"/>
      <c r="F112" s="40"/>
      <c r="G112" s="9"/>
      <c r="H112" s="53"/>
      <c r="I112" s="53"/>
      <c r="J112" s="34"/>
      <c r="K112" s="53"/>
      <c r="L112" s="20"/>
      <c r="M112" s="9"/>
      <c r="N112" s="55"/>
      <c r="O112" s="54"/>
      <c r="P112" s="71"/>
      <c r="Q112" s="71"/>
      <c r="R112" s="71"/>
      <c r="S112" s="71"/>
      <c r="T112" s="71"/>
      <c r="U112" s="71"/>
    </row>
    <row r="113" spans="1:21">
      <c r="B113" s="20"/>
      <c r="C113" s="47"/>
      <c r="D113" s="47"/>
      <c r="E113" s="40"/>
      <c r="F113" s="40"/>
      <c r="G113" s="9"/>
      <c r="H113" s="53"/>
      <c r="I113" s="53"/>
      <c r="J113" s="34"/>
      <c r="K113" s="53"/>
      <c r="M113" s="9"/>
      <c r="N113" s="54"/>
      <c r="O113" s="54"/>
      <c r="P113" s="71"/>
      <c r="Q113" s="71"/>
      <c r="R113" s="71"/>
      <c r="S113" s="71"/>
      <c r="T113" s="71"/>
      <c r="U113" s="71"/>
    </row>
    <row r="114" spans="1:21">
      <c r="B114" s="20"/>
      <c r="C114" s="47"/>
      <c r="D114" s="47"/>
      <c r="E114" s="40"/>
      <c r="F114" s="40"/>
      <c r="G114" s="9"/>
      <c r="H114" s="53"/>
      <c r="I114" s="53"/>
      <c r="J114" s="34"/>
      <c r="K114" s="53"/>
      <c r="M114" s="9"/>
      <c r="N114" s="54"/>
      <c r="O114" s="54"/>
      <c r="P114" s="71"/>
      <c r="Q114" s="71"/>
      <c r="R114" s="71"/>
      <c r="S114" s="71"/>
      <c r="T114" s="71"/>
      <c r="U114" s="71"/>
    </row>
    <row r="115" spans="1:21">
      <c r="B115" s="20"/>
      <c r="C115" s="47"/>
      <c r="D115" s="47"/>
      <c r="E115" s="40"/>
      <c r="F115" s="40"/>
      <c r="G115" s="9"/>
      <c r="H115" s="53"/>
      <c r="I115" s="53"/>
      <c r="J115" s="34"/>
      <c r="K115" s="53"/>
      <c r="M115" s="9"/>
      <c r="N115" s="54"/>
      <c r="O115" s="54"/>
      <c r="P115" s="71"/>
      <c r="Q115" s="71"/>
      <c r="R115" s="71"/>
      <c r="S115" s="71"/>
      <c r="T115" s="71"/>
      <c r="U115" s="71"/>
    </row>
    <row r="116" spans="1:21">
      <c r="B116" s="20"/>
      <c r="C116" s="47"/>
      <c r="D116" s="47"/>
      <c r="E116" s="40"/>
      <c r="F116" s="40"/>
      <c r="G116" s="9"/>
      <c r="H116" s="53"/>
      <c r="I116" s="53"/>
      <c r="J116" s="34"/>
      <c r="K116" s="53"/>
      <c r="M116" s="9"/>
      <c r="N116" s="54"/>
      <c r="O116" s="54"/>
      <c r="P116" s="71"/>
      <c r="Q116" s="71"/>
      <c r="R116" s="71"/>
      <c r="S116" s="71"/>
      <c r="T116" s="71"/>
      <c r="U116" s="71"/>
    </row>
    <row r="117" spans="1:21">
      <c r="B117" s="20"/>
      <c r="C117" s="47"/>
      <c r="D117" s="47"/>
      <c r="E117" s="40"/>
      <c r="F117" s="40"/>
      <c r="G117" s="9"/>
      <c r="H117" s="53"/>
      <c r="I117" s="53"/>
      <c r="J117" s="34"/>
      <c r="K117" s="53"/>
      <c r="M117" s="9"/>
      <c r="N117" s="54"/>
      <c r="O117" s="54"/>
      <c r="P117" s="71"/>
      <c r="Q117" s="71"/>
      <c r="R117" s="71"/>
      <c r="S117" s="71"/>
      <c r="T117" s="71"/>
      <c r="U117" s="71"/>
    </row>
    <row r="118" spans="1:21">
      <c r="B118" s="20"/>
      <c r="C118" s="47"/>
      <c r="D118" s="47"/>
      <c r="E118" s="40"/>
      <c r="F118" s="40"/>
      <c r="G118" s="9"/>
      <c r="H118" s="53"/>
      <c r="I118" s="53"/>
      <c r="J118" s="34"/>
      <c r="K118" s="53"/>
      <c r="M118" s="9"/>
      <c r="N118" s="54"/>
      <c r="O118" s="54"/>
      <c r="P118" s="71"/>
      <c r="Q118" s="71"/>
      <c r="R118" s="71"/>
      <c r="S118" s="71"/>
      <c r="T118" s="71"/>
      <c r="U118" s="71"/>
    </row>
    <row r="119" spans="1:21" ht="15.75">
      <c r="A119" s="112"/>
      <c r="B119" s="20"/>
      <c r="C119" s="47"/>
      <c r="D119" s="47"/>
      <c r="E119" s="40"/>
      <c r="F119" s="40"/>
      <c r="G119" s="9"/>
      <c r="H119" s="53"/>
      <c r="I119" s="53"/>
      <c r="J119" s="34"/>
      <c r="K119" s="53"/>
      <c r="M119" s="9"/>
      <c r="N119" s="118"/>
      <c r="O119" s="36"/>
      <c r="P119" s="71"/>
      <c r="Q119" s="71"/>
      <c r="R119" s="71"/>
      <c r="S119" s="71"/>
      <c r="T119" s="71"/>
      <c r="U119" s="71"/>
    </row>
    <row r="120" spans="1:21" ht="15.75">
      <c r="A120" s="112"/>
      <c r="C120" s="71"/>
      <c r="D120" s="71"/>
      <c r="E120" s="71"/>
      <c r="F120" s="71"/>
      <c r="G120" s="71"/>
      <c r="H120" s="71"/>
      <c r="I120" s="71"/>
      <c r="J120" s="71"/>
      <c r="K120" s="71"/>
      <c r="L120" s="71"/>
      <c r="M120" s="71"/>
      <c r="N120" s="71"/>
      <c r="O120" s="71"/>
      <c r="P120" s="71"/>
      <c r="Q120" s="71"/>
      <c r="R120" s="71"/>
      <c r="S120" s="71"/>
      <c r="T120" s="71"/>
      <c r="U120" s="71"/>
    </row>
    <row r="121" spans="1:21">
      <c r="C121" s="71"/>
      <c r="D121" s="71"/>
      <c r="E121" s="71"/>
      <c r="F121" s="71"/>
      <c r="G121" s="71"/>
      <c r="H121" s="71"/>
      <c r="I121" s="71"/>
      <c r="J121" s="71"/>
      <c r="K121" s="71"/>
      <c r="L121" s="71"/>
      <c r="M121" s="71"/>
      <c r="N121" s="71"/>
      <c r="O121" s="71"/>
      <c r="P121" s="71"/>
      <c r="Q121" s="71"/>
      <c r="R121" s="71"/>
      <c r="S121" s="71"/>
      <c r="T121" s="71"/>
      <c r="U121" s="71"/>
    </row>
    <row r="122" spans="1:21">
      <c r="C122" s="71"/>
      <c r="D122" s="71"/>
      <c r="E122" s="71"/>
      <c r="F122" s="71"/>
      <c r="G122" s="71"/>
      <c r="H122" s="71"/>
      <c r="I122" s="71"/>
      <c r="J122" s="71"/>
      <c r="K122" s="71"/>
      <c r="L122" s="71"/>
      <c r="M122" s="71"/>
      <c r="N122" s="71"/>
      <c r="O122" s="71"/>
      <c r="P122" s="71"/>
      <c r="Q122" s="71"/>
      <c r="R122" s="71"/>
      <c r="S122" s="71"/>
      <c r="T122" s="71"/>
      <c r="U122" s="71"/>
    </row>
    <row r="123" spans="1:21">
      <c r="C123" s="71"/>
      <c r="D123" s="71"/>
      <c r="E123" s="71"/>
      <c r="F123" s="71"/>
      <c r="G123" s="71"/>
      <c r="H123" s="71"/>
      <c r="I123" s="71"/>
      <c r="J123" s="71"/>
      <c r="K123" s="71"/>
      <c r="L123" s="71"/>
      <c r="M123" s="71"/>
      <c r="N123" s="71"/>
      <c r="O123" s="71"/>
      <c r="P123" s="71"/>
      <c r="Q123" s="71"/>
      <c r="R123" s="71"/>
      <c r="S123" s="71"/>
      <c r="T123" s="71"/>
      <c r="U123" s="71"/>
    </row>
    <row r="124" spans="1:21">
      <c r="C124" s="71"/>
      <c r="D124" s="71"/>
      <c r="E124" s="71"/>
      <c r="F124" s="71"/>
      <c r="G124" s="71"/>
      <c r="H124" s="71"/>
      <c r="I124" s="71"/>
      <c r="J124" s="71"/>
      <c r="K124" s="71"/>
      <c r="L124" s="71"/>
      <c r="M124" s="71"/>
      <c r="N124" s="71"/>
      <c r="O124" s="71"/>
      <c r="P124" s="71"/>
      <c r="Q124" s="71"/>
      <c r="R124" s="71"/>
      <c r="S124" s="71"/>
      <c r="T124" s="71"/>
      <c r="U124" s="71"/>
    </row>
    <row r="125" spans="1:21">
      <c r="C125" s="71"/>
      <c r="D125" s="71"/>
      <c r="E125" s="71"/>
      <c r="F125" s="71"/>
      <c r="G125" s="71"/>
      <c r="H125" s="71"/>
      <c r="I125" s="71"/>
      <c r="J125" s="71"/>
      <c r="K125" s="71"/>
      <c r="L125" s="71"/>
      <c r="M125" s="71"/>
      <c r="N125" s="71"/>
      <c r="O125" s="71"/>
      <c r="P125" s="71"/>
      <c r="Q125" s="71"/>
      <c r="R125" s="71"/>
      <c r="S125" s="71"/>
      <c r="T125" s="71"/>
      <c r="U125" s="71"/>
    </row>
    <row r="126" spans="1:21">
      <c r="C126" s="71"/>
      <c r="D126" s="71"/>
      <c r="E126" s="71"/>
      <c r="F126" s="71"/>
      <c r="G126" s="71"/>
      <c r="H126" s="71"/>
      <c r="I126" s="71"/>
      <c r="J126" s="71"/>
      <c r="K126" s="71"/>
      <c r="L126" s="71"/>
      <c r="M126" s="71"/>
      <c r="N126" s="71"/>
      <c r="O126" s="71"/>
      <c r="P126" s="71"/>
      <c r="Q126" s="71"/>
      <c r="R126" s="71"/>
      <c r="S126" s="71"/>
      <c r="T126" s="71"/>
      <c r="U126" s="71"/>
    </row>
    <row r="127" spans="1:21">
      <c r="C127" s="71"/>
      <c r="D127" s="71"/>
      <c r="E127" s="71"/>
      <c r="F127" s="71"/>
      <c r="G127" s="71"/>
      <c r="H127" s="71"/>
      <c r="I127" s="71"/>
      <c r="J127" s="71"/>
      <c r="K127" s="71"/>
      <c r="L127" s="71"/>
      <c r="M127" s="71"/>
      <c r="N127" s="71"/>
      <c r="O127" s="71"/>
      <c r="P127" s="71"/>
      <c r="Q127" s="71"/>
      <c r="R127" s="71"/>
      <c r="S127" s="71"/>
      <c r="T127" s="71"/>
      <c r="U127" s="71"/>
    </row>
    <row r="128" spans="1:21">
      <c r="C128" s="71"/>
      <c r="D128" s="71"/>
      <c r="E128" s="71"/>
      <c r="F128" s="71"/>
      <c r="G128" s="71"/>
      <c r="H128" s="71"/>
      <c r="I128" s="71"/>
      <c r="J128" s="71"/>
      <c r="K128" s="71"/>
      <c r="L128" s="71"/>
      <c r="M128" s="71"/>
      <c r="N128" s="71"/>
      <c r="O128" s="71"/>
      <c r="P128" s="71"/>
      <c r="Q128" s="71"/>
      <c r="R128" s="71"/>
      <c r="S128" s="71"/>
      <c r="T128" s="71"/>
      <c r="U128" s="71"/>
    </row>
    <row r="129" spans="3:21">
      <c r="C129" s="71"/>
      <c r="D129" s="71"/>
      <c r="E129" s="71"/>
      <c r="F129" s="71"/>
      <c r="G129" s="71"/>
      <c r="H129" s="71"/>
      <c r="I129" s="71"/>
      <c r="J129" s="71"/>
      <c r="K129" s="71"/>
      <c r="L129" s="71"/>
      <c r="M129" s="71"/>
      <c r="N129" s="71"/>
      <c r="O129" s="71"/>
      <c r="P129" s="71"/>
      <c r="Q129" s="71"/>
      <c r="R129" s="71"/>
      <c r="S129" s="71"/>
      <c r="T129" s="71"/>
      <c r="U129" s="71"/>
    </row>
    <row r="130" spans="3:21">
      <c r="C130" s="71"/>
      <c r="D130" s="71"/>
      <c r="E130" s="71"/>
      <c r="F130" s="71"/>
      <c r="G130" s="71"/>
      <c r="H130" s="71"/>
      <c r="I130" s="71"/>
      <c r="J130" s="71"/>
      <c r="K130" s="71"/>
      <c r="L130" s="71"/>
      <c r="M130" s="71"/>
      <c r="N130" s="71"/>
      <c r="O130" s="71"/>
      <c r="P130" s="71"/>
      <c r="Q130" s="71"/>
      <c r="R130" s="71"/>
      <c r="S130" s="71"/>
      <c r="T130" s="71"/>
      <c r="U130" s="71"/>
    </row>
    <row r="131" spans="3:21">
      <c r="C131" s="71"/>
      <c r="D131" s="71"/>
      <c r="E131" s="71"/>
      <c r="F131" s="71"/>
      <c r="G131" s="71"/>
      <c r="H131" s="71"/>
      <c r="I131" s="71"/>
      <c r="J131" s="71"/>
      <c r="K131" s="71"/>
      <c r="L131" s="71"/>
      <c r="M131" s="71"/>
      <c r="N131" s="71"/>
      <c r="O131" s="71"/>
      <c r="P131" s="71"/>
      <c r="Q131" s="71"/>
      <c r="R131" s="71"/>
      <c r="S131" s="71"/>
      <c r="T131" s="71"/>
      <c r="U131" s="71"/>
    </row>
    <row r="132" spans="3:21">
      <c r="C132" s="71"/>
      <c r="D132" s="71"/>
      <c r="E132" s="71"/>
      <c r="F132" s="71"/>
      <c r="G132" s="71"/>
      <c r="H132" s="71"/>
      <c r="I132" s="71"/>
      <c r="J132" s="71"/>
      <c r="K132" s="71"/>
      <c r="L132" s="71"/>
      <c r="M132" s="71"/>
      <c r="N132" s="71"/>
      <c r="O132" s="71"/>
      <c r="P132" s="71"/>
      <c r="Q132" s="71"/>
      <c r="R132" s="71"/>
      <c r="S132" s="71"/>
      <c r="T132" s="71"/>
      <c r="U132" s="71"/>
    </row>
    <row r="133" spans="3:21">
      <c r="C133" s="71"/>
      <c r="D133" s="71"/>
      <c r="E133" s="71"/>
      <c r="F133" s="71"/>
      <c r="G133" s="71"/>
      <c r="H133" s="71"/>
      <c r="I133" s="71"/>
      <c r="J133" s="71"/>
      <c r="K133" s="71"/>
      <c r="L133" s="71"/>
      <c r="M133" s="71"/>
      <c r="N133" s="71"/>
      <c r="O133" s="71"/>
      <c r="P133" s="71"/>
      <c r="Q133" s="71"/>
      <c r="R133" s="71"/>
      <c r="S133" s="71"/>
      <c r="T133" s="71"/>
      <c r="U133" s="71"/>
    </row>
    <row r="134" spans="3:21">
      <c r="C134" s="71"/>
      <c r="D134" s="71"/>
      <c r="E134" s="71"/>
      <c r="F134" s="71"/>
      <c r="G134" s="71"/>
      <c r="H134" s="71"/>
      <c r="I134" s="71"/>
      <c r="J134" s="71"/>
      <c r="K134" s="71"/>
      <c r="L134" s="71"/>
      <c r="M134" s="71"/>
      <c r="N134" s="71"/>
      <c r="O134" s="71"/>
      <c r="P134" s="71"/>
      <c r="Q134" s="71"/>
      <c r="R134" s="71"/>
      <c r="S134" s="71"/>
      <c r="T134" s="71"/>
      <c r="U134" s="71"/>
    </row>
    <row r="135" spans="3:21">
      <c r="C135" s="71"/>
      <c r="D135" s="71"/>
      <c r="E135" s="71"/>
      <c r="F135" s="71"/>
      <c r="G135" s="71"/>
      <c r="H135" s="71"/>
      <c r="I135" s="71"/>
      <c r="J135" s="71"/>
      <c r="K135" s="71"/>
      <c r="L135" s="71"/>
      <c r="M135" s="71"/>
      <c r="N135" s="71"/>
      <c r="O135" s="71"/>
      <c r="P135" s="71"/>
      <c r="Q135" s="71"/>
      <c r="R135" s="71"/>
      <c r="S135" s="71"/>
      <c r="T135" s="71"/>
      <c r="U135" s="71"/>
    </row>
    <row r="136" spans="3:21">
      <c r="C136" s="71"/>
      <c r="D136" s="71"/>
      <c r="E136" s="71"/>
      <c r="F136" s="71"/>
      <c r="G136" s="71"/>
      <c r="H136" s="71"/>
      <c r="I136" s="71"/>
      <c r="J136" s="71"/>
      <c r="K136" s="71"/>
      <c r="L136" s="71"/>
      <c r="M136" s="71"/>
      <c r="N136" s="71"/>
      <c r="O136" s="71"/>
      <c r="P136" s="71"/>
      <c r="Q136" s="71"/>
      <c r="R136" s="71"/>
      <c r="S136" s="71"/>
      <c r="T136" s="71"/>
      <c r="U136" s="71"/>
    </row>
    <row r="137" spans="3:21">
      <c r="C137" s="71"/>
      <c r="D137" s="71"/>
      <c r="E137" s="71"/>
      <c r="F137" s="71"/>
      <c r="G137" s="71"/>
      <c r="H137" s="71"/>
      <c r="I137" s="71"/>
      <c r="J137" s="71"/>
      <c r="K137" s="71"/>
      <c r="L137" s="71"/>
      <c r="M137" s="71"/>
      <c r="N137" s="71"/>
      <c r="O137" s="71"/>
      <c r="P137" s="71"/>
      <c r="Q137" s="71"/>
      <c r="R137" s="71"/>
      <c r="S137" s="71"/>
      <c r="T137" s="71"/>
      <c r="U137" s="71"/>
    </row>
    <row r="138" spans="3:21">
      <c r="C138" s="71"/>
      <c r="D138" s="71"/>
      <c r="E138" s="71"/>
      <c r="F138" s="71"/>
      <c r="G138" s="71"/>
      <c r="H138" s="71"/>
      <c r="I138" s="71"/>
      <c r="J138" s="71"/>
      <c r="K138" s="71"/>
      <c r="L138" s="71"/>
      <c r="M138" s="71"/>
      <c r="N138" s="71"/>
      <c r="O138" s="71"/>
      <c r="P138" s="71"/>
      <c r="Q138" s="71"/>
      <c r="R138" s="71"/>
      <c r="S138" s="71"/>
      <c r="T138" s="71"/>
      <c r="U138" s="71"/>
    </row>
    <row r="139" spans="3:21">
      <c r="C139" s="71"/>
      <c r="D139" s="71"/>
      <c r="E139" s="71"/>
      <c r="F139" s="71"/>
      <c r="G139" s="71"/>
      <c r="H139" s="71"/>
      <c r="I139" s="71"/>
      <c r="J139" s="71"/>
      <c r="K139" s="71"/>
      <c r="L139" s="71"/>
      <c r="M139" s="71"/>
      <c r="N139" s="71"/>
      <c r="O139" s="71"/>
      <c r="P139" s="71"/>
      <c r="Q139" s="71"/>
      <c r="R139" s="71"/>
      <c r="S139" s="71"/>
      <c r="T139" s="71"/>
      <c r="U139" s="71"/>
    </row>
    <row r="140" spans="3:21">
      <c r="C140" s="71"/>
      <c r="D140" s="71"/>
      <c r="E140" s="71"/>
      <c r="F140" s="71"/>
      <c r="G140" s="71"/>
      <c r="H140" s="71"/>
      <c r="I140" s="71"/>
      <c r="J140" s="71"/>
      <c r="K140" s="71"/>
      <c r="L140" s="71"/>
      <c r="M140" s="71"/>
      <c r="N140" s="71"/>
      <c r="O140" s="71"/>
      <c r="P140" s="71"/>
      <c r="Q140" s="71"/>
      <c r="R140" s="71"/>
      <c r="S140" s="71"/>
      <c r="T140" s="71"/>
      <c r="U140" s="71"/>
    </row>
    <row r="141" spans="3:21">
      <c r="C141" s="71"/>
      <c r="D141" s="71"/>
      <c r="E141" s="71"/>
      <c r="F141" s="71"/>
      <c r="G141" s="71"/>
      <c r="H141" s="71"/>
      <c r="I141" s="71"/>
      <c r="J141" s="71"/>
      <c r="K141" s="71"/>
      <c r="L141" s="71"/>
      <c r="M141" s="71"/>
      <c r="N141" s="71"/>
      <c r="O141" s="71"/>
      <c r="P141" s="71"/>
      <c r="Q141" s="71"/>
      <c r="R141" s="71"/>
      <c r="S141" s="71"/>
      <c r="T141" s="71"/>
      <c r="U141" s="71"/>
    </row>
    <row r="142" spans="3:21">
      <c r="C142" s="71"/>
      <c r="D142" s="71"/>
      <c r="E142" s="71"/>
      <c r="F142" s="71"/>
      <c r="G142" s="71"/>
      <c r="H142" s="71"/>
      <c r="I142" s="71"/>
      <c r="J142" s="71"/>
      <c r="K142" s="71"/>
      <c r="L142" s="71"/>
      <c r="M142" s="71"/>
      <c r="N142" s="71"/>
      <c r="O142" s="71"/>
      <c r="P142" s="71"/>
      <c r="Q142" s="71"/>
      <c r="R142" s="71"/>
      <c r="S142" s="71"/>
      <c r="T142" s="71"/>
      <c r="U142" s="71"/>
    </row>
    <row r="143" spans="3:21">
      <c r="C143" s="71"/>
      <c r="D143" s="71"/>
      <c r="E143" s="71"/>
      <c r="F143" s="71"/>
      <c r="G143" s="71"/>
      <c r="H143" s="71"/>
      <c r="I143" s="71"/>
      <c r="J143" s="71"/>
      <c r="K143" s="71"/>
      <c r="L143" s="71"/>
      <c r="M143" s="71"/>
      <c r="N143" s="71"/>
      <c r="O143" s="71"/>
      <c r="P143" s="71"/>
      <c r="Q143" s="71"/>
      <c r="R143" s="71"/>
      <c r="S143" s="71"/>
      <c r="T143" s="71"/>
      <c r="U143" s="71"/>
    </row>
    <row r="144" spans="3:21">
      <c r="C144" s="71"/>
      <c r="D144" s="71"/>
      <c r="E144" s="71"/>
      <c r="F144" s="71"/>
      <c r="G144" s="71"/>
      <c r="H144" s="71"/>
      <c r="I144" s="71"/>
      <c r="J144" s="71"/>
      <c r="K144" s="71"/>
      <c r="L144" s="71"/>
      <c r="M144" s="71"/>
      <c r="N144" s="71"/>
      <c r="O144" s="71"/>
      <c r="P144" s="71"/>
      <c r="Q144" s="71"/>
      <c r="R144" s="71"/>
      <c r="S144" s="71"/>
      <c r="T144" s="71"/>
      <c r="U144" s="71"/>
    </row>
    <row r="145" spans="3:21">
      <c r="C145" s="71"/>
      <c r="D145" s="71"/>
      <c r="E145" s="71"/>
      <c r="F145" s="71"/>
      <c r="G145" s="71"/>
      <c r="H145" s="71"/>
      <c r="I145" s="71"/>
      <c r="J145" s="71"/>
      <c r="K145" s="71"/>
      <c r="L145" s="71"/>
      <c r="M145" s="71"/>
      <c r="N145" s="71"/>
      <c r="O145" s="71"/>
      <c r="P145" s="71"/>
      <c r="Q145" s="71"/>
      <c r="R145" s="71"/>
      <c r="S145" s="71"/>
      <c r="T145" s="71"/>
      <c r="U145" s="71"/>
    </row>
    <row r="146" spans="3:21">
      <c r="C146" s="71"/>
      <c r="D146" s="71"/>
      <c r="E146" s="71"/>
      <c r="F146" s="71"/>
      <c r="G146" s="71"/>
      <c r="H146" s="71"/>
      <c r="I146" s="71"/>
      <c r="J146" s="71"/>
      <c r="K146" s="71"/>
      <c r="L146" s="71"/>
      <c r="M146" s="71"/>
      <c r="N146" s="71"/>
      <c r="O146" s="71"/>
      <c r="P146" s="71"/>
      <c r="Q146" s="71"/>
      <c r="R146" s="71"/>
      <c r="S146" s="71"/>
      <c r="T146" s="71"/>
      <c r="U146" s="71"/>
    </row>
    <row r="147" spans="3:21">
      <c r="C147" s="71"/>
      <c r="D147" s="71"/>
      <c r="E147" s="71"/>
      <c r="F147" s="71"/>
      <c r="G147" s="71"/>
      <c r="H147" s="71"/>
      <c r="I147" s="71"/>
      <c r="J147" s="71"/>
      <c r="K147" s="71"/>
      <c r="L147" s="71"/>
      <c r="M147" s="71"/>
      <c r="N147" s="71"/>
      <c r="O147" s="71"/>
      <c r="P147" s="71"/>
      <c r="Q147" s="71"/>
      <c r="R147" s="71"/>
      <c r="S147" s="71"/>
      <c r="T147" s="71"/>
      <c r="U147" s="71"/>
    </row>
    <row r="148" spans="3:21">
      <c r="C148" s="71"/>
      <c r="D148" s="71"/>
      <c r="E148" s="71"/>
      <c r="F148" s="71"/>
      <c r="G148" s="71"/>
      <c r="H148" s="71"/>
      <c r="I148" s="71"/>
      <c r="J148" s="71"/>
      <c r="K148" s="71"/>
      <c r="L148" s="71"/>
      <c r="M148" s="71"/>
      <c r="N148" s="71"/>
      <c r="O148" s="71"/>
      <c r="P148" s="71"/>
      <c r="Q148" s="71"/>
      <c r="R148" s="71"/>
      <c r="S148" s="71"/>
      <c r="T148" s="71"/>
      <c r="U148" s="71"/>
    </row>
    <row r="149" spans="3:21">
      <c r="C149" s="71"/>
      <c r="D149" s="71"/>
      <c r="E149" s="71"/>
      <c r="F149" s="71"/>
      <c r="G149" s="71"/>
      <c r="H149" s="71"/>
      <c r="I149" s="71"/>
      <c r="J149" s="71"/>
      <c r="K149" s="71"/>
      <c r="L149" s="71"/>
      <c r="M149" s="71"/>
      <c r="N149" s="71"/>
      <c r="O149" s="71"/>
      <c r="P149" s="71"/>
      <c r="Q149" s="71"/>
      <c r="R149" s="71"/>
      <c r="S149" s="71"/>
      <c r="T149" s="71"/>
      <c r="U149" s="71"/>
    </row>
    <row r="150" spans="3:21">
      <c r="C150" s="71"/>
      <c r="D150" s="71"/>
      <c r="E150" s="71"/>
      <c r="F150" s="71"/>
      <c r="G150" s="71"/>
      <c r="H150" s="71"/>
      <c r="I150" s="71"/>
      <c r="J150" s="71"/>
      <c r="K150" s="71"/>
      <c r="L150" s="71"/>
      <c r="M150" s="71"/>
      <c r="N150" s="71"/>
      <c r="O150" s="71"/>
      <c r="P150" s="71"/>
      <c r="Q150" s="71"/>
      <c r="R150" s="71"/>
      <c r="S150" s="71"/>
      <c r="T150" s="71"/>
      <c r="U150" s="71"/>
    </row>
    <row r="151" spans="3:21">
      <c r="C151" s="71"/>
      <c r="D151" s="71"/>
      <c r="E151" s="71"/>
      <c r="F151" s="71"/>
      <c r="G151" s="71"/>
      <c r="H151" s="71"/>
      <c r="I151" s="71"/>
      <c r="J151" s="71"/>
      <c r="K151" s="71"/>
      <c r="L151" s="71"/>
      <c r="M151" s="71"/>
      <c r="N151" s="71"/>
      <c r="O151" s="71"/>
      <c r="P151" s="71"/>
      <c r="Q151" s="71"/>
      <c r="R151" s="71"/>
      <c r="S151" s="71"/>
      <c r="T151" s="71"/>
      <c r="U151" s="71"/>
    </row>
    <row r="152" spans="3:21">
      <c r="C152" s="71"/>
      <c r="D152" s="71"/>
      <c r="E152" s="71"/>
      <c r="F152" s="71"/>
      <c r="G152" s="71"/>
      <c r="H152" s="71"/>
      <c r="I152" s="71"/>
      <c r="J152" s="71"/>
      <c r="K152" s="71"/>
      <c r="L152" s="71"/>
      <c r="M152" s="71"/>
      <c r="N152" s="71"/>
      <c r="O152" s="71"/>
      <c r="P152" s="71"/>
      <c r="Q152" s="71"/>
      <c r="R152" s="71"/>
      <c r="S152" s="71"/>
      <c r="T152" s="71"/>
      <c r="U152" s="71"/>
    </row>
    <row r="153" spans="3:21">
      <c r="C153" s="71"/>
      <c r="D153" s="71"/>
      <c r="E153" s="71"/>
      <c r="F153" s="71"/>
      <c r="G153" s="71"/>
      <c r="H153" s="71"/>
      <c r="I153" s="71"/>
      <c r="J153" s="71"/>
      <c r="K153" s="71"/>
      <c r="L153" s="71"/>
      <c r="M153" s="71"/>
      <c r="N153" s="71"/>
      <c r="O153" s="71"/>
      <c r="P153" s="71"/>
      <c r="Q153" s="71"/>
      <c r="R153" s="71"/>
      <c r="S153" s="71"/>
      <c r="T153" s="71"/>
      <c r="U153" s="71"/>
    </row>
    <row r="154" spans="3:21">
      <c r="C154" s="71"/>
      <c r="D154" s="71"/>
      <c r="E154" s="71"/>
      <c r="F154" s="71"/>
      <c r="G154" s="71"/>
      <c r="H154" s="71"/>
      <c r="I154" s="71"/>
      <c r="J154" s="71"/>
      <c r="K154" s="71"/>
      <c r="L154" s="71"/>
      <c r="M154" s="71"/>
      <c r="N154" s="71"/>
      <c r="O154" s="71"/>
      <c r="P154" s="71"/>
      <c r="Q154" s="71"/>
      <c r="R154" s="71"/>
      <c r="S154" s="71"/>
      <c r="T154" s="71"/>
      <c r="U154" s="71"/>
    </row>
    <row r="155" spans="3:21">
      <c r="C155" s="71"/>
      <c r="D155" s="71"/>
      <c r="E155" s="71"/>
      <c r="F155" s="71"/>
      <c r="G155" s="71"/>
      <c r="H155" s="71"/>
      <c r="I155" s="71"/>
      <c r="J155" s="71"/>
      <c r="K155" s="71"/>
      <c r="L155" s="71"/>
      <c r="M155" s="71"/>
      <c r="N155" s="71"/>
      <c r="O155" s="71"/>
      <c r="P155" s="71"/>
      <c r="Q155" s="71"/>
      <c r="R155" s="71"/>
      <c r="S155" s="71"/>
      <c r="T155" s="71"/>
      <c r="U155" s="71"/>
    </row>
    <row r="156" spans="3:21">
      <c r="C156" s="71"/>
      <c r="D156" s="71"/>
      <c r="E156" s="71"/>
      <c r="F156" s="71"/>
      <c r="G156" s="71"/>
      <c r="H156" s="71"/>
      <c r="I156" s="71"/>
      <c r="J156" s="71"/>
      <c r="K156" s="71"/>
      <c r="L156" s="71"/>
      <c r="M156" s="71"/>
      <c r="N156" s="71"/>
      <c r="O156" s="71"/>
      <c r="P156" s="71"/>
      <c r="Q156" s="71"/>
      <c r="R156" s="71"/>
      <c r="S156" s="71"/>
      <c r="T156" s="71"/>
      <c r="U156" s="71"/>
    </row>
    <row r="157" spans="3:21">
      <c r="C157" s="71"/>
      <c r="D157" s="71"/>
      <c r="E157" s="71"/>
      <c r="F157" s="71"/>
      <c r="G157" s="71"/>
      <c r="H157" s="71"/>
      <c r="I157" s="71"/>
      <c r="J157" s="71"/>
      <c r="K157" s="71"/>
      <c r="L157" s="71"/>
      <c r="M157" s="71"/>
      <c r="N157" s="71"/>
      <c r="O157" s="71"/>
      <c r="P157" s="71"/>
      <c r="Q157" s="71"/>
      <c r="R157" s="71"/>
      <c r="S157" s="71"/>
      <c r="T157" s="71"/>
      <c r="U157" s="71"/>
    </row>
    <row r="158" spans="3:21">
      <c r="C158" s="71"/>
      <c r="D158" s="71"/>
      <c r="E158" s="71"/>
      <c r="F158" s="71"/>
      <c r="G158" s="71"/>
      <c r="H158" s="71"/>
      <c r="I158" s="71"/>
      <c r="J158" s="71"/>
      <c r="K158" s="71"/>
      <c r="L158" s="71"/>
      <c r="M158" s="71"/>
      <c r="N158" s="71"/>
      <c r="O158" s="71"/>
      <c r="P158" s="71"/>
      <c r="Q158" s="71"/>
      <c r="R158" s="71"/>
      <c r="S158" s="71"/>
      <c r="T158" s="71"/>
      <c r="U158" s="71"/>
    </row>
    <row r="159" spans="3:21">
      <c r="C159" s="71"/>
      <c r="D159" s="71"/>
      <c r="E159" s="71"/>
      <c r="F159" s="71"/>
      <c r="G159" s="71"/>
      <c r="H159" s="71"/>
      <c r="I159" s="71"/>
      <c r="J159" s="71"/>
      <c r="K159" s="71"/>
      <c r="L159" s="71"/>
      <c r="M159" s="71"/>
      <c r="N159" s="71"/>
      <c r="O159" s="71"/>
      <c r="P159" s="71"/>
      <c r="Q159" s="71"/>
      <c r="R159" s="71"/>
      <c r="S159" s="71"/>
      <c r="T159" s="71"/>
      <c r="U159" s="71"/>
    </row>
    <row r="160" spans="3:21">
      <c r="C160" s="71"/>
      <c r="D160" s="71"/>
      <c r="E160" s="71"/>
      <c r="F160" s="71"/>
      <c r="G160" s="71"/>
      <c r="H160" s="71"/>
      <c r="I160" s="71"/>
      <c r="J160" s="71"/>
      <c r="K160" s="71"/>
      <c r="L160" s="71"/>
      <c r="M160" s="71"/>
      <c r="N160" s="71"/>
      <c r="O160" s="71"/>
      <c r="P160" s="71"/>
      <c r="Q160" s="71"/>
      <c r="R160" s="71"/>
      <c r="S160" s="71"/>
      <c r="T160" s="71"/>
      <c r="U160" s="71"/>
    </row>
    <row r="161" spans="3:21">
      <c r="C161" s="71"/>
      <c r="D161" s="71"/>
      <c r="E161" s="71"/>
      <c r="F161" s="71"/>
      <c r="G161" s="71"/>
      <c r="H161" s="71"/>
      <c r="I161" s="71"/>
      <c r="J161" s="71"/>
      <c r="K161" s="71"/>
      <c r="L161" s="71"/>
      <c r="M161" s="71"/>
      <c r="N161" s="71"/>
      <c r="O161" s="71"/>
      <c r="P161" s="71"/>
      <c r="Q161" s="71"/>
      <c r="R161" s="71"/>
      <c r="S161" s="71"/>
      <c r="T161" s="71"/>
      <c r="U161" s="71"/>
    </row>
    <row r="162" spans="3:21">
      <c r="C162" s="71"/>
      <c r="D162" s="71"/>
      <c r="E162" s="71"/>
      <c r="F162" s="71"/>
      <c r="G162" s="71"/>
      <c r="H162" s="71"/>
      <c r="I162" s="71"/>
      <c r="J162" s="71"/>
      <c r="K162" s="71"/>
      <c r="L162" s="71"/>
      <c r="M162" s="71"/>
      <c r="N162" s="71"/>
      <c r="O162" s="71"/>
      <c r="P162" s="71"/>
      <c r="Q162" s="71"/>
      <c r="R162" s="71"/>
      <c r="S162" s="71"/>
      <c r="T162" s="71"/>
      <c r="U162" s="71"/>
    </row>
    <row r="163" spans="3:21">
      <c r="C163" s="71"/>
      <c r="D163" s="71"/>
      <c r="E163" s="71"/>
      <c r="F163" s="71"/>
      <c r="G163" s="71"/>
      <c r="H163" s="71"/>
      <c r="I163" s="71"/>
      <c r="J163" s="71"/>
      <c r="K163" s="71"/>
      <c r="L163" s="71"/>
      <c r="M163" s="71"/>
      <c r="N163" s="71"/>
      <c r="O163" s="71"/>
      <c r="P163" s="71"/>
      <c r="Q163" s="71"/>
      <c r="R163" s="71"/>
      <c r="S163" s="71"/>
      <c r="T163" s="71"/>
      <c r="U163" s="71"/>
    </row>
    <row r="164" spans="3:21">
      <c r="C164" s="71"/>
      <c r="D164" s="71"/>
      <c r="E164" s="71"/>
      <c r="F164" s="71"/>
      <c r="G164" s="71"/>
      <c r="H164" s="71"/>
      <c r="I164" s="71"/>
      <c r="J164" s="71"/>
      <c r="K164" s="71"/>
      <c r="L164" s="71"/>
      <c r="M164" s="71"/>
      <c r="N164" s="71"/>
      <c r="O164" s="71"/>
      <c r="P164" s="71"/>
      <c r="Q164" s="71"/>
      <c r="R164" s="71"/>
      <c r="S164" s="71"/>
      <c r="T164" s="71"/>
      <c r="U164" s="71"/>
    </row>
    <row r="165" spans="3:21">
      <c r="C165" s="71"/>
      <c r="D165" s="71"/>
      <c r="E165" s="71"/>
      <c r="F165" s="71"/>
      <c r="G165" s="71"/>
      <c r="H165" s="71"/>
      <c r="I165" s="71"/>
      <c r="J165" s="71"/>
      <c r="K165" s="71"/>
      <c r="L165" s="71"/>
      <c r="M165" s="71"/>
      <c r="N165" s="71"/>
      <c r="O165" s="71"/>
      <c r="P165" s="71"/>
      <c r="Q165" s="71"/>
      <c r="R165" s="71"/>
      <c r="S165" s="71"/>
      <c r="T165" s="71"/>
      <c r="U165" s="71"/>
    </row>
    <row r="166" spans="3:21">
      <c r="C166" s="71"/>
      <c r="D166" s="71"/>
      <c r="E166" s="71"/>
      <c r="F166" s="71"/>
      <c r="G166" s="71"/>
      <c r="H166" s="71"/>
      <c r="I166" s="71"/>
      <c r="J166" s="71"/>
      <c r="K166" s="71"/>
      <c r="L166" s="71"/>
      <c r="M166" s="71"/>
      <c r="N166" s="71"/>
      <c r="O166" s="71"/>
      <c r="P166" s="71"/>
      <c r="Q166" s="71"/>
      <c r="R166" s="71"/>
      <c r="S166" s="71"/>
      <c r="T166" s="71"/>
      <c r="U166" s="71"/>
    </row>
    <row r="167" spans="3:21">
      <c r="C167" s="71"/>
      <c r="D167" s="71"/>
      <c r="E167" s="71"/>
      <c r="F167" s="71"/>
      <c r="G167" s="71"/>
      <c r="H167" s="71"/>
      <c r="I167" s="71"/>
      <c r="J167" s="71"/>
      <c r="K167" s="71"/>
      <c r="L167" s="71"/>
      <c r="M167" s="71"/>
      <c r="N167" s="71"/>
      <c r="O167" s="71"/>
      <c r="P167" s="71"/>
      <c r="Q167" s="71"/>
      <c r="R167" s="71"/>
      <c r="S167" s="71"/>
      <c r="T167" s="71"/>
      <c r="U167" s="71"/>
    </row>
    <row r="168" spans="3:21">
      <c r="C168" s="71"/>
      <c r="D168" s="71"/>
      <c r="E168" s="71"/>
      <c r="F168" s="71"/>
      <c r="G168" s="71"/>
      <c r="H168" s="71"/>
      <c r="I168" s="71"/>
      <c r="J168" s="71"/>
      <c r="K168" s="71"/>
      <c r="L168" s="71"/>
      <c r="M168" s="71"/>
      <c r="N168" s="71"/>
      <c r="O168" s="71"/>
      <c r="P168" s="71"/>
      <c r="Q168" s="71"/>
      <c r="R168" s="71"/>
      <c r="S168" s="71"/>
      <c r="T168" s="71"/>
      <c r="U168" s="71"/>
    </row>
    <row r="169" spans="3:21">
      <c r="C169" s="71"/>
      <c r="D169" s="71"/>
      <c r="E169" s="71"/>
      <c r="F169" s="71"/>
      <c r="G169" s="71"/>
      <c r="H169" s="71"/>
      <c r="I169" s="71"/>
      <c r="J169" s="71"/>
      <c r="K169" s="71"/>
      <c r="L169" s="71"/>
      <c r="M169" s="71"/>
      <c r="N169" s="71"/>
      <c r="O169" s="71"/>
      <c r="P169" s="71"/>
      <c r="Q169" s="71"/>
      <c r="R169" s="71"/>
      <c r="S169" s="71"/>
      <c r="T169" s="71"/>
      <c r="U169" s="71"/>
    </row>
    <row r="170" spans="3:21">
      <c r="C170" s="71"/>
      <c r="D170" s="71"/>
      <c r="E170" s="71"/>
      <c r="F170" s="71"/>
      <c r="G170" s="71"/>
      <c r="H170" s="71"/>
      <c r="I170" s="71"/>
      <c r="J170" s="71"/>
      <c r="K170" s="71"/>
      <c r="L170" s="71"/>
      <c r="M170" s="71"/>
      <c r="N170" s="71"/>
      <c r="O170" s="71"/>
      <c r="P170" s="71"/>
      <c r="Q170" s="71"/>
      <c r="R170" s="71"/>
      <c r="S170" s="71"/>
      <c r="T170" s="71"/>
      <c r="U170" s="71"/>
    </row>
    <row r="171" spans="3:21">
      <c r="C171" s="71"/>
      <c r="D171" s="71"/>
      <c r="E171" s="71"/>
      <c r="F171" s="71"/>
      <c r="G171" s="71"/>
      <c r="H171" s="71"/>
      <c r="I171" s="71"/>
      <c r="J171" s="71"/>
      <c r="K171" s="71"/>
      <c r="L171" s="71"/>
      <c r="M171" s="71"/>
      <c r="N171" s="71"/>
      <c r="O171" s="71"/>
      <c r="P171" s="71"/>
      <c r="Q171" s="71"/>
      <c r="R171" s="71"/>
      <c r="S171" s="71"/>
      <c r="T171" s="71"/>
      <c r="U171" s="71"/>
    </row>
    <row r="172" spans="3:21">
      <c r="C172" s="71"/>
      <c r="D172" s="71"/>
      <c r="E172" s="71"/>
      <c r="F172" s="71"/>
      <c r="G172" s="71"/>
      <c r="H172" s="71"/>
      <c r="I172" s="71"/>
      <c r="J172" s="71"/>
      <c r="K172" s="71"/>
      <c r="L172" s="71"/>
      <c r="M172" s="71"/>
      <c r="N172" s="71"/>
      <c r="O172" s="71"/>
      <c r="P172" s="71"/>
      <c r="Q172" s="71"/>
      <c r="R172" s="71"/>
      <c r="S172" s="71"/>
      <c r="T172" s="71"/>
      <c r="U172" s="71"/>
    </row>
    <row r="173" spans="3:21">
      <c r="C173" s="71"/>
      <c r="D173" s="71"/>
      <c r="E173" s="71"/>
      <c r="F173" s="71"/>
      <c r="G173" s="71"/>
      <c r="H173" s="71"/>
      <c r="I173" s="71"/>
      <c r="J173" s="71"/>
      <c r="K173" s="71"/>
      <c r="L173" s="71"/>
      <c r="M173" s="71"/>
      <c r="N173" s="71"/>
      <c r="O173" s="71"/>
      <c r="P173" s="71"/>
      <c r="Q173" s="71"/>
      <c r="R173" s="71"/>
      <c r="S173" s="71"/>
      <c r="T173" s="71"/>
      <c r="U173" s="71"/>
    </row>
    <row r="174" spans="3:21">
      <c r="C174" s="71"/>
      <c r="D174" s="71"/>
      <c r="E174" s="71"/>
      <c r="F174" s="71"/>
      <c r="G174" s="71"/>
      <c r="H174" s="71"/>
      <c r="I174" s="71"/>
      <c r="J174" s="71"/>
      <c r="K174" s="71"/>
      <c r="L174" s="71"/>
      <c r="M174" s="71"/>
      <c r="N174" s="71"/>
      <c r="O174" s="71"/>
      <c r="P174" s="71"/>
      <c r="Q174" s="71"/>
      <c r="R174" s="71"/>
      <c r="S174" s="71"/>
      <c r="T174" s="71"/>
      <c r="U174" s="71"/>
    </row>
    <row r="175" spans="3:21">
      <c r="C175" s="71"/>
      <c r="D175" s="71"/>
      <c r="E175" s="71"/>
      <c r="F175" s="71"/>
      <c r="G175" s="71"/>
      <c r="H175" s="71"/>
      <c r="I175" s="71"/>
      <c r="J175" s="71"/>
      <c r="K175" s="71"/>
      <c r="L175" s="71"/>
      <c r="M175" s="71"/>
      <c r="N175" s="71"/>
      <c r="O175" s="71"/>
      <c r="P175" s="71"/>
      <c r="Q175" s="71"/>
      <c r="R175" s="71"/>
      <c r="S175" s="71"/>
      <c r="T175" s="71"/>
      <c r="U175" s="71"/>
    </row>
    <row r="176" spans="3:21">
      <c r="C176" s="71"/>
      <c r="D176" s="71"/>
      <c r="E176" s="71"/>
      <c r="F176" s="71"/>
      <c r="G176" s="71"/>
      <c r="H176" s="71"/>
      <c r="I176" s="71"/>
      <c r="J176" s="71"/>
      <c r="K176" s="71"/>
      <c r="L176" s="71"/>
      <c r="M176" s="71"/>
      <c r="N176" s="71"/>
      <c r="O176" s="71"/>
      <c r="P176" s="71"/>
      <c r="Q176" s="71"/>
      <c r="R176" s="71"/>
      <c r="S176" s="71"/>
      <c r="T176" s="71"/>
      <c r="U176" s="71"/>
    </row>
    <row r="177" spans="3:21">
      <c r="C177" s="71"/>
      <c r="D177" s="71"/>
      <c r="E177" s="71"/>
      <c r="F177" s="71"/>
      <c r="G177" s="71"/>
      <c r="H177" s="71"/>
      <c r="I177" s="71"/>
      <c r="J177" s="71"/>
      <c r="K177" s="71"/>
      <c r="L177" s="71"/>
      <c r="M177" s="71"/>
      <c r="N177" s="71"/>
      <c r="O177" s="71"/>
      <c r="P177" s="71"/>
      <c r="Q177" s="71"/>
      <c r="R177" s="71"/>
      <c r="S177" s="71"/>
      <c r="T177" s="71"/>
      <c r="U177" s="71"/>
    </row>
    <row r="178" spans="3:21">
      <c r="C178" s="71"/>
      <c r="D178" s="71"/>
      <c r="E178" s="71"/>
      <c r="F178" s="71"/>
      <c r="G178" s="71"/>
      <c r="H178" s="71"/>
      <c r="I178" s="71"/>
      <c r="J178" s="71"/>
      <c r="K178" s="71"/>
      <c r="L178" s="71"/>
      <c r="M178" s="71"/>
      <c r="N178" s="71"/>
      <c r="O178" s="71"/>
      <c r="P178" s="71"/>
      <c r="Q178" s="71"/>
      <c r="R178" s="71"/>
      <c r="S178" s="71"/>
      <c r="T178" s="71"/>
      <c r="U178" s="71"/>
    </row>
    <row r="179" spans="3:21">
      <c r="C179" s="71"/>
      <c r="D179" s="71"/>
      <c r="E179" s="71"/>
      <c r="F179" s="71"/>
      <c r="G179" s="71"/>
      <c r="H179" s="71"/>
      <c r="I179" s="71"/>
      <c r="J179" s="71"/>
      <c r="K179" s="71"/>
      <c r="L179" s="71"/>
      <c r="M179" s="71"/>
      <c r="N179" s="71"/>
      <c r="O179" s="71"/>
      <c r="P179" s="71"/>
      <c r="Q179" s="71"/>
      <c r="R179" s="71"/>
      <c r="S179" s="71"/>
      <c r="T179" s="71"/>
      <c r="U179" s="71"/>
    </row>
    <row r="180" spans="3:21">
      <c r="C180" s="71"/>
      <c r="D180" s="71"/>
      <c r="E180" s="71"/>
      <c r="F180" s="71"/>
      <c r="G180" s="71"/>
      <c r="H180" s="71"/>
      <c r="I180" s="71"/>
      <c r="J180" s="71"/>
      <c r="K180" s="71"/>
      <c r="L180" s="71"/>
      <c r="M180" s="71"/>
      <c r="N180" s="71"/>
      <c r="O180" s="71"/>
      <c r="P180" s="71"/>
      <c r="Q180" s="71"/>
      <c r="R180" s="71"/>
      <c r="S180" s="71"/>
      <c r="T180" s="71"/>
      <c r="U180" s="71"/>
    </row>
    <row r="181" spans="3:21">
      <c r="C181" s="71"/>
      <c r="D181" s="71"/>
      <c r="E181" s="71"/>
      <c r="F181" s="71"/>
      <c r="G181" s="71"/>
      <c r="H181" s="71"/>
      <c r="I181" s="71"/>
      <c r="J181" s="71"/>
      <c r="K181" s="71"/>
      <c r="L181" s="71"/>
      <c r="M181" s="71"/>
      <c r="N181" s="71"/>
      <c r="O181" s="71"/>
      <c r="P181" s="71"/>
      <c r="Q181" s="71"/>
      <c r="R181" s="71"/>
      <c r="S181" s="71"/>
      <c r="T181" s="71"/>
      <c r="U181" s="71"/>
    </row>
    <row r="182" spans="3:21">
      <c r="C182" s="71"/>
      <c r="D182" s="71"/>
      <c r="E182" s="71"/>
      <c r="F182" s="71"/>
      <c r="G182" s="71"/>
      <c r="H182" s="71"/>
      <c r="I182" s="71"/>
      <c r="J182" s="71"/>
      <c r="K182" s="71"/>
      <c r="L182" s="71"/>
      <c r="M182" s="71"/>
      <c r="N182" s="71"/>
      <c r="O182" s="71"/>
      <c r="P182" s="71"/>
      <c r="Q182" s="71"/>
      <c r="R182" s="71"/>
      <c r="S182" s="71"/>
      <c r="T182" s="71"/>
      <c r="U182" s="71"/>
    </row>
    <row r="183" spans="3:21">
      <c r="C183" s="71"/>
      <c r="D183" s="71"/>
      <c r="E183" s="71"/>
      <c r="F183" s="71"/>
      <c r="G183" s="71"/>
      <c r="H183" s="71"/>
      <c r="I183" s="71"/>
      <c r="J183" s="71"/>
      <c r="K183" s="71"/>
      <c r="L183" s="71"/>
      <c r="M183" s="71"/>
      <c r="N183" s="71"/>
      <c r="O183" s="71"/>
      <c r="P183" s="71"/>
      <c r="Q183" s="71"/>
      <c r="R183" s="71"/>
      <c r="S183" s="71"/>
      <c r="T183" s="71"/>
      <c r="U183" s="71"/>
    </row>
    <row r="184" spans="3:21">
      <c r="C184" s="71"/>
      <c r="D184" s="71"/>
      <c r="E184" s="71"/>
      <c r="F184" s="71"/>
      <c r="G184" s="71"/>
      <c r="H184" s="71"/>
      <c r="I184" s="71"/>
      <c r="J184" s="71"/>
      <c r="K184" s="71"/>
      <c r="L184" s="71"/>
      <c r="M184" s="71"/>
      <c r="N184" s="71"/>
      <c r="O184" s="71"/>
      <c r="P184" s="71"/>
      <c r="Q184" s="71"/>
      <c r="R184" s="71"/>
      <c r="S184" s="71"/>
      <c r="T184" s="71"/>
      <c r="U184" s="71"/>
    </row>
    <row r="185" spans="3:21">
      <c r="C185" s="71"/>
      <c r="D185" s="71"/>
      <c r="E185" s="71"/>
      <c r="F185" s="71"/>
      <c r="G185" s="71"/>
      <c r="H185" s="71"/>
      <c r="I185" s="71"/>
      <c r="J185" s="71"/>
      <c r="K185" s="71"/>
      <c r="L185" s="71"/>
      <c r="M185" s="71"/>
      <c r="N185" s="71"/>
      <c r="O185" s="71"/>
      <c r="P185" s="71"/>
      <c r="Q185" s="71"/>
      <c r="R185" s="71"/>
      <c r="S185" s="71"/>
      <c r="T185" s="71"/>
      <c r="U185" s="71"/>
    </row>
    <row r="186" spans="3:21">
      <c r="C186" s="71"/>
      <c r="D186" s="71"/>
      <c r="E186" s="71"/>
      <c r="F186" s="71"/>
      <c r="G186" s="71"/>
      <c r="H186" s="71"/>
      <c r="I186" s="71"/>
      <c r="J186" s="71"/>
      <c r="K186" s="71"/>
      <c r="L186" s="71"/>
      <c r="M186" s="71"/>
      <c r="N186" s="71"/>
      <c r="O186" s="71"/>
      <c r="P186" s="71"/>
      <c r="Q186" s="71"/>
      <c r="R186" s="71"/>
      <c r="S186" s="71"/>
      <c r="T186" s="71"/>
      <c r="U186" s="71"/>
    </row>
    <row r="187" spans="3:21">
      <c r="C187" s="71"/>
      <c r="D187" s="71"/>
      <c r="E187" s="71"/>
      <c r="F187" s="71"/>
      <c r="G187" s="71"/>
      <c r="H187" s="71"/>
      <c r="I187" s="71"/>
      <c r="J187" s="71"/>
      <c r="K187" s="71"/>
      <c r="L187" s="71"/>
      <c r="M187" s="71"/>
      <c r="N187" s="71"/>
      <c r="O187" s="71"/>
      <c r="P187" s="71"/>
      <c r="Q187" s="71"/>
      <c r="R187" s="71"/>
      <c r="S187" s="71"/>
      <c r="T187" s="71"/>
      <c r="U187" s="71"/>
    </row>
    <row r="188" spans="3:21">
      <c r="C188" s="71"/>
      <c r="D188" s="71"/>
      <c r="E188" s="71"/>
      <c r="F188" s="71"/>
      <c r="G188" s="71"/>
      <c r="H188" s="71"/>
      <c r="I188" s="71"/>
      <c r="J188" s="71"/>
      <c r="K188" s="71"/>
      <c r="L188" s="71"/>
      <c r="M188" s="71"/>
      <c r="N188" s="71"/>
      <c r="O188" s="71"/>
      <c r="P188" s="71"/>
      <c r="Q188" s="71"/>
      <c r="R188" s="71"/>
      <c r="S188" s="71"/>
      <c r="T188" s="71"/>
      <c r="U188" s="71"/>
    </row>
    <row r="189" spans="3:21">
      <c r="C189" s="71"/>
      <c r="D189" s="71"/>
      <c r="E189" s="71"/>
      <c r="F189" s="71"/>
      <c r="G189" s="71"/>
      <c r="H189" s="71"/>
      <c r="I189" s="71"/>
      <c r="J189" s="71"/>
      <c r="K189" s="71"/>
      <c r="L189" s="71"/>
      <c r="M189" s="71"/>
      <c r="N189" s="71"/>
      <c r="O189" s="71"/>
      <c r="P189" s="71"/>
      <c r="Q189" s="71"/>
      <c r="R189" s="71"/>
      <c r="S189" s="71"/>
      <c r="T189" s="71"/>
      <c r="U189" s="71"/>
    </row>
    <row r="190" spans="3:21">
      <c r="C190" s="71"/>
      <c r="D190" s="71"/>
      <c r="E190" s="71"/>
      <c r="F190" s="71"/>
      <c r="G190" s="71"/>
      <c r="H190" s="71"/>
      <c r="I190" s="71"/>
      <c r="J190" s="71"/>
      <c r="K190" s="71"/>
      <c r="L190" s="71"/>
      <c r="M190" s="71"/>
      <c r="N190" s="71"/>
      <c r="O190" s="71"/>
      <c r="P190" s="71"/>
      <c r="Q190" s="71"/>
      <c r="R190" s="71"/>
      <c r="S190" s="71"/>
      <c r="T190" s="71"/>
      <c r="U190" s="71"/>
    </row>
    <row r="191" spans="3:21">
      <c r="C191" s="71"/>
      <c r="D191" s="71"/>
      <c r="E191" s="71"/>
      <c r="F191" s="71"/>
      <c r="G191" s="71"/>
      <c r="H191" s="71"/>
      <c r="I191" s="71"/>
      <c r="J191" s="71"/>
      <c r="K191" s="71"/>
      <c r="L191" s="71"/>
      <c r="M191" s="71"/>
      <c r="N191" s="71"/>
      <c r="O191" s="71"/>
      <c r="P191" s="71"/>
      <c r="Q191" s="71"/>
      <c r="R191" s="71"/>
      <c r="S191" s="71"/>
      <c r="T191" s="71"/>
      <c r="U191" s="71"/>
    </row>
    <row r="192" spans="3:21">
      <c r="C192" s="71"/>
      <c r="D192" s="71"/>
      <c r="E192" s="71"/>
      <c r="F192" s="71"/>
      <c r="G192" s="71"/>
      <c r="H192" s="71"/>
      <c r="I192" s="71"/>
      <c r="J192" s="71"/>
      <c r="K192" s="71"/>
      <c r="L192" s="71"/>
      <c r="M192" s="71"/>
      <c r="N192" s="71"/>
      <c r="O192" s="71"/>
      <c r="P192" s="71"/>
      <c r="Q192" s="71"/>
      <c r="R192" s="71"/>
      <c r="S192" s="71"/>
      <c r="T192" s="71"/>
      <c r="U192" s="71"/>
    </row>
    <row r="193" spans="3:21">
      <c r="C193" s="71"/>
      <c r="D193" s="71"/>
      <c r="E193" s="71"/>
      <c r="F193" s="71"/>
      <c r="G193" s="71"/>
      <c r="H193" s="71"/>
      <c r="I193" s="71"/>
      <c r="J193" s="71"/>
      <c r="K193" s="71"/>
      <c r="L193" s="71"/>
      <c r="M193" s="71"/>
      <c r="N193" s="71"/>
      <c r="O193" s="71"/>
      <c r="P193" s="71"/>
      <c r="Q193" s="71"/>
      <c r="R193" s="71"/>
      <c r="S193" s="71"/>
      <c r="T193" s="71"/>
      <c r="U193" s="71"/>
    </row>
    <row r="194" spans="3:21">
      <c r="C194" s="71"/>
      <c r="D194" s="71"/>
      <c r="E194" s="71"/>
      <c r="F194" s="71"/>
      <c r="G194" s="71"/>
      <c r="H194" s="71"/>
      <c r="I194" s="71"/>
      <c r="J194" s="71"/>
      <c r="K194" s="71"/>
      <c r="L194" s="71"/>
      <c r="M194" s="71"/>
      <c r="N194" s="71"/>
      <c r="O194" s="71"/>
      <c r="P194" s="71"/>
      <c r="Q194" s="71"/>
      <c r="R194" s="71"/>
      <c r="S194" s="71"/>
      <c r="T194" s="71"/>
      <c r="U194" s="71"/>
    </row>
    <row r="195" spans="3:21">
      <c r="C195" s="71"/>
      <c r="D195" s="71"/>
      <c r="E195" s="71"/>
      <c r="F195" s="71"/>
      <c r="G195" s="71"/>
      <c r="H195" s="71"/>
      <c r="I195" s="71"/>
      <c r="J195" s="71"/>
      <c r="K195" s="71"/>
      <c r="L195" s="71"/>
      <c r="M195" s="71"/>
      <c r="N195" s="71"/>
      <c r="O195" s="71"/>
      <c r="P195" s="71"/>
      <c r="Q195" s="71"/>
      <c r="R195" s="71"/>
      <c r="S195" s="71"/>
      <c r="T195" s="71"/>
      <c r="U195" s="71"/>
    </row>
    <row r="196" spans="3:21">
      <c r="C196" s="71"/>
      <c r="D196" s="71"/>
      <c r="E196" s="71"/>
      <c r="F196" s="71"/>
      <c r="G196" s="71"/>
      <c r="H196" s="71"/>
      <c r="I196" s="71"/>
      <c r="J196" s="71"/>
      <c r="K196" s="71"/>
      <c r="L196" s="71"/>
      <c r="M196" s="71"/>
      <c r="N196" s="71"/>
      <c r="O196" s="71"/>
      <c r="P196" s="71"/>
      <c r="Q196" s="71"/>
      <c r="R196" s="71"/>
      <c r="S196" s="71"/>
      <c r="T196" s="71"/>
      <c r="U196" s="71"/>
    </row>
    <row r="197" spans="3:21">
      <c r="C197" s="71"/>
      <c r="D197" s="71"/>
      <c r="E197" s="71"/>
      <c r="F197" s="71"/>
      <c r="G197" s="71"/>
      <c r="H197" s="71"/>
      <c r="I197" s="71"/>
      <c r="J197" s="71"/>
      <c r="K197" s="71"/>
      <c r="L197" s="71"/>
      <c r="M197" s="71"/>
      <c r="N197" s="71"/>
      <c r="O197" s="71"/>
      <c r="P197" s="71"/>
      <c r="Q197" s="71"/>
      <c r="R197" s="71"/>
      <c r="S197" s="71"/>
      <c r="T197" s="71"/>
      <c r="U197" s="71"/>
    </row>
    <row r="198" spans="3:21">
      <c r="C198" s="71"/>
      <c r="D198" s="71"/>
      <c r="E198" s="71"/>
      <c r="F198" s="71"/>
      <c r="G198" s="71"/>
      <c r="H198" s="71"/>
      <c r="I198" s="71"/>
      <c r="J198" s="71"/>
      <c r="K198" s="71"/>
      <c r="L198" s="71"/>
      <c r="M198" s="71"/>
      <c r="N198" s="71"/>
      <c r="O198" s="71"/>
      <c r="P198" s="71"/>
      <c r="Q198" s="71"/>
      <c r="R198" s="71"/>
      <c r="S198" s="71"/>
      <c r="T198" s="71"/>
      <c r="U198" s="71"/>
    </row>
    <row r="199" spans="3:21">
      <c r="C199" s="71"/>
      <c r="D199" s="71"/>
      <c r="E199" s="71"/>
      <c r="F199" s="71"/>
      <c r="G199" s="71"/>
      <c r="H199" s="71"/>
      <c r="I199" s="71"/>
      <c r="J199" s="71"/>
      <c r="K199" s="71"/>
      <c r="L199" s="71"/>
      <c r="M199" s="71"/>
      <c r="N199" s="71"/>
      <c r="O199" s="71"/>
      <c r="P199" s="71"/>
      <c r="Q199" s="71"/>
      <c r="R199" s="71"/>
      <c r="S199" s="71"/>
      <c r="T199" s="71"/>
      <c r="U199" s="71"/>
    </row>
    <row r="200" spans="3:21">
      <c r="C200" s="71"/>
      <c r="D200" s="71"/>
      <c r="E200" s="71"/>
      <c r="F200" s="71"/>
      <c r="G200" s="71"/>
      <c r="H200" s="71"/>
      <c r="I200" s="71"/>
      <c r="J200" s="71"/>
      <c r="K200" s="71"/>
      <c r="L200" s="71"/>
      <c r="M200" s="71"/>
      <c r="N200" s="71"/>
      <c r="O200" s="71"/>
      <c r="P200" s="71"/>
      <c r="Q200" s="71"/>
      <c r="R200" s="71"/>
      <c r="S200" s="71"/>
      <c r="T200" s="71"/>
      <c r="U200" s="71"/>
    </row>
    <row r="201" spans="3:21">
      <c r="C201" s="71"/>
      <c r="D201" s="71"/>
      <c r="E201" s="71"/>
      <c r="F201" s="71"/>
      <c r="G201" s="71"/>
      <c r="H201" s="71"/>
      <c r="I201" s="71"/>
      <c r="J201" s="71"/>
      <c r="K201" s="71"/>
      <c r="L201" s="71"/>
      <c r="M201" s="71"/>
      <c r="N201" s="71"/>
      <c r="O201" s="71"/>
      <c r="P201" s="71"/>
      <c r="Q201" s="71"/>
      <c r="R201" s="71"/>
      <c r="S201" s="71"/>
      <c r="T201" s="71"/>
      <c r="U201" s="71"/>
    </row>
    <row r="202" spans="3:21">
      <c r="C202" s="71"/>
      <c r="D202" s="71"/>
      <c r="E202" s="71"/>
      <c r="F202" s="71"/>
      <c r="G202" s="71"/>
      <c r="H202" s="71"/>
      <c r="I202" s="71"/>
      <c r="J202" s="71"/>
      <c r="K202" s="71"/>
      <c r="L202" s="71"/>
      <c r="M202" s="71"/>
      <c r="N202" s="71"/>
      <c r="O202" s="71"/>
      <c r="P202" s="71"/>
      <c r="Q202" s="71"/>
      <c r="R202" s="71"/>
      <c r="S202" s="71"/>
      <c r="T202" s="71"/>
      <c r="U202" s="71"/>
    </row>
    <row r="203" spans="3:21">
      <c r="C203" s="71"/>
      <c r="D203" s="71"/>
      <c r="E203" s="71"/>
      <c r="F203" s="71"/>
      <c r="G203" s="71"/>
      <c r="H203" s="71"/>
      <c r="I203" s="71"/>
      <c r="J203" s="71"/>
      <c r="K203" s="71"/>
      <c r="L203" s="71"/>
      <c r="M203" s="71"/>
      <c r="N203" s="71"/>
      <c r="O203" s="71"/>
      <c r="P203" s="71"/>
      <c r="Q203" s="71"/>
      <c r="R203" s="71"/>
      <c r="S203" s="71"/>
      <c r="T203" s="71"/>
      <c r="U203" s="71"/>
    </row>
    <row r="204" spans="3:21">
      <c r="C204" s="71"/>
      <c r="D204" s="71"/>
      <c r="E204" s="71"/>
      <c r="F204" s="71"/>
      <c r="G204" s="71"/>
      <c r="H204" s="71"/>
      <c r="I204" s="71"/>
      <c r="J204" s="71"/>
      <c r="K204" s="71"/>
      <c r="L204" s="71"/>
      <c r="M204" s="71"/>
      <c r="N204" s="71"/>
      <c r="O204" s="71"/>
      <c r="P204" s="71"/>
      <c r="Q204" s="71"/>
      <c r="R204" s="71"/>
      <c r="S204" s="71"/>
      <c r="T204" s="71"/>
      <c r="U204" s="71"/>
    </row>
    <row r="205" spans="3:21">
      <c r="C205" s="71"/>
      <c r="D205" s="71"/>
      <c r="E205" s="71"/>
      <c r="F205" s="71"/>
      <c r="G205" s="71"/>
      <c r="H205" s="71"/>
      <c r="I205" s="71"/>
      <c r="J205" s="71"/>
      <c r="K205" s="71"/>
      <c r="L205" s="71"/>
      <c r="M205" s="71"/>
      <c r="N205" s="71"/>
      <c r="O205" s="71"/>
      <c r="P205" s="71"/>
      <c r="Q205" s="71"/>
      <c r="R205" s="71"/>
      <c r="S205" s="71"/>
      <c r="T205" s="71"/>
      <c r="U205" s="71"/>
    </row>
    <row r="206" spans="3:21">
      <c r="C206" s="71"/>
      <c r="D206" s="71"/>
      <c r="E206" s="71"/>
      <c r="F206" s="71"/>
      <c r="G206" s="71"/>
      <c r="H206" s="71"/>
      <c r="I206" s="71"/>
      <c r="J206" s="71"/>
      <c r="K206" s="71"/>
      <c r="L206" s="71"/>
      <c r="M206" s="71"/>
      <c r="N206" s="71"/>
      <c r="O206" s="71"/>
      <c r="P206" s="71"/>
      <c r="Q206" s="71"/>
      <c r="R206" s="71"/>
      <c r="S206" s="71"/>
      <c r="T206" s="71"/>
      <c r="U206" s="71"/>
    </row>
    <row r="207" spans="3:21">
      <c r="C207" s="71"/>
      <c r="D207" s="71"/>
      <c r="E207" s="71"/>
      <c r="F207" s="71"/>
      <c r="G207" s="71"/>
      <c r="H207" s="71"/>
      <c r="I207" s="71"/>
      <c r="J207" s="71"/>
      <c r="K207" s="71"/>
      <c r="L207" s="71"/>
      <c r="M207" s="71"/>
      <c r="N207" s="71"/>
      <c r="O207" s="71"/>
      <c r="P207" s="71"/>
      <c r="Q207" s="71"/>
      <c r="R207" s="71"/>
      <c r="S207" s="71"/>
      <c r="T207" s="71"/>
      <c r="U207" s="71"/>
    </row>
    <row r="208" spans="3:21">
      <c r="C208" s="71"/>
      <c r="D208" s="71"/>
      <c r="E208" s="71"/>
      <c r="F208" s="71"/>
      <c r="G208" s="71"/>
      <c r="H208" s="71"/>
      <c r="I208" s="71"/>
      <c r="J208" s="71"/>
      <c r="K208" s="71"/>
      <c r="L208" s="71"/>
      <c r="M208" s="71"/>
      <c r="N208" s="71"/>
      <c r="O208" s="71"/>
      <c r="P208" s="71"/>
      <c r="Q208" s="71"/>
      <c r="R208" s="71"/>
      <c r="S208" s="71"/>
      <c r="T208" s="71"/>
      <c r="U208" s="71"/>
    </row>
    <row r="209" spans="3:21">
      <c r="C209" s="71"/>
      <c r="D209" s="71"/>
      <c r="E209" s="71"/>
      <c r="F209" s="71"/>
      <c r="G209" s="71"/>
      <c r="H209" s="71"/>
      <c r="I209" s="71"/>
      <c r="J209" s="71"/>
      <c r="K209" s="71"/>
      <c r="L209" s="71"/>
      <c r="M209" s="71"/>
      <c r="N209" s="71"/>
      <c r="O209" s="71"/>
      <c r="P209" s="71"/>
      <c r="Q209" s="71"/>
      <c r="R209" s="71"/>
      <c r="S209" s="71"/>
      <c r="T209" s="71"/>
      <c r="U209" s="71"/>
    </row>
    <row r="210" spans="3:21">
      <c r="C210" s="71"/>
      <c r="D210" s="71"/>
      <c r="E210" s="71"/>
      <c r="F210" s="71"/>
      <c r="G210" s="71"/>
      <c r="H210" s="71"/>
      <c r="I210" s="71"/>
      <c r="J210" s="71"/>
      <c r="K210" s="71"/>
      <c r="L210" s="71"/>
      <c r="M210" s="71"/>
      <c r="N210" s="71"/>
      <c r="O210" s="71"/>
      <c r="P210" s="71"/>
      <c r="Q210" s="71"/>
      <c r="R210" s="71"/>
      <c r="S210" s="71"/>
      <c r="T210" s="71"/>
      <c r="U210" s="71"/>
    </row>
    <row r="211" spans="3:21">
      <c r="C211" s="71"/>
      <c r="D211" s="71"/>
      <c r="E211" s="71"/>
      <c r="F211" s="71"/>
      <c r="G211" s="71"/>
      <c r="H211" s="71"/>
      <c r="I211" s="71"/>
      <c r="J211" s="71"/>
      <c r="K211" s="71"/>
      <c r="L211" s="71"/>
      <c r="M211" s="71"/>
      <c r="N211" s="71"/>
      <c r="O211" s="71"/>
      <c r="P211" s="71"/>
      <c r="Q211" s="71"/>
      <c r="R211" s="71"/>
      <c r="S211" s="71"/>
      <c r="T211" s="71"/>
      <c r="U211" s="71"/>
    </row>
    <row r="212" spans="3:21">
      <c r="C212" s="71"/>
      <c r="D212" s="71"/>
      <c r="E212" s="71"/>
      <c r="F212" s="71"/>
      <c r="G212" s="71"/>
      <c r="H212" s="71"/>
      <c r="I212" s="71"/>
      <c r="J212" s="71"/>
      <c r="K212" s="71"/>
      <c r="L212" s="71"/>
      <c r="M212" s="71"/>
      <c r="N212" s="71"/>
      <c r="O212" s="71"/>
      <c r="P212" s="71"/>
      <c r="Q212" s="71"/>
      <c r="R212" s="71"/>
      <c r="S212" s="71"/>
      <c r="T212" s="71"/>
      <c r="U212" s="71"/>
    </row>
    <row r="213" spans="3:21">
      <c r="C213" s="71"/>
      <c r="D213" s="71"/>
      <c r="E213" s="71"/>
      <c r="F213" s="71"/>
      <c r="G213" s="71"/>
      <c r="H213" s="71"/>
      <c r="I213" s="71"/>
      <c r="J213" s="71"/>
      <c r="K213" s="71"/>
      <c r="L213" s="71"/>
      <c r="M213" s="71"/>
      <c r="N213" s="71"/>
      <c r="O213" s="71"/>
      <c r="P213" s="71"/>
      <c r="Q213" s="71"/>
      <c r="R213" s="71"/>
      <c r="S213" s="71"/>
      <c r="T213" s="71"/>
      <c r="U213" s="71"/>
    </row>
    <row r="214" spans="3:21">
      <c r="C214" s="71"/>
      <c r="D214" s="71"/>
      <c r="E214" s="71"/>
      <c r="F214" s="71"/>
      <c r="G214" s="71"/>
      <c r="H214" s="71"/>
      <c r="I214" s="71"/>
      <c r="J214" s="71"/>
      <c r="K214" s="71"/>
      <c r="L214" s="71"/>
      <c r="M214" s="71"/>
      <c r="N214" s="71"/>
      <c r="O214" s="71"/>
      <c r="P214" s="71"/>
      <c r="Q214" s="71"/>
      <c r="R214" s="71"/>
      <c r="S214" s="71"/>
      <c r="T214" s="71"/>
      <c r="U214" s="71"/>
    </row>
    <row r="215" spans="3:21">
      <c r="C215" s="71"/>
      <c r="D215" s="71"/>
      <c r="E215" s="71"/>
      <c r="F215" s="71"/>
      <c r="G215" s="71"/>
      <c r="H215" s="71"/>
      <c r="I215" s="71"/>
      <c r="J215" s="71"/>
      <c r="K215" s="71"/>
      <c r="L215" s="71"/>
      <c r="M215" s="71"/>
      <c r="N215" s="71"/>
      <c r="O215" s="71"/>
      <c r="P215" s="71"/>
      <c r="Q215" s="71"/>
      <c r="R215" s="71"/>
      <c r="S215" s="71"/>
      <c r="T215" s="71"/>
      <c r="U215" s="71"/>
    </row>
    <row r="216" spans="3:21">
      <c r="C216" s="71"/>
      <c r="D216" s="71"/>
      <c r="E216" s="71"/>
      <c r="F216" s="71"/>
      <c r="G216" s="71"/>
      <c r="H216" s="71"/>
      <c r="I216" s="71"/>
      <c r="J216" s="71"/>
      <c r="K216" s="71"/>
      <c r="L216" s="71"/>
      <c r="M216" s="71"/>
      <c r="N216" s="71"/>
      <c r="O216" s="71"/>
      <c r="P216" s="71"/>
      <c r="Q216" s="71"/>
      <c r="R216" s="71"/>
      <c r="S216" s="71"/>
      <c r="T216" s="71"/>
      <c r="U216" s="71"/>
    </row>
    <row r="217" spans="3:21">
      <c r="C217" s="71"/>
      <c r="D217" s="71"/>
      <c r="E217" s="71"/>
      <c r="F217" s="71"/>
      <c r="G217" s="71"/>
      <c r="H217" s="71"/>
      <c r="I217" s="71"/>
      <c r="J217" s="71"/>
      <c r="K217" s="71"/>
      <c r="L217" s="71"/>
      <c r="M217" s="71"/>
      <c r="N217" s="71"/>
      <c r="O217" s="71"/>
      <c r="P217" s="71"/>
      <c r="Q217" s="71"/>
      <c r="R217" s="71"/>
      <c r="S217" s="71"/>
      <c r="T217" s="71"/>
      <c r="U217" s="71"/>
    </row>
    <row r="218" spans="3:21">
      <c r="C218" s="71"/>
      <c r="D218" s="71"/>
      <c r="E218" s="71"/>
      <c r="F218" s="71"/>
      <c r="G218" s="71"/>
      <c r="H218" s="71"/>
      <c r="I218" s="71"/>
      <c r="J218" s="71"/>
      <c r="K218" s="71"/>
      <c r="L218" s="71"/>
      <c r="M218" s="71"/>
      <c r="N218" s="71"/>
      <c r="O218" s="71"/>
      <c r="P218" s="71"/>
      <c r="Q218" s="71"/>
      <c r="R218" s="71"/>
      <c r="S218" s="71"/>
      <c r="T218" s="71"/>
      <c r="U218" s="71"/>
    </row>
    <row r="219" spans="3:21">
      <c r="C219" s="71"/>
      <c r="D219" s="71"/>
      <c r="E219" s="71"/>
      <c r="F219" s="71"/>
      <c r="G219" s="71"/>
      <c r="H219" s="71"/>
      <c r="I219" s="71"/>
      <c r="J219" s="71"/>
      <c r="K219" s="71"/>
      <c r="L219" s="71"/>
      <c r="M219" s="71"/>
      <c r="N219" s="71"/>
      <c r="O219" s="71"/>
      <c r="P219" s="71"/>
      <c r="Q219" s="71"/>
      <c r="R219" s="71"/>
      <c r="S219" s="71"/>
      <c r="T219" s="71"/>
      <c r="U219" s="71"/>
    </row>
    <row r="220" spans="3:21">
      <c r="C220" s="71"/>
      <c r="D220" s="71"/>
      <c r="E220" s="71"/>
      <c r="F220" s="71"/>
      <c r="G220" s="71"/>
      <c r="H220" s="71"/>
      <c r="I220" s="71"/>
      <c r="J220" s="71"/>
      <c r="K220" s="71"/>
      <c r="L220" s="71"/>
      <c r="M220" s="71"/>
      <c r="N220" s="71"/>
      <c r="O220" s="71"/>
      <c r="P220" s="71"/>
      <c r="Q220" s="71"/>
      <c r="R220" s="71"/>
      <c r="S220" s="71"/>
      <c r="T220" s="71"/>
      <c r="U220" s="71"/>
    </row>
    <row r="221" spans="3:21">
      <c r="C221" s="71"/>
      <c r="D221" s="71"/>
      <c r="E221" s="71"/>
      <c r="F221" s="71"/>
      <c r="G221" s="71"/>
      <c r="H221" s="71"/>
      <c r="I221" s="71"/>
      <c r="J221" s="71"/>
      <c r="K221" s="71"/>
      <c r="L221" s="71"/>
      <c r="M221" s="71"/>
      <c r="N221" s="71"/>
      <c r="O221" s="71"/>
      <c r="P221" s="71"/>
      <c r="Q221" s="71"/>
      <c r="R221" s="71"/>
      <c r="S221" s="71"/>
      <c r="T221" s="71"/>
      <c r="U221" s="71"/>
    </row>
    <row r="222" spans="3:21">
      <c r="C222" s="71"/>
      <c r="D222" s="71"/>
      <c r="E222" s="71"/>
      <c r="F222" s="71"/>
      <c r="G222" s="71"/>
      <c r="H222" s="71"/>
      <c r="I222" s="71"/>
      <c r="J222" s="71"/>
      <c r="K222" s="71"/>
      <c r="L222" s="71"/>
      <c r="M222" s="71"/>
      <c r="N222" s="71"/>
      <c r="O222" s="71"/>
      <c r="P222" s="71"/>
      <c r="Q222" s="71"/>
      <c r="R222" s="71"/>
      <c r="S222" s="71"/>
      <c r="T222" s="71"/>
      <c r="U222" s="71"/>
    </row>
    <row r="223" spans="3:21">
      <c r="C223" s="71"/>
      <c r="D223" s="71"/>
      <c r="E223" s="71"/>
      <c r="F223" s="71"/>
      <c r="G223" s="71"/>
      <c r="H223" s="71"/>
      <c r="I223" s="71"/>
      <c r="J223" s="71"/>
      <c r="K223" s="71"/>
      <c r="L223" s="71"/>
      <c r="M223" s="71"/>
      <c r="N223" s="71"/>
      <c r="O223" s="71"/>
      <c r="P223" s="71"/>
      <c r="Q223" s="71"/>
      <c r="R223" s="71"/>
      <c r="S223" s="71"/>
      <c r="T223" s="71"/>
      <c r="U223" s="71"/>
    </row>
    <row r="224" spans="3:21">
      <c r="C224" s="71"/>
      <c r="D224" s="71"/>
      <c r="E224" s="71"/>
      <c r="F224" s="71"/>
      <c r="G224" s="71"/>
      <c r="H224" s="71"/>
      <c r="I224" s="71"/>
      <c r="J224" s="71"/>
      <c r="K224" s="71"/>
      <c r="L224" s="71"/>
      <c r="M224" s="71"/>
      <c r="N224" s="71"/>
      <c r="O224" s="71"/>
      <c r="P224" s="71"/>
      <c r="Q224" s="71"/>
      <c r="R224" s="71"/>
      <c r="S224" s="71"/>
      <c r="T224" s="71"/>
      <c r="U224" s="71"/>
    </row>
    <row r="225" spans="3:21">
      <c r="C225" s="71"/>
      <c r="D225" s="71"/>
      <c r="E225" s="71"/>
      <c r="F225" s="71"/>
      <c r="G225" s="71"/>
      <c r="H225" s="71"/>
      <c r="I225" s="71"/>
      <c r="J225" s="71"/>
      <c r="K225" s="71"/>
      <c r="L225" s="71"/>
      <c r="M225" s="71"/>
      <c r="N225" s="71"/>
      <c r="O225" s="71"/>
      <c r="P225" s="71"/>
      <c r="Q225" s="71"/>
      <c r="R225" s="71"/>
      <c r="S225" s="71"/>
      <c r="T225" s="71"/>
      <c r="U225" s="71"/>
    </row>
    <row r="226" spans="3:21">
      <c r="C226" s="71"/>
      <c r="D226" s="71"/>
      <c r="E226" s="71"/>
      <c r="F226" s="71"/>
      <c r="G226" s="71"/>
      <c r="H226" s="71"/>
      <c r="I226" s="71"/>
      <c r="J226" s="71"/>
      <c r="K226" s="71"/>
      <c r="L226" s="71"/>
      <c r="M226" s="71"/>
      <c r="N226" s="71"/>
      <c r="O226" s="71"/>
      <c r="P226" s="71"/>
      <c r="Q226" s="71"/>
      <c r="R226" s="71"/>
      <c r="S226" s="71"/>
      <c r="T226" s="71"/>
      <c r="U226" s="71"/>
    </row>
    <row r="227" spans="3:21">
      <c r="C227" s="71"/>
      <c r="D227" s="71"/>
      <c r="E227" s="71"/>
      <c r="F227" s="71"/>
      <c r="G227" s="71"/>
      <c r="H227" s="71"/>
      <c r="I227" s="71"/>
      <c r="J227" s="71"/>
      <c r="K227" s="71"/>
      <c r="L227" s="71"/>
      <c r="M227" s="71"/>
      <c r="N227" s="71"/>
      <c r="O227" s="71"/>
      <c r="P227" s="71"/>
      <c r="Q227" s="71"/>
      <c r="R227" s="71"/>
      <c r="S227" s="71"/>
      <c r="T227" s="71"/>
      <c r="U227" s="71"/>
    </row>
    <row r="228" spans="3:21">
      <c r="C228" s="71"/>
      <c r="D228" s="71"/>
      <c r="E228" s="71"/>
      <c r="F228" s="71"/>
      <c r="G228" s="71"/>
      <c r="H228" s="71"/>
      <c r="I228" s="71"/>
      <c r="J228" s="71"/>
      <c r="K228" s="71"/>
      <c r="L228" s="71"/>
      <c r="M228" s="71"/>
      <c r="N228" s="71"/>
      <c r="O228" s="71"/>
      <c r="P228" s="71"/>
      <c r="Q228" s="71"/>
      <c r="R228" s="71"/>
      <c r="S228" s="71"/>
      <c r="T228" s="71"/>
      <c r="U228" s="71"/>
    </row>
    <row r="229" spans="3:21">
      <c r="C229" s="71"/>
      <c r="D229" s="71"/>
      <c r="E229" s="71"/>
      <c r="F229" s="71"/>
      <c r="G229" s="71"/>
      <c r="H229" s="71"/>
      <c r="I229" s="71"/>
      <c r="J229" s="71"/>
      <c r="K229" s="71"/>
      <c r="L229" s="71"/>
      <c r="M229" s="71"/>
      <c r="N229" s="71"/>
      <c r="O229" s="71"/>
      <c r="P229" s="71"/>
      <c r="Q229" s="71"/>
      <c r="R229" s="71"/>
      <c r="S229" s="71"/>
      <c r="T229" s="71"/>
      <c r="U229" s="71"/>
    </row>
    <row r="230" spans="3:21">
      <c r="C230" s="71"/>
      <c r="D230" s="71"/>
      <c r="E230" s="71"/>
      <c r="F230" s="71"/>
      <c r="G230" s="71"/>
      <c r="H230" s="71"/>
      <c r="I230" s="71"/>
      <c r="J230" s="71"/>
      <c r="K230" s="71"/>
      <c r="L230" s="71"/>
      <c r="M230" s="71"/>
      <c r="N230" s="71"/>
      <c r="O230" s="71"/>
      <c r="P230" s="71"/>
      <c r="Q230" s="71"/>
      <c r="R230" s="71"/>
      <c r="S230" s="71"/>
      <c r="T230" s="71"/>
      <c r="U230" s="71"/>
    </row>
    <row r="231" spans="3:21">
      <c r="C231" s="71"/>
      <c r="D231" s="71"/>
      <c r="E231" s="71"/>
      <c r="F231" s="71"/>
      <c r="G231" s="71"/>
      <c r="H231" s="71"/>
      <c r="I231" s="71"/>
      <c r="J231" s="71"/>
      <c r="K231" s="71"/>
      <c r="L231" s="71"/>
      <c r="M231" s="71"/>
      <c r="N231" s="71"/>
      <c r="O231" s="71"/>
      <c r="P231" s="71"/>
      <c r="Q231" s="71"/>
      <c r="R231" s="71"/>
      <c r="S231" s="71"/>
      <c r="T231" s="71"/>
      <c r="U231" s="71"/>
    </row>
    <row r="232" spans="3:21">
      <c r="C232" s="71"/>
      <c r="D232" s="71"/>
      <c r="E232" s="71"/>
      <c r="F232" s="71"/>
      <c r="G232" s="71"/>
      <c r="H232" s="71"/>
      <c r="I232" s="71"/>
      <c r="J232" s="71"/>
      <c r="K232" s="71"/>
      <c r="L232" s="71"/>
      <c r="M232" s="71"/>
      <c r="N232" s="71"/>
      <c r="O232" s="71"/>
      <c r="P232" s="71"/>
      <c r="Q232" s="71"/>
      <c r="R232" s="71"/>
      <c r="S232" s="71"/>
      <c r="T232" s="71"/>
      <c r="U232" s="71"/>
    </row>
    <row r="233" spans="3:21">
      <c r="C233" s="71"/>
      <c r="D233" s="71"/>
      <c r="E233" s="71"/>
      <c r="F233" s="71"/>
      <c r="G233" s="71"/>
      <c r="H233" s="71"/>
      <c r="I233" s="71"/>
      <c r="J233" s="71"/>
      <c r="K233" s="71"/>
      <c r="L233" s="71"/>
      <c r="M233" s="71"/>
      <c r="N233" s="71"/>
      <c r="O233" s="71"/>
      <c r="P233" s="71"/>
      <c r="Q233" s="71"/>
      <c r="R233" s="71"/>
      <c r="S233" s="71"/>
      <c r="T233" s="71"/>
      <c r="U233" s="71"/>
    </row>
    <row r="234" spans="3:21">
      <c r="C234" s="71"/>
      <c r="D234" s="71"/>
      <c r="E234" s="71"/>
      <c r="F234" s="71"/>
      <c r="G234" s="71"/>
      <c r="H234" s="71"/>
      <c r="I234" s="71"/>
      <c r="J234" s="71"/>
      <c r="K234" s="71"/>
      <c r="L234" s="71"/>
      <c r="M234" s="71"/>
      <c r="N234" s="71"/>
      <c r="O234" s="71"/>
      <c r="P234" s="71"/>
      <c r="Q234" s="71"/>
      <c r="R234" s="71"/>
      <c r="S234" s="71"/>
      <c r="T234" s="71"/>
      <c r="U234" s="71"/>
    </row>
    <row r="235" spans="3:21">
      <c r="C235" s="71"/>
      <c r="D235" s="71"/>
      <c r="E235" s="71"/>
      <c r="F235" s="71"/>
      <c r="G235" s="71"/>
      <c r="H235" s="71"/>
      <c r="I235" s="71"/>
      <c r="J235" s="71"/>
      <c r="K235" s="71"/>
      <c r="L235" s="71"/>
      <c r="M235" s="71"/>
      <c r="N235" s="71"/>
      <c r="O235" s="71"/>
      <c r="P235" s="71"/>
      <c r="Q235" s="71"/>
      <c r="R235" s="71"/>
      <c r="S235" s="71"/>
      <c r="T235" s="71"/>
      <c r="U235" s="71"/>
    </row>
    <row r="236" spans="3:21">
      <c r="C236" s="71"/>
      <c r="D236" s="71"/>
      <c r="E236" s="71"/>
      <c r="F236" s="71"/>
      <c r="G236" s="71"/>
      <c r="H236" s="71"/>
      <c r="I236" s="71"/>
      <c r="J236" s="71"/>
      <c r="K236" s="71"/>
      <c r="L236" s="71"/>
      <c r="M236" s="71"/>
      <c r="N236" s="71"/>
      <c r="O236" s="71"/>
      <c r="P236" s="71"/>
      <c r="Q236" s="71"/>
      <c r="R236" s="71"/>
      <c r="S236" s="71"/>
      <c r="T236" s="71"/>
      <c r="U236" s="71"/>
    </row>
    <row r="237" spans="3:21">
      <c r="C237" s="71"/>
      <c r="D237" s="71"/>
      <c r="E237" s="71"/>
      <c r="F237" s="71"/>
      <c r="G237" s="71"/>
      <c r="H237" s="71"/>
      <c r="I237" s="71"/>
      <c r="J237" s="71"/>
      <c r="K237" s="71"/>
      <c r="L237" s="71"/>
      <c r="M237" s="71"/>
      <c r="N237" s="71"/>
      <c r="O237" s="71"/>
      <c r="P237" s="71"/>
      <c r="Q237" s="71"/>
      <c r="R237" s="71"/>
      <c r="S237" s="71"/>
      <c r="T237" s="71"/>
      <c r="U237" s="71"/>
    </row>
    <row r="238" spans="3:21">
      <c r="C238" s="71"/>
      <c r="D238" s="71"/>
      <c r="E238" s="71"/>
      <c r="F238" s="71"/>
      <c r="G238" s="71"/>
      <c r="H238" s="71"/>
      <c r="I238" s="71"/>
      <c r="J238" s="71"/>
      <c r="K238" s="71"/>
      <c r="L238" s="71"/>
      <c r="M238" s="71"/>
      <c r="N238" s="71"/>
      <c r="O238" s="71"/>
      <c r="P238" s="71"/>
      <c r="Q238" s="71"/>
      <c r="R238" s="71"/>
      <c r="S238" s="71"/>
      <c r="T238" s="71"/>
      <c r="U238" s="71"/>
    </row>
    <row r="239" spans="3:21">
      <c r="C239" s="71"/>
      <c r="D239" s="71"/>
      <c r="E239" s="71"/>
      <c r="F239" s="71"/>
      <c r="G239" s="71"/>
      <c r="H239" s="71"/>
      <c r="I239" s="71"/>
      <c r="J239" s="71"/>
      <c r="K239" s="71"/>
      <c r="L239" s="71"/>
      <c r="M239" s="71"/>
      <c r="N239" s="71"/>
      <c r="O239" s="71"/>
      <c r="P239" s="71"/>
      <c r="Q239" s="71"/>
      <c r="R239" s="71"/>
      <c r="S239" s="71"/>
      <c r="T239" s="71"/>
      <c r="U239" s="71"/>
    </row>
    <row r="240" spans="3:21">
      <c r="C240" s="71"/>
      <c r="D240" s="71"/>
      <c r="E240" s="71"/>
      <c r="F240" s="71"/>
      <c r="G240" s="71"/>
      <c r="H240" s="71"/>
      <c r="I240" s="71"/>
      <c r="J240" s="71"/>
      <c r="K240" s="71"/>
      <c r="L240" s="71"/>
      <c r="M240" s="71"/>
      <c r="N240" s="71"/>
      <c r="O240" s="71"/>
      <c r="P240" s="71"/>
      <c r="Q240" s="71"/>
      <c r="R240" s="71"/>
      <c r="S240" s="71"/>
      <c r="T240" s="71"/>
      <c r="U240" s="71"/>
    </row>
    <row r="241" spans="3:21">
      <c r="C241" s="71"/>
      <c r="D241" s="71"/>
      <c r="E241" s="71"/>
      <c r="F241" s="71"/>
      <c r="G241" s="71"/>
      <c r="H241" s="71"/>
      <c r="I241" s="71"/>
      <c r="J241" s="71"/>
      <c r="K241" s="71"/>
      <c r="L241" s="71"/>
      <c r="M241" s="71"/>
      <c r="N241" s="71"/>
      <c r="O241" s="71"/>
      <c r="P241" s="71"/>
      <c r="Q241" s="71"/>
      <c r="R241" s="71"/>
      <c r="S241" s="71"/>
      <c r="T241" s="71"/>
      <c r="U241" s="71"/>
    </row>
    <row r="242" spans="3:21">
      <c r="C242" s="71"/>
      <c r="D242" s="71"/>
      <c r="E242" s="71"/>
      <c r="F242" s="71"/>
      <c r="G242" s="71"/>
      <c r="H242" s="71"/>
      <c r="I242" s="71"/>
      <c r="J242" s="71"/>
      <c r="K242" s="71"/>
      <c r="L242" s="71"/>
      <c r="M242" s="71"/>
      <c r="N242" s="71"/>
      <c r="O242" s="71"/>
      <c r="P242" s="71"/>
      <c r="Q242" s="71"/>
      <c r="R242" s="71"/>
      <c r="S242" s="71"/>
      <c r="T242" s="71"/>
      <c r="U242" s="71"/>
    </row>
    <row r="243" spans="3:21">
      <c r="C243" s="71"/>
      <c r="D243" s="71"/>
      <c r="E243" s="71"/>
      <c r="F243" s="71"/>
      <c r="G243" s="71"/>
      <c r="H243" s="71"/>
      <c r="I243" s="71"/>
      <c r="J243" s="71"/>
      <c r="K243" s="71"/>
      <c r="L243" s="71"/>
      <c r="M243" s="71"/>
      <c r="N243" s="71"/>
      <c r="O243" s="71"/>
      <c r="P243" s="71"/>
      <c r="Q243" s="71"/>
      <c r="R243" s="71"/>
      <c r="S243" s="71"/>
      <c r="T243" s="71"/>
      <c r="U243" s="71"/>
    </row>
    <row r="244" spans="3:21">
      <c r="C244" s="71"/>
      <c r="D244" s="71"/>
      <c r="E244" s="71"/>
      <c r="F244" s="71"/>
      <c r="G244" s="71"/>
      <c r="H244" s="71"/>
      <c r="I244" s="71"/>
      <c r="J244" s="71"/>
      <c r="K244" s="71"/>
      <c r="L244" s="71"/>
      <c r="M244" s="71"/>
      <c r="N244" s="71"/>
      <c r="O244" s="71"/>
      <c r="P244" s="71"/>
      <c r="Q244" s="71"/>
      <c r="R244" s="71"/>
      <c r="S244" s="71"/>
      <c r="T244" s="71"/>
      <c r="U244" s="71"/>
    </row>
    <row r="245" spans="3:21">
      <c r="C245" s="71"/>
      <c r="D245" s="71"/>
      <c r="E245" s="71"/>
      <c r="F245" s="71"/>
      <c r="G245" s="71"/>
      <c r="H245" s="71"/>
      <c r="I245" s="71"/>
      <c r="J245" s="71"/>
      <c r="K245" s="71"/>
      <c r="L245" s="71"/>
      <c r="M245" s="71"/>
      <c r="N245" s="71"/>
      <c r="O245" s="71"/>
      <c r="P245" s="71"/>
      <c r="Q245" s="71"/>
      <c r="R245" s="71"/>
      <c r="S245" s="71"/>
      <c r="T245" s="71"/>
      <c r="U245" s="71"/>
    </row>
    <row r="246" spans="3:21">
      <c r="C246" s="71"/>
      <c r="D246" s="71"/>
      <c r="E246" s="71"/>
      <c r="F246" s="71"/>
      <c r="G246" s="71"/>
      <c r="H246" s="71"/>
      <c r="I246" s="71"/>
      <c r="J246" s="71"/>
      <c r="K246" s="71"/>
      <c r="L246" s="71"/>
      <c r="M246" s="71"/>
      <c r="N246" s="71"/>
      <c r="O246" s="71"/>
      <c r="P246" s="71"/>
      <c r="Q246" s="71"/>
      <c r="R246" s="71"/>
      <c r="S246" s="71"/>
      <c r="T246" s="71"/>
      <c r="U246" s="71"/>
    </row>
    <row r="247" spans="3:21">
      <c r="C247" s="71"/>
      <c r="D247" s="71"/>
      <c r="E247" s="71"/>
      <c r="F247" s="71"/>
      <c r="G247" s="71"/>
      <c r="H247" s="71"/>
      <c r="I247" s="71"/>
      <c r="J247" s="71"/>
      <c r="K247" s="71"/>
      <c r="L247" s="71"/>
      <c r="M247" s="71"/>
      <c r="N247" s="71"/>
      <c r="O247" s="71"/>
      <c r="P247" s="71"/>
      <c r="Q247" s="71"/>
      <c r="R247" s="71"/>
      <c r="S247" s="71"/>
      <c r="T247" s="71"/>
      <c r="U247" s="71"/>
    </row>
    <row r="248" spans="3:21">
      <c r="C248" s="71"/>
      <c r="D248" s="71"/>
      <c r="E248" s="71"/>
      <c r="F248" s="71"/>
      <c r="G248" s="71"/>
      <c r="H248" s="71"/>
      <c r="I248" s="71"/>
      <c r="J248" s="71"/>
      <c r="K248" s="71"/>
      <c r="L248" s="71"/>
      <c r="M248" s="71"/>
      <c r="N248" s="71"/>
      <c r="O248" s="71"/>
      <c r="P248" s="71"/>
      <c r="Q248" s="71"/>
      <c r="R248" s="71"/>
      <c r="S248" s="71"/>
      <c r="T248" s="71"/>
      <c r="U248" s="71"/>
    </row>
    <row r="249" spans="3:21">
      <c r="C249" s="71"/>
      <c r="D249" s="71"/>
      <c r="E249" s="71"/>
      <c r="F249" s="71"/>
      <c r="G249" s="71"/>
      <c r="H249" s="71"/>
      <c r="I249" s="71"/>
      <c r="J249" s="71"/>
      <c r="K249" s="71"/>
      <c r="L249" s="71"/>
      <c r="M249" s="71"/>
      <c r="N249" s="71"/>
      <c r="O249" s="71"/>
      <c r="P249" s="71"/>
      <c r="Q249" s="71"/>
      <c r="R249" s="71"/>
      <c r="S249" s="71"/>
      <c r="T249" s="71"/>
      <c r="U249" s="71"/>
    </row>
    <row r="250" spans="3:21">
      <c r="C250" s="71"/>
      <c r="D250" s="71"/>
      <c r="E250" s="71"/>
      <c r="F250" s="71"/>
      <c r="G250" s="71"/>
      <c r="H250" s="71"/>
      <c r="I250" s="71"/>
      <c r="J250" s="71"/>
      <c r="K250" s="71"/>
      <c r="L250" s="71"/>
      <c r="M250" s="71"/>
      <c r="N250" s="71"/>
      <c r="O250" s="71"/>
      <c r="P250" s="71"/>
      <c r="Q250" s="71"/>
      <c r="R250" s="71"/>
      <c r="S250" s="71"/>
      <c r="T250" s="71"/>
      <c r="U250" s="71"/>
    </row>
    <row r="251" spans="3:21">
      <c r="C251" s="71"/>
      <c r="D251" s="71"/>
      <c r="E251" s="71"/>
      <c r="F251" s="71"/>
      <c r="G251" s="71"/>
      <c r="H251" s="71"/>
      <c r="I251" s="71"/>
      <c r="J251" s="71"/>
      <c r="K251" s="71"/>
      <c r="L251" s="71"/>
      <c r="M251" s="71"/>
      <c r="N251" s="71"/>
      <c r="O251" s="71"/>
      <c r="P251" s="71"/>
      <c r="Q251" s="71"/>
      <c r="R251" s="71"/>
      <c r="S251" s="71"/>
      <c r="T251" s="71"/>
      <c r="U251" s="71"/>
    </row>
    <row r="252" spans="3:21">
      <c r="C252" s="71"/>
      <c r="D252" s="71"/>
      <c r="E252" s="71"/>
      <c r="F252" s="71"/>
      <c r="G252" s="71"/>
      <c r="H252" s="71"/>
      <c r="I252" s="71"/>
      <c r="J252" s="71"/>
      <c r="K252" s="71"/>
      <c r="L252" s="71"/>
      <c r="M252" s="71"/>
      <c r="N252" s="71"/>
      <c r="O252" s="71"/>
      <c r="P252" s="71"/>
      <c r="Q252" s="71"/>
      <c r="R252" s="71"/>
      <c r="S252" s="71"/>
      <c r="T252" s="71"/>
      <c r="U252" s="71"/>
    </row>
    <row r="253" spans="3:21">
      <c r="C253" s="71"/>
      <c r="D253" s="71"/>
      <c r="E253" s="71"/>
      <c r="F253" s="71"/>
      <c r="G253" s="71"/>
      <c r="H253" s="71"/>
      <c r="I253" s="71"/>
      <c r="J253" s="71"/>
      <c r="K253" s="71"/>
      <c r="L253" s="71"/>
      <c r="M253" s="71"/>
      <c r="N253" s="71"/>
      <c r="O253" s="71"/>
      <c r="P253" s="71"/>
      <c r="Q253" s="71"/>
      <c r="R253" s="71"/>
      <c r="S253" s="71"/>
      <c r="T253" s="71"/>
      <c r="U253" s="71"/>
    </row>
    <row r="254" spans="3:21">
      <c r="C254" s="71"/>
      <c r="D254" s="71"/>
      <c r="E254" s="71"/>
      <c r="F254" s="71"/>
      <c r="G254" s="71"/>
      <c r="H254" s="71"/>
      <c r="I254" s="71"/>
      <c r="J254" s="71"/>
      <c r="K254" s="71"/>
      <c r="L254" s="71"/>
      <c r="M254" s="71"/>
      <c r="N254" s="71"/>
      <c r="O254" s="71"/>
      <c r="P254" s="71"/>
      <c r="Q254" s="71"/>
      <c r="R254" s="71"/>
      <c r="S254" s="71"/>
      <c r="T254" s="71"/>
      <c r="U254" s="71"/>
    </row>
    <row r="255" spans="3:21">
      <c r="C255" s="71"/>
      <c r="D255" s="71"/>
      <c r="E255" s="71"/>
      <c r="F255" s="71"/>
      <c r="G255" s="71"/>
      <c r="H255" s="71"/>
      <c r="I255" s="71"/>
      <c r="J255" s="71"/>
      <c r="K255" s="71"/>
      <c r="L255" s="71"/>
      <c r="M255" s="71"/>
      <c r="N255" s="71"/>
      <c r="O255" s="71"/>
      <c r="P255" s="71"/>
      <c r="Q255" s="71"/>
      <c r="R255" s="71"/>
      <c r="S255" s="71"/>
      <c r="T255" s="71"/>
      <c r="U255" s="71"/>
    </row>
    <row r="256" spans="3:21">
      <c r="C256" s="71"/>
      <c r="D256" s="71"/>
      <c r="E256" s="71"/>
      <c r="F256" s="71"/>
      <c r="G256" s="71"/>
      <c r="H256" s="71"/>
      <c r="I256" s="71"/>
      <c r="J256" s="71"/>
      <c r="K256" s="71"/>
      <c r="L256" s="71"/>
      <c r="M256" s="71"/>
      <c r="N256" s="71"/>
      <c r="O256" s="71"/>
      <c r="P256" s="71"/>
      <c r="Q256" s="71"/>
      <c r="R256" s="71"/>
      <c r="S256" s="71"/>
      <c r="T256" s="71"/>
      <c r="U256" s="71"/>
    </row>
    <row r="257" spans="3:21">
      <c r="C257" s="71"/>
      <c r="D257" s="71"/>
      <c r="E257" s="71"/>
      <c r="F257" s="71"/>
      <c r="G257" s="71"/>
      <c r="H257" s="71"/>
      <c r="I257" s="71"/>
      <c r="J257" s="71"/>
      <c r="K257" s="71"/>
      <c r="L257" s="71"/>
      <c r="M257" s="71"/>
      <c r="N257" s="71"/>
      <c r="O257" s="71"/>
      <c r="P257" s="71"/>
      <c r="Q257" s="71"/>
      <c r="R257" s="71"/>
      <c r="S257" s="71"/>
      <c r="T257" s="71"/>
      <c r="U257" s="71"/>
    </row>
    <row r="258" spans="3:21">
      <c r="C258" s="71"/>
      <c r="D258" s="71"/>
      <c r="E258" s="71"/>
      <c r="F258" s="71"/>
      <c r="G258" s="71"/>
      <c r="H258" s="71"/>
      <c r="I258" s="71"/>
      <c r="J258" s="71"/>
      <c r="K258" s="71"/>
      <c r="L258" s="71"/>
      <c r="M258" s="71"/>
      <c r="N258" s="71"/>
      <c r="O258" s="71"/>
      <c r="P258" s="71"/>
      <c r="Q258" s="71"/>
      <c r="R258" s="71"/>
      <c r="S258" s="71"/>
      <c r="T258" s="71"/>
      <c r="U258" s="71"/>
    </row>
    <row r="259" spans="3:21">
      <c r="C259" s="71"/>
      <c r="D259" s="71"/>
      <c r="E259" s="71"/>
      <c r="F259" s="71"/>
      <c r="G259" s="71"/>
      <c r="H259" s="71"/>
      <c r="I259" s="71"/>
      <c r="J259" s="71"/>
      <c r="K259" s="71"/>
      <c r="L259" s="71"/>
      <c r="M259" s="71"/>
      <c r="N259" s="71"/>
      <c r="O259" s="71"/>
      <c r="P259" s="71"/>
      <c r="Q259" s="71"/>
      <c r="R259" s="71"/>
      <c r="S259" s="71"/>
      <c r="T259" s="71"/>
      <c r="U259" s="71"/>
    </row>
    <row r="260" spans="3:21">
      <c r="C260" s="71"/>
      <c r="D260" s="71"/>
      <c r="E260" s="71"/>
      <c r="F260" s="71"/>
      <c r="G260" s="71"/>
      <c r="H260" s="71"/>
      <c r="I260" s="71"/>
      <c r="J260" s="71"/>
      <c r="K260" s="71"/>
      <c r="L260" s="71"/>
      <c r="M260" s="71"/>
      <c r="N260" s="71"/>
      <c r="O260" s="71"/>
      <c r="P260" s="71"/>
      <c r="Q260" s="71"/>
      <c r="R260" s="71"/>
      <c r="S260" s="71"/>
      <c r="T260" s="71"/>
      <c r="U260" s="71"/>
    </row>
    <row r="261" spans="3:21">
      <c r="C261" s="71"/>
      <c r="D261" s="71"/>
      <c r="E261" s="71"/>
      <c r="F261" s="71"/>
      <c r="G261" s="71"/>
      <c r="H261" s="71"/>
      <c r="I261" s="71"/>
      <c r="J261" s="71"/>
      <c r="K261" s="71"/>
      <c r="L261" s="71"/>
      <c r="M261" s="71"/>
      <c r="N261" s="71"/>
      <c r="O261" s="71"/>
      <c r="P261" s="71"/>
      <c r="Q261" s="71"/>
      <c r="R261" s="71"/>
      <c r="S261" s="71"/>
      <c r="T261" s="71"/>
      <c r="U261" s="71"/>
    </row>
    <row r="262" spans="3:21">
      <c r="C262" s="71"/>
      <c r="D262" s="71"/>
      <c r="E262" s="71"/>
      <c r="F262" s="71"/>
      <c r="G262" s="71"/>
      <c r="H262" s="71"/>
      <c r="I262" s="71"/>
      <c r="J262" s="71"/>
      <c r="K262" s="71"/>
      <c r="L262" s="71"/>
      <c r="M262" s="71"/>
      <c r="N262" s="71"/>
      <c r="O262" s="71"/>
      <c r="P262" s="71"/>
      <c r="Q262" s="71"/>
      <c r="R262" s="71"/>
      <c r="S262" s="71"/>
      <c r="T262" s="71"/>
      <c r="U262" s="71"/>
    </row>
    <row r="263" spans="3:21">
      <c r="C263" s="71"/>
      <c r="D263" s="71"/>
      <c r="E263" s="71"/>
      <c r="F263" s="71"/>
      <c r="G263" s="71"/>
      <c r="H263" s="71"/>
      <c r="I263" s="71"/>
      <c r="J263" s="71"/>
      <c r="K263" s="71"/>
      <c r="L263" s="71"/>
      <c r="M263" s="71"/>
      <c r="N263" s="71"/>
      <c r="O263" s="71"/>
      <c r="P263" s="71"/>
      <c r="Q263" s="71"/>
      <c r="R263" s="71"/>
      <c r="S263" s="71"/>
      <c r="T263" s="71"/>
      <c r="U263" s="71"/>
    </row>
    <row r="264" spans="3:21">
      <c r="C264" s="71"/>
      <c r="D264" s="71"/>
      <c r="E264" s="71"/>
      <c r="F264" s="71"/>
      <c r="G264" s="71"/>
      <c r="H264" s="71"/>
      <c r="I264" s="71"/>
      <c r="J264" s="71"/>
      <c r="K264" s="71"/>
      <c r="L264" s="71"/>
      <c r="M264" s="71"/>
      <c r="N264" s="71"/>
      <c r="O264" s="71"/>
      <c r="P264" s="71"/>
      <c r="Q264" s="71"/>
      <c r="R264" s="71"/>
      <c r="S264" s="71"/>
      <c r="T264" s="71"/>
      <c r="U264" s="71"/>
    </row>
    <row r="265" spans="3:21">
      <c r="C265" s="71"/>
      <c r="D265" s="71"/>
      <c r="E265" s="71"/>
      <c r="F265" s="71"/>
      <c r="G265" s="71"/>
      <c r="H265" s="71"/>
      <c r="I265" s="71"/>
      <c r="J265" s="71"/>
      <c r="K265" s="71"/>
      <c r="L265" s="71"/>
      <c r="M265" s="71"/>
      <c r="N265" s="71"/>
      <c r="O265" s="71"/>
      <c r="P265" s="71"/>
      <c r="Q265" s="71"/>
      <c r="R265" s="71"/>
      <c r="S265" s="71"/>
      <c r="T265" s="71"/>
      <c r="U265" s="71"/>
    </row>
    <row r="266" spans="3:21">
      <c r="C266" s="71"/>
      <c r="D266" s="71"/>
      <c r="E266" s="71"/>
      <c r="F266" s="71"/>
      <c r="G266" s="71"/>
      <c r="H266" s="71"/>
      <c r="I266" s="71"/>
      <c r="J266" s="71"/>
      <c r="K266" s="71"/>
      <c r="L266" s="71"/>
      <c r="M266" s="71"/>
      <c r="N266" s="71"/>
      <c r="O266" s="71"/>
      <c r="P266" s="71"/>
      <c r="Q266" s="71"/>
      <c r="R266" s="71"/>
      <c r="S266" s="71"/>
      <c r="T266" s="71"/>
      <c r="U266" s="71"/>
    </row>
    <row r="267" spans="3:21">
      <c r="C267" s="71"/>
      <c r="D267" s="71"/>
      <c r="E267" s="71"/>
      <c r="F267" s="71"/>
      <c r="G267" s="71"/>
      <c r="H267" s="71"/>
      <c r="I267" s="71"/>
      <c r="J267" s="71"/>
      <c r="K267" s="71"/>
      <c r="L267" s="71"/>
      <c r="M267" s="71"/>
      <c r="N267" s="71"/>
      <c r="O267" s="71"/>
      <c r="P267" s="71"/>
      <c r="Q267" s="71"/>
      <c r="R267" s="71"/>
      <c r="S267" s="71"/>
      <c r="T267" s="71"/>
      <c r="U267" s="71"/>
    </row>
    <row r="268" spans="3:21">
      <c r="C268" s="71"/>
      <c r="D268" s="71"/>
      <c r="E268" s="71"/>
      <c r="F268" s="71"/>
      <c r="G268" s="71"/>
      <c r="H268" s="71"/>
      <c r="I268" s="71"/>
      <c r="J268" s="71"/>
      <c r="K268" s="71"/>
      <c r="L268" s="71"/>
      <c r="M268" s="71"/>
      <c r="N268" s="71"/>
      <c r="O268" s="71"/>
      <c r="P268" s="71"/>
      <c r="Q268" s="71"/>
      <c r="R268" s="71"/>
      <c r="S268" s="71"/>
      <c r="T268" s="71"/>
      <c r="U268" s="71"/>
    </row>
    <row r="269" spans="3:21">
      <c r="C269" s="71"/>
      <c r="D269" s="71"/>
      <c r="E269" s="71"/>
      <c r="F269" s="71"/>
      <c r="G269" s="71"/>
      <c r="H269" s="71"/>
      <c r="I269" s="71"/>
      <c r="J269" s="71"/>
      <c r="K269" s="71"/>
      <c r="L269" s="71"/>
      <c r="M269" s="71"/>
      <c r="N269" s="71"/>
      <c r="O269" s="71"/>
      <c r="P269" s="71"/>
      <c r="Q269" s="71"/>
      <c r="R269" s="71"/>
      <c r="S269" s="71"/>
      <c r="T269" s="71"/>
      <c r="U269" s="71"/>
    </row>
    <row r="270" spans="3:21">
      <c r="C270" s="71"/>
      <c r="D270" s="71"/>
      <c r="E270" s="71"/>
      <c r="F270" s="71"/>
      <c r="G270" s="71"/>
      <c r="H270" s="71"/>
      <c r="I270" s="71"/>
      <c r="J270" s="71"/>
      <c r="K270" s="71"/>
      <c r="L270" s="71"/>
      <c r="M270" s="71"/>
      <c r="N270" s="71"/>
      <c r="O270" s="71"/>
      <c r="P270" s="71"/>
      <c r="Q270" s="71"/>
      <c r="R270" s="71"/>
      <c r="S270" s="71"/>
      <c r="T270" s="71"/>
      <c r="U270" s="71"/>
    </row>
    <row r="271" spans="3:21">
      <c r="C271" s="71"/>
      <c r="D271" s="71"/>
      <c r="E271" s="71"/>
      <c r="F271" s="71"/>
      <c r="G271" s="71"/>
      <c r="H271" s="71"/>
      <c r="I271" s="71"/>
      <c r="J271" s="71"/>
      <c r="K271" s="71"/>
      <c r="L271" s="71"/>
      <c r="M271" s="71"/>
      <c r="N271" s="71"/>
      <c r="O271" s="71"/>
      <c r="P271" s="71"/>
      <c r="Q271" s="71"/>
      <c r="R271" s="71"/>
      <c r="S271" s="71"/>
      <c r="T271" s="71"/>
      <c r="U271" s="71"/>
    </row>
    <row r="272" spans="3:21">
      <c r="C272" s="71"/>
      <c r="D272" s="71"/>
      <c r="E272" s="71"/>
      <c r="F272" s="71"/>
      <c r="G272" s="71"/>
      <c r="H272" s="71"/>
      <c r="I272" s="71"/>
      <c r="J272" s="71"/>
      <c r="K272" s="71"/>
      <c r="L272" s="71"/>
      <c r="M272" s="71"/>
      <c r="N272" s="71"/>
      <c r="O272" s="71"/>
      <c r="P272" s="71"/>
      <c r="Q272" s="71"/>
      <c r="R272" s="71"/>
      <c r="S272" s="71"/>
      <c r="T272" s="71"/>
      <c r="U272" s="71"/>
    </row>
    <row r="273" spans="3:21">
      <c r="C273" s="71"/>
      <c r="D273" s="71"/>
      <c r="E273" s="71"/>
      <c r="F273" s="71"/>
      <c r="G273" s="71"/>
      <c r="H273" s="71"/>
      <c r="I273" s="71"/>
      <c r="J273" s="71"/>
      <c r="K273" s="71"/>
      <c r="L273" s="71"/>
      <c r="M273" s="71"/>
      <c r="N273" s="71"/>
      <c r="O273" s="71"/>
      <c r="P273" s="71"/>
      <c r="Q273" s="71"/>
      <c r="R273" s="71"/>
      <c r="S273" s="71"/>
      <c r="T273" s="71"/>
      <c r="U273" s="71"/>
    </row>
    <row r="274" spans="3:21">
      <c r="C274" s="71"/>
      <c r="D274" s="71"/>
      <c r="E274" s="71"/>
      <c r="F274" s="71"/>
      <c r="G274" s="71"/>
      <c r="H274" s="71"/>
      <c r="I274" s="71"/>
      <c r="J274" s="71"/>
      <c r="K274" s="71"/>
      <c r="L274" s="71"/>
      <c r="M274" s="71"/>
      <c r="N274" s="71"/>
      <c r="O274" s="71"/>
      <c r="P274" s="71"/>
      <c r="Q274" s="71"/>
      <c r="R274" s="71"/>
      <c r="S274" s="71"/>
      <c r="T274" s="71"/>
      <c r="U274" s="71"/>
    </row>
    <row r="275" spans="3:21">
      <c r="C275" s="71"/>
      <c r="D275" s="71"/>
      <c r="E275" s="71"/>
      <c r="F275" s="71"/>
      <c r="G275" s="71"/>
      <c r="H275" s="71"/>
      <c r="I275" s="71"/>
      <c r="J275" s="71"/>
      <c r="K275" s="71"/>
      <c r="L275" s="71"/>
      <c r="M275" s="71"/>
      <c r="N275" s="71"/>
      <c r="O275" s="71"/>
      <c r="P275" s="71"/>
      <c r="Q275" s="71"/>
      <c r="R275" s="71"/>
      <c r="S275" s="71"/>
      <c r="T275" s="71"/>
      <c r="U275" s="71"/>
    </row>
    <row r="276" spans="3:21">
      <c r="C276" s="71"/>
      <c r="D276" s="71"/>
      <c r="E276" s="71"/>
      <c r="F276" s="71"/>
      <c r="G276" s="71"/>
      <c r="H276" s="71"/>
      <c r="I276" s="71"/>
      <c r="J276" s="71"/>
      <c r="K276" s="71"/>
      <c r="L276" s="71"/>
      <c r="M276" s="71"/>
      <c r="N276" s="71"/>
      <c r="O276" s="71"/>
      <c r="P276" s="71"/>
      <c r="Q276" s="71"/>
      <c r="R276" s="71"/>
      <c r="S276" s="71"/>
      <c r="T276" s="71"/>
      <c r="U276" s="71"/>
    </row>
    <row r="277" spans="3:21">
      <c r="C277" s="71"/>
      <c r="D277" s="71"/>
      <c r="E277" s="71"/>
      <c r="F277" s="71"/>
      <c r="G277" s="71"/>
      <c r="H277" s="71"/>
      <c r="I277" s="71"/>
      <c r="J277" s="71"/>
      <c r="K277" s="71"/>
      <c r="L277" s="71"/>
      <c r="M277" s="71"/>
      <c r="N277" s="71"/>
      <c r="O277" s="71"/>
      <c r="P277" s="71"/>
      <c r="Q277" s="71"/>
      <c r="R277" s="71"/>
      <c r="S277" s="71"/>
      <c r="T277" s="71"/>
      <c r="U277" s="71"/>
    </row>
    <row r="278" spans="3:21">
      <c r="C278" s="71"/>
      <c r="D278" s="71"/>
      <c r="E278" s="71"/>
      <c r="F278" s="71"/>
      <c r="G278" s="71"/>
      <c r="H278" s="71"/>
      <c r="I278" s="71"/>
      <c r="J278" s="71"/>
      <c r="K278" s="71"/>
      <c r="L278" s="71"/>
      <c r="M278" s="71"/>
      <c r="N278" s="71"/>
      <c r="O278" s="71"/>
      <c r="P278" s="71"/>
      <c r="Q278" s="71"/>
      <c r="R278" s="71"/>
      <c r="S278" s="71"/>
      <c r="T278" s="71"/>
      <c r="U278" s="71"/>
    </row>
    <row r="279" spans="3:21">
      <c r="C279" s="71"/>
      <c r="D279" s="71"/>
      <c r="E279" s="71"/>
      <c r="F279" s="71"/>
      <c r="G279" s="71"/>
      <c r="H279" s="71"/>
      <c r="I279" s="71"/>
      <c r="J279" s="71"/>
      <c r="K279" s="71"/>
      <c r="L279" s="71"/>
      <c r="M279" s="71"/>
      <c r="N279" s="71"/>
      <c r="O279" s="71"/>
      <c r="P279" s="71"/>
      <c r="Q279" s="71"/>
      <c r="R279" s="71"/>
      <c r="S279" s="71"/>
      <c r="T279" s="71"/>
      <c r="U279" s="71"/>
    </row>
    <row r="280" spans="3:21">
      <c r="C280" s="71"/>
      <c r="D280" s="71"/>
      <c r="E280" s="71"/>
      <c r="F280" s="71"/>
      <c r="G280" s="71"/>
      <c r="H280" s="71"/>
      <c r="I280" s="71"/>
      <c r="J280" s="71"/>
      <c r="K280" s="71"/>
      <c r="L280" s="71"/>
      <c r="M280" s="71"/>
      <c r="N280" s="71"/>
      <c r="O280" s="71"/>
      <c r="P280" s="71"/>
      <c r="Q280" s="71"/>
      <c r="R280" s="71"/>
      <c r="S280" s="71"/>
      <c r="T280" s="71"/>
      <c r="U280" s="71"/>
    </row>
    <row r="281" spans="3:21">
      <c r="C281" s="71"/>
      <c r="D281" s="71"/>
      <c r="E281" s="71"/>
      <c r="F281" s="71"/>
      <c r="G281" s="71"/>
      <c r="H281" s="71"/>
      <c r="I281" s="71"/>
      <c r="J281" s="71"/>
      <c r="K281" s="71"/>
      <c r="L281" s="71"/>
      <c r="M281" s="71"/>
      <c r="N281" s="71"/>
      <c r="O281" s="71"/>
      <c r="P281" s="71"/>
      <c r="Q281" s="71"/>
      <c r="R281" s="71"/>
      <c r="S281" s="71"/>
      <c r="T281" s="71"/>
      <c r="U281" s="71"/>
    </row>
    <row r="282" spans="3:21">
      <c r="C282" s="71"/>
      <c r="D282" s="71"/>
      <c r="E282" s="71"/>
      <c r="F282" s="71"/>
      <c r="G282" s="71"/>
      <c r="H282" s="71"/>
      <c r="I282" s="71"/>
      <c r="J282" s="71"/>
      <c r="K282" s="71"/>
      <c r="L282" s="71"/>
      <c r="M282" s="71"/>
      <c r="N282" s="71"/>
      <c r="O282" s="71"/>
      <c r="P282" s="71"/>
      <c r="Q282" s="71"/>
      <c r="R282" s="71"/>
      <c r="S282" s="71"/>
      <c r="T282" s="71"/>
      <c r="U282" s="71"/>
    </row>
    <row r="283" spans="3:21">
      <c r="C283" s="71"/>
      <c r="D283" s="71"/>
      <c r="E283" s="71"/>
      <c r="F283" s="71"/>
      <c r="G283" s="71"/>
      <c r="H283" s="71"/>
      <c r="I283" s="71"/>
      <c r="J283" s="71"/>
      <c r="K283" s="71"/>
      <c r="L283" s="71"/>
      <c r="M283" s="71"/>
      <c r="N283" s="71"/>
      <c r="O283" s="71"/>
      <c r="P283" s="71"/>
      <c r="Q283" s="71"/>
      <c r="R283" s="71"/>
      <c r="S283" s="71"/>
      <c r="T283" s="71"/>
      <c r="U283" s="71"/>
    </row>
    <row r="284" spans="3:21">
      <c r="C284" s="71"/>
      <c r="D284" s="71"/>
      <c r="E284" s="71"/>
      <c r="F284" s="71"/>
      <c r="G284" s="71"/>
      <c r="H284" s="71"/>
      <c r="I284" s="71"/>
      <c r="J284" s="71"/>
      <c r="K284" s="71"/>
      <c r="L284" s="71"/>
      <c r="M284" s="71"/>
      <c r="N284" s="71"/>
      <c r="O284" s="71"/>
      <c r="P284" s="71"/>
      <c r="Q284" s="71"/>
      <c r="R284" s="71"/>
      <c r="S284" s="71"/>
      <c r="T284" s="71"/>
      <c r="U284" s="71"/>
    </row>
    <row r="285" spans="3:21">
      <c r="C285" s="71"/>
      <c r="D285" s="71"/>
      <c r="E285" s="71"/>
      <c r="F285" s="71"/>
      <c r="G285" s="71"/>
      <c r="H285" s="71"/>
      <c r="I285" s="71"/>
      <c r="J285" s="71"/>
      <c r="K285" s="71"/>
      <c r="L285" s="71"/>
      <c r="M285" s="71"/>
      <c r="N285" s="71"/>
      <c r="O285" s="71"/>
      <c r="P285" s="71"/>
      <c r="Q285" s="71"/>
      <c r="R285" s="71"/>
      <c r="S285" s="71"/>
      <c r="T285" s="71"/>
      <c r="U285" s="71"/>
    </row>
    <row r="286" spans="3:21">
      <c r="C286" s="71"/>
      <c r="D286" s="71"/>
      <c r="E286" s="71"/>
      <c r="F286" s="71"/>
      <c r="G286" s="71"/>
      <c r="H286" s="71"/>
      <c r="I286" s="71"/>
      <c r="J286" s="71"/>
      <c r="K286" s="71"/>
      <c r="L286" s="71"/>
      <c r="M286" s="71"/>
      <c r="N286" s="71"/>
      <c r="O286" s="71"/>
      <c r="P286" s="71"/>
      <c r="Q286" s="71"/>
      <c r="R286" s="71"/>
      <c r="S286" s="71"/>
      <c r="T286" s="71"/>
      <c r="U286" s="71"/>
    </row>
    <row r="287" spans="3:21">
      <c r="C287" s="71"/>
      <c r="D287" s="71"/>
      <c r="E287" s="71"/>
      <c r="F287" s="71"/>
      <c r="G287" s="71"/>
      <c r="H287" s="71"/>
      <c r="I287" s="71"/>
      <c r="J287" s="71"/>
      <c r="K287" s="71"/>
      <c r="L287" s="71"/>
      <c r="M287" s="71"/>
      <c r="N287" s="71"/>
      <c r="O287" s="71"/>
      <c r="P287" s="71"/>
      <c r="Q287" s="71"/>
      <c r="R287" s="71"/>
      <c r="S287" s="71"/>
      <c r="T287" s="71"/>
      <c r="U287" s="71"/>
    </row>
    <row r="288" spans="3:21">
      <c r="C288" s="71"/>
      <c r="D288" s="71"/>
      <c r="E288" s="71"/>
      <c r="F288" s="71"/>
      <c r="G288" s="71"/>
      <c r="H288" s="71"/>
      <c r="I288" s="71"/>
      <c r="J288" s="71"/>
      <c r="K288" s="71"/>
      <c r="L288" s="71"/>
      <c r="M288" s="71"/>
      <c r="N288" s="71"/>
      <c r="O288" s="71"/>
      <c r="P288" s="71"/>
      <c r="Q288" s="71"/>
      <c r="R288" s="71"/>
      <c r="S288" s="71"/>
      <c r="T288" s="71"/>
      <c r="U288" s="71"/>
    </row>
    <row r="289" spans="3:21">
      <c r="C289" s="71"/>
      <c r="D289" s="71"/>
      <c r="E289" s="71"/>
      <c r="F289" s="71"/>
      <c r="G289" s="71"/>
      <c r="H289" s="71"/>
      <c r="I289" s="71"/>
      <c r="J289" s="71"/>
      <c r="K289" s="71"/>
      <c r="L289" s="71"/>
      <c r="M289" s="71"/>
      <c r="N289" s="71"/>
      <c r="O289" s="71"/>
      <c r="P289" s="71"/>
      <c r="Q289" s="71"/>
      <c r="R289" s="71"/>
      <c r="S289" s="71"/>
      <c r="T289" s="71"/>
      <c r="U289" s="71"/>
    </row>
    <row r="290" spans="3:21">
      <c r="C290" s="71"/>
      <c r="D290" s="71"/>
      <c r="E290" s="71"/>
      <c r="F290" s="71"/>
      <c r="G290" s="71"/>
      <c r="H290" s="71"/>
      <c r="I290" s="71"/>
      <c r="J290" s="71"/>
      <c r="K290" s="71"/>
      <c r="L290" s="71"/>
      <c r="M290" s="71"/>
      <c r="N290" s="71"/>
      <c r="O290" s="71"/>
      <c r="P290" s="71"/>
      <c r="Q290" s="71"/>
      <c r="R290" s="71"/>
      <c r="S290" s="71"/>
      <c r="T290" s="71"/>
      <c r="U290" s="71"/>
    </row>
    <row r="291" spans="3:21">
      <c r="C291" s="71"/>
      <c r="D291" s="71"/>
      <c r="E291" s="71"/>
      <c r="F291" s="71"/>
      <c r="G291" s="71"/>
      <c r="H291" s="71"/>
      <c r="I291" s="71"/>
      <c r="J291" s="71"/>
      <c r="K291" s="71"/>
      <c r="L291" s="71"/>
      <c r="M291" s="71"/>
      <c r="N291" s="71"/>
      <c r="O291" s="71"/>
      <c r="P291" s="71"/>
      <c r="Q291" s="71"/>
      <c r="R291" s="71"/>
      <c r="S291" s="71"/>
      <c r="T291" s="71"/>
      <c r="U291" s="71"/>
    </row>
    <row r="292" spans="3:21">
      <c r="C292" s="71"/>
      <c r="D292" s="71"/>
      <c r="E292" s="71"/>
      <c r="F292" s="71"/>
      <c r="G292" s="71"/>
      <c r="H292" s="71"/>
      <c r="I292" s="71"/>
      <c r="J292" s="71"/>
      <c r="K292" s="71"/>
      <c r="L292" s="71"/>
      <c r="M292" s="71"/>
      <c r="N292" s="71"/>
      <c r="O292" s="71"/>
      <c r="P292" s="71"/>
      <c r="Q292" s="71"/>
      <c r="R292" s="71"/>
      <c r="S292" s="71"/>
      <c r="T292" s="71"/>
      <c r="U292" s="71"/>
    </row>
    <row r="293" spans="3:21">
      <c r="C293" s="71"/>
      <c r="D293" s="71"/>
      <c r="E293" s="71"/>
      <c r="F293" s="71"/>
      <c r="G293" s="71"/>
      <c r="H293" s="71"/>
      <c r="I293" s="71"/>
      <c r="J293" s="71"/>
      <c r="K293" s="71"/>
      <c r="L293" s="71"/>
      <c r="M293" s="71"/>
      <c r="N293" s="71"/>
      <c r="O293" s="71"/>
      <c r="P293" s="71"/>
      <c r="Q293" s="71"/>
      <c r="R293" s="71"/>
      <c r="S293" s="71"/>
      <c r="T293" s="71"/>
      <c r="U293" s="71"/>
    </row>
    <row r="294" spans="3:21">
      <c r="C294" s="71"/>
      <c r="D294" s="71"/>
      <c r="E294" s="71"/>
      <c r="F294" s="71"/>
      <c r="G294" s="71"/>
      <c r="H294" s="71"/>
      <c r="I294" s="71"/>
      <c r="J294" s="71"/>
      <c r="K294" s="71"/>
      <c r="L294" s="71"/>
      <c r="M294" s="71"/>
      <c r="N294" s="71"/>
      <c r="O294" s="71"/>
      <c r="P294" s="71"/>
      <c r="Q294" s="71"/>
      <c r="R294" s="71"/>
      <c r="S294" s="71"/>
      <c r="T294" s="71"/>
      <c r="U294" s="71"/>
    </row>
    <row r="295" spans="3:21">
      <c r="C295" s="71"/>
      <c r="D295" s="71"/>
      <c r="E295" s="71"/>
      <c r="F295" s="71"/>
      <c r="G295" s="71"/>
      <c r="H295" s="71"/>
      <c r="I295" s="71"/>
      <c r="J295" s="71"/>
      <c r="K295" s="71"/>
      <c r="L295" s="71"/>
      <c r="M295" s="71"/>
      <c r="N295" s="71"/>
      <c r="O295" s="71"/>
      <c r="P295" s="71"/>
      <c r="Q295" s="71"/>
      <c r="R295" s="71"/>
      <c r="S295" s="71"/>
      <c r="T295" s="71"/>
      <c r="U295" s="71"/>
    </row>
    <row r="296" spans="3:21">
      <c r="C296" s="71"/>
      <c r="D296" s="71"/>
      <c r="E296" s="71"/>
      <c r="F296" s="71"/>
      <c r="G296" s="71"/>
      <c r="H296" s="71"/>
      <c r="I296" s="71"/>
      <c r="J296" s="71"/>
      <c r="K296" s="71"/>
      <c r="L296" s="71"/>
      <c r="M296" s="71"/>
      <c r="N296" s="71"/>
      <c r="O296" s="71"/>
      <c r="P296" s="71"/>
      <c r="Q296" s="71"/>
      <c r="R296" s="71"/>
      <c r="S296" s="71"/>
      <c r="T296" s="71"/>
      <c r="U296" s="71"/>
    </row>
    <row r="297" spans="3:21">
      <c r="C297" s="71"/>
      <c r="D297" s="71"/>
      <c r="E297" s="71"/>
      <c r="F297" s="71"/>
      <c r="G297" s="71"/>
      <c r="H297" s="71"/>
      <c r="I297" s="71"/>
      <c r="J297" s="71"/>
      <c r="K297" s="71"/>
      <c r="L297" s="71"/>
      <c r="M297" s="71"/>
      <c r="N297" s="71"/>
      <c r="O297" s="71"/>
      <c r="P297" s="71"/>
      <c r="Q297" s="71"/>
      <c r="R297" s="71"/>
      <c r="S297" s="71"/>
      <c r="T297" s="71"/>
      <c r="U297" s="71"/>
    </row>
    <row r="298" spans="3:21">
      <c r="C298" s="71"/>
      <c r="D298" s="71"/>
      <c r="E298" s="71"/>
      <c r="F298" s="71"/>
      <c r="G298" s="71"/>
      <c r="H298" s="71"/>
      <c r="I298" s="71"/>
      <c r="J298" s="71"/>
      <c r="K298" s="71"/>
      <c r="L298" s="71"/>
      <c r="M298" s="71"/>
      <c r="N298" s="71"/>
      <c r="O298" s="71"/>
      <c r="P298" s="71"/>
      <c r="Q298" s="71"/>
      <c r="R298" s="71"/>
      <c r="S298" s="71"/>
      <c r="T298" s="71"/>
      <c r="U298" s="71"/>
    </row>
    <row r="299" spans="3:21">
      <c r="C299" s="71"/>
      <c r="D299" s="71"/>
      <c r="E299" s="71"/>
      <c r="F299" s="71"/>
      <c r="G299" s="71"/>
      <c r="H299" s="71"/>
      <c r="I299" s="71"/>
      <c r="J299" s="71"/>
      <c r="K299" s="71"/>
      <c r="L299" s="71"/>
      <c r="M299" s="71"/>
      <c r="N299" s="71"/>
      <c r="O299" s="71"/>
      <c r="P299" s="71"/>
      <c r="Q299" s="71"/>
      <c r="R299" s="71"/>
      <c r="S299" s="71"/>
      <c r="T299" s="71"/>
      <c r="U299" s="71"/>
    </row>
    <row r="300" spans="3:21">
      <c r="C300" s="71"/>
      <c r="D300" s="71"/>
      <c r="E300" s="71"/>
      <c r="F300" s="71"/>
      <c r="G300" s="71"/>
      <c r="H300" s="71"/>
      <c r="I300" s="71"/>
      <c r="J300" s="71"/>
      <c r="K300" s="71"/>
      <c r="L300" s="71"/>
      <c r="M300" s="71"/>
      <c r="N300" s="71"/>
      <c r="O300" s="71"/>
      <c r="P300" s="71"/>
      <c r="Q300" s="71"/>
      <c r="R300" s="71"/>
      <c r="S300" s="71"/>
      <c r="T300" s="71"/>
      <c r="U300" s="71"/>
    </row>
    <row r="301" spans="3:21">
      <c r="C301" s="71"/>
      <c r="D301" s="71"/>
      <c r="E301" s="71"/>
      <c r="F301" s="71"/>
      <c r="G301" s="71"/>
      <c r="H301" s="71"/>
      <c r="I301" s="71"/>
      <c r="J301" s="71"/>
      <c r="K301" s="71"/>
      <c r="L301" s="71"/>
      <c r="M301" s="71"/>
      <c r="N301" s="71"/>
      <c r="O301" s="71"/>
      <c r="P301" s="71"/>
      <c r="Q301" s="71"/>
      <c r="R301" s="71"/>
      <c r="S301" s="71"/>
      <c r="T301" s="71"/>
      <c r="U301" s="71"/>
    </row>
    <row r="302" spans="3:21">
      <c r="C302" s="71"/>
      <c r="D302" s="71"/>
      <c r="E302" s="71"/>
      <c r="F302" s="71"/>
      <c r="G302" s="71"/>
      <c r="H302" s="71"/>
      <c r="I302" s="71"/>
      <c r="J302" s="71"/>
      <c r="K302" s="71"/>
      <c r="L302" s="71"/>
      <c r="M302" s="71"/>
      <c r="N302" s="71"/>
      <c r="O302" s="71"/>
      <c r="P302" s="71"/>
      <c r="Q302" s="71"/>
      <c r="R302" s="71"/>
      <c r="S302" s="71"/>
      <c r="T302" s="71"/>
      <c r="U302" s="71"/>
    </row>
    <row r="303" spans="3:21">
      <c r="C303" s="71"/>
      <c r="D303" s="71"/>
      <c r="E303" s="71"/>
      <c r="F303" s="71"/>
      <c r="G303" s="71"/>
      <c r="H303" s="71"/>
      <c r="I303" s="71"/>
      <c r="J303" s="71"/>
      <c r="K303" s="71"/>
      <c r="L303" s="71"/>
      <c r="M303" s="71"/>
      <c r="N303" s="71"/>
      <c r="O303" s="71"/>
      <c r="P303" s="71"/>
      <c r="Q303" s="71"/>
      <c r="R303" s="71"/>
      <c r="S303" s="71"/>
      <c r="T303" s="71"/>
      <c r="U303" s="71"/>
    </row>
    <row r="304" spans="3:21">
      <c r="C304" s="71"/>
      <c r="D304" s="71"/>
      <c r="E304" s="71"/>
      <c r="F304" s="71"/>
      <c r="G304" s="71"/>
      <c r="H304" s="71"/>
      <c r="I304" s="71"/>
      <c r="J304" s="71"/>
      <c r="K304" s="71"/>
      <c r="L304" s="71"/>
      <c r="M304" s="71"/>
      <c r="N304" s="71"/>
      <c r="O304" s="71"/>
      <c r="P304" s="71"/>
      <c r="Q304" s="71"/>
      <c r="R304" s="71"/>
      <c r="S304" s="71"/>
      <c r="T304" s="71"/>
      <c r="U304" s="71"/>
    </row>
    <row r="305" spans="3:21">
      <c r="C305" s="71"/>
      <c r="D305" s="71"/>
      <c r="E305" s="71"/>
      <c r="F305" s="71"/>
      <c r="G305" s="71"/>
      <c r="H305" s="71"/>
      <c r="I305" s="71"/>
      <c r="J305" s="71"/>
      <c r="K305" s="71"/>
      <c r="L305" s="71"/>
      <c r="M305" s="71"/>
      <c r="N305" s="71"/>
      <c r="O305" s="71"/>
      <c r="P305" s="71"/>
      <c r="Q305" s="71"/>
      <c r="R305" s="71"/>
      <c r="S305" s="71"/>
      <c r="T305" s="71"/>
      <c r="U305" s="71"/>
    </row>
    <row r="306" spans="3:21">
      <c r="C306" s="71"/>
      <c r="D306" s="71"/>
      <c r="E306" s="71"/>
      <c r="F306" s="71"/>
      <c r="G306" s="71"/>
      <c r="H306" s="71"/>
      <c r="I306" s="71"/>
      <c r="J306" s="71"/>
      <c r="K306" s="71"/>
      <c r="L306" s="71"/>
      <c r="M306" s="71"/>
      <c r="N306" s="71"/>
      <c r="O306" s="71"/>
      <c r="P306" s="71"/>
      <c r="Q306" s="71"/>
      <c r="R306" s="71"/>
      <c r="S306" s="71"/>
      <c r="T306" s="71"/>
      <c r="U306" s="71"/>
    </row>
    <row r="307" spans="3:21">
      <c r="C307" s="71"/>
      <c r="D307" s="71"/>
      <c r="E307" s="71"/>
      <c r="F307" s="71"/>
      <c r="G307" s="71"/>
      <c r="H307" s="71"/>
      <c r="I307" s="71"/>
      <c r="J307" s="71"/>
      <c r="K307" s="71"/>
      <c r="L307" s="71"/>
      <c r="M307" s="71"/>
      <c r="N307" s="71"/>
      <c r="O307" s="71"/>
      <c r="P307" s="71"/>
      <c r="Q307" s="71"/>
      <c r="R307" s="71"/>
      <c r="S307" s="71"/>
      <c r="T307" s="71"/>
      <c r="U307" s="71"/>
    </row>
    <row r="308" spans="3:21">
      <c r="C308" s="71"/>
      <c r="D308" s="71"/>
      <c r="E308" s="71"/>
      <c r="F308" s="71"/>
      <c r="G308" s="71"/>
      <c r="H308" s="71"/>
      <c r="I308" s="71"/>
      <c r="J308" s="71"/>
      <c r="K308" s="71"/>
      <c r="L308" s="71"/>
      <c r="M308" s="71"/>
      <c r="N308" s="71"/>
      <c r="O308" s="71"/>
    </row>
    <row r="309" spans="3:21">
      <c r="C309" s="71"/>
      <c r="D309" s="71"/>
      <c r="E309" s="71"/>
      <c r="F309" s="71"/>
      <c r="G309" s="71"/>
      <c r="H309" s="71"/>
      <c r="I309" s="71"/>
      <c r="J309" s="71"/>
      <c r="K309" s="71"/>
      <c r="L309" s="71"/>
      <c r="M309" s="71"/>
      <c r="N309" s="71"/>
      <c r="O309" s="71"/>
    </row>
    <row r="310" spans="3:21">
      <c r="C310" s="71"/>
      <c r="D310" s="71"/>
      <c r="E310" s="71"/>
      <c r="F310" s="71"/>
      <c r="G310" s="71"/>
      <c r="H310" s="71"/>
      <c r="I310" s="71"/>
      <c r="J310" s="71"/>
      <c r="K310" s="71"/>
      <c r="L310" s="71"/>
      <c r="M310" s="71"/>
      <c r="N310" s="71"/>
      <c r="O310" s="71"/>
    </row>
    <row r="311" spans="3:21">
      <c r="C311" s="71"/>
      <c r="D311" s="71"/>
      <c r="E311" s="71"/>
      <c r="F311" s="71"/>
      <c r="G311" s="71"/>
      <c r="H311" s="71"/>
      <c r="I311" s="71"/>
      <c r="J311" s="71"/>
      <c r="K311" s="71"/>
      <c r="L311" s="71"/>
      <c r="M311" s="71"/>
      <c r="N311" s="71"/>
      <c r="O311" s="71"/>
    </row>
    <row r="312" spans="3:21">
      <c r="C312" s="71"/>
      <c r="D312" s="71"/>
      <c r="E312" s="71"/>
      <c r="F312" s="71"/>
      <c r="G312" s="71"/>
      <c r="H312" s="71"/>
      <c r="I312" s="71"/>
      <c r="J312" s="71"/>
      <c r="K312" s="71"/>
      <c r="L312" s="71"/>
      <c r="M312" s="71"/>
      <c r="N312" s="71"/>
      <c r="O312" s="71"/>
    </row>
    <row r="313" spans="3:21">
      <c r="C313" s="71"/>
      <c r="D313" s="71"/>
      <c r="E313" s="71"/>
      <c r="F313" s="71"/>
      <c r="G313" s="71"/>
      <c r="H313" s="71"/>
      <c r="I313" s="71"/>
      <c r="J313" s="71"/>
      <c r="K313" s="71"/>
      <c r="L313" s="71"/>
      <c r="M313" s="71"/>
      <c r="N313" s="71"/>
      <c r="O313" s="71"/>
    </row>
    <row r="314" spans="3:21">
      <c r="C314" s="71"/>
      <c r="D314" s="71"/>
      <c r="E314" s="71"/>
      <c r="F314" s="71"/>
      <c r="G314" s="71"/>
      <c r="H314" s="71"/>
      <c r="I314" s="71"/>
      <c r="J314" s="71"/>
      <c r="K314" s="71"/>
      <c r="L314" s="71"/>
      <c r="M314" s="71"/>
      <c r="N314" s="71"/>
      <c r="O314" s="71"/>
    </row>
    <row r="315" spans="3:21">
      <c r="C315" s="71"/>
      <c r="D315" s="71"/>
      <c r="E315" s="71"/>
      <c r="F315" s="71"/>
      <c r="G315" s="71"/>
      <c r="H315" s="71"/>
      <c r="I315" s="71"/>
      <c r="J315" s="71"/>
      <c r="K315" s="71"/>
      <c r="L315" s="71"/>
      <c r="M315" s="71"/>
      <c r="N315" s="71"/>
      <c r="O315" s="71"/>
    </row>
  </sheetData>
  <mergeCells count="8">
    <mergeCell ref="C108:N108"/>
    <mergeCell ref="C106:N106"/>
    <mergeCell ref="C102:N102"/>
    <mergeCell ref="C103:N103"/>
    <mergeCell ref="C100:N100"/>
    <mergeCell ref="C101:N101"/>
    <mergeCell ref="C104:N104"/>
    <mergeCell ref="C105:N105"/>
  </mergeCells>
  <phoneticPr fontId="0" type="noConversion"/>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tabSelected="1" topLeftCell="H1" zoomScale="80" zoomScaleNormal="80" workbookViewId="0">
      <selection activeCell="R43" sqref="R43"/>
    </sheetView>
  </sheetViews>
  <sheetFormatPr defaultColWidth="8.88671875" defaultRowHeight="12.75" outlineLevelRow="1"/>
  <cols>
    <col min="1" max="1" width="20.21875" style="155" customWidth="1"/>
    <col min="2" max="2" width="25.5546875" style="155" customWidth="1"/>
    <col min="3" max="3" width="11.109375" style="155" customWidth="1"/>
    <col min="4" max="4" width="11.33203125" style="155" customWidth="1"/>
    <col min="5" max="5" width="11.109375" style="155" customWidth="1"/>
    <col min="6" max="7" width="8.5546875" style="155" customWidth="1"/>
    <col min="8" max="8" width="9.77734375" style="155" customWidth="1"/>
    <col min="9" max="10" width="10.44140625" style="155" customWidth="1"/>
    <col min="11" max="11" width="8.5546875" style="155" customWidth="1"/>
    <col min="12" max="12" width="9" style="155" customWidth="1"/>
    <col min="13" max="13" width="13.21875" style="155" customWidth="1"/>
    <col min="14" max="14" width="7.109375" style="155" hidden="1" customWidth="1"/>
    <col min="15" max="15" width="9.33203125" style="155" customWidth="1"/>
    <col min="16" max="17" width="14.44140625" style="155" customWidth="1"/>
    <col min="18" max="18" width="14.44140625" style="198" customWidth="1"/>
    <col min="19" max="19" width="14.44140625" style="155" customWidth="1"/>
    <col min="20" max="20" width="1.88671875" style="155" customWidth="1"/>
    <col min="21" max="24" width="14.44140625" style="155" customWidth="1"/>
    <col min="25" max="16384" width="8.88671875" style="155"/>
  </cols>
  <sheetData>
    <row r="1" spans="1:24" s="197" customFormat="1" ht="18">
      <c r="A1" s="122" t="s">
        <v>121</v>
      </c>
      <c r="R1" s="198"/>
    </row>
    <row r="2" spans="1:24">
      <c r="A2" s="123"/>
    </row>
    <row r="3" spans="1:24">
      <c r="A3" s="199" t="s">
        <v>122</v>
      </c>
      <c r="B3" s="200">
        <v>2016</v>
      </c>
      <c r="C3" s="124"/>
      <c r="D3" s="124"/>
      <c r="E3" s="124"/>
    </row>
    <row r="4" spans="1:24">
      <c r="A4" s="123"/>
      <c r="B4" s="124"/>
      <c r="C4" s="124"/>
      <c r="D4" s="124"/>
      <c r="E4" s="124"/>
      <c r="P4" s="124"/>
      <c r="Q4" s="124"/>
    </row>
    <row r="5" spans="1:24">
      <c r="A5" s="199" t="s">
        <v>123</v>
      </c>
      <c r="B5" s="201" t="s">
        <v>87</v>
      </c>
      <c r="C5" s="124"/>
      <c r="D5" s="124"/>
      <c r="E5" s="124"/>
      <c r="P5" s="124"/>
      <c r="Q5" s="124"/>
    </row>
    <row r="6" spans="1:24" ht="52.9" customHeight="1">
      <c r="A6" s="123"/>
      <c r="B6" s="124"/>
      <c r="C6" s="124"/>
      <c r="D6" s="124"/>
      <c r="E6" s="124"/>
      <c r="N6" s="202" t="s">
        <v>124</v>
      </c>
      <c r="P6" s="229" t="s">
        <v>201</v>
      </c>
      <c r="Q6" s="229" t="s">
        <v>202</v>
      </c>
      <c r="R6" s="231" t="s">
        <v>204</v>
      </c>
      <c r="S6" s="231" t="s">
        <v>200</v>
      </c>
      <c r="U6" s="229" t="s">
        <v>201</v>
      </c>
      <c r="V6" s="229" t="s">
        <v>202</v>
      </c>
      <c r="W6" s="231" t="s">
        <v>204</v>
      </c>
      <c r="X6" s="231" t="s">
        <v>200</v>
      </c>
    </row>
    <row r="7" spans="1:24">
      <c r="A7" s="125"/>
      <c r="B7" s="126" t="s">
        <v>125</v>
      </c>
      <c r="C7" s="127">
        <v>279</v>
      </c>
      <c r="D7" s="127">
        <v>286</v>
      </c>
      <c r="E7" s="127">
        <v>1022</v>
      </c>
      <c r="F7" s="127">
        <v>1471</v>
      </c>
      <c r="G7" s="127">
        <v>1472</v>
      </c>
      <c r="H7" s="127">
        <v>2097</v>
      </c>
      <c r="I7" s="127">
        <v>2562</v>
      </c>
      <c r="J7" s="127">
        <v>3104</v>
      </c>
      <c r="K7" s="127">
        <v>3105</v>
      </c>
      <c r="L7" s="127">
        <v>1542</v>
      </c>
      <c r="M7" s="127">
        <v>2634</v>
      </c>
      <c r="N7" s="128" t="s">
        <v>126</v>
      </c>
      <c r="P7" s="127">
        <v>279</v>
      </c>
      <c r="Q7" s="127">
        <v>279</v>
      </c>
      <c r="R7" s="127">
        <v>279</v>
      </c>
      <c r="S7" s="127">
        <v>279</v>
      </c>
      <c r="U7" s="127">
        <v>286</v>
      </c>
      <c r="V7" s="127">
        <v>286</v>
      </c>
      <c r="W7" s="127">
        <v>286</v>
      </c>
      <c r="X7" s="127">
        <v>286</v>
      </c>
    </row>
    <row r="8" spans="1:24" ht="25.5" outlineLevel="1">
      <c r="A8" s="125"/>
      <c r="B8" s="126" t="s">
        <v>127</v>
      </c>
      <c r="C8" s="127">
        <v>200258</v>
      </c>
      <c r="D8" s="127">
        <v>68211</v>
      </c>
      <c r="E8" s="127">
        <v>54651</v>
      </c>
      <c r="F8" s="127">
        <v>68481</v>
      </c>
      <c r="G8" s="127">
        <v>65811</v>
      </c>
      <c r="H8" s="127" t="s">
        <v>192</v>
      </c>
      <c r="I8" s="127" t="s">
        <v>128</v>
      </c>
      <c r="J8" s="127">
        <v>82071</v>
      </c>
      <c r="K8" s="127">
        <v>56711</v>
      </c>
      <c r="L8" s="127">
        <v>68391</v>
      </c>
      <c r="M8" s="127" t="s">
        <v>193</v>
      </c>
      <c r="N8" s="128"/>
      <c r="P8" s="127"/>
      <c r="Q8" s="127"/>
      <c r="R8" s="127"/>
      <c r="S8" s="127"/>
      <c r="U8" s="127"/>
      <c r="V8" s="127"/>
      <c r="W8" s="127"/>
      <c r="X8" s="127"/>
    </row>
    <row r="9" spans="1:24">
      <c r="A9" s="125"/>
      <c r="B9" s="126" t="s">
        <v>129</v>
      </c>
      <c r="C9" s="129" t="s">
        <v>133</v>
      </c>
      <c r="D9" s="129" t="s">
        <v>133</v>
      </c>
      <c r="E9" s="129" t="s">
        <v>131</v>
      </c>
      <c r="F9" s="129" t="s">
        <v>132</v>
      </c>
      <c r="G9" s="129" t="s">
        <v>132</v>
      </c>
      <c r="H9" s="129" t="s">
        <v>130</v>
      </c>
      <c r="I9" s="129" t="s">
        <v>133</v>
      </c>
      <c r="J9" s="129" t="s">
        <v>133</v>
      </c>
      <c r="K9" s="129" t="s">
        <v>133</v>
      </c>
      <c r="L9" s="129" t="s">
        <v>132</v>
      </c>
      <c r="M9" s="129" t="s">
        <v>131</v>
      </c>
      <c r="P9" s="129" t="s">
        <v>133</v>
      </c>
      <c r="Q9" s="129" t="s">
        <v>133</v>
      </c>
      <c r="R9" s="129" t="s">
        <v>133</v>
      </c>
      <c r="S9" s="129" t="s">
        <v>133</v>
      </c>
      <c r="U9" s="129" t="s">
        <v>133</v>
      </c>
      <c r="V9" s="129" t="s">
        <v>133</v>
      </c>
      <c r="W9" s="129" t="s">
        <v>133</v>
      </c>
      <c r="X9" s="129" t="s">
        <v>133</v>
      </c>
    </row>
    <row r="10" spans="1:24" ht="15" customHeight="1">
      <c r="A10" s="125"/>
      <c r="B10" s="126" t="s">
        <v>134</v>
      </c>
      <c r="C10" s="129" t="s">
        <v>124</v>
      </c>
      <c r="D10" s="129" t="s">
        <v>124</v>
      </c>
      <c r="E10" s="129" t="s">
        <v>124</v>
      </c>
      <c r="F10" s="129" t="s">
        <v>126</v>
      </c>
      <c r="G10" s="129" t="s">
        <v>126</v>
      </c>
      <c r="H10" s="129" t="s">
        <v>126</v>
      </c>
      <c r="I10" s="129" t="s">
        <v>126</v>
      </c>
      <c r="J10" s="129" t="s">
        <v>126</v>
      </c>
      <c r="K10" s="129" t="s">
        <v>126</v>
      </c>
      <c r="L10" s="129" t="s">
        <v>126</v>
      </c>
      <c r="M10" s="129" t="s">
        <v>124</v>
      </c>
      <c r="P10" s="129" t="s">
        <v>124</v>
      </c>
      <c r="Q10" s="129" t="s">
        <v>124</v>
      </c>
      <c r="R10" s="129" t="s">
        <v>124</v>
      </c>
      <c r="S10" s="129" t="s">
        <v>124</v>
      </c>
      <c r="U10" s="129" t="s">
        <v>124</v>
      </c>
      <c r="V10" s="129" t="s">
        <v>124</v>
      </c>
      <c r="W10" s="129" t="s">
        <v>124</v>
      </c>
      <c r="X10" s="129" t="s">
        <v>124</v>
      </c>
    </row>
    <row r="11" spans="1:24">
      <c r="A11" s="130" t="s">
        <v>135</v>
      </c>
      <c r="B11" s="131" t="str">
        <f xml:space="preserve"> "December " &amp; B3-1</f>
        <v>December 2015</v>
      </c>
      <c r="C11" s="188">
        <f>P11-Q11+R11-S11</f>
        <v>15095072.16</v>
      </c>
      <c r="D11" s="203">
        <f>U11-V11+W11-X11</f>
        <v>154475128.08000001</v>
      </c>
      <c r="E11" s="188">
        <v>6818430.4199999999</v>
      </c>
      <c r="F11" s="182">
        <v>37830.28</v>
      </c>
      <c r="G11" s="184">
        <v>41615.019999999997</v>
      </c>
      <c r="H11" s="182">
        <v>2037349.2849999999</v>
      </c>
      <c r="I11" s="184">
        <v>4890470.12</v>
      </c>
      <c r="J11" s="182">
        <v>0</v>
      </c>
      <c r="K11" s="184">
        <v>79583.81</v>
      </c>
      <c r="L11" s="192">
        <v>88941.59</v>
      </c>
      <c r="M11" s="184">
        <v>17061127.52</v>
      </c>
      <c r="P11" s="184">
        <f>'[6]Plant Data - Transposed'!O24</f>
        <v>15826732.390000001</v>
      </c>
      <c r="Q11" s="182">
        <f>'[7]6 Adj to Rate Base'!C35</f>
        <v>731660.23</v>
      </c>
      <c r="R11" s="189">
        <v>0</v>
      </c>
      <c r="S11" s="191">
        <v>0</v>
      </c>
      <c r="T11" s="202"/>
      <c r="U11" s="184">
        <f>'[7]6 Adj to Rate Base'!B11</f>
        <v>165862154.62</v>
      </c>
      <c r="V11" s="182">
        <f>'[7]6 Adj to Rate Base'!C11</f>
        <v>11387026.539999999</v>
      </c>
      <c r="W11" s="189">
        <v>0</v>
      </c>
      <c r="X11" s="191">
        <v>0</v>
      </c>
    </row>
    <row r="12" spans="1:24">
      <c r="A12" s="132" t="s">
        <v>136</v>
      </c>
      <c r="B12" s="133" t="str">
        <f xml:space="preserve"> "January " &amp; B3</f>
        <v>January 2016</v>
      </c>
      <c r="C12" s="194">
        <f t="shared" ref="C12:C23" si="0">P12-Q12+R12-S12</f>
        <v>15095072.16</v>
      </c>
      <c r="D12" s="192">
        <f t="shared" ref="D12:D23" si="1">U12-V12+W12-X12</f>
        <v>154475128.08000001</v>
      </c>
      <c r="E12" s="194">
        <v>6818430.4199999999</v>
      </c>
      <c r="F12" s="182">
        <v>37830.28</v>
      </c>
      <c r="G12" s="184">
        <v>41615.019999999997</v>
      </c>
      <c r="H12" s="182">
        <v>2037349.2849999999</v>
      </c>
      <c r="I12" s="184">
        <v>4890470.12</v>
      </c>
      <c r="J12" s="182">
        <v>0</v>
      </c>
      <c r="K12" s="184">
        <v>79583.81</v>
      </c>
      <c r="L12" s="192">
        <v>88941.59</v>
      </c>
      <c r="M12" s="184">
        <v>17061127.52</v>
      </c>
      <c r="P12" s="184">
        <f>'[6]Plant Data - Transposed'!O25</f>
        <v>15826732.390000001</v>
      </c>
      <c r="Q12" s="182">
        <f>'[7]6 Adj to Rate Base'!C36</f>
        <v>731660.23</v>
      </c>
      <c r="R12" s="184">
        <v>0</v>
      </c>
      <c r="S12" s="192">
        <v>0</v>
      </c>
      <c r="T12" s="202"/>
      <c r="U12" s="184">
        <f>'[7]6 Adj to Rate Base'!B12</f>
        <v>165862154.62</v>
      </c>
      <c r="V12" s="182">
        <f>'[7]6 Adj to Rate Base'!C12</f>
        <v>11387026.539999999</v>
      </c>
      <c r="W12" s="184">
        <v>0</v>
      </c>
      <c r="X12" s="192">
        <v>0</v>
      </c>
    </row>
    <row r="13" spans="1:24">
      <c r="A13" s="132"/>
      <c r="B13" s="135" t="s">
        <v>137</v>
      </c>
      <c r="C13" s="194">
        <f t="shared" si="0"/>
        <v>15095072.16</v>
      </c>
      <c r="D13" s="192">
        <f t="shared" si="1"/>
        <v>154475128.08000001</v>
      </c>
      <c r="E13" s="194">
        <v>6818430.4199999999</v>
      </c>
      <c r="F13" s="182">
        <v>37830.28</v>
      </c>
      <c r="G13" s="184">
        <v>41615.019999999997</v>
      </c>
      <c r="H13" s="182">
        <v>2037349.2849999999</v>
      </c>
      <c r="I13" s="184">
        <v>4890470.12</v>
      </c>
      <c r="J13" s="182">
        <v>0</v>
      </c>
      <c r="K13" s="184">
        <v>79583.81</v>
      </c>
      <c r="L13" s="192">
        <v>88941.59</v>
      </c>
      <c r="M13" s="184">
        <v>17061127.52</v>
      </c>
      <c r="P13" s="184">
        <f>'[6]Plant Data - Transposed'!O26</f>
        <v>15826732.390000001</v>
      </c>
      <c r="Q13" s="182">
        <f>'[7]6 Adj to Rate Base'!C37</f>
        <v>731660.23</v>
      </c>
      <c r="R13" s="184">
        <v>0</v>
      </c>
      <c r="S13" s="192">
        <v>0</v>
      </c>
      <c r="T13" s="202"/>
      <c r="U13" s="184">
        <f>'[7]6 Adj to Rate Base'!B13</f>
        <v>165862154.62</v>
      </c>
      <c r="V13" s="182">
        <f>'[7]6 Adj to Rate Base'!C13</f>
        <v>11387026.539999999</v>
      </c>
      <c r="W13" s="184">
        <v>0</v>
      </c>
      <c r="X13" s="192">
        <v>0</v>
      </c>
    </row>
    <row r="14" spans="1:24">
      <c r="A14" s="132"/>
      <c r="B14" s="135" t="s">
        <v>138</v>
      </c>
      <c r="C14" s="194">
        <f t="shared" si="0"/>
        <v>15095072.16</v>
      </c>
      <c r="D14" s="192">
        <f t="shared" si="1"/>
        <v>154475128.08000001</v>
      </c>
      <c r="E14" s="194">
        <v>6818430.4199999999</v>
      </c>
      <c r="F14" s="182">
        <v>37830.28</v>
      </c>
      <c r="G14" s="184">
        <v>41615.019999999997</v>
      </c>
      <c r="H14" s="182">
        <v>2037349.2849999999</v>
      </c>
      <c r="I14" s="184">
        <v>4890470.12</v>
      </c>
      <c r="J14" s="182">
        <v>0</v>
      </c>
      <c r="K14" s="184">
        <v>79583.81</v>
      </c>
      <c r="L14" s="192">
        <v>88941.59</v>
      </c>
      <c r="M14" s="184">
        <v>17061127.52</v>
      </c>
      <c r="P14" s="184">
        <f>'[6]Plant Data - Transposed'!O27</f>
        <v>15826732.390000001</v>
      </c>
      <c r="Q14" s="182">
        <f>'[7]6 Adj to Rate Base'!C38</f>
        <v>731660.23</v>
      </c>
      <c r="R14" s="184">
        <v>0</v>
      </c>
      <c r="S14" s="192">
        <v>0</v>
      </c>
      <c r="T14" s="202"/>
      <c r="U14" s="184">
        <f>'[7]6 Adj to Rate Base'!B14</f>
        <v>165862154.62</v>
      </c>
      <c r="V14" s="182">
        <f>'[7]6 Adj to Rate Base'!C14</f>
        <v>11387026.539999999</v>
      </c>
      <c r="W14" s="184">
        <v>0</v>
      </c>
      <c r="X14" s="192">
        <v>0</v>
      </c>
    </row>
    <row r="15" spans="1:24">
      <c r="A15" s="132"/>
      <c r="B15" s="135" t="s">
        <v>139</v>
      </c>
      <c r="C15" s="194">
        <f t="shared" si="0"/>
        <v>15095072.16</v>
      </c>
      <c r="D15" s="192">
        <f t="shared" si="1"/>
        <v>154475128.08000001</v>
      </c>
      <c r="E15" s="194">
        <v>6818430.4199999999</v>
      </c>
      <c r="F15" s="182">
        <v>37830.28</v>
      </c>
      <c r="G15" s="184">
        <v>41615.019999999997</v>
      </c>
      <c r="H15" s="182">
        <v>2037349.2849999999</v>
      </c>
      <c r="I15" s="184">
        <v>4890470.12</v>
      </c>
      <c r="J15" s="182">
        <v>0</v>
      </c>
      <c r="K15" s="184">
        <v>79583.81</v>
      </c>
      <c r="L15" s="192">
        <v>88941.59</v>
      </c>
      <c r="M15" s="184">
        <v>17061127.52</v>
      </c>
      <c r="P15" s="184">
        <f>'[6]Plant Data - Transposed'!O28</f>
        <v>15826732.390000001</v>
      </c>
      <c r="Q15" s="182">
        <f>'[7]6 Adj to Rate Base'!C39</f>
        <v>731660.23</v>
      </c>
      <c r="R15" s="184">
        <v>0</v>
      </c>
      <c r="S15" s="192">
        <v>0</v>
      </c>
      <c r="T15" s="202"/>
      <c r="U15" s="184">
        <f>'[7]6 Adj to Rate Base'!B15</f>
        <v>165862154.62</v>
      </c>
      <c r="V15" s="182">
        <f>'[7]6 Adj to Rate Base'!C15</f>
        <v>11387026.539999999</v>
      </c>
      <c r="W15" s="184">
        <v>0</v>
      </c>
      <c r="X15" s="192">
        <v>0</v>
      </c>
    </row>
    <row r="16" spans="1:24">
      <c r="A16" s="132"/>
      <c r="B16" s="135" t="s">
        <v>140</v>
      </c>
      <c r="C16" s="194">
        <f t="shared" si="0"/>
        <v>15095072.16</v>
      </c>
      <c r="D16" s="192">
        <f t="shared" si="1"/>
        <v>154475128.08000001</v>
      </c>
      <c r="E16" s="194">
        <v>6818430.4199999999</v>
      </c>
      <c r="F16" s="182">
        <v>37830.28</v>
      </c>
      <c r="G16" s="184">
        <v>41615.019999999997</v>
      </c>
      <c r="H16" s="182">
        <v>2037349.2849999999</v>
      </c>
      <c r="I16" s="184">
        <v>4890470.12</v>
      </c>
      <c r="J16" s="182">
        <v>0</v>
      </c>
      <c r="K16" s="184">
        <v>79583.81</v>
      </c>
      <c r="L16" s="192">
        <v>88941.59</v>
      </c>
      <c r="M16" s="184">
        <v>17061127.52</v>
      </c>
      <c r="P16" s="184">
        <f>'[6]Plant Data - Transposed'!O29</f>
        <v>15826732.390000001</v>
      </c>
      <c r="Q16" s="182">
        <f>'[7]6 Adj to Rate Base'!C40</f>
        <v>731660.23</v>
      </c>
      <c r="R16" s="184">
        <v>0</v>
      </c>
      <c r="S16" s="192">
        <v>0</v>
      </c>
      <c r="T16" s="202"/>
      <c r="U16" s="184">
        <f>'[7]6 Adj to Rate Base'!B16</f>
        <v>165862154.62</v>
      </c>
      <c r="V16" s="182">
        <f>'[7]6 Adj to Rate Base'!C16</f>
        <v>11387026.539999999</v>
      </c>
      <c r="W16" s="184">
        <v>0</v>
      </c>
      <c r="X16" s="192">
        <v>0</v>
      </c>
    </row>
    <row r="17" spans="1:24">
      <c r="A17" s="132"/>
      <c r="B17" s="135" t="s">
        <v>141</v>
      </c>
      <c r="C17" s="194">
        <f t="shared" si="0"/>
        <v>15095072.16</v>
      </c>
      <c r="D17" s="192">
        <f t="shared" si="1"/>
        <v>154475128.08000001</v>
      </c>
      <c r="E17" s="194">
        <v>6818430.4199999999</v>
      </c>
      <c r="F17" s="182">
        <v>37830.28</v>
      </c>
      <c r="G17" s="184">
        <v>41615.019999999997</v>
      </c>
      <c r="H17" s="182">
        <v>2037349.2849999999</v>
      </c>
      <c r="I17" s="184">
        <v>4890470.12</v>
      </c>
      <c r="J17" s="182">
        <v>0</v>
      </c>
      <c r="K17" s="184">
        <v>79583.81</v>
      </c>
      <c r="L17" s="192">
        <v>88941.59</v>
      </c>
      <c r="M17" s="184">
        <v>17061127.52</v>
      </c>
      <c r="P17" s="184">
        <f>'[6]Plant Data - Transposed'!O30</f>
        <v>15826732.390000001</v>
      </c>
      <c r="Q17" s="182">
        <f>'[7]6 Adj to Rate Base'!C41</f>
        <v>731660.23</v>
      </c>
      <c r="R17" s="184">
        <v>0</v>
      </c>
      <c r="S17" s="192">
        <v>0</v>
      </c>
      <c r="T17" s="202"/>
      <c r="U17" s="184">
        <f>'[7]6 Adj to Rate Base'!B17</f>
        <v>165862154.62</v>
      </c>
      <c r="V17" s="182">
        <f>'[7]6 Adj to Rate Base'!C17</f>
        <v>11387026.539999999</v>
      </c>
      <c r="W17" s="184">
        <v>0</v>
      </c>
      <c r="X17" s="192">
        <v>0</v>
      </c>
    </row>
    <row r="18" spans="1:24">
      <c r="A18" s="132"/>
      <c r="B18" s="135" t="s">
        <v>142</v>
      </c>
      <c r="C18" s="194">
        <f t="shared" si="0"/>
        <v>15095072.16</v>
      </c>
      <c r="D18" s="192">
        <f t="shared" si="1"/>
        <v>154475128.08000001</v>
      </c>
      <c r="E18" s="194">
        <v>6818430.4199999999</v>
      </c>
      <c r="F18" s="182">
        <v>37830.28</v>
      </c>
      <c r="G18" s="184">
        <v>41615.019999999997</v>
      </c>
      <c r="H18" s="182">
        <v>2037349.2849999999</v>
      </c>
      <c r="I18" s="184">
        <v>4890470.12</v>
      </c>
      <c r="J18" s="182">
        <v>0</v>
      </c>
      <c r="K18" s="184">
        <v>79583.81</v>
      </c>
      <c r="L18" s="192">
        <v>88941.59</v>
      </c>
      <c r="M18" s="184">
        <v>17061127.52</v>
      </c>
      <c r="P18" s="184">
        <f>'[6]Plant Data - Transposed'!O31</f>
        <v>15826732.390000001</v>
      </c>
      <c r="Q18" s="182">
        <f>'[7]6 Adj to Rate Base'!C42</f>
        <v>731660.23</v>
      </c>
      <c r="R18" s="184">
        <v>0</v>
      </c>
      <c r="S18" s="192">
        <v>0</v>
      </c>
      <c r="T18" s="202"/>
      <c r="U18" s="184">
        <f>'[7]6 Adj to Rate Base'!B18</f>
        <v>165862154.62</v>
      </c>
      <c r="V18" s="182">
        <f>'[7]6 Adj to Rate Base'!C18</f>
        <v>11387026.539999999</v>
      </c>
      <c r="W18" s="184">
        <v>0</v>
      </c>
      <c r="X18" s="192">
        <v>0</v>
      </c>
    </row>
    <row r="19" spans="1:24">
      <c r="A19" s="132"/>
      <c r="B19" s="135" t="s">
        <v>143</v>
      </c>
      <c r="C19" s="194">
        <f t="shared" si="0"/>
        <v>15095072.16</v>
      </c>
      <c r="D19" s="192">
        <f t="shared" si="1"/>
        <v>154475128.08000001</v>
      </c>
      <c r="E19" s="194">
        <v>6818430.4199999999</v>
      </c>
      <c r="F19" s="182">
        <v>37830.28</v>
      </c>
      <c r="G19" s="184">
        <v>41615.019999999997</v>
      </c>
      <c r="H19" s="182">
        <v>2037349.2849999999</v>
      </c>
      <c r="I19" s="184">
        <v>4890470.12</v>
      </c>
      <c r="J19" s="182">
        <v>0</v>
      </c>
      <c r="K19" s="184">
        <v>79583.81</v>
      </c>
      <c r="L19" s="192">
        <v>88941.59</v>
      </c>
      <c r="M19" s="184">
        <v>17061127.52</v>
      </c>
      <c r="P19" s="184">
        <f>'[6]Plant Data - Transposed'!O32</f>
        <v>15826732.390000001</v>
      </c>
      <c r="Q19" s="182">
        <f>'[7]6 Adj to Rate Base'!C43</f>
        <v>731660.23</v>
      </c>
      <c r="R19" s="184">
        <v>0</v>
      </c>
      <c r="S19" s="192">
        <v>0</v>
      </c>
      <c r="T19" s="202"/>
      <c r="U19" s="184">
        <f>'[7]6 Adj to Rate Base'!B19</f>
        <v>165862154.62</v>
      </c>
      <c r="V19" s="182">
        <f>'[7]6 Adj to Rate Base'!C19</f>
        <v>11387026.539999999</v>
      </c>
      <c r="W19" s="184">
        <v>0</v>
      </c>
      <c r="X19" s="192">
        <v>0</v>
      </c>
    </row>
    <row r="20" spans="1:24">
      <c r="A20" s="132"/>
      <c r="B20" s="135" t="s">
        <v>144</v>
      </c>
      <c r="C20" s="194">
        <f t="shared" si="0"/>
        <v>15095072.16</v>
      </c>
      <c r="D20" s="192">
        <f t="shared" si="1"/>
        <v>154475128.08000001</v>
      </c>
      <c r="E20" s="194">
        <v>6818430.4199999999</v>
      </c>
      <c r="F20" s="182">
        <v>37830.28</v>
      </c>
      <c r="G20" s="184">
        <v>41615.019999999997</v>
      </c>
      <c r="H20" s="182">
        <v>2037349.2849999999</v>
      </c>
      <c r="I20" s="184">
        <v>4890470.12</v>
      </c>
      <c r="J20" s="182">
        <v>0</v>
      </c>
      <c r="K20" s="184">
        <v>79583.81</v>
      </c>
      <c r="L20" s="192">
        <v>88941.59</v>
      </c>
      <c r="M20" s="184">
        <v>17061127.52</v>
      </c>
      <c r="P20" s="184">
        <f>'[6]Plant Data - Transposed'!O33</f>
        <v>15826732.390000001</v>
      </c>
      <c r="Q20" s="182">
        <f>'[7]6 Adj to Rate Base'!C44</f>
        <v>731660.23</v>
      </c>
      <c r="R20" s="184">
        <v>0</v>
      </c>
      <c r="S20" s="192">
        <v>0</v>
      </c>
      <c r="T20" s="202"/>
      <c r="U20" s="184">
        <f>'[7]6 Adj to Rate Base'!B20</f>
        <v>165862154.62</v>
      </c>
      <c r="V20" s="182">
        <f>'[7]6 Adj to Rate Base'!C20</f>
        <v>11387026.539999999</v>
      </c>
      <c r="W20" s="184">
        <v>0</v>
      </c>
      <c r="X20" s="192">
        <v>0</v>
      </c>
    </row>
    <row r="21" spans="1:24">
      <c r="A21" s="132"/>
      <c r="B21" s="135" t="s">
        <v>145</v>
      </c>
      <c r="C21" s="194">
        <f t="shared" si="0"/>
        <v>15095072.16</v>
      </c>
      <c r="D21" s="192">
        <f t="shared" si="1"/>
        <v>154475128.08000001</v>
      </c>
      <c r="E21" s="194">
        <v>6818430.4199999999</v>
      </c>
      <c r="F21" s="182">
        <v>37830.28</v>
      </c>
      <c r="G21" s="184">
        <v>41615.019999999997</v>
      </c>
      <c r="H21" s="182">
        <v>2037349.2849999999</v>
      </c>
      <c r="I21" s="184">
        <v>4890470.12</v>
      </c>
      <c r="J21" s="182">
        <v>0</v>
      </c>
      <c r="K21" s="184">
        <v>79583.81</v>
      </c>
      <c r="L21" s="192">
        <v>88941.59</v>
      </c>
      <c r="M21" s="184">
        <v>17061127.52</v>
      </c>
      <c r="P21" s="184">
        <f>'[6]Plant Data - Transposed'!O34</f>
        <v>15826732.390000001</v>
      </c>
      <c r="Q21" s="182">
        <f>'[7]6 Adj to Rate Base'!C45</f>
        <v>731660.23</v>
      </c>
      <c r="R21" s="184">
        <v>0</v>
      </c>
      <c r="S21" s="192">
        <v>0</v>
      </c>
      <c r="T21" s="202"/>
      <c r="U21" s="184">
        <f>'[7]6 Adj to Rate Base'!B21</f>
        <v>165862154.62</v>
      </c>
      <c r="V21" s="182">
        <f>'[7]6 Adj to Rate Base'!C21</f>
        <v>11387026.539999999</v>
      </c>
      <c r="W21" s="184">
        <v>0</v>
      </c>
      <c r="X21" s="192">
        <v>0</v>
      </c>
    </row>
    <row r="22" spans="1:24">
      <c r="A22" s="132"/>
      <c r="B22" s="135" t="s">
        <v>146</v>
      </c>
      <c r="C22" s="194">
        <f t="shared" si="0"/>
        <v>15095072.16</v>
      </c>
      <c r="D22" s="192">
        <f t="shared" si="1"/>
        <v>154475128.08000001</v>
      </c>
      <c r="E22" s="194">
        <v>6818430.4199999999</v>
      </c>
      <c r="F22" s="182">
        <v>37830.28</v>
      </c>
      <c r="G22" s="184">
        <v>41615.019999999997</v>
      </c>
      <c r="H22" s="182">
        <v>2037349.2849999999</v>
      </c>
      <c r="I22" s="184">
        <v>4890470.12</v>
      </c>
      <c r="J22" s="182">
        <v>0</v>
      </c>
      <c r="K22" s="184">
        <v>79583.81</v>
      </c>
      <c r="L22" s="192">
        <v>88941.59</v>
      </c>
      <c r="M22" s="184">
        <v>17061127.52</v>
      </c>
      <c r="P22" s="184">
        <f>'[6]Plant Data - Transposed'!O35</f>
        <v>15826732.390000001</v>
      </c>
      <c r="Q22" s="182">
        <f>'[7]6 Adj to Rate Base'!C46</f>
        <v>731660.23</v>
      </c>
      <c r="R22" s="184">
        <v>0</v>
      </c>
      <c r="S22" s="192">
        <v>0</v>
      </c>
      <c r="T22" s="202"/>
      <c r="U22" s="184">
        <f>'[7]6 Adj to Rate Base'!B22</f>
        <v>165862154.62</v>
      </c>
      <c r="V22" s="182">
        <f>'[7]6 Adj to Rate Base'!C22</f>
        <v>11387026.539999999</v>
      </c>
      <c r="W22" s="184">
        <v>0</v>
      </c>
      <c r="X22" s="192">
        <v>0</v>
      </c>
    </row>
    <row r="23" spans="1:24">
      <c r="A23" s="136"/>
      <c r="B23" s="137" t="str">
        <f xml:space="preserve"> "December " &amp; B3</f>
        <v>December 2016</v>
      </c>
      <c r="C23" s="144">
        <f t="shared" si="0"/>
        <v>15095072.16</v>
      </c>
      <c r="D23" s="193">
        <f t="shared" si="1"/>
        <v>154475128.08000001</v>
      </c>
      <c r="E23" s="144">
        <v>6818430.4199999999</v>
      </c>
      <c r="F23" s="193">
        <v>37830.28</v>
      </c>
      <c r="G23" s="190">
        <v>41615.019999999997</v>
      </c>
      <c r="H23" s="183">
        <v>2037349.2849999999</v>
      </c>
      <c r="I23" s="190">
        <v>4890470.12</v>
      </c>
      <c r="J23" s="183">
        <v>0</v>
      </c>
      <c r="K23" s="184">
        <v>79583.81</v>
      </c>
      <c r="L23" s="192">
        <v>88941.59</v>
      </c>
      <c r="M23" s="184">
        <v>17061127.52</v>
      </c>
      <c r="P23" s="184">
        <f>'[6]Plant Data - Transposed'!O36</f>
        <v>15826732.390000001</v>
      </c>
      <c r="Q23" s="182">
        <f>'[7]6 Adj to Rate Base'!C47</f>
        <v>731660.23</v>
      </c>
      <c r="R23" s="184">
        <v>0</v>
      </c>
      <c r="S23" s="193">
        <v>0</v>
      </c>
      <c r="T23" s="202"/>
      <c r="U23" s="184">
        <f>'[7]6 Adj to Rate Base'!B23</f>
        <v>165862154.62</v>
      </c>
      <c r="V23" s="182">
        <f>'[7]6 Adj to Rate Base'!C23</f>
        <v>11387026.539999999</v>
      </c>
      <c r="W23" s="184">
        <v>0</v>
      </c>
      <c r="X23" s="192">
        <v>0</v>
      </c>
    </row>
    <row r="24" spans="1:24">
      <c r="A24" s="138"/>
      <c r="B24" s="139" t="s">
        <v>147</v>
      </c>
      <c r="C24" s="144">
        <f>AVERAGE(C11:C23)</f>
        <v>15095072.159999998</v>
      </c>
      <c r="D24" s="143">
        <f>AVERAGE(D11:D23)</f>
        <v>154475128.07999998</v>
      </c>
      <c r="E24" s="144">
        <f t="shared" ref="E24:M24" si="2">AVERAGE(E11:E23)</f>
        <v>6818430.4200000009</v>
      </c>
      <c r="F24" s="143">
        <f t="shared" si="2"/>
        <v>37830.280000000013</v>
      </c>
      <c r="G24" s="144">
        <f t="shared" si="2"/>
        <v>41615.020000000004</v>
      </c>
      <c r="H24" s="143">
        <f t="shared" si="2"/>
        <v>2037349.2849999999</v>
      </c>
      <c r="I24" s="144">
        <f t="shared" si="2"/>
        <v>4890470.1199999992</v>
      </c>
      <c r="J24" s="232">
        <f t="shared" si="2"/>
        <v>0</v>
      </c>
      <c r="K24" s="140">
        <f t="shared" si="2"/>
        <v>79583.810000000027</v>
      </c>
      <c r="L24" s="225">
        <f t="shared" si="2"/>
        <v>88941.59</v>
      </c>
      <c r="M24" s="140">
        <f t="shared" si="2"/>
        <v>17061127.520000003</v>
      </c>
      <c r="P24" s="208">
        <f>AVERAGE(P11:P23)</f>
        <v>15826732.389999995</v>
      </c>
      <c r="Q24" s="232">
        <f>AVERAGE(Q11:Q23)</f>
        <v>731660.23000000021</v>
      </c>
      <c r="R24" s="208">
        <f t="shared" ref="R24" si="3">AVERAGE(R11:R23)</f>
        <v>0</v>
      </c>
      <c r="S24" s="234">
        <f>AVERAGE(S11:S23)</f>
        <v>0</v>
      </c>
      <c r="T24" s="202"/>
      <c r="U24" s="208">
        <f>AVERAGE(U11:U23)</f>
        <v>165862154.61999995</v>
      </c>
      <c r="V24" s="232">
        <f>AVERAGE(V11:V23)</f>
        <v>11387026.539999995</v>
      </c>
      <c r="W24" s="208">
        <f t="shared" ref="W24" si="4">AVERAGE(W11:W23)</f>
        <v>0</v>
      </c>
      <c r="X24" s="234">
        <f>AVERAGE(X11:X23)</f>
        <v>0</v>
      </c>
    </row>
    <row r="25" spans="1:24" ht="15">
      <c r="A25" s="138"/>
      <c r="B25" s="139"/>
      <c r="C25" s="148"/>
      <c r="D25" s="148"/>
      <c r="E25" s="148"/>
      <c r="F25" s="148"/>
      <c r="G25" s="148"/>
      <c r="H25" s="148"/>
      <c r="I25" s="148"/>
      <c r="J25" s="148"/>
      <c r="K25" s="148"/>
      <c r="L25" s="142"/>
      <c r="M25" s="148"/>
      <c r="P25" s="142"/>
      <c r="Q25" s="142"/>
      <c r="R25" s="204"/>
      <c r="S25" s="204"/>
      <c r="T25" s="202"/>
      <c r="U25" s="142"/>
      <c r="V25" s="142"/>
      <c r="W25" s="204"/>
      <c r="X25" s="204"/>
    </row>
    <row r="26" spans="1:24" ht="51">
      <c r="A26" s="138"/>
      <c r="B26" s="139"/>
      <c r="C26" s="148"/>
      <c r="D26" s="148"/>
      <c r="E26" s="148"/>
      <c r="F26" s="148"/>
      <c r="G26" s="148"/>
      <c r="H26" s="148"/>
      <c r="I26" s="148"/>
      <c r="J26" s="240"/>
      <c r="K26" s="148"/>
      <c r="L26" s="142"/>
      <c r="M26" s="148"/>
      <c r="P26" s="233" t="s">
        <v>199</v>
      </c>
      <c r="Q26" s="233" t="s">
        <v>203</v>
      </c>
      <c r="T26" s="202"/>
      <c r="U26" s="233" t="s">
        <v>199</v>
      </c>
      <c r="V26" s="233" t="s">
        <v>203</v>
      </c>
    </row>
    <row r="27" spans="1:24">
      <c r="A27" s="130" t="s">
        <v>148</v>
      </c>
      <c r="B27" s="131" t="str">
        <f>B11</f>
        <v>December 2015</v>
      </c>
      <c r="C27" s="205">
        <f>P27-Q27</f>
        <v>1292243.21</v>
      </c>
      <c r="D27" s="203">
        <f>U27-V27</f>
        <v>6070010.04</v>
      </c>
      <c r="E27" s="205">
        <v>1114844.6100000001</v>
      </c>
      <c r="F27" s="203">
        <v>7969.04</v>
      </c>
      <c r="G27" s="205">
        <v>8766.1500000000015</v>
      </c>
      <c r="H27" s="206">
        <v>370981.435</v>
      </c>
      <c r="I27" s="189">
        <v>650854.53</v>
      </c>
      <c r="J27" s="182">
        <v>-134468</v>
      </c>
      <c r="K27" s="189">
        <v>5643.1800000000012</v>
      </c>
      <c r="L27" s="206">
        <v>15235.41</v>
      </c>
      <c r="M27" s="189">
        <v>271060.75999999995</v>
      </c>
      <c r="P27" s="189">
        <f>'[7]6 Adj to Rate Base'!F35</f>
        <v>1354117.79</v>
      </c>
      <c r="Q27" s="191">
        <f>'[7]6 Adj to Rate Base'!G35</f>
        <v>61874.58</v>
      </c>
      <c r="T27" s="202"/>
      <c r="U27" s="189">
        <f>'[7]6 Adj to Rate Base'!F11</f>
        <v>6481201.3799999999</v>
      </c>
      <c r="V27" s="191">
        <f>'[7]6 Adj to Rate Base'!G11</f>
        <v>411191.34</v>
      </c>
    </row>
    <row r="28" spans="1:24">
      <c r="A28" s="132" t="s">
        <v>149</v>
      </c>
      <c r="B28" s="133" t="str">
        <f>B12</f>
        <v>January 2016</v>
      </c>
      <c r="C28" s="194">
        <f t="shared" ref="C28:C39" si="5">P28-Q28</f>
        <v>1324922.82</v>
      </c>
      <c r="D28" s="192">
        <f t="shared" ref="D28:D39" si="6">U28-V28</f>
        <v>6417595.6799999997</v>
      </c>
      <c r="E28" s="194">
        <v>1129966.4200000002</v>
      </c>
      <c r="F28" s="182">
        <v>8056.62</v>
      </c>
      <c r="G28" s="195">
        <v>8862.4900000000016</v>
      </c>
      <c r="H28" s="182">
        <v>375736.06000000006</v>
      </c>
      <c r="I28" s="184">
        <v>662175.15999999992</v>
      </c>
      <c r="J28" s="182">
        <v>-133883.35</v>
      </c>
      <c r="K28" s="184">
        <v>5843.3000000000011</v>
      </c>
      <c r="L28" s="182">
        <v>15441.3</v>
      </c>
      <c r="M28" s="184">
        <v>309848.5</v>
      </c>
      <c r="P28" s="184">
        <f>'[7]6 Adj to Rate Base'!F36</f>
        <v>1388380.55</v>
      </c>
      <c r="Q28" s="192">
        <f>'[7]6 Adj to Rate Base'!G36</f>
        <v>63457.73</v>
      </c>
      <c r="T28" s="202"/>
      <c r="U28" s="184">
        <f>'[7]6 Adj to Rate Base'!F12</f>
        <v>6855236.54</v>
      </c>
      <c r="V28" s="192">
        <f>'[7]6 Adj to Rate Base'!G12</f>
        <v>437640.86</v>
      </c>
    </row>
    <row r="29" spans="1:24">
      <c r="A29" s="132"/>
      <c r="B29" s="207" t="s">
        <v>137</v>
      </c>
      <c r="C29" s="194">
        <f t="shared" si="5"/>
        <v>1357602.4300000002</v>
      </c>
      <c r="D29" s="192">
        <f t="shared" si="6"/>
        <v>6765181.3200000003</v>
      </c>
      <c r="E29" s="194">
        <v>1145088.2300000002</v>
      </c>
      <c r="F29" s="182">
        <v>8144.2</v>
      </c>
      <c r="G29" s="195">
        <v>8958.8300000000017</v>
      </c>
      <c r="H29" s="182">
        <v>380490.68500000006</v>
      </c>
      <c r="I29" s="184">
        <v>673495.78999999992</v>
      </c>
      <c r="J29" s="182">
        <v>-133298.70000000001</v>
      </c>
      <c r="K29" s="184">
        <v>6043.420000000001</v>
      </c>
      <c r="L29" s="182">
        <v>15647.189999999999</v>
      </c>
      <c r="M29" s="184">
        <v>348636.24</v>
      </c>
      <c r="P29" s="184">
        <f>'[7]6 Adj to Rate Base'!F37</f>
        <v>1422643.31</v>
      </c>
      <c r="Q29" s="192">
        <f>'[7]6 Adj to Rate Base'!G37</f>
        <v>65040.88</v>
      </c>
      <c r="T29" s="202"/>
      <c r="U29" s="184">
        <f>'[7]6 Adj to Rate Base'!F13</f>
        <v>7229271.7000000002</v>
      </c>
      <c r="V29" s="192">
        <f>'[7]6 Adj to Rate Base'!G13</f>
        <v>464090.38</v>
      </c>
    </row>
    <row r="30" spans="1:24">
      <c r="A30" s="132"/>
      <c r="B30" s="207" t="s">
        <v>138</v>
      </c>
      <c r="C30" s="194">
        <f t="shared" si="5"/>
        <v>1390282.04</v>
      </c>
      <c r="D30" s="192">
        <f t="shared" si="6"/>
        <v>7112766.96</v>
      </c>
      <c r="E30" s="194">
        <v>1160210.0400000003</v>
      </c>
      <c r="F30" s="182">
        <v>8231.7800000000007</v>
      </c>
      <c r="G30" s="195">
        <v>9055.1700000000019</v>
      </c>
      <c r="H30" s="182">
        <v>385245.31000000006</v>
      </c>
      <c r="I30" s="184">
        <v>684816.41999999981</v>
      </c>
      <c r="J30" s="182">
        <v>-132714.05000000002</v>
      </c>
      <c r="K30" s="184">
        <v>6243.5400000000009</v>
      </c>
      <c r="L30" s="182">
        <v>15853.079999999998</v>
      </c>
      <c r="M30" s="184">
        <v>387423.97999999992</v>
      </c>
      <c r="P30" s="184">
        <f>'[7]6 Adj to Rate Base'!F38</f>
        <v>1456906.07</v>
      </c>
      <c r="Q30" s="192">
        <f>'[7]6 Adj to Rate Base'!G38</f>
        <v>66624.03</v>
      </c>
      <c r="T30" s="202"/>
      <c r="U30" s="184">
        <f>'[7]6 Adj to Rate Base'!F14</f>
        <v>7603306.8600000003</v>
      </c>
      <c r="V30" s="192">
        <f>'[7]6 Adj to Rate Base'!G14</f>
        <v>490539.9</v>
      </c>
    </row>
    <row r="31" spans="1:24">
      <c r="A31" s="132"/>
      <c r="B31" s="207" t="s">
        <v>139</v>
      </c>
      <c r="C31" s="194">
        <f t="shared" si="5"/>
        <v>1422961.6500000001</v>
      </c>
      <c r="D31" s="192">
        <f t="shared" si="6"/>
        <v>7460352.6000000006</v>
      </c>
      <c r="E31" s="194">
        <v>1175331.8500000003</v>
      </c>
      <c r="F31" s="182">
        <v>8319.36</v>
      </c>
      <c r="G31" s="195">
        <v>9151.510000000002</v>
      </c>
      <c r="H31" s="182">
        <v>389999.93500000011</v>
      </c>
      <c r="I31" s="184">
        <v>696137.04999999981</v>
      </c>
      <c r="J31" s="182">
        <v>-132129.40000000002</v>
      </c>
      <c r="K31" s="184">
        <v>6443.6600000000008</v>
      </c>
      <c r="L31" s="182">
        <v>16058.969999999998</v>
      </c>
      <c r="M31" s="184">
        <v>426211.72</v>
      </c>
      <c r="P31" s="184">
        <f>'[7]6 Adj to Rate Base'!F39</f>
        <v>1491168.83</v>
      </c>
      <c r="Q31" s="192">
        <f>'[7]6 Adj to Rate Base'!G39</f>
        <v>68207.179999999993</v>
      </c>
      <c r="T31" s="202"/>
      <c r="U31" s="184">
        <f>'[7]6 Adj to Rate Base'!F15</f>
        <v>7977342.0200000005</v>
      </c>
      <c r="V31" s="192">
        <f>'[7]6 Adj to Rate Base'!G15</f>
        <v>516989.42</v>
      </c>
    </row>
    <row r="32" spans="1:24">
      <c r="A32" s="132"/>
      <c r="B32" s="207" t="s">
        <v>140</v>
      </c>
      <c r="C32" s="194">
        <f t="shared" si="5"/>
        <v>1455641.26</v>
      </c>
      <c r="D32" s="192">
        <f t="shared" si="6"/>
        <v>7807938.2400000002</v>
      </c>
      <c r="E32" s="194">
        <v>1190453.6600000004</v>
      </c>
      <c r="F32" s="182">
        <v>8406.94</v>
      </c>
      <c r="G32" s="195">
        <v>9247.8500000000022</v>
      </c>
      <c r="H32" s="182">
        <v>394754.56000000011</v>
      </c>
      <c r="I32" s="184">
        <v>707457.67999999982</v>
      </c>
      <c r="J32" s="182">
        <v>-131544.75000000003</v>
      </c>
      <c r="K32" s="184">
        <v>6643.7800000000007</v>
      </c>
      <c r="L32" s="182">
        <v>16264.859999999997</v>
      </c>
      <c r="M32" s="184">
        <v>464999.4599999999</v>
      </c>
      <c r="P32" s="184">
        <f>'[7]6 Adj to Rate Base'!F40</f>
        <v>1525431.59</v>
      </c>
      <c r="Q32" s="192">
        <f>'[7]6 Adj to Rate Base'!G40</f>
        <v>69790.33</v>
      </c>
      <c r="T32" s="202"/>
      <c r="U32" s="184">
        <f>'[7]6 Adj to Rate Base'!F16</f>
        <v>8351377.1800000006</v>
      </c>
      <c r="V32" s="192">
        <f>'[7]6 Adj to Rate Base'!G16</f>
        <v>543438.93999999994</v>
      </c>
    </row>
    <row r="33" spans="1:23">
      <c r="A33" s="132"/>
      <c r="B33" s="207" t="s">
        <v>141</v>
      </c>
      <c r="C33" s="194">
        <f t="shared" si="5"/>
        <v>1488320.87</v>
      </c>
      <c r="D33" s="192">
        <f t="shared" si="6"/>
        <v>8155523.8799999999</v>
      </c>
      <c r="E33" s="194">
        <v>1205575.4700000004</v>
      </c>
      <c r="F33" s="182">
        <v>8494.52</v>
      </c>
      <c r="G33" s="195">
        <v>9344.1900000000023</v>
      </c>
      <c r="H33" s="182">
        <v>399509.18500000011</v>
      </c>
      <c r="I33" s="184">
        <v>718778.30999999971</v>
      </c>
      <c r="J33" s="182">
        <v>-130960.10000000003</v>
      </c>
      <c r="K33" s="184">
        <v>6843.9000000000005</v>
      </c>
      <c r="L33" s="182">
        <v>16470.749999999996</v>
      </c>
      <c r="M33" s="184">
        <v>503787.1999999999</v>
      </c>
      <c r="P33" s="184">
        <f>'[7]6 Adj to Rate Base'!F41</f>
        <v>1559694.35</v>
      </c>
      <c r="Q33" s="192">
        <f>'[7]6 Adj to Rate Base'!G41</f>
        <v>71373.48</v>
      </c>
      <c r="T33" s="202"/>
      <c r="U33" s="184">
        <f>'[7]6 Adj to Rate Base'!F17</f>
        <v>8725412.3399999999</v>
      </c>
      <c r="V33" s="192">
        <f>'[7]6 Adj to Rate Base'!G17</f>
        <v>569888.46</v>
      </c>
    </row>
    <row r="34" spans="1:23">
      <c r="A34" s="132"/>
      <c r="B34" s="207" t="s">
        <v>142</v>
      </c>
      <c r="C34" s="194">
        <f t="shared" si="5"/>
        <v>1521000.48</v>
      </c>
      <c r="D34" s="192">
        <f t="shared" si="6"/>
        <v>8503109.5199999996</v>
      </c>
      <c r="E34" s="194">
        <v>1220697.2800000005</v>
      </c>
      <c r="F34" s="182">
        <v>8582.1</v>
      </c>
      <c r="G34" s="195">
        <v>9440.5300000000025</v>
      </c>
      <c r="H34" s="182">
        <v>404263.81000000017</v>
      </c>
      <c r="I34" s="184">
        <v>730098.93999999971</v>
      </c>
      <c r="J34" s="182">
        <v>-130375.45000000004</v>
      </c>
      <c r="K34" s="184">
        <v>7044.02</v>
      </c>
      <c r="L34" s="182">
        <v>16676.639999999996</v>
      </c>
      <c r="M34" s="184">
        <v>542574.93999999983</v>
      </c>
      <c r="P34" s="184">
        <f>'[7]6 Adj to Rate Base'!F42</f>
        <v>1593957.11</v>
      </c>
      <c r="Q34" s="192">
        <f>'[7]6 Adj to Rate Base'!G42</f>
        <v>72956.63</v>
      </c>
      <c r="T34" s="202"/>
      <c r="U34" s="184">
        <f>'[7]6 Adj to Rate Base'!F18</f>
        <v>9099447.5</v>
      </c>
      <c r="V34" s="192">
        <f>'[7]6 Adj to Rate Base'!G18</f>
        <v>596337.98</v>
      </c>
    </row>
    <row r="35" spans="1:23">
      <c r="A35" s="132"/>
      <c r="B35" s="207" t="s">
        <v>143</v>
      </c>
      <c r="C35" s="194">
        <f t="shared" si="5"/>
        <v>1553680.09</v>
      </c>
      <c r="D35" s="192">
        <f t="shared" si="6"/>
        <v>8850695.1600000001</v>
      </c>
      <c r="E35" s="194">
        <v>1235819.0900000005</v>
      </c>
      <c r="F35" s="182">
        <v>8669.68</v>
      </c>
      <c r="G35" s="195">
        <v>9536.8700000000026</v>
      </c>
      <c r="H35" s="182">
        <v>409018.43500000017</v>
      </c>
      <c r="I35" s="184">
        <v>741419.5699999996</v>
      </c>
      <c r="J35" s="182">
        <v>-129790.80000000005</v>
      </c>
      <c r="K35" s="184">
        <v>7244.14</v>
      </c>
      <c r="L35" s="182">
        <v>16882.529999999995</v>
      </c>
      <c r="M35" s="184">
        <v>581362.67999999982</v>
      </c>
      <c r="P35" s="184">
        <f>'[7]6 Adj to Rate Base'!F43</f>
        <v>1628219.87</v>
      </c>
      <c r="Q35" s="192">
        <f>'[7]6 Adj to Rate Base'!G43</f>
        <v>74539.78</v>
      </c>
      <c r="T35" s="202"/>
      <c r="U35" s="184">
        <f>'[7]6 Adj to Rate Base'!F19</f>
        <v>9473482.6600000001</v>
      </c>
      <c r="V35" s="192">
        <f>'[7]6 Adj to Rate Base'!G19</f>
        <v>622787.5</v>
      </c>
    </row>
    <row r="36" spans="1:23">
      <c r="A36" s="132"/>
      <c r="B36" s="207" t="s">
        <v>144</v>
      </c>
      <c r="C36" s="194">
        <f t="shared" si="5"/>
        <v>1586359.7000000002</v>
      </c>
      <c r="D36" s="192">
        <f t="shared" si="6"/>
        <v>9198280.8000000007</v>
      </c>
      <c r="E36" s="194">
        <v>1250940.9000000006</v>
      </c>
      <c r="F36" s="182">
        <v>8757.26</v>
      </c>
      <c r="G36" s="195">
        <v>9633.2100000000028</v>
      </c>
      <c r="H36" s="182">
        <v>413773.06000000017</v>
      </c>
      <c r="I36" s="184">
        <v>752740.1999999996</v>
      </c>
      <c r="J36" s="182">
        <v>-129206.15000000005</v>
      </c>
      <c r="K36" s="184">
        <v>7444.26</v>
      </c>
      <c r="L36" s="182">
        <v>17088.419999999995</v>
      </c>
      <c r="M36" s="184">
        <v>620150.41999999981</v>
      </c>
      <c r="P36" s="184">
        <f>'[7]6 Adj to Rate Base'!F44</f>
        <v>1662482.6300000001</v>
      </c>
      <c r="Q36" s="192">
        <f>'[7]6 Adj to Rate Base'!G44</f>
        <v>76122.929999999993</v>
      </c>
      <c r="T36" s="202"/>
      <c r="U36" s="184">
        <f>'[7]6 Adj to Rate Base'!F20</f>
        <v>9847517.8200000003</v>
      </c>
      <c r="V36" s="192">
        <f>'[7]6 Adj to Rate Base'!G20</f>
        <v>649237.02</v>
      </c>
    </row>
    <row r="37" spans="1:23">
      <c r="A37" s="132"/>
      <c r="B37" s="207" t="s">
        <v>145</v>
      </c>
      <c r="C37" s="194">
        <f t="shared" si="5"/>
        <v>1619039.31</v>
      </c>
      <c r="D37" s="192">
        <f t="shared" si="6"/>
        <v>9545866.4400000013</v>
      </c>
      <c r="E37" s="194">
        <v>1266062.7100000007</v>
      </c>
      <c r="F37" s="182">
        <v>8844.84</v>
      </c>
      <c r="G37" s="195">
        <v>9729.5500000000029</v>
      </c>
      <c r="H37" s="182">
        <v>418527.68500000023</v>
      </c>
      <c r="I37" s="184">
        <v>764060.82999999961</v>
      </c>
      <c r="J37" s="182">
        <v>-128621.50000000006</v>
      </c>
      <c r="K37" s="184">
        <v>7644.38</v>
      </c>
      <c r="L37" s="182">
        <v>17294.309999999994</v>
      </c>
      <c r="M37" s="184">
        <v>658938.15999999968</v>
      </c>
      <c r="P37" s="184">
        <f>'[7]6 Adj to Rate Base'!F45</f>
        <v>1696745.3900000001</v>
      </c>
      <c r="Q37" s="192">
        <f>'[7]6 Adj to Rate Base'!G45</f>
        <v>77706.080000000002</v>
      </c>
      <c r="T37" s="202"/>
      <c r="U37" s="184">
        <f>'[7]6 Adj to Rate Base'!F21</f>
        <v>10221552.98</v>
      </c>
      <c r="V37" s="192">
        <f>'[7]6 Adj to Rate Base'!G21</f>
        <v>675686.54</v>
      </c>
    </row>
    <row r="38" spans="1:23">
      <c r="A38" s="132"/>
      <c r="B38" s="207" t="s">
        <v>146</v>
      </c>
      <c r="C38" s="194">
        <f t="shared" si="5"/>
        <v>1651718.9200000002</v>
      </c>
      <c r="D38" s="192">
        <f t="shared" si="6"/>
        <v>9893452.0800000001</v>
      </c>
      <c r="E38" s="194">
        <v>1281184.5200000007</v>
      </c>
      <c r="F38" s="182">
        <v>8932.42</v>
      </c>
      <c r="G38" s="195">
        <v>9825.8900000000031</v>
      </c>
      <c r="H38" s="182">
        <v>423282.31000000023</v>
      </c>
      <c r="I38" s="184">
        <v>775381.4599999995</v>
      </c>
      <c r="J38" s="182">
        <v>-128036.85000000006</v>
      </c>
      <c r="K38" s="184">
        <v>7844.5</v>
      </c>
      <c r="L38" s="182">
        <v>17500.199999999993</v>
      </c>
      <c r="M38" s="184">
        <v>697725.89999999967</v>
      </c>
      <c r="P38" s="184">
        <f>'[7]6 Adj to Rate Base'!F46</f>
        <v>1731008.1500000001</v>
      </c>
      <c r="Q38" s="192">
        <f>'[7]6 Adj to Rate Base'!G46</f>
        <v>79289.23</v>
      </c>
      <c r="T38" s="202"/>
      <c r="U38" s="184">
        <f>'[7]6 Adj to Rate Base'!F22</f>
        <v>10595588.140000001</v>
      </c>
      <c r="V38" s="192">
        <f>'[7]6 Adj to Rate Base'!G22</f>
        <v>702136.06</v>
      </c>
    </row>
    <row r="39" spans="1:23">
      <c r="A39" s="136"/>
      <c r="B39" s="181" t="str">
        <f>+B23</f>
        <v>December 2016</v>
      </c>
      <c r="C39" s="144">
        <f t="shared" si="5"/>
        <v>1684398.5300000003</v>
      </c>
      <c r="D39" s="193">
        <f t="shared" si="6"/>
        <v>10241037.720000001</v>
      </c>
      <c r="E39" s="194">
        <v>1296306.3300000008</v>
      </c>
      <c r="F39" s="182">
        <v>9020</v>
      </c>
      <c r="G39" s="144">
        <v>9922.2300000000032</v>
      </c>
      <c r="H39" s="182">
        <v>428036.93500000023</v>
      </c>
      <c r="I39" s="190">
        <v>786702.0899999995</v>
      </c>
      <c r="J39" s="183">
        <v>-127452.20000000007</v>
      </c>
      <c r="K39" s="190">
        <v>8044.62</v>
      </c>
      <c r="L39" s="182">
        <v>17706.089999999993</v>
      </c>
      <c r="M39" s="184">
        <v>736513.63999999978</v>
      </c>
      <c r="P39" s="184">
        <f>'[7]6 Adj to Rate Base'!F47</f>
        <v>1765270.9100000001</v>
      </c>
      <c r="Q39" s="192">
        <f>'[7]6 Adj to Rate Base'!G47</f>
        <v>80872.38</v>
      </c>
      <c r="T39" s="202"/>
      <c r="U39" s="184">
        <f>'[7]6 Adj to Rate Base'!F23</f>
        <v>10969623.300000001</v>
      </c>
      <c r="V39" s="192">
        <f>'[7]6 Adj to Rate Base'!G23</f>
        <v>728585.58</v>
      </c>
    </row>
    <row r="40" spans="1:23">
      <c r="A40" s="138"/>
      <c r="B40" s="139" t="s">
        <v>147</v>
      </c>
      <c r="C40" s="140">
        <f t="shared" ref="C40:M40" si="7">AVERAGE(C27:C39)</f>
        <v>1488320.87</v>
      </c>
      <c r="D40" s="141">
        <f t="shared" si="7"/>
        <v>8155523.8799999999</v>
      </c>
      <c r="E40" s="140">
        <f t="shared" si="7"/>
        <v>1205575.4700000004</v>
      </c>
      <c r="F40" s="141">
        <f t="shared" si="7"/>
        <v>8494.52</v>
      </c>
      <c r="G40" s="140">
        <f t="shared" si="7"/>
        <v>9344.1900000000023</v>
      </c>
      <c r="H40" s="141">
        <f t="shared" si="7"/>
        <v>399509.18500000017</v>
      </c>
      <c r="I40" s="144">
        <f t="shared" si="7"/>
        <v>718778.30999999971</v>
      </c>
      <c r="J40" s="232">
        <f>AVERAGE(J27:J39)</f>
        <v>-130960.10000000002</v>
      </c>
      <c r="K40" s="144">
        <f t="shared" si="7"/>
        <v>6843.9</v>
      </c>
      <c r="L40" s="226">
        <f t="shared" si="7"/>
        <v>16470.749999999996</v>
      </c>
      <c r="M40" s="140">
        <f t="shared" si="7"/>
        <v>503787.19999999984</v>
      </c>
      <c r="P40" s="208">
        <f t="shared" ref="P40" si="8">AVERAGE(P27:P39)</f>
        <v>1559694.3499999999</v>
      </c>
      <c r="Q40" s="234">
        <f>AVERAGE(Q27:Q39)</f>
        <v>71373.48</v>
      </c>
      <c r="T40" s="202"/>
      <c r="U40" s="208">
        <f t="shared" ref="U40" si="9">AVERAGE(U27:U39)</f>
        <v>8725412.3399999999</v>
      </c>
      <c r="V40" s="234">
        <f>AVERAGE(V27:V39)</f>
        <v>569888.45999999985</v>
      </c>
    </row>
    <row r="41" spans="1:23" s="170" customFormat="1" ht="15">
      <c r="A41" s="146"/>
      <c r="B41" s="147"/>
      <c r="C41" s="148"/>
      <c r="D41" s="148"/>
      <c r="E41" s="148"/>
      <c r="F41" s="149"/>
      <c r="G41" s="149"/>
      <c r="H41" s="149"/>
      <c r="I41" s="149"/>
      <c r="J41" s="149"/>
      <c r="K41" s="148"/>
      <c r="L41" s="148"/>
      <c r="M41" s="148"/>
      <c r="P41" s="148"/>
      <c r="Q41" s="148"/>
      <c r="R41" s="204"/>
      <c r="S41" s="204"/>
      <c r="T41" s="209"/>
      <c r="U41" s="209"/>
      <c r="V41" s="209"/>
      <c r="W41" s="209"/>
    </row>
    <row r="42" spans="1:23" ht="15">
      <c r="A42" s="138"/>
      <c r="B42" s="149"/>
      <c r="C42" s="150"/>
      <c r="D42" s="150"/>
      <c r="E42" s="150"/>
      <c r="F42" s="149"/>
      <c r="G42" s="149"/>
      <c r="H42" s="149"/>
      <c r="I42" s="149"/>
      <c r="J42" s="149"/>
      <c r="K42" s="150"/>
      <c r="L42" s="150"/>
      <c r="M42" s="223"/>
      <c r="P42" s="148"/>
      <c r="Q42" s="148"/>
      <c r="R42" s="204"/>
      <c r="S42" s="204"/>
      <c r="T42" s="202"/>
      <c r="U42" s="202"/>
      <c r="V42" s="202"/>
      <c r="W42" s="202"/>
    </row>
    <row r="43" spans="1:23" ht="15">
      <c r="A43" s="138"/>
      <c r="B43" s="151"/>
      <c r="C43" s="149"/>
      <c r="D43" s="149"/>
      <c r="E43" s="149"/>
      <c r="F43" s="149"/>
      <c r="G43" s="149"/>
      <c r="H43" s="149"/>
      <c r="I43" s="149"/>
      <c r="J43" s="238"/>
      <c r="K43" s="149"/>
      <c r="L43" s="149"/>
      <c r="M43" s="224"/>
      <c r="P43" s="150"/>
      <c r="Q43" s="150"/>
      <c r="R43" s="204"/>
      <c r="S43" s="204"/>
      <c r="T43" s="202"/>
      <c r="U43" s="202"/>
      <c r="V43" s="202"/>
      <c r="W43" s="202"/>
    </row>
    <row r="44" spans="1:23">
      <c r="A44" s="130" t="s">
        <v>150</v>
      </c>
      <c r="B44" s="210" t="str">
        <f>B11</f>
        <v>December 2015</v>
      </c>
      <c r="C44" s="189">
        <f>+C11-C27</f>
        <v>13802828.949999999</v>
      </c>
      <c r="D44" s="185">
        <f>+D11-D27</f>
        <v>148405118.04000002</v>
      </c>
      <c r="E44" s="189">
        <f t="shared" ref="E44:M44" si="10">+E11-E27</f>
        <v>5703585.8099999996</v>
      </c>
      <c r="F44" s="191">
        <f t="shared" si="10"/>
        <v>29861.239999999998</v>
      </c>
      <c r="G44" s="189">
        <f t="shared" si="10"/>
        <v>32848.869999999995</v>
      </c>
      <c r="H44" s="191">
        <f t="shared" si="10"/>
        <v>1666367.8499999999</v>
      </c>
      <c r="I44" s="205">
        <f t="shared" si="10"/>
        <v>4239615.59</v>
      </c>
      <c r="J44" s="182">
        <f t="shared" si="10"/>
        <v>134468</v>
      </c>
      <c r="K44" s="189">
        <f t="shared" si="10"/>
        <v>73940.62999999999</v>
      </c>
      <c r="L44" s="191">
        <f t="shared" si="10"/>
        <v>73706.179999999993</v>
      </c>
      <c r="M44" s="189">
        <f t="shared" si="10"/>
        <v>16790066.759999998</v>
      </c>
      <c r="P44" s="182"/>
      <c r="Q44" s="182"/>
      <c r="R44" s="182"/>
      <c r="S44" s="182"/>
      <c r="T44" s="235"/>
      <c r="U44" s="236"/>
      <c r="V44" s="182"/>
      <c r="W44" s="236"/>
    </row>
    <row r="45" spans="1:23">
      <c r="A45" s="132" t="s">
        <v>151</v>
      </c>
      <c r="B45" s="211" t="str">
        <f>B12</f>
        <v>January 2016</v>
      </c>
      <c r="C45" s="184">
        <f t="shared" ref="C45:D56" si="11">+C12-C28</f>
        <v>13770149.34</v>
      </c>
      <c r="D45" s="145">
        <f t="shared" si="11"/>
        <v>148057532.40000001</v>
      </c>
      <c r="E45" s="184">
        <f t="shared" ref="E45:M45" si="12">+E12-E28</f>
        <v>5688464</v>
      </c>
      <c r="F45" s="182">
        <f t="shared" si="12"/>
        <v>29773.66</v>
      </c>
      <c r="G45" s="184">
        <f t="shared" si="12"/>
        <v>32752.529999999995</v>
      </c>
      <c r="H45" s="182">
        <f t="shared" si="12"/>
        <v>1661613.2249999999</v>
      </c>
      <c r="I45" s="184">
        <f t="shared" si="12"/>
        <v>4228294.96</v>
      </c>
      <c r="J45" s="182">
        <f t="shared" si="12"/>
        <v>133883.35</v>
      </c>
      <c r="K45" s="184">
        <f t="shared" si="12"/>
        <v>73740.509999999995</v>
      </c>
      <c r="L45" s="182">
        <f t="shared" si="12"/>
        <v>73500.289999999994</v>
      </c>
      <c r="M45" s="184">
        <f t="shared" si="12"/>
        <v>16751279.02</v>
      </c>
      <c r="P45" s="182"/>
      <c r="Q45" s="182"/>
      <c r="R45" s="182"/>
      <c r="S45" s="182"/>
      <c r="T45" s="235"/>
      <c r="U45" s="236"/>
      <c r="V45" s="182"/>
      <c r="W45" s="236"/>
    </row>
    <row r="46" spans="1:23">
      <c r="A46" s="132"/>
      <c r="B46" s="207" t="s">
        <v>137</v>
      </c>
      <c r="C46" s="184">
        <f t="shared" si="11"/>
        <v>13737469.73</v>
      </c>
      <c r="D46" s="145">
        <f t="shared" si="11"/>
        <v>147709946.76000002</v>
      </c>
      <c r="E46" s="184">
        <f t="shared" ref="E46:M46" si="13">+E13-E29</f>
        <v>5673342.1899999995</v>
      </c>
      <c r="F46" s="182">
        <f t="shared" si="13"/>
        <v>29686.079999999998</v>
      </c>
      <c r="G46" s="184">
        <f t="shared" si="13"/>
        <v>32656.189999999995</v>
      </c>
      <c r="H46" s="182">
        <f t="shared" si="13"/>
        <v>1656858.5999999999</v>
      </c>
      <c r="I46" s="184">
        <f t="shared" si="13"/>
        <v>4216974.33</v>
      </c>
      <c r="J46" s="182">
        <f t="shared" si="13"/>
        <v>133298.70000000001</v>
      </c>
      <c r="K46" s="184">
        <f t="shared" si="13"/>
        <v>73540.39</v>
      </c>
      <c r="L46" s="182">
        <f t="shared" si="13"/>
        <v>73294.399999999994</v>
      </c>
      <c r="M46" s="184">
        <f t="shared" si="13"/>
        <v>16712491.279999999</v>
      </c>
      <c r="P46" s="182"/>
      <c r="Q46" s="182"/>
      <c r="R46" s="182"/>
      <c r="S46" s="182"/>
      <c r="T46" s="235"/>
      <c r="U46" s="236"/>
      <c r="V46" s="182"/>
      <c r="W46" s="236"/>
    </row>
    <row r="47" spans="1:23">
      <c r="A47" s="132"/>
      <c r="B47" s="207" t="s">
        <v>138</v>
      </c>
      <c r="C47" s="184">
        <f t="shared" si="11"/>
        <v>13704790.120000001</v>
      </c>
      <c r="D47" s="145">
        <f t="shared" si="11"/>
        <v>147362361.12</v>
      </c>
      <c r="E47" s="184">
        <f t="shared" ref="E47:M47" si="14">+E14-E30</f>
        <v>5658220.3799999999</v>
      </c>
      <c r="F47" s="182">
        <f t="shared" si="14"/>
        <v>29598.5</v>
      </c>
      <c r="G47" s="184">
        <f t="shared" si="14"/>
        <v>32559.849999999995</v>
      </c>
      <c r="H47" s="182">
        <f t="shared" si="14"/>
        <v>1652103.9749999999</v>
      </c>
      <c r="I47" s="184">
        <f t="shared" si="14"/>
        <v>4205653.7</v>
      </c>
      <c r="J47" s="182">
        <f t="shared" si="14"/>
        <v>132714.05000000002</v>
      </c>
      <c r="K47" s="184">
        <f t="shared" si="14"/>
        <v>73340.26999999999</v>
      </c>
      <c r="L47" s="182">
        <f t="shared" si="14"/>
        <v>73088.509999999995</v>
      </c>
      <c r="M47" s="184">
        <f t="shared" si="14"/>
        <v>16673703.539999999</v>
      </c>
      <c r="P47" s="182"/>
      <c r="Q47" s="182"/>
      <c r="R47" s="182"/>
      <c r="S47" s="182"/>
      <c r="T47" s="235"/>
      <c r="U47" s="236"/>
      <c r="V47" s="182"/>
      <c r="W47" s="236"/>
    </row>
    <row r="48" spans="1:23">
      <c r="A48" s="132"/>
      <c r="B48" s="207" t="s">
        <v>139</v>
      </c>
      <c r="C48" s="184">
        <f t="shared" si="11"/>
        <v>13672110.51</v>
      </c>
      <c r="D48" s="145">
        <f t="shared" si="11"/>
        <v>147014775.48000002</v>
      </c>
      <c r="E48" s="184">
        <f t="shared" ref="E48:M48" si="15">+E15-E31</f>
        <v>5643098.5699999994</v>
      </c>
      <c r="F48" s="182">
        <f t="shared" si="15"/>
        <v>29510.92</v>
      </c>
      <c r="G48" s="184">
        <f t="shared" si="15"/>
        <v>32463.509999999995</v>
      </c>
      <c r="H48" s="182">
        <f t="shared" si="15"/>
        <v>1647349.3499999999</v>
      </c>
      <c r="I48" s="184">
        <f t="shared" si="15"/>
        <v>4194333.07</v>
      </c>
      <c r="J48" s="182">
        <f t="shared" si="15"/>
        <v>132129.40000000002</v>
      </c>
      <c r="K48" s="184">
        <f t="shared" si="15"/>
        <v>73140.149999999994</v>
      </c>
      <c r="L48" s="182">
        <f t="shared" si="15"/>
        <v>72882.62</v>
      </c>
      <c r="M48" s="184">
        <f t="shared" si="15"/>
        <v>16634915.799999999</v>
      </c>
      <c r="P48" s="182"/>
      <c r="Q48" s="182"/>
      <c r="R48" s="182"/>
      <c r="S48" s="182"/>
      <c r="T48" s="235"/>
      <c r="U48" s="236"/>
      <c r="V48" s="182"/>
      <c r="W48" s="236"/>
    </row>
    <row r="49" spans="1:23">
      <c r="A49" s="132"/>
      <c r="B49" s="207" t="s">
        <v>140</v>
      </c>
      <c r="C49" s="184">
        <f t="shared" si="11"/>
        <v>13639430.9</v>
      </c>
      <c r="D49" s="145">
        <f t="shared" si="11"/>
        <v>146667189.84</v>
      </c>
      <c r="E49" s="184">
        <f t="shared" ref="E49:M49" si="16">+E16-E32</f>
        <v>5627976.7599999998</v>
      </c>
      <c r="F49" s="182">
        <f t="shared" si="16"/>
        <v>29423.339999999997</v>
      </c>
      <c r="G49" s="184">
        <f t="shared" si="16"/>
        <v>32367.169999999995</v>
      </c>
      <c r="H49" s="182">
        <f t="shared" si="16"/>
        <v>1642594.7249999999</v>
      </c>
      <c r="I49" s="184">
        <f t="shared" si="16"/>
        <v>4183012.4400000004</v>
      </c>
      <c r="J49" s="182">
        <f t="shared" si="16"/>
        <v>131544.75000000003</v>
      </c>
      <c r="K49" s="184">
        <f t="shared" si="16"/>
        <v>72940.03</v>
      </c>
      <c r="L49" s="182">
        <f t="shared" si="16"/>
        <v>72676.73</v>
      </c>
      <c r="M49" s="184">
        <f t="shared" si="16"/>
        <v>16596128.060000001</v>
      </c>
      <c r="P49" s="182"/>
      <c r="Q49" s="182"/>
      <c r="R49" s="182"/>
      <c r="S49" s="182"/>
      <c r="T49" s="235"/>
      <c r="U49" s="236"/>
      <c r="V49" s="182"/>
      <c r="W49" s="236"/>
    </row>
    <row r="50" spans="1:23">
      <c r="A50" s="132"/>
      <c r="B50" s="207" t="s">
        <v>141</v>
      </c>
      <c r="C50" s="184">
        <f t="shared" si="11"/>
        <v>13606751.289999999</v>
      </c>
      <c r="D50" s="145">
        <f t="shared" si="11"/>
        <v>146319604.20000002</v>
      </c>
      <c r="E50" s="184">
        <f t="shared" ref="E50:M50" si="17">+E17-E33</f>
        <v>5612854.9499999993</v>
      </c>
      <c r="F50" s="182">
        <f t="shared" si="17"/>
        <v>29335.759999999998</v>
      </c>
      <c r="G50" s="184">
        <f t="shared" si="17"/>
        <v>32270.829999999994</v>
      </c>
      <c r="H50" s="182">
        <f t="shared" si="17"/>
        <v>1637840.0999999999</v>
      </c>
      <c r="I50" s="184">
        <f t="shared" si="17"/>
        <v>4171691.8100000005</v>
      </c>
      <c r="J50" s="182">
        <f t="shared" si="17"/>
        <v>130960.10000000003</v>
      </c>
      <c r="K50" s="184">
        <f t="shared" si="17"/>
        <v>72739.91</v>
      </c>
      <c r="L50" s="182">
        <f t="shared" si="17"/>
        <v>72470.84</v>
      </c>
      <c r="M50" s="184">
        <f t="shared" si="17"/>
        <v>16557340.32</v>
      </c>
      <c r="P50" s="182"/>
      <c r="Q50" s="182"/>
      <c r="R50" s="182"/>
      <c r="S50" s="182"/>
      <c r="T50" s="235"/>
      <c r="U50" s="236"/>
      <c r="V50" s="182"/>
      <c r="W50" s="236"/>
    </row>
    <row r="51" spans="1:23">
      <c r="A51" s="132"/>
      <c r="B51" s="207" t="s">
        <v>142</v>
      </c>
      <c r="C51" s="184">
        <f t="shared" si="11"/>
        <v>13574071.68</v>
      </c>
      <c r="D51" s="145">
        <f t="shared" si="11"/>
        <v>145972018.56</v>
      </c>
      <c r="E51" s="184">
        <f t="shared" ref="E51:M51" si="18">+E18-E34</f>
        <v>5597733.1399999997</v>
      </c>
      <c r="F51" s="182">
        <f t="shared" si="18"/>
        <v>29248.18</v>
      </c>
      <c r="G51" s="184">
        <f t="shared" si="18"/>
        <v>32174.489999999994</v>
      </c>
      <c r="H51" s="182">
        <f t="shared" si="18"/>
        <v>1633085.4749999996</v>
      </c>
      <c r="I51" s="184">
        <f t="shared" si="18"/>
        <v>4160371.1800000006</v>
      </c>
      <c r="J51" s="182">
        <f t="shared" si="18"/>
        <v>130375.45000000004</v>
      </c>
      <c r="K51" s="184">
        <f t="shared" si="18"/>
        <v>72539.789999999994</v>
      </c>
      <c r="L51" s="182">
        <f t="shared" si="18"/>
        <v>72264.95</v>
      </c>
      <c r="M51" s="184">
        <f t="shared" si="18"/>
        <v>16518552.58</v>
      </c>
      <c r="P51" s="182"/>
      <c r="Q51" s="182"/>
      <c r="R51" s="182"/>
      <c r="S51" s="182"/>
      <c r="T51" s="235"/>
      <c r="U51" s="236"/>
      <c r="V51" s="182"/>
      <c r="W51" s="236"/>
    </row>
    <row r="52" spans="1:23">
      <c r="A52" s="132"/>
      <c r="B52" s="207" t="s">
        <v>143</v>
      </c>
      <c r="C52" s="184">
        <f t="shared" si="11"/>
        <v>13541392.07</v>
      </c>
      <c r="D52" s="145">
        <f t="shared" si="11"/>
        <v>145624432.92000002</v>
      </c>
      <c r="E52" s="184">
        <f t="shared" ref="E52:M52" si="19">+E19-E35</f>
        <v>5582611.3299999991</v>
      </c>
      <c r="F52" s="182">
        <f t="shared" si="19"/>
        <v>29160.6</v>
      </c>
      <c r="G52" s="184">
        <f t="shared" si="19"/>
        <v>32078.149999999994</v>
      </c>
      <c r="H52" s="182">
        <f t="shared" si="19"/>
        <v>1628330.8499999996</v>
      </c>
      <c r="I52" s="184">
        <f t="shared" si="19"/>
        <v>4149050.5500000007</v>
      </c>
      <c r="J52" s="182">
        <f t="shared" si="19"/>
        <v>129790.80000000005</v>
      </c>
      <c r="K52" s="184">
        <f t="shared" si="19"/>
        <v>72339.67</v>
      </c>
      <c r="L52" s="182">
        <f t="shared" si="19"/>
        <v>72059.06</v>
      </c>
      <c r="M52" s="184">
        <f t="shared" si="19"/>
        <v>16479764.84</v>
      </c>
      <c r="P52" s="182"/>
      <c r="Q52" s="182"/>
      <c r="R52" s="182"/>
      <c r="S52" s="182"/>
      <c r="T52" s="235"/>
      <c r="U52" s="236"/>
      <c r="V52" s="182"/>
      <c r="W52" s="236"/>
    </row>
    <row r="53" spans="1:23">
      <c r="A53" s="132"/>
      <c r="B53" s="207" t="s">
        <v>144</v>
      </c>
      <c r="C53" s="184">
        <f t="shared" si="11"/>
        <v>13508712.460000001</v>
      </c>
      <c r="D53" s="145">
        <f t="shared" si="11"/>
        <v>145276847.28</v>
      </c>
      <c r="E53" s="184">
        <f t="shared" ref="E53:M53" si="20">+E20-E36</f>
        <v>5567489.5199999996</v>
      </c>
      <c r="F53" s="182">
        <f t="shared" si="20"/>
        <v>29073.019999999997</v>
      </c>
      <c r="G53" s="184">
        <f t="shared" si="20"/>
        <v>31981.809999999994</v>
      </c>
      <c r="H53" s="182">
        <f t="shared" si="20"/>
        <v>1623576.2249999996</v>
      </c>
      <c r="I53" s="184">
        <f t="shared" si="20"/>
        <v>4137729.9200000004</v>
      </c>
      <c r="J53" s="182">
        <f t="shared" si="20"/>
        <v>129206.15000000005</v>
      </c>
      <c r="K53" s="184">
        <f t="shared" si="20"/>
        <v>72139.55</v>
      </c>
      <c r="L53" s="182">
        <f t="shared" si="20"/>
        <v>71853.17</v>
      </c>
      <c r="M53" s="184">
        <f t="shared" si="20"/>
        <v>16440977.1</v>
      </c>
      <c r="P53" s="182"/>
      <c r="Q53" s="182"/>
      <c r="R53" s="182"/>
      <c r="S53" s="182"/>
      <c r="T53" s="235"/>
      <c r="U53" s="236"/>
      <c r="V53" s="182"/>
      <c r="W53" s="236"/>
    </row>
    <row r="54" spans="1:23">
      <c r="A54" s="132"/>
      <c r="B54" s="207" t="s">
        <v>145</v>
      </c>
      <c r="C54" s="184">
        <f t="shared" si="11"/>
        <v>13476032.85</v>
      </c>
      <c r="D54" s="145">
        <f t="shared" si="11"/>
        <v>144929261.64000002</v>
      </c>
      <c r="E54" s="184">
        <f t="shared" ref="E54:M54" si="21">+E21-E37</f>
        <v>5552367.709999999</v>
      </c>
      <c r="F54" s="182">
        <f t="shared" si="21"/>
        <v>28985.439999999999</v>
      </c>
      <c r="G54" s="184">
        <f t="shared" si="21"/>
        <v>31885.469999999994</v>
      </c>
      <c r="H54" s="182">
        <f t="shared" si="21"/>
        <v>1618821.5999999996</v>
      </c>
      <c r="I54" s="184">
        <f t="shared" si="21"/>
        <v>4126409.2900000005</v>
      </c>
      <c r="J54" s="182">
        <f t="shared" si="21"/>
        <v>128621.50000000006</v>
      </c>
      <c r="K54" s="184">
        <f t="shared" si="21"/>
        <v>71939.429999999993</v>
      </c>
      <c r="L54" s="182">
        <f t="shared" si="21"/>
        <v>71647.28</v>
      </c>
      <c r="M54" s="184">
        <f t="shared" si="21"/>
        <v>16402189.359999999</v>
      </c>
      <c r="P54" s="182"/>
      <c r="Q54" s="182"/>
      <c r="R54" s="182"/>
      <c r="S54" s="182"/>
      <c r="T54" s="235"/>
      <c r="U54" s="236"/>
      <c r="V54" s="182"/>
      <c r="W54" s="236"/>
    </row>
    <row r="55" spans="1:23">
      <c r="A55" s="132"/>
      <c r="B55" s="207" t="s">
        <v>146</v>
      </c>
      <c r="C55" s="184">
        <f t="shared" si="11"/>
        <v>13443353.24</v>
      </c>
      <c r="D55" s="145">
        <f t="shared" si="11"/>
        <v>144581676</v>
      </c>
      <c r="E55" s="184">
        <f t="shared" ref="E55:M55" si="22">+E22-E38</f>
        <v>5537245.8999999994</v>
      </c>
      <c r="F55" s="182">
        <f t="shared" si="22"/>
        <v>28897.86</v>
      </c>
      <c r="G55" s="184">
        <f t="shared" si="22"/>
        <v>31789.129999999994</v>
      </c>
      <c r="H55" s="182">
        <f t="shared" si="22"/>
        <v>1614066.9749999996</v>
      </c>
      <c r="I55" s="184">
        <f t="shared" si="22"/>
        <v>4115088.6600000006</v>
      </c>
      <c r="J55" s="182">
        <f t="shared" si="22"/>
        <v>128036.85000000006</v>
      </c>
      <c r="K55" s="184">
        <f t="shared" si="22"/>
        <v>71739.31</v>
      </c>
      <c r="L55" s="182">
        <f t="shared" si="22"/>
        <v>71441.39</v>
      </c>
      <c r="M55" s="184">
        <f t="shared" si="22"/>
        <v>16363401.619999999</v>
      </c>
      <c r="P55" s="182"/>
      <c r="Q55" s="182"/>
      <c r="R55" s="182"/>
      <c r="S55" s="182"/>
      <c r="T55" s="235"/>
      <c r="U55" s="236"/>
      <c r="V55" s="182"/>
      <c r="W55" s="236"/>
    </row>
    <row r="56" spans="1:23">
      <c r="A56" s="136"/>
      <c r="B56" s="212" t="str">
        <f>+B39</f>
        <v>December 2016</v>
      </c>
      <c r="C56" s="184">
        <f t="shared" si="11"/>
        <v>13410673.629999999</v>
      </c>
      <c r="D56" s="145">
        <f t="shared" si="11"/>
        <v>144234090.36000001</v>
      </c>
      <c r="E56" s="190">
        <f t="shared" ref="E56:M56" si="23">+E23-E39</f>
        <v>5522124.0899999989</v>
      </c>
      <c r="F56" s="182">
        <f t="shared" si="23"/>
        <v>28810.28</v>
      </c>
      <c r="G56" s="184">
        <f t="shared" si="23"/>
        <v>31692.789999999994</v>
      </c>
      <c r="H56" s="182">
        <f t="shared" si="23"/>
        <v>1609312.3499999996</v>
      </c>
      <c r="I56" s="190">
        <f t="shared" si="23"/>
        <v>4103768.0300000007</v>
      </c>
      <c r="J56" s="182">
        <f t="shared" si="23"/>
        <v>127452.20000000007</v>
      </c>
      <c r="K56" s="184">
        <f t="shared" si="23"/>
        <v>71539.19</v>
      </c>
      <c r="L56" s="182">
        <f t="shared" si="23"/>
        <v>71235.5</v>
      </c>
      <c r="M56" s="184">
        <f t="shared" si="23"/>
        <v>16324613.879999999</v>
      </c>
      <c r="P56" s="182"/>
      <c r="Q56" s="182"/>
      <c r="R56" s="182"/>
      <c r="S56" s="182"/>
      <c r="T56" s="235"/>
      <c r="U56" s="236"/>
      <c r="V56" s="182"/>
      <c r="W56" s="236"/>
    </row>
    <row r="57" spans="1:23">
      <c r="A57" s="138"/>
      <c r="B57" s="139" t="s">
        <v>147</v>
      </c>
      <c r="C57" s="140">
        <f>AVERAGE(C44:C56)</f>
        <v>13606751.290000001</v>
      </c>
      <c r="D57" s="141">
        <f>AVERAGE(D44:D56)</f>
        <v>146319604.20000002</v>
      </c>
      <c r="E57" s="140">
        <f t="shared" ref="E57:M57" si="24">AVERAGE(E44:E56)</f>
        <v>5612854.9499999993</v>
      </c>
      <c r="F57" s="141">
        <f t="shared" si="24"/>
        <v>29335.760000000002</v>
      </c>
      <c r="G57" s="140">
        <f t="shared" si="24"/>
        <v>32270.829999999994</v>
      </c>
      <c r="H57" s="141">
        <f t="shared" si="24"/>
        <v>1637840.0999999999</v>
      </c>
      <c r="I57" s="140">
        <f t="shared" si="24"/>
        <v>4171691.8100000015</v>
      </c>
      <c r="J57" s="232">
        <f t="shared" si="24"/>
        <v>130960.10000000002</v>
      </c>
      <c r="K57" s="140">
        <f t="shared" si="24"/>
        <v>72739.91</v>
      </c>
      <c r="L57" s="227">
        <f t="shared" si="24"/>
        <v>72470.84</v>
      </c>
      <c r="M57" s="140">
        <f t="shared" si="24"/>
        <v>16557340.319999997</v>
      </c>
      <c r="P57" s="182"/>
      <c r="Q57" s="182"/>
      <c r="R57" s="182"/>
      <c r="S57" s="182"/>
      <c r="T57" s="235"/>
      <c r="U57" s="237"/>
      <c r="V57" s="182"/>
      <c r="W57" s="237"/>
    </row>
    <row r="58" spans="1:23">
      <c r="A58" s="138"/>
      <c r="B58" s="149"/>
      <c r="C58" s="152"/>
      <c r="D58" s="152"/>
      <c r="E58" s="152"/>
      <c r="F58" s="152"/>
      <c r="G58" s="152"/>
      <c r="H58" s="152"/>
      <c r="I58" s="152"/>
      <c r="J58" s="152"/>
      <c r="K58" s="148"/>
      <c r="L58" s="152"/>
      <c r="M58" s="152"/>
      <c r="P58" s="148"/>
      <c r="Q58" s="148"/>
    </row>
    <row r="59" spans="1:23">
      <c r="A59" s="138"/>
      <c r="B59" s="213"/>
      <c r="C59" s="214"/>
      <c r="D59" s="214"/>
      <c r="E59" s="214"/>
      <c r="F59" s="214"/>
      <c r="G59" s="214"/>
      <c r="H59" s="214"/>
      <c r="I59" s="214"/>
      <c r="J59" s="239"/>
      <c r="K59" s="222"/>
      <c r="L59" s="214"/>
      <c r="M59" s="214"/>
      <c r="P59" s="230"/>
      <c r="Q59" s="230"/>
    </row>
    <row r="60" spans="1:23">
      <c r="A60" s="215" t="s">
        <v>152</v>
      </c>
      <c r="B60" s="216" t="s">
        <v>37</v>
      </c>
      <c r="C60" s="186">
        <f>C39-C27</f>
        <v>392155.3200000003</v>
      </c>
      <c r="D60" s="187">
        <f>D39-D27</f>
        <v>4171027.6800000006</v>
      </c>
      <c r="E60" s="186">
        <f t="shared" ref="E60:M60" si="25">E39-E27</f>
        <v>181461.72000000067</v>
      </c>
      <c r="F60" s="187">
        <f t="shared" si="25"/>
        <v>1050.96</v>
      </c>
      <c r="G60" s="186">
        <f t="shared" si="25"/>
        <v>1156.0800000000017</v>
      </c>
      <c r="H60" s="187">
        <f t="shared" si="25"/>
        <v>57055.500000000233</v>
      </c>
      <c r="I60" s="186">
        <f>I39-I27</f>
        <v>135847.55999999947</v>
      </c>
      <c r="J60" s="182">
        <f>J39-J27</f>
        <v>7015.7999999999302</v>
      </c>
      <c r="K60" s="186">
        <f t="shared" si="25"/>
        <v>2401.4399999999987</v>
      </c>
      <c r="L60" s="217">
        <f t="shared" si="25"/>
        <v>2470.679999999993</v>
      </c>
      <c r="M60" s="186">
        <f t="shared" si="25"/>
        <v>465452.87999999983</v>
      </c>
      <c r="P60" s="134"/>
      <c r="Q60" s="134"/>
    </row>
    <row r="61" spans="1:23">
      <c r="A61" s="136" t="s">
        <v>153</v>
      </c>
      <c r="B61" s="153" t="s">
        <v>154</v>
      </c>
      <c r="C61" s="195">
        <v>0</v>
      </c>
      <c r="D61" s="145">
        <v>0</v>
      </c>
      <c r="E61" s="144">
        <v>0</v>
      </c>
      <c r="F61" s="143">
        <v>0</v>
      </c>
      <c r="G61" s="144">
        <v>0</v>
      </c>
      <c r="H61" s="143">
        <v>0</v>
      </c>
      <c r="I61" s="195">
        <v>0</v>
      </c>
      <c r="J61" s="183">
        <v>0</v>
      </c>
      <c r="K61" s="195">
        <v>0</v>
      </c>
      <c r="L61" s="228">
        <v>0</v>
      </c>
      <c r="M61" s="195">
        <v>0</v>
      </c>
      <c r="P61" s="134"/>
      <c r="Q61" s="134"/>
    </row>
    <row r="62" spans="1:23">
      <c r="A62" s="123"/>
      <c r="B62" s="139" t="s">
        <v>155</v>
      </c>
      <c r="C62" s="140">
        <f>+C60+C61</f>
        <v>392155.3200000003</v>
      </c>
      <c r="D62" s="141">
        <f>+D60+D61</f>
        <v>4171027.6800000006</v>
      </c>
      <c r="E62" s="140">
        <f t="shared" ref="E62:M62" si="26">+E60+E61</f>
        <v>181461.72000000067</v>
      </c>
      <c r="F62" s="141">
        <f t="shared" si="26"/>
        <v>1050.96</v>
      </c>
      <c r="G62" s="140">
        <f t="shared" si="26"/>
        <v>1156.0800000000017</v>
      </c>
      <c r="H62" s="141">
        <f t="shared" si="26"/>
        <v>57055.500000000233</v>
      </c>
      <c r="I62" s="140">
        <f t="shared" si="26"/>
        <v>135847.55999999947</v>
      </c>
      <c r="J62" s="232">
        <f t="shared" si="26"/>
        <v>7015.7999999999302</v>
      </c>
      <c r="K62" s="140">
        <f t="shared" si="26"/>
        <v>2401.4399999999987</v>
      </c>
      <c r="L62" s="227">
        <f t="shared" si="26"/>
        <v>2470.679999999993</v>
      </c>
      <c r="M62" s="140">
        <f t="shared" si="26"/>
        <v>465452.87999999983</v>
      </c>
      <c r="P62" s="145"/>
      <c r="Q62" s="145"/>
    </row>
    <row r="63" spans="1:23">
      <c r="E63" s="218"/>
      <c r="G63" s="170"/>
    </row>
    <row r="64" spans="1:23">
      <c r="A64" s="154"/>
    </row>
    <row r="65" spans="1:1">
      <c r="A65" s="202"/>
    </row>
  </sheetData>
  <dataValidations count="1">
    <dataValidation type="list" allowBlank="1" showInputMessage="1" showErrorMessage="1" sqref="C10:M10 P10:S10 U10:X10">
      <formula1>$N$6:$N$7</formula1>
    </dataValidation>
  </dataValidations>
  <pageMargins left="0.25" right="0.25" top="0.51" bottom="0.34" header="0.28000000000000003" footer="0.17"/>
  <pageSetup paperSize="17"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zoomScaleNormal="100" workbookViewId="0">
      <selection activeCell="C20" sqref="C20"/>
    </sheetView>
  </sheetViews>
  <sheetFormatPr defaultRowHeight="12.75"/>
  <cols>
    <col min="1" max="1" width="7.88671875" style="155" customWidth="1"/>
    <col min="2" max="2" width="12" style="155" customWidth="1"/>
    <col min="3" max="3" width="8.77734375" style="155" bestFit="1" customWidth="1"/>
    <col min="4" max="4" width="64.109375" style="155" customWidth="1"/>
    <col min="5" max="5" width="2.88671875" style="155" customWidth="1"/>
    <col min="6" max="6" width="10.6640625" style="155" customWidth="1"/>
    <col min="7" max="258" width="8.88671875" style="155"/>
    <col min="259" max="259" width="8.77734375" style="155" bestFit="1" customWidth="1"/>
    <col min="260" max="260" width="64.109375" style="155" customWidth="1"/>
    <col min="261" max="514" width="8.88671875" style="155"/>
    <col min="515" max="515" width="8.77734375" style="155" bestFit="1" customWidth="1"/>
    <col min="516" max="516" width="64.109375" style="155" customWidth="1"/>
    <col min="517" max="770" width="8.88671875" style="155"/>
    <col min="771" max="771" width="8.77734375" style="155" bestFit="1" customWidth="1"/>
    <col min="772" max="772" width="64.109375" style="155" customWidth="1"/>
    <col min="773" max="1026" width="8.88671875" style="155"/>
    <col min="1027" max="1027" width="8.77734375" style="155" bestFit="1" customWidth="1"/>
    <col min="1028" max="1028" width="64.109375" style="155" customWidth="1"/>
    <col min="1029" max="1282" width="8.88671875" style="155"/>
    <col min="1283" max="1283" width="8.77734375" style="155" bestFit="1" customWidth="1"/>
    <col min="1284" max="1284" width="64.109375" style="155" customWidth="1"/>
    <col min="1285" max="1538" width="8.88671875" style="155"/>
    <col min="1539" max="1539" width="8.77734375" style="155" bestFit="1" customWidth="1"/>
    <col min="1540" max="1540" width="64.109375" style="155" customWidth="1"/>
    <col min="1541" max="1794" width="8.88671875" style="155"/>
    <col min="1795" max="1795" width="8.77734375" style="155" bestFit="1" customWidth="1"/>
    <col min="1796" max="1796" width="64.109375" style="155" customWidth="1"/>
    <col min="1797" max="2050" width="8.88671875" style="155"/>
    <col min="2051" max="2051" width="8.77734375" style="155" bestFit="1" customWidth="1"/>
    <col min="2052" max="2052" width="64.109375" style="155" customWidth="1"/>
    <col min="2053" max="2306" width="8.88671875" style="155"/>
    <col min="2307" max="2307" width="8.77734375" style="155" bestFit="1" customWidth="1"/>
    <col min="2308" max="2308" width="64.109375" style="155" customWidth="1"/>
    <col min="2309" max="2562" width="8.88671875" style="155"/>
    <col min="2563" max="2563" width="8.77734375" style="155" bestFit="1" customWidth="1"/>
    <col min="2564" max="2564" width="64.109375" style="155" customWidth="1"/>
    <col min="2565" max="2818" width="8.88671875" style="155"/>
    <col min="2819" max="2819" width="8.77734375" style="155" bestFit="1" customWidth="1"/>
    <col min="2820" max="2820" width="64.109375" style="155" customWidth="1"/>
    <col min="2821" max="3074" width="8.88671875" style="155"/>
    <col min="3075" max="3075" width="8.77734375" style="155" bestFit="1" customWidth="1"/>
    <col min="3076" max="3076" width="64.109375" style="155" customWidth="1"/>
    <col min="3077" max="3330" width="8.88671875" style="155"/>
    <col min="3331" max="3331" width="8.77734375" style="155" bestFit="1" customWidth="1"/>
    <col min="3332" max="3332" width="64.109375" style="155" customWidth="1"/>
    <col min="3333" max="3586" width="8.88671875" style="155"/>
    <col min="3587" max="3587" width="8.77734375" style="155" bestFit="1" customWidth="1"/>
    <col min="3588" max="3588" width="64.109375" style="155" customWidth="1"/>
    <col min="3589" max="3842" width="8.88671875" style="155"/>
    <col min="3843" max="3843" width="8.77734375" style="155" bestFit="1" customWidth="1"/>
    <col min="3844" max="3844" width="64.109375" style="155" customWidth="1"/>
    <col min="3845" max="4098" width="8.88671875" style="155"/>
    <col min="4099" max="4099" width="8.77734375" style="155" bestFit="1" customWidth="1"/>
    <col min="4100" max="4100" width="64.109375" style="155" customWidth="1"/>
    <col min="4101" max="4354" width="8.88671875" style="155"/>
    <col min="4355" max="4355" width="8.77734375" style="155" bestFit="1" customWidth="1"/>
    <col min="4356" max="4356" width="64.109375" style="155" customWidth="1"/>
    <col min="4357" max="4610" width="8.88671875" style="155"/>
    <col min="4611" max="4611" width="8.77734375" style="155" bestFit="1" customWidth="1"/>
    <col min="4612" max="4612" width="64.109375" style="155" customWidth="1"/>
    <col min="4613" max="4866" width="8.88671875" style="155"/>
    <col min="4867" max="4867" width="8.77734375" style="155" bestFit="1" customWidth="1"/>
    <col min="4868" max="4868" width="64.109375" style="155" customWidth="1"/>
    <col min="4869" max="5122" width="8.88671875" style="155"/>
    <col min="5123" max="5123" width="8.77734375" style="155" bestFit="1" customWidth="1"/>
    <col min="5124" max="5124" width="64.109375" style="155" customWidth="1"/>
    <col min="5125" max="5378" width="8.88671875" style="155"/>
    <col min="5379" max="5379" width="8.77734375" style="155" bestFit="1" customWidth="1"/>
    <col min="5380" max="5380" width="64.109375" style="155" customWidth="1"/>
    <col min="5381" max="5634" width="8.88671875" style="155"/>
    <col min="5635" max="5635" width="8.77734375" style="155" bestFit="1" customWidth="1"/>
    <col min="5636" max="5636" width="64.109375" style="155" customWidth="1"/>
    <col min="5637" max="5890" width="8.88671875" style="155"/>
    <col min="5891" max="5891" width="8.77734375" style="155" bestFit="1" customWidth="1"/>
    <col min="5892" max="5892" width="64.109375" style="155" customWidth="1"/>
    <col min="5893" max="6146" width="8.88671875" style="155"/>
    <col min="6147" max="6147" width="8.77734375" style="155" bestFit="1" customWidth="1"/>
    <col min="6148" max="6148" width="64.109375" style="155" customWidth="1"/>
    <col min="6149" max="6402" width="8.88671875" style="155"/>
    <col min="6403" max="6403" width="8.77734375" style="155" bestFit="1" customWidth="1"/>
    <col min="6404" max="6404" width="64.109375" style="155" customWidth="1"/>
    <col min="6405" max="6658" width="8.88671875" style="155"/>
    <col min="6659" max="6659" width="8.77734375" style="155" bestFit="1" customWidth="1"/>
    <col min="6660" max="6660" width="64.109375" style="155" customWidth="1"/>
    <col min="6661" max="6914" width="8.88671875" style="155"/>
    <col min="6915" max="6915" width="8.77734375" style="155" bestFit="1" customWidth="1"/>
    <col min="6916" max="6916" width="64.109375" style="155" customWidth="1"/>
    <col min="6917" max="7170" width="8.88671875" style="155"/>
    <col min="7171" max="7171" width="8.77734375" style="155" bestFit="1" customWidth="1"/>
    <col min="7172" max="7172" width="64.109375" style="155" customWidth="1"/>
    <col min="7173" max="7426" width="8.88671875" style="155"/>
    <col min="7427" max="7427" width="8.77734375" style="155" bestFit="1" customWidth="1"/>
    <col min="7428" max="7428" width="64.109375" style="155" customWidth="1"/>
    <col min="7429" max="7682" width="8.88671875" style="155"/>
    <col min="7683" max="7683" width="8.77734375" style="155" bestFit="1" customWidth="1"/>
    <col min="7684" max="7684" width="64.109375" style="155" customWidth="1"/>
    <col min="7685" max="7938" width="8.88671875" style="155"/>
    <col min="7939" max="7939" width="8.77734375" style="155" bestFit="1" customWidth="1"/>
    <col min="7940" max="7940" width="64.109375" style="155" customWidth="1"/>
    <col min="7941" max="8194" width="8.88671875" style="155"/>
    <col min="8195" max="8195" width="8.77734375" style="155" bestFit="1" customWidth="1"/>
    <col min="8196" max="8196" width="64.109375" style="155" customWidth="1"/>
    <col min="8197" max="8450" width="8.88671875" style="155"/>
    <col min="8451" max="8451" width="8.77734375" style="155" bestFit="1" customWidth="1"/>
    <col min="8452" max="8452" width="64.109375" style="155" customWidth="1"/>
    <col min="8453" max="8706" width="8.88671875" style="155"/>
    <col min="8707" max="8707" width="8.77734375" style="155" bestFit="1" customWidth="1"/>
    <col min="8708" max="8708" width="64.109375" style="155" customWidth="1"/>
    <col min="8709" max="8962" width="8.88671875" style="155"/>
    <col min="8963" max="8963" width="8.77734375" style="155" bestFit="1" customWidth="1"/>
    <col min="8964" max="8964" width="64.109375" style="155" customWidth="1"/>
    <col min="8965" max="9218" width="8.88671875" style="155"/>
    <col min="9219" max="9219" width="8.77734375" style="155" bestFit="1" customWidth="1"/>
    <col min="9220" max="9220" width="64.109375" style="155" customWidth="1"/>
    <col min="9221" max="9474" width="8.88671875" style="155"/>
    <col min="9475" max="9475" width="8.77734375" style="155" bestFit="1" customWidth="1"/>
    <col min="9476" max="9476" width="64.109375" style="155" customWidth="1"/>
    <col min="9477" max="9730" width="8.88671875" style="155"/>
    <col min="9731" max="9731" width="8.77734375" style="155" bestFit="1" customWidth="1"/>
    <col min="9732" max="9732" width="64.109375" style="155" customWidth="1"/>
    <col min="9733" max="9986" width="8.88671875" style="155"/>
    <col min="9987" max="9987" width="8.77734375" style="155" bestFit="1" customWidth="1"/>
    <col min="9988" max="9988" width="64.109375" style="155" customWidth="1"/>
    <col min="9989" max="10242" width="8.88671875" style="155"/>
    <col min="10243" max="10243" width="8.77734375" style="155" bestFit="1" customWidth="1"/>
    <col min="10244" max="10244" width="64.109375" style="155" customWidth="1"/>
    <col min="10245" max="10498" width="8.88671875" style="155"/>
    <col min="10499" max="10499" width="8.77734375" style="155" bestFit="1" customWidth="1"/>
    <col min="10500" max="10500" width="64.109375" style="155" customWidth="1"/>
    <col min="10501" max="10754" width="8.88671875" style="155"/>
    <col min="10755" max="10755" width="8.77734375" style="155" bestFit="1" customWidth="1"/>
    <col min="10756" max="10756" width="64.109375" style="155" customWidth="1"/>
    <col min="10757" max="11010" width="8.88671875" style="155"/>
    <col min="11011" max="11011" width="8.77734375" style="155" bestFit="1" customWidth="1"/>
    <col min="11012" max="11012" width="64.109375" style="155" customWidth="1"/>
    <col min="11013" max="11266" width="8.88671875" style="155"/>
    <col min="11267" max="11267" width="8.77734375" style="155" bestFit="1" customWidth="1"/>
    <col min="11268" max="11268" width="64.109375" style="155" customWidth="1"/>
    <col min="11269" max="11522" width="8.88671875" style="155"/>
    <col min="11523" max="11523" width="8.77734375" style="155" bestFit="1" customWidth="1"/>
    <col min="11524" max="11524" width="64.109375" style="155" customWidth="1"/>
    <col min="11525" max="11778" width="8.88671875" style="155"/>
    <col min="11779" max="11779" width="8.77734375" style="155" bestFit="1" customWidth="1"/>
    <col min="11780" max="11780" width="64.109375" style="155" customWidth="1"/>
    <col min="11781" max="12034" width="8.88671875" style="155"/>
    <col min="12035" max="12035" width="8.77734375" style="155" bestFit="1" customWidth="1"/>
    <col min="12036" max="12036" width="64.109375" style="155" customWidth="1"/>
    <col min="12037" max="12290" width="8.88671875" style="155"/>
    <col min="12291" max="12291" width="8.77734375" style="155" bestFit="1" customWidth="1"/>
    <col min="12292" max="12292" width="64.109375" style="155" customWidth="1"/>
    <col min="12293" max="12546" width="8.88671875" style="155"/>
    <col min="12547" max="12547" width="8.77734375" style="155" bestFit="1" customWidth="1"/>
    <col min="12548" max="12548" width="64.109375" style="155" customWidth="1"/>
    <col min="12549" max="12802" width="8.88671875" style="155"/>
    <col min="12803" max="12803" width="8.77734375" style="155" bestFit="1" customWidth="1"/>
    <col min="12804" max="12804" width="64.109375" style="155" customWidth="1"/>
    <col min="12805" max="13058" width="8.88671875" style="155"/>
    <col min="13059" max="13059" width="8.77734375" style="155" bestFit="1" customWidth="1"/>
    <col min="13060" max="13060" width="64.109375" style="155" customWidth="1"/>
    <col min="13061" max="13314" width="8.88671875" style="155"/>
    <col min="13315" max="13315" width="8.77734375" style="155" bestFit="1" customWidth="1"/>
    <col min="13316" max="13316" width="64.109375" style="155" customWidth="1"/>
    <col min="13317" max="13570" width="8.88671875" style="155"/>
    <col min="13571" max="13571" width="8.77734375" style="155" bestFit="1" customWidth="1"/>
    <col min="13572" max="13572" width="64.109375" style="155" customWidth="1"/>
    <col min="13573" max="13826" width="8.88671875" style="155"/>
    <col min="13827" max="13827" width="8.77734375" style="155" bestFit="1" customWidth="1"/>
    <col min="13828" max="13828" width="64.109375" style="155" customWidth="1"/>
    <col min="13829" max="14082" width="8.88671875" style="155"/>
    <col min="14083" max="14083" width="8.77734375" style="155" bestFit="1" customWidth="1"/>
    <col min="14084" max="14084" width="64.109375" style="155" customWidth="1"/>
    <col min="14085" max="14338" width="8.88671875" style="155"/>
    <col min="14339" max="14339" width="8.77734375" style="155" bestFit="1" customWidth="1"/>
    <col min="14340" max="14340" width="64.109375" style="155" customWidth="1"/>
    <col min="14341" max="14594" width="8.88671875" style="155"/>
    <col min="14595" max="14595" width="8.77734375" style="155" bestFit="1" customWidth="1"/>
    <col min="14596" max="14596" width="64.109375" style="155" customWidth="1"/>
    <col min="14597" max="14850" width="8.88671875" style="155"/>
    <col min="14851" max="14851" width="8.77734375" style="155" bestFit="1" customWidth="1"/>
    <col min="14852" max="14852" width="64.109375" style="155" customWidth="1"/>
    <col min="14853" max="15106" width="8.88671875" style="155"/>
    <col min="15107" max="15107" width="8.77734375" style="155" bestFit="1" customWidth="1"/>
    <col min="15108" max="15108" width="64.109375" style="155" customWidth="1"/>
    <col min="15109" max="15362" width="8.88671875" style="155"/>
    <col min="15363" max="15363" width="8.77734375" style="155" bestFit="1" customWidth="1"/>
    <col min="15364" max="15364" width="64.109375" style="155" customWidth="1"/>
    <col min="15365" max="15618" width="8.88671875" style="155"/>
    <col min="15619" max="15619" width="8.77734375" style="155" bestFit="1" customWidth="1"/>
    <col min="15620" max="15620" width="64.109375" style="155" customWidth="1"/>
    <col min="15621" max="15874" width="8.88671875" style="155"/>
    <col min="15875" max="15875" width="8.77734375" style="155" bestFit="1" customWidth="1"/>
    <col min="15876" max="15876" width="64.109375" style="155" customWidth="1"/>
    <col min="15877" max="16130" width="8.88671875" style="155"/>
    <col min="16131" max="16131" width="8.77734375" style="155" bestFit="1" customWidth="1"/>
    <col min="16132" max="16132" width="64.109375" style="155" customWidth="1"/>
    <col min="16133" max="16384" width="8.88671875" style="155"/>
  </cols>
  <sheetData>
    <row r="1" spans="1:4">
      <c r="A1" s="154" t="s">
        <v>156</v>
      </c>
      <c r="B1" s="154"/>
    </row>
    <row r="3" spans="1:4" ht="25.5">
      <c r="A3" s="156" t="s">
        <v>125</v>
      </c>
      <c r="B3" s="156" t="s">
        <v>157</v>
      </c>
      <c r="C3" s="157" t="s">
        <v>158</v>
      </c>
      <c r="D3" s="156" t="s">
        <v>159</v>
      </c>
    </row>
    <row r="4" spans="1:4">
      <c r="A4" s="158">
        <v>279</v>
      </c>
      <c r="B4" s="175">
        <v>1098</v>
      </c>
      <c r="C4" s="159"/>
      <c r="D4" s="160" t="s">
        <v>160</v>
      </c>
    </row>
    <row r="5" spans="1:4">
      <c r="A5" s="161">
        <v>286</v>
      </c>
      <c r="B5" s="172">
        <v>1104</v>
      </c>
      <c r="C5" s="159"/>
      <c r="D5" s="162" t="s">
        <v>161</v>
      </c>
    </row>
    <row r="6" spans="1:4" ht="25.5">
      <c r="A6" s="161">
        <v>286</v>
      </c>
      <c r="B6" s="172">
        <v>1105</v>
      </c>
      <c r="C6" s="159"/>
      <c r="D6" s="163" t="s">
        <v>162</v>
      </c>
    </row>
    <row r="7" spans="1:4">
      <c r="A7" s="161">
        <v>286</v>
      </c>
      <c r="B7" s="172">
        <v>2640</v>
      </c>
      <c r="C7" s="159"/>
      <c r="D7" s="162" t="s">
        <v>163</v>
      </c>
    </row>
    <row r="8" spans="1:4">
      <c r="A8" s="161">
        <v>1022</v>
      </c>
      <c r="B8" s="172">
        <v>1591</v>
      </c>
      <c r="C8" s="159"/>
      <c r="D8" s="164" t="s">
        <v>164</v>
      </c>
    </row>
    <row r="9" spans="1:4" ht="25.5">
      <c r="A9" s="161">
        <v>1471</v>
      </c>
      <c r="B9" s="172">
        <v>2473</v>
      </c>
      <c r="C9" s="159"/>
      <c r="D9" s="165" t="s">
        <v>165</v>
      </c>
    </row>
    <row r="10" spans="1:4" ht="25.5">
      <c r="A10" s="161">
        <v>1472</v>
      </c>
      <c r="B10" s="172">
        <v>2475</v>
      </c>
      <c r="C10" s="159"/>
      <c r="D10" s="165" t="s">
        <v>166</v>
      </c>
    </row>
    <row r="11" spans="1:4">
      <c r="A11" s="166">
        <v>1542</v>
      </c>
      <c r="B11" s="174">
        <v>2620</v>
      </c>
      <c r="C11" s="159"/>
      <c r="D11" s="167" t="s">
        <v>167</v>
      </c>
    </row>
    <row r="12" spans="1:4" s="170" customFormat="1" ht="25.5">
      <c r="A12" s="168">
        <v>2097</v>
      </c>
      <c r="B12" s="173">
        <v>2800</v>
      </c>
      <c r="C12" s="159"/>
      <c r="D12" s="169" t="s">
        <v>168</v>
      </c>
    </row>
    <row r="13" spans="1:4" s="170" customFormat="1">
      <c r="A13" s="168">
        <v>2097</v>
      </c>
      <c r="B13" s="173">
        <v>2801</v>
      </c>
      <c r="C13" s="159"/>
      <c r="D13" s="169" t="s">
        <v>169</v>
      </c>
    </row>
    <row r="14" spans="1:4" s="170" customFormat="1">
      <c r="A14" s="168">
        <v>2097</v>
      </c>
      <c r="B14" s="173">
        <v>2803</v>
      </c>
      <c r="C14" s="159"/>
      <c r="D14" s="169" t="s">
        <v>170</v>
      </c>
    </row>
    <row r="15" spans="1:4" ht="25.5">
      <c r="A15" s="161">
        <v>2562</v>
      </c>
      <c r="B15" s="173">
        <v>4024</v>
      </c>
      <c r="C15" s="159"/>
      <c r="D15" s="171" t="s">
        <v>171</v>
      </c>
    </row>
    <row r="16" spans="1:4">
      <c r="A16" s="161">
        <v>2634</v>
      </c>
      <c r="B16" s="173">
        <v>4645</v>
      </c>
      <c r="C16" s="159"/>
      <c r="D16" s="221" t="s">
        <v>198</v>
      </c>
    </row>
    <row r="17" spans="1:4" ht="46.9" customHeight="1">
      <c r="A17" s="161">
        <v>3104</v>
      </c>
      <c r="B17" s="172">
        <v>5439</v>
      </c>
      <c r="C17" s="159"/>
      <c r="D17" s="171" t="s">
        <v>196</v>
      </c>
    </row>
    <row r="18" spans="1:4">
      <c r="A18" s="161">
        <v>3105</v>
      </c>
      <c r="B18" s="172">
        <v>5440</v>
      </c>
      <c r="C18" s="159"/>
      <c r="D18" s="164" t="s">
        <v>172</v>
      </c>
    </row>
    <row r="19" spans="1:4">
      <c r="A19" s="161">
        <v>3106</v>
      </c>
      <c r="B19" s="172">
        <v>5441</v>
      </c>
      <c r="C19" s="159"/>
      <c r="D19" s="221" t="s">
        <v>197</v>
      </c>
    </row>
    <row r="20" spans="1:4">
      <c r="A20" s="164"/>
      <c r="B20" s="164"/>
      <c r="C20" s="164"/>
      <c r="D20" s="164"/>
    </row>
    <row r="21" spans="1:4">
      <c r="A21" s="164"/>
      <c r="B21" s="164"/>
      <c r="C21" s="164"/>
      <c r="D21" s="164"/>
    </row>
    <row r="22" spans="1:4">
      <c r="A22" s="164"/>
      <c r="B22" s="164"/>
      <c r="C22" s="164"/>
      <c r="D22" s="164"/>
    </row>
    <row r="23" spans="1:4">
      <c r="A23" s="164"/>
      <c r="B23" s="164"/>
      <c r="C23" s="164"/>
      <c r="D23" s="164"/>
    </row>
    <row r="24" spans="1:4">
      <c r="A24" s="164"/>
      <c r="B24" s="164"/>
      <c r="C24" s="164"/>
      <c r="D24" s="164"/>
    </row>
    <row r="25" spans="1:4">
      <c r="A25" s="164"/>
      <c r="B25" s="164"/>
      <c r="C25" s="164"/>
      <c r="D25" s="164"/>
    </row>
    <row r="26" spans="1:4">
      <c r="A26" s="164"/>
      <c r="B26" s="164"/>
      <c r="C26" s="164"/>
      <c r="D26" s="164"/>
    </row>
    <row r="27" spans="1:4">
      <c r="A27" s="164"/>
      <c r="B27" s="164"/>
      <c r="C27" s="164"/>
      <c r="D27" s="164"/>
    </row>
    <row r="28" spans="1:4">
      <c r="A28" s="164"/>
      <c r="B28" s="164"/>
      <c r="C28" s="164"/>
      <c r="D28" s="164"/>
    </row>
    <row r="29" spans="1:4">
      <c r="A29" s="164"/>
      <c r="B29" s="164"/>
      <c r="C29" s="164"/>
      <c r="D29" s="164"/>
    </row>
    <row r="30" spans="1:4">
      <c r="A30" s="164"/>
      <c r="B30" s="164"/>
      <c r="C30" s="164"/>
      <c r="D30" s="164"/>
    </row>
    <row r="31" spans="1:4">
      <c r="A31" s="164"/>
      <c r="B31" s="164"/>
      <c r="C31" s="164"/>
      <c r="D31" s="164"/>
    </row>
    <row r="32" spans="1:4">
      <c r="A32" s="164"/>
      <c r="B32" s="164"/>
      <c r="C32" s="164"/>
      <c r="D32" s="164"/>
    </row>
    <row r="33" spans="1:4">
      <c r="A33" s="164"/>
      <c r="B33" s="164"/>
      <c r="C33" s="164"/>
      <c r="D33" s="164"/>
    </row>
    <row r="34" spans="1:4">
      <c r="A34" s="164"/>
      <c r="B34" s="164"/>
      <c r="C34" s="164"/>
      <c r="D34" s="164"/>
    </row>
    <row r="35" spans="1:4">
      <c r="A35" s="164"/>
      <c r="B35" s="164"/>
      <c r="C35" s="164"/>
      <c r="D35" s="164"/>
    </row>
    <row r="36" spans="1:4">
      <c r="A36" s="164"/>
      <c r="B36" s="164"/>
      <c r="C36" s="164"/>
      <c r="D36" s="164"/>
    </row>
    <row r="37" spans="1:4">
      <c r="A37" s="164"/>
      <c r="B37" s="164"/>
      <c r="C37" s="164"/>
      <c r="D37" s="164"/>
    </row>
    <row r="38" spans="1:4">
      <c r="A38" s="164"/>
      <c r="B38" s="164"/>
      <c r="C38" s="164"/>
      <c r="D38" s="164"/>
    </row>
    <row r="39" spans="1:4">
      <c r="A39" s="164"/>
      <c r="B39" s="164"/>
      <c r="C39" s="164"/>
      <c r="D39" s="164"/>
    </row>
    <row r="40" spans="1:4">
      <c r="A40" s="164"/>
      <c r="B40" s="164"/>
      <c r="C40" s="164"/>
      <c r="D40" s="164"/>
    </row>
    <row r="41" spans="1:4">
      <c r="A41" s="164"/>
      <c r="B41" s="164"/>
      <c r="C41" s="164"/>
      <c r="D41" s="164"/>
    </row>
    <row r="42" spans="1:4">
      <c r="A42" s="164"/>
      <c r="B42" s="164"/>
      <c r="C42" s="164"/>
      <c r="D42" s="164"/>
    </row>
    <row r="43" spans="1:4">
      <c r="A43" s="164"/>
      <c r="B43" s="164"/>
      <c r="C43" s="164"/>
      <c r="D43" s="164"/>
    </row>
    <row r="44" spans="1:4">
      <c r="A44" s="164"/>
      <c r="B44" s="164"/>
      <c r="C44" s="164"/>
      <c r="D44" s="164"/>
    </row>
  </sheetData>
  <pageMargins left="0.7" right="0.7" top="0.75" bottom="0.75" header="0.3" footer="0.3"/>
  <pageSetup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GRE Attachment GG</vt:lpstr>
      <vt:lpstr>Forward Rate TO Support Data_GG</vt:lpstr>
      <vt:lpstr>Project Descriptions</vt:lpstr>
      <vt:lpstr>'Forward Rate TO Support Data_GG'!Print_Area</vt:lpstr>
      <vt:lpstr>'GRE Attachment GG'!Print_Area</vt:lpstr>
      <vt:lpstr>'Project Descriptions'!Print_Area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mcsaer</cp:lastModifiedBy>
  <cp:lastPrinted>2015-05-05T19:16:11Z</cp:lastPrinted>
  <dcterms:created xsi:type="dcterms:W3CDTF">2009-07-01T14:12:33Z</dcterms:created>
  <dcterms:modified xsi:type="dcterms:W3CDTF">2015-08-31T20:00:13Z</dcterms:modified>
</cp:coreProperties>
</file>