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8" firstSheet="3" activeTab="12"/>
  </bookViews>
  <sheets>
    <sheet name="1 Cover" sheetId="1" r:id="rId1"/>
    <sheet name="2 Reserved WP" sheetId="2" r:id="rId2"/>
    <sheet name="3 Load WP" sheetId="3" r:id="rId3"/>
    <sheet name="4 Load WP" sheetId="4" r:id="rId4"/>
    <sheet name="5 CWIP WP" sheetId="5" r:id="rId5"/>
    <sheet name="6 AFUDC WP" sheetId="6" r:id="rId6"/>
    <sheet name="7 Working Capital WP" sheetId="7" r:id="rId7"/>
    <sheet name="8 O&amp;M WP" sheetId="8" r:id="rId8"/>
    <sheet name="9 Depreciation Expense WP" sheetId="9" r:id="rId9"/>
    <sheet name="10 Taxes Other than Income WP" sheetId="10" r:id="rId10"/>
    <sheet name="11 Supporting Calculations WP" sheetId="11" r:id="rId11"/>
    <sheet name="12 Capital Structure WP" sheetId="12" r:id="rId12"/>
    <sheet name="13 Revenue Credits WP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#REF!</definedName>
    <definedName name="\A">#REF!</definedName>
    <definedName name="\c">#REF!</definedName>
    <definedName name="\D">#REF!</definedName>
    <definedName name="\e">'[2]purch software &lt;25k'!#REF!</definedName>
    <definedName name="\f">#REF!</definedName>
    <definedName name="\n">'[3]14802'!$AA$15</definedName>
    <definedName name="\P">#REF!</definedName>
    <definedName name="\q">#REF!</definedName>
    <definedName name="\r">#REF!</definedName>
    <definedName name="\s">#REF!</definedName>
    <definedName name="\t">'[3]14802'!$Z$2</definedName>
    <definedName name="\v">#REF!</definedName>
    <definedName name="\z">#REF!</definedName>
    <definedName name="_10114000Dec">#REF!</definedName>
    <definedName name="_10114000Jan">#REF!</definedName>
    <definedName name="_10301000Apr">#REF!</definedName>
    <definedName name="_10301000Aug">#REF!</definedName>
    <definedName name="_10301000Dec">#REF!</definedName>
    <definedName name="_10301000Feb">#REF!</definedName>
    <definedName name="_10301000Jan">#REF!</definedName>
    <definedName name="_10301000Jul">#REF!</definedName>
    <definedName name="_10301000Jun">#REF!</definedName>
    <definedName name="_10301000Mar">#REF!</definedName>
    <definedName name="_10301000May">#REF!</definedName>
    <definedName name="_10301000Nov">#REF!</definedName>
    <definedName name="_10301000Oct">#REF!</definedName>
    <definedName name="_10301000Sep">#REF!</definedName>
    <definedName name="_10303000Apr">#REF!</definedName>
    <definedName name="_10303000Aug">#REF!</definedName>
    <definedName name="_10303000Dec">#REF!</definedName>
    <definedName name="_10303000Feb">#REF!</definedName>
    <definedName name="_10303000Jan">#REF!</definedName>
    <definedName name="_10303000Jul">#REF!</definedName>
    <definedName name="_10303000Jun">#REF!</definedName>
    <definedName name="_10303000Mar">#REF!</definedName>
    <definedName name="_10303000May">#REF!</definedName>
    <definedName name="_10303000Nov">#REF!</definedName>
    <definedName name="_10303000Oct">#REF!</definedName>
    <definedName name="_10303000Sep">#REF!</definedName>
    <definedName name="_10303004Apr">#REF!</definedName>
    <definedName name="_10303004Aug">#REF!</definedName>
    <definedName name="_10303004Dec">#REF!</definedName>
    <definedName name="_10303004Feb">#REF!</definedName>
    <definedName name="_10303004Jan">#REF!</definedName>
    <definedName name="_10303004Jul">#REF!</definedName>
    <definedName name="_10303004Jun">#REF!</definedName>
    <definedName name="_10303004Mar">#REF!</definedName>
    <definedName name="_10303004May">#REF!</definedName>
    <definedName name="_10303004Nov">#REF!</definedName>
    <definedName name="_10303004Oct">#REF!</definedName>
    <definedName name="_10303004Sep">#REF!</definedName>
    <definedName name="_10310001Apr">#REF!</definedName>
    <definedName name="_10310001Aug">#REF!</definedName>
    <definedName name="_10310001Dec">#REF!</definedName>
    <definedName name="_10310001Feb">#REF!</definedName>
    <definedName name="_10310001Jan">#REF!</definedName>
    <definedName name="_10310001Jul">#REF!</definedName>
    <definedName name="_10310001Jun">#REF!</definedName>
    <definedName name="_10310001Mar">#REF!</definedName>
    <definedName name="_10310001May">#REF!</definedName>
    <definedName name="_10310001Nov">#REF!</definedName>
    <definedName name="_10310001Oct">#REF!</definedName>
    <definedName name="_10310001Sep">#REF!</definedName>
    <definedName name="_10310002Apr">#REF!</definedName>
    <definedName name="_10310002Aug">#REF!</definedName>
    <definedName name="_10310002Dec">#REF!</definedName>
    <definedName name="_10310002Feb">#REF!</definedName>
    <definedName name="_10310002Jan">#REF!</definedName>
    <definedName name="_10310002Jul">#REF!</definedName>
    <definedName name="_10310002Jun">#REF!</definedName>
    <definedName name="_10310002Mar">#REF!</definedName>
    <definedName name="_10310002May">#REF!</definedName>
    <definedName name="_10310002Nov">#REF!</definedName>
    <definedName name="_10310002Oct">#REF!</definedName>
    <definedName name="_10310002Sep">#REF!</definedName>
    <definedName name="_10310003Apr">#REF!</definedName>
    <definedName name="_10310003Aug">#REF!</definedName>
    <definedName name="_10310003Dec">#REF!</definedName>
    <definedName name="_10310003Feb">#REF!</definedName>
    <definedName name="_10310003Jan">#REF!</definedName>
    <definedName name="_10310003Jul">#REF!</definedName>
    <definedName name="_10310003Jun">#REF!</definedName>
    <definedName name="_10310003Mar">#REF!</definedName>
    <definedName name="_10310003May">#REF!</definedName>
    <definedName name="_10310003Nov">#REF!</definedName>
    <definedName name="_10310003Oct">#REF!</definedName>
    <definedName name="_10310003Sep">#REF!</definedName>
    <definedName name="_10311000Apr">#REF!</definedName>
    <definedName name="_10311000Aug">#REF!</definedName>
    <definedName name="_10311000Dec">#REF!</definedName>
    <definedName name="_10311000Feb">#REF!</definedName>
    <definedName name="_10311000Jan">#REF!</definedName>
    <definedName name="_10311000Jul">#REF!</definedName>
    <definedName name="_10311000Jun">#REF!</definedName>
    <definedName name="_10311000Mar">#REF!</definedName>
    <definedName name="_10311000May">#REF!</definedName>
    <definedName name="_10311000Nov">#REF!</definedName>
    <definedName name="_10311000Oct">#REF!</definedName>
    <definedName name="_10311000Sep">#REF!</definedName>
    <definedName name="_10312000Apr">#REF!</definedName>
    <definedName name="_10312000Aug">#REF!</definedName>
    <definedName name="_10312000Dec">#REF!</definedName>
    <definedName name="_10312000Feb">#REF!</definedName>
    <definedName name="_10312000Jan">#REF!</definedName>
    <definedName name="_10312000Jul">#REF!</definedName>
    <definedName name="_10312000Jun">#REF!</definedName>
    <definedName name="_10312000Mar">#REF!</definedName>
    <definedName name="_10312000May">#REF!</definedName>
    <definedName name="_10312000Nov">#REF!</definedName>
    <definedName name="_10312000Oct">#REF!</definedName>
    <definedName name="_10312000Sep">#REF!</definedName>
    <definedName name="_10314000Apr">#REF!</definedName>
    <definedName name="_10314000Aug">#REF!</definedName>
    <definedName name="_10314000Dec">#REF!</definedName>
    <definedName name="_10314000Feb">#REF!</definedName>
    <definedName name="_10314000Jan">#REF!</definedName>
    <definedName name="_10314000Jul">#REF!</definedName>
    <definedName name="_10314000Jun">#REF!</definedName>
    <definedName name="_10314000Mar">#REF!</definedName>
    <definedName name="_10314000May">#REF!</definedName>
    <definedName name="_10314000Nov">#REF!</definedName>
    <definedName name="_10314000Oct">#REF!</definedName>
    <definedName name="_10314000Sep">#REF!</definedName>
    <definedName name="_10315000Apr">#REF!</definedName>
    <definedName name="_10315000Aug">#REF!</definedName>
    <definedName name="_10315000Dec">#REF!</definedName>
    <definedName name="_10315000Feb">#REF!</definedName>
    <definedName name="_10315000Jan">#REF!</definedName>
    <definedName name="_10315000Jul">#REF!</definedName>
    <definedName name="_10315000Jun">#REF!</definedName>
    <definedName name="_10315000Mar">#REF!</definedName>
    <definedName name="_10315000May">#REF!</definedName>
    <definedName name="_10315000Nov">#REF!</definedName>
    <definedName name="_10315000Oct">#REF!</definedName>
    <definedName name="_10315000Sep">#REF!</definedName>
    <definedName name="_10316000Apr">#REF!</definedName>
    <definedName name="_10316000Aug">#REF!</definedName>
    <definedName name="_10316000Dec">#REF!</definedName>
    <definedName name="_10316000Feb">#REF!</definedName>
    <definedName name="_10316000Jan">#REF!</definedName>
    <definedName name="_10316000Jul">#REF!</definedName>
    <definedName name="_10316000Jun">#REF!</definedName>
    <definedName name="_10316000Mar">#REF!</definedName>
    <definedName name="_10316000May">#REF!</definedName>
    <definedName name="_10316000Nov">#REF!</definedName>
    <definedName name="_10316000Oct">#REF!</definedName>
    <definedName name="_10316000Sep">#REF!</definedName>
    <definedName name="_10340001Apr">#REF!</definedName>
    <definedName name="_10340001Aug">#REF!</definedName>
    <definedName name="_10340001Dec">#REF!</definedName>
    <definedName name="_10340001Feb">#REF!</definedName>
    <definedName name="_10340001Jan">#REF!</definedName>
    <definedName name="_10340001Jul">#REF!</definedName>
    <definedName name="_10340001Jun">#REF!</definedName>
    <definedName name="_10340001Mar">#REF!</definedName>
    <definedName name="_10340001May">#REF!</definedName>
    <definedName name="_10340001Nov">#REF!</definedName>
    <definedName name="_10340001Oct">#REF!</definedName>
    <definedName name="_10340001Sep">#REF!</definedName>
    <definedName name="_10340002Apr">#REF!</definedName>
    <definedName name="_10340002Aug">#REF!</definedName>
    <definedName name="_10340002Dec">#REF!</definedName>
    <definedName name="_10340002Feb">#REF!</definedName>
    <definedName name="_10340002Jan">#REF!</definedName>
    <definedName name="_10340002Jul">#REF!</definedName>
    <definedName name="_10340002Jun">#REF!</definedName>
    <definedName name="_10340002Mar">#REF!</definedName>
    <definedName name="_10340002May">#REF!</definedName>
    <definedName name="_10340002Nov">#REF!</definedName>
    <definedName name="_10340002Oct">#REF!</definedName>
    <definedName name="_10340002Sep">#REF!</definedName>
    <definedName name="_10341000Apr">#REF!</definedName>
    <definedName name="_10341000Aug">#REF!</definedName>
    <definedName name="_10341000Dec">#REF!</definedName>
    <definedName name="_10341000Feb">#REF!</definedName>
    <definedName name="_10341000Jan">#REF!</definedName>
    <definedName name="_10341000Jul">#REF!</definedName>
    <definedName name="_10341000Jun">#REF!</definedName>
    <definedName name="_10341000Mar">#REF!</definedName>
    <definedName name="_10341000May">#REF!</definedName>
    <definedName name="_10341000Nov">#REF!</definedName>
    <definedName name="_10341000Oct">#REF!</definedName>
    <definedName name="_10341000Sep">#REF!</definedName>
    <definedName name="_10342000Apr">#REF!</definedName>
    <definedName name="_10342000Aug">#REF!</definedName>
    <definedName name="_10342000Dec">#REF!</definedName>
    <definedName name="_10342000Feb">#REF!</definedName>
    <definedName name="_10342000Jan">#REF!</definedName>
    <definedName name="_10342000Jul">#REF!</definedName>
    <definedName name="_10342000Jun">#REF!</definedName>
    <definedName name="_10342000Mar">#REF!</definedName>
    <definedName name="_10342000May">#REF!</definedName>
    <definedName name="_10342000Nov">#REF!</definedName>
    <definedName name="_10342000Oct">#REF!</definedName>
    <definedName name="_10342000Sep">#REF!</definedName>
    <definedName name="_10343000Apr">#REF!</definedName>
    <definedName name="_10343000Aug">#REF!</definedName>
    <definedName name="_10343000Dec">#REF!</definedName>
    <definedName name="_10343000Feb">#REF!</definedName>
    <definedName name="_10343000Jan">#REF!</definedName>
    <definedName name="_10343000Jul">#REF!</definedName>
    <definedName name="_10343000Jun">#REF!</definedName>
    <definedName name="_10343000Mar">#REF!</definedName>
    <definedName name="_10343000May">#REF!</definedName>
    <definedName name="_10343000Nov">#REF!</definedName>
    <definedName name="_10343000Oct">#REF!</definedName>
    <definedName name="_10343000Sep">#REF!</definedName>
    <definedName name="_10344000Apr">#REF!</definedName>
    <definedName name="_10344000Aug">#REF!</definedName>
    <definedName name="_10344000Dec">#REF!</definedName>
    <definedName name="_10344000Feb">#REF!</definedName>
    <definedName name="_10344000Jan">#REF!</definedName>
    <definedName name="_10344000Jul">#REF!</definedName>
    <definedName name="_10344000Jun">#REF!</definedName>
    <definedName name="_10344000Mar">#REF!</definedName>
    <definedName name="_10344000May">#REF!</definedName>
    <definedName name="_10344000Nov">#REF!</definedName>
    <definedName name="_10344000Oct">#REF!</definedName>
    <definedName name="_10344000Sep">#REF!</definedName>
    <definedName name="_10345000Apr">#REF!</definedName>
    <definedName name="_10345000Aug">#REF!</definedName>
    <definedName name="_10345000Dec">#REF!</definedName>
    <definedName name="_10345000Feb">#REF!</definedName>
    <definedName name="_10345000Jan">#REF!</definedName>
    <definedName name="_10345000Jul">#REF!</definedName>
    <definedName name="_10345000Jun">#REF!</definedName>
    <definedName name="_10345000Mar">#REF!</definedName>
    <definedName name="_10345000May">#REF!</definedName>
    <definedName name="_10345000Nov">#REF!</definedName>
    <definedName name="_10345000Oct">#REF!</definedName>
    <definedName name="_10345000Sep">#REF!</definedName>
    <definedName name="_10346000Apr">#REF!</definedName>
    <definedName name="_10346000Aug">#REF!</definedName>
    <definedName name="_10346000Dec">#REF!</definedName>
    <definedName name="_10346000Feb">#REF!</definedName>
    <definedName name="_10346000Jan">#REF!</definedName>
    <definedName name="_10346000Jul">#REF!</definedName>
    <definedName name="_10346000Jun">#REF!</definedName>
    <definedName name="_10346000Mar">#REF!</definedName>
    <definedName name="_10346000May">#REF!</definedName>
    <definedName name="_10346000Nov">#REF!</definedName>
    <definedName name="_10346000Oct">#REF!</definedName>
    <definedName name="_10346000Sep">#REF!</definedName>
    <definedName name="_10350001Apr">#REF!</definedName>
    <definedName name="_10350001Aug">#REF!</definedName>
    <definedName name="_10350001Dec">#REF!</definedName>
    <definedName name="_10350001Feb">#REF!</definedName>
    <definedName name="_10350001Jan">#REF!</definedName>
    <definedName name="_10350001Jul">#REF!</definedName>
    <definedName name="_10350001Jun">#REF!</definedName>
    <definedName name="_10350001Mar">#REF!</definedName>
    <definedName name="_10350001May">#REF!</definedName>
    <definedName name="_10350001Nov">#REF!</definedName>
    <definedName name="_10350001Oct">#REF!</definedName>
    <definedName name="_10350001Sep">#REF!</definedName>
    <definedName name="_10350002Apr">#REF!</definedName>
    <definedName name="_10350002Aug">#REF!</definedName>
    <definedName name="_10350002Dec">#REF!</definedName>
    <definedName name="_10350002Feb">#REF!</definedName>
    <definedName name="_10350002Jan">#REF!</definedName>
    <definedName name="_10350002Jul">#REF!</definedName>
    <definedName name="_10350002Jun">#REF!</definedName>
    <definedName name="_10350002Mar">#REF!</definedName>
    <definedName name="_10350002May">#REF!</definedName>
    <definedName name="_10350002Nov">#REF!</definedName>
    <definedName name="_10350002Oct">#REF!</definedName>
    <definedName name="_10350002Sep">#REF!</definedName>
    <definedName name="_10352000Apr">#REF!</definedName>
    <definedName name="_10352000Aug">#REF!</definedName>
    <definedName name="_10352000Dec">#REF!</definedName>
    <definedName name="_10352000Feb">#REF!</definedName>
    <definedName name="_10352000Jan">#REF!</definedName>
    <definedName name="_10352000Jul">#REF!</definedName>
    <definedName name="_10352000Jun">#REF!</definedName>
    <definedName name="_10352000Mar">#REF!</definedName>
    <definedName name="_10352000May">#REF!</definedName>
    <definedName name="_10352000Nov">#REF!</definedName>
    <definedName name="_10352000Oct">#REF!</definedName>
    <definedName name="_10352000Sep">#REF!</definedName>
    <definedName name="_10353000Apr">#REF!</definedName>
    <definedName name="_10353000Aug">#REF!</definedName>
    <definedName name="_10353000Dec">#REF!</definedName>
    <definedName name="_10353000Feb">#REF!</definedName>
    <definedName name="_10353000Jan">#REF!</definedName>
    <definedName name="_10353000Jul">#REF!</definedName>
    <definedName name="_10353000Jun">#REF!</definedName>
    <definedName name="_10353000Mar">#REF!</definedName>
    <definedName name="_10353000May">#REF!</definedName>
    <definedName name="_10353000Nov">#REF!</definedName>
    <definedName name="_10353000Oct">#REF!</definedName>
    <definedName name="_10353000Sep">#REF!</definedName>
    <definedName name="_10354000Apr">#REF!</definedName>
    <definedName name="_10354000Aug">#REF!</definedName>
    <definedName name="_10354000Dec">#REF!</definedName>
    <definedName name="_10354000Feb">#REF!</definedName>
    <definedName name="_10354000Jan">#REF!</definedName>
    <definedName name="_10354000Jul">#REF!</definedName>
    <definedName name="_10354000Jun">#REF!</definedName>
    <definedName name="_10354000Mar">#REF!</definedName>
    <definedName name="_10354000May">#REF!</definedName>
    <definedName name="_10354000Nov">#REF!</definedName>
    <definedName name="_10354000Oct">#REF!</definedName>
    <definedName name="_10354000Sep">#REF!</definedName>
    <definedName name="_10355000Apr">#REF!</definedName>
    <definedName name="_10355000Aug">#REF!</definedName>
    <definedName name="_10355000Dec">#REF!</definedName>
    <definedName name="_10355000Feb">#REF!</definedName>
    <definedName name="_10355000Jan">#REF!</definedName>
    <definedName name="_10355000Jul">#REF!</definedName>
    <definedName name="_10355000Jun">#REF!</definedName>
    <definedName name="_10355000Mar">#REF!</definedName>
    <definedName name="_10355000May">#REF!</definedName>
    <definedName name="_10355000Nov">#REF!</definedName>
    <definedName name="_10355000Oct">#REF!</definedName>
    <definedName name="_10355000Sep">#REF!</definedName>
    <definedName name="_10356000Apr">#REF!</definedName>
    <definedName name="_10356000Aug">#REF!</definedName>
    <definedName name="_10356000Dec">#REF!</definedName>
    <definedName name="_10356000Feb">#REF!</definedName>
    <definedName name="_10356000Jan">#REF!</definedName>
    <definedName name="_10356000Jul">#REF!</definedName>
    <definedName name="_10356000Jun">#REF!</definedName>
    <definedName name="_10356000Mar">#REF!</definedName>
    <definedName name="_10356000May">#REF!</definedName>
    <definedName name="_10356000Nov">#REF!</definedName>
    <definedName name="_10356000Oct">#REF!</definedName>
    <definedName name="_10356000Sep">#REF!</definedName>
    <definedName name="_10357000Apr">#REF!</definedName>
    <definedName name="_10357000Aug">#REF!</definedName>
    <definedName name="_10357000Dec">#REF!</definedName>
    <definedName name="_10357000Feb">#REF!</definedName>
    <definedName name="_10357000Jan">#REF!</definedName>
    <definedName name="_10357000Jul">#REF!</definedName>
    <definedName name="_10357000Jun">#REF!</definedName>
    <definedName name="_10357000Mar">#REF!</definedName>
    <definedName name="_10357000May">#REF!</definedName>
    <definedName name="_10357000Nov">#REF!</definedName>
    <definedName name="_10357000Oct">#REF!</definedName>
    <definedName name="_10357000Sep">#REF!</definedName>
    <definedName name="_10358000Apr">#REF!</definedName>
    <definedName name="_10358000Aug">#REF!</definedName>
    <definedName name="_10358000Dec">#REF!</definedName>
    <definedName name="_10358000Feb">#REF!</definedName>
    <definedName name="_10358000Jan">#REF!</definedName>
    <definedName name="_10358000Jul">#REF!</definedName>
    <definedName name="_10358000Jun">#REF!</definedName>
    <definedName name="_10358000Mar">#REF!</definedName>
    <definedName name="_10358000May">#REF!</definedName>
    <definedName name="_10358000Nov">#REF!</definedName>
    <definedName name="_10358000Oct">#REF!</definedName>
    <definedName name="_10358000Sep">#REF!</definedName>
    <definedName name="_10360001Apr">#REF!</definedName>
    <definedName name="_10360001Aug">#REF!</definedName>
    <definedName name="_10360001Dec">#REF!</definedName>
    <definedName name="_10360001Feb">#REF!</definedName>
    <definedName name="_10360001Jan">#REF!</definedName>
    <definedName name="_10360001Jul">#REF!</definedName>
    <definedName name="_10360001Jun">#REF!</definedName>
    <definedName name="_10360001Mar">#REF!</definedName>
    <definedName name="_10360001May">#REF!</definedName>
    <definedName name="_10360001Nov">#REF!</definedName>
    <definedName name="_10360001Oct">#REF!</definedName>
    <definedName name="_10360001Sep">#REF!</definedName>
    <definedName name="_10360002Apr">#REF!</definedName>
    <definedName name="_10360002Aug">#REF!</definedName>
    <definedName name="_10360002Dec">#REF!</definedName>
    <definedName name="_10360002Feb">#REF!</definedName>
    <definedName name="_10360002Jan">#REF!</definedName>
    <definedName name="_10360002Jul">#REF!</definedName>
    <definedName name="_10360002Jun">#REF!</definedName>
    <definedName name="_10360002Mar">#REF!</definedName>
    <definedName name="_10360002May">#REF!</definedName>
    <definedName name="_10360002Nov">#REF!</definedName>
    <definedName name="_10360002Oct">#REF!</definedName>
    <definedName name="_10360002Sep">#REF!</definedName>
    <definedName name="_10361000Apr">#REF!</definedName>
    <definedName name="_10361000Aug">#REF!</definedName>
    <definedName name="_10361000Dec">#REF!</definedName>
    <definedName name="_10361000Feb">#REF!</definedName>
    <definedName name="_10361000Jan">#REF!</definedName>
    <definedName name="_10361000Jul">#REF!</definedName>
    <definedName name="_10361000Jun">#REF!</definedName>
    <definedName name="_10361000Mar">#REF!</definedName>
    <definedName name="_10361000May">#REF!</definedName>
    <definedName name="_10361000Nov">#REF!</definedName>
    <definedName name="_10361000Oct">#REF!</definedName>
    <definedName name="_10361000Sep">#REF!</definedName>
    <definedName name="_10362000Apr">#REF!</definedName>
    <definedName name="_10362000Aug">#REF!</definedName>
    <definedName name="_10362000Dec">#REF!</definedName>
    <definedName name="_10362000Feb">#REF!</definedName>
    <definedName name="_10362000Jan">#REF!</definedName>
    <definedName name="_10362000Jul">#REF!</definedName>
    <definedName name="_10362000Jun">#REF!</definedName>
    <definedName name="_10362000Mar">#REF!</definedName>
    <definedName name="_10362000May">#REF!</definedName>
    <definedName name="_10362000Nov">#REF!</definedName>
    <definedName name="_10362000Oct">#REF!</definedName>
    <definedName name="_10362000Sep">#REF!</definedName>
    <definedName name="_10364000Apr">#REF!</definedName>
    <definedName name="_10364000Aug">#REF!</definedName>
    <definedName name="_10364000Dec">#REF!</definedName>
    <definedName name="_10364000Feb">#REF!</definedName>
    <definedName name="_10364000Jan">#REF!</definedName>
    <definedName name="_10364000Jul">#REF!</definedName>
    <definedName name="_10364000Jun">#REF!</definedName>
    <definedName name="_10364000Mar">#REF!</definedName>
    <definedName name="_10364000May">#REF!</definedName>
    <definedName name="_10364000Nov">#REF!</definedName>
    <definedName name="_10364000Oct">#REF!</definedName>
    <definedName name="_10364000Sep">#REF!</definedName>
    <definedName name="_10365000Apr">#REF!</definedName>
    <definedName name="_10365000Aug">#REF!</definedName>
    <definedName name="_10365000Dec">#REF!</definedName>
    <definedName name="_10365000Feb">#REF!</definedName>
    <definedName name="_10365000Jan">#REF!</definedName>
    <definedName name="_10365000Jul">#REF!</definedName>
    <definedName name="_10365000Jun">#REF!</definedName>
    <definedName name="_10365000Mar">#REF!</definedName>
    <definedName name="_10365000May">#REF!</definedName>
    <definedName name="_10365000Nov">#REF!</definedName>
    <definedName name="_10365000Oct">#REF!</definedName>
    <definedName name="_10365000Sep">#REF!</definedName>
    <definedName name="_10366000Apr">#REF!</definedName>
    <definedName name="_10366000Aug">#REF!</definedName>
    <definedName name="_10366000Dec">#REF!</definedName>
    <definedName name="_10366000Feb">#REF!</definedName>
    <definedName name="_10366000Jan">#REF!</definedName>
    <definedName name="_10366000Jul">#REF!</definedName>
    <definedName name="_10366000Jun">#REF!</definedName>
    <definedName name="_10366000Mar">#REF!</definedName>
    <definedName name="_10366000May">#REF!</definedName>
    <definedName name="_10366000Nov">#REF!</definedName>
    <definedName name="_10366000Oct">#REF!</definedName>
    <definedName name="_10366000Sep">#REF!</definedName>
    <definedName name="_10367000Apr">#REF!</definedName>
    <definedName name="_10367000Aug">#REF!</definedName>
    <definedName name="_10367000Dec">#REF!</definedName>
    <definedName name="_10367000Feb">#REF!</definedName>
    <definedName name="_10367000Jan">#REF!</definedName>
    <definedName name="_10367000Jul">#REF!</definedName>
    <definedName name="_10367000Jun">#REF!</definedName>
    <definedName name="_10367000Mar">#REF!</definedName>
    <definedName name="_10367000May">#REF!</definedName>
    <definedName name="_10367000Nov">#REF!</definedName>
    <definedName name="_10367000Oct">#REF!</definedName>
    <definedName name="_10367000Sep">#REF!</definedName>
    <definedName name="_10368000Apr">#REF!</definedName>
    <definedName name="_10368000Aug">#REF!</definedName>
    <definedName name="_10368000Dec">#REF!</definedName>
    <definedName name="_10368000Feb">#REF!</definedName>
    <definedName name="_10368000Jan">#REF!</definedName>
    <definedName name="_10368000Jul">#REF!</definedName>
    <definedName name="_10368000Jun">#REF!</definedName>
    <definedName name="_10368000Mar">#REF!</definedName>
    <definedName name="_10368000May">#REF!</definedName>
    <definedName name="_10368000Nov">#REF!</definedName>
    <definedName name="_10368000Oct">#REF!</definedName>
    <definedName name="_10368000Sep">#REF!</definedName>
    <definedName name="_10369000Apr">#REF!</definedName>
    <definedName name="_10369000Aug">#REF!</definedName>
    <definedName name="_10369000Dec">#REF!</definedName>
    <definedName name="_10369000Feb">#REF!</definedName>
    <definedName name="_10369000Jan">#REF!</definedName>
    <definedName name="_10369000Jul">#REF!</definedName>
    <definedName name="_10369000Jun">#REF!</definedName>
    <definedName name="_10369000Mar">#REF!</definedName>
    <definedName name="_10369000May">#REF!</definedName>
    <definedName name="_10369000Nov">#REF!</definedName>
    <definedName name="_10369000Oct">#REF!</definedName>
    <definedName name="_10369000Sep">#REF!</definedName>
    <definedName name="_10369010Apr">#REF!</definedName>
    <definedName name="_10369010Aug">#REF!</definedName>
    <definedName name="_10369010Dec">#REF!</definedName>
    <definedName name="_10369010Feb">#REF!</definedName>
    <definedName name="_10369010Jan">#REF!</definedName>
    <definedName name="_10369010Jul">#REF!</definedName>
    <definedName name="_10369010Jun">#REF!</definedName>
    <definedName name="_10369010Mar">#REF!</definedName>
    <definedName name="_10369010May">#REF!</definedName>
    <definedName name="_10369010Nov">#REF!</definedName>
    <definedName name="_10369010Oct">#REF!</definedName>
    <definedName name="_10369010Sep">#REF!</definedName>
    <definedName name="_10369020Apr">#REF!</definedName>
    <definedName name="_10369020Aug">#REF!</definedName>
    <definedName name="_10369020Dec">#REF!</definedName>
    <definedName name="_10369020Feb">#REF!</definedName>
    <definedName name="_10369020Jan">#REF!</definedName>
    <definedName name="_10369020Jul">#REF!</definedName>
    <definedName name="_10369020Jun">#REF!</definedName>
    <definedName name="_10369020Mar">#REF!</definedName>
    <definedName name="_10369020May">#REF!</definedName>
    <definedName name="_10369020Nov">#REF!</definedName>
    <definedName name="_10369020Oct">#REF!</definedName>
    <definedName name="_10369020Sep">#REF!</definedName>
    <definedName name="_10370000Apr">#REF!</definedName>
    <definedName name="_10370000Aug">#REF!</definedName>
    <definedName name="_10370000Dec">#REF!</definedName>
    <definedName name="_10370000Feb">#REF!</definedName>
    <definedName name="_10370000Jan">#REF!</definedName>
    <definedName name="_10370000Jul">#REF!</definedName>
    <definedName name="_10370000Jun">#REF!</definedName>
    <definedName name="_10370000Mar">#REF!</definedName>
    <definedName name="_10370000May">#REF!</definedName>
    <definedName name="_10370000Nov">#REF!</definedName>
    <definedName name="_10370000Oct">#REF!</definedName>
    <definedName name="_10370000Sep">#REF!</definedName>
    <definedName name="_10371000Apr">#REF!</definedName>
    <definedName name="_10371000Aug">#REF!</definedName>
    <definedName name="_10371000Dec">#REF!</definedName>
    <definedName name="_10371000Feb">#REF!</definedName>
    <definedName name="_10371000Jan">#REF!</definedName>
    <definedName name="_10371000Jul">#REF!</definedName>
    <definedName name="_10371000Jun">#REF!</definedName>
    <definedName name="_10371000Mar">#REF!</definedName>
    <definedName name="_10371000May">#REF!</definedName>
    <definedName name="_10371000Nov">#REF!</definedName>
    <definedName name="_10371000Oct">#REF!</definedName>
    <definedName name="_10371000Sep">#REF!</definedName>
    <definedName name="_10373000Apr">#REF!</definedName>
    <definedName name="_10373000Aug">#REF!</definedName>
    <definedName name="_10373000Dec">#REF!</definedName>
    <definedName name="_10373000Feb">#REF!</definedName>
    <definedName name="_10373000Jan">#REF!</definedName>
    <definedName name="_10373000Jul">#REF!</definedName>
    <definedName name="_10373000Jun">#REF!</definedName>
    <definedName name="_10373000Mar">#REF!</definedName>
    <definedName name="_10373000May">#REF!</definedName>
    <definedName name="_10373000Nov">#REF!</definedName>
    <definedName name="_10373000Oct">#REF!</definedName>
    <definedName name="_10373000Sep">#REF!</definedName>
    <definedName name="_10389001Apr">#REF!</definedName>
    <definedName name="_10389001Aug">#REF!</definedName>
    <definedName name="_10389001Dec">#REF!</definedName>
    <definedName name="_10389001Feb">#REF!</definedName>
    <definedName name="_10389001Jan">#REF!</definedName>
    <definedName name="_10389001Jul">#REF!</definedName>
    <definedName name="_10389001Jun">#REF!</definedName>
    <definedName name="_10389001Mar">#REF!</definedName>
    <definedName name="_10389001May">#REF!</definedName>
    <definedName name="_10389001Nov">#REF!</definedName>
    <definedName name="_10389001Oct">#REF!</definedName>
    <definedName name="_10389001Sep">#REF!</definedName>
    <definedName name="_10389002Apr">#REF!</definedName>
    <definedName name="_10389002Aug">#REF!</definedName>
    <definedName name="_10389002Dec">#REF!</definedName>
    <definedName name="_10389002Feb">#REF!</definedName>
    <definedName name="_10389002Jan">#REF!</definedName>
    <definedName name="_10389002Jul">#REF!</definedName>
    <definedName name="_10389002Jun">#REF!</definedName>
    <definedName name="_10389002Mar">#REF!</definedName>
    <definedName name="_10389002May">#REF!</definedName>
    <definedName name="_10389002Nov">#REF!</definedName>
    <definedName name="_10389002Oct">#REF!</definedName>
    <definedName name="_10389002Sep">#REF!</definedName>
    <definedName name="_10390000Apr">#REF!</definedName>
    <definedName name="_10390000Aug">#REF!</definedName>
    <definedName name="_10390000Dec">#REF!</definedName>
    <definedName name="_10390000Feb">#REF!</definedName>
    <definedName name="_10390000Jan">#REF!</definedName>
    <definedName name="_10390000Jul">#REF!</definedName>
    <definedName name="_10390000Jun">#REF!</definedName>
    <definedName name="_10390000Mar">#REF!</definedName>
    <definedName name="_10390000May">#REF!</definedName>
    <definedName name="_10390000Nov">#REF!</definedName>
    <definedName name="_10390000Oct">#REF!</definedName>
    <definedName name="_10390000Sep">#REF!</definedName>
    <definedName name="_10390007Apr">#REF!</definedName>
    <definedName name="_10390007Aug">#REF!</definedName>
    <definedName name="_10390007Dec">#REF!</definedName>
    <definedName name="_10390007Feb">#REF!</definedName>
    <definedName name="_10390007Jan">#REF!</definedName>
    <definedName name="_10390007Jul">#REF!</definedName>
    <definedName name="_10390007Jun">#REF!</definedName>
    <definedName name="_10390007Mar">#REF!</definedName>
    <definedName name="_10390007May">#REF!</definedName>
    <definedName name="_10390007Nov">#REF!</definedName>
    <definedName name="_10390007Oct">#REF!</definedName>
    <definedName name="_10390007Sep">#REF!</definedName>
    <definedName name="_10391000Apr">#REF!</definedName>
    <definedName name="_10391000Aug">#REF!</definedName>
    <definedName name="_10391000Dec">#REF!</definedName>
    <definedName name="_10391000Feb">#REF!</definedName>
    <definedName name="_10391000Jan">#REF!</definedName>
    <definedName name="_10391000Jul">#REF!</definedName>
    <definedName name="_10391000Jun">#REF!</definedName>
    <definedName name="_10391000Mar">#REF!</definedName>
    <definedName name="_10391000May">#REF!</definedName>
    <definedName name="_10391000Nov">#REF!</definedName>
    <definedName name="_10391000Oct">#REF!</definedName>
    <definedName name="_10391000Sep">#REF!</definedName>
    <definedName name="_10391004Apr">#REF!</definedName>
    <definedName name="_10391004Aug">#REF!</definedName>
    <definedName name="_10391004Dec">#REF!</definedName>
    <definedName name="_10391004Feb">#REF!</definedName>
    <definedName name="_10391004Jan">#REF!</definedName>
    <definedName name="_10391004Jul">#REF!</definedName>
    <definedName name="_10391004Jun">#REF!</definedName>
    <definedName name="_10391004Mar">#REF!</definedName>
    <definedName name="_10391004May">#REF!</definedName>
    <definedName name="_10391004Nov">#REF!</definedName>
    <definedName name="_10391004Oct">#REF!</definedName>
    <definedName name="_10391004Sep">#REF!</definedName>
    <definedName name="_10391005Apr">#REF!</definedName>
    <definedName name="_10391005Aug">#REF!</definedName>
    <definedName name="_10391005Dec">#REF!</definedName>
    <definedName name="_10391005Feb">#REF!</definedName>
    <definedName name="_10391005Jan">#REF!</definedName>
    <definedName name="_10391005Jul">#REF!</definedName>
    <definedName name="_10391005Jun">#REF!</definedName>
    <definedName name="_10391005Mar">#REF!</definedName>
    <definedName name="_10391005May">#REF!</definedName>
    <definedName name="_10391005Nov">#REF!</definedName>
    <definedName name="_10391005Oct">#REF!</definedName>
    <definedName name="_10391005Sep">#REF!</definedName>
    <definedName name="_10392000Apr">#REF!</definedName>
    <definedName name="_10392000Aug">#REF!</definedName>
    <definedName name="_10392000Dec">#REF!</definedName>
    <definedName name="_10392000Feb">#REF!</definedName>
    <definedName name="_10392000Jan">#REF!</definedName>
    <definedName name="_10392000Jul">#REF!</definedName>
    <definedName name="_10392000Jun">#REF!</definedName>
    <definedName name="_10392000Mar">#REF!</definedName>
    <definedName name="_10392000May">#REF!</definedName>
    <definedName name="_10392000Nov">#REF!</definedName>
    <definedName name="_10392000Oct">#REF!</definedName>
    <definedName name="_10392000Sep">#REF!</definedName>
    <definedName name="_10393000Apr">#REF!</definedName>
    <definedName name="_10393000Aug">#REF!</definedName>
    <definedName name="_10393000Dec">#REF!</definedName>
    <definedName name="_10393000Feb">#REF!</definedName>
    <definedName name="_10393000Jan">#REF!</definedName>
    <definedName name="_10393000Jul">#REF!</definedName>
    <definedName name="_10393000Jun">#REF!</definedName>
    <definedName name="_10393000Mar">#REF!</definedName>
    <definedName name="_10393000May">#REF!</definedName>
    <definedName name="_10393000Nov">#REF!</definedName>
    <definedName name="_10393000Oct">#REF!</definedName>
    <definedName name="_10393000Sep">#REF!</definedName>
    <definedName name="_10394000Apr">#REF!</definedName>
    <definedName name="_10394000Aug">#REF!</definedName>
    <definedName name="_10394000Dec">#REF!</definedName>
    <definedName name="_10394000Feb">#REF!</definedName>
    <definedName name="_10394000Jan">#REF!</definedName>
    <definedName name="_10394000Jul">#REF!</definedName>
    <definedName name="_10394000Jun">#REF!</definedName>
    <definedName name="_10394000Mar">#REF!</definedName>
    <definedName name="_10394000May">#REF!</definedName>
    <definedName name="_10394000Nov">#REF!</definedName>
    <definedName name="_10394000Oct">#REF!</definedName>
    <definedName name="_10394000Sep">#REF!</definedName>
    <definedName name="_10395000Apr">#REF!</definedName>
    <definedName name="_10395000Aug">#REF!</definedName>
    <definedName name="_10395000Dec">#REF!</definedName>
    <definedName name="_10395000Feb">#REF!</definedName>
    <definedName name="_10395000Jan">#REF!</definedName>
    <definedName name="_10395000Jul">#REF!</definedName>
    <definedName name="_10395000Jun">#REF!</definedName>
    <definedName name="_10395000Mar">#REF!</definedName>
    <definedName name="_10395000May">#REF!</definedName>
    <definedName name="_10395000Nov">#REF!</definedName>
    <definedName name="_10395000Oct">#REF!</definedName>
    <definedName name="_10395000Sep">#REF!</definedName>
    <definedName name="_10396000Apr">#REF!</definedName>
    <definedName name="_10396000Aug">#REF!</definedName>
    <definedName name="_10396000Dec">#REF!</definedName>
    <definedName name="_10396000Feb">#REF!</definedName>
    <definedName name="_10396000Jan">#REF!</definedName>
    <definedName name="_10396000Jul">#REF!</definedName>
    <definedName name="_10396000Jun">#REF!</definedName>
    <definedName name="_10396000Mar">#REF!</definedName>
    <definedName name="_10396000May">#REF!</definedName>
    <definedName name="_10396000Nov">#REF!</definedName>
    <definedName name="_10396000Oct">#REF!</definedName>
    <definedName name="_10396000Sep">#REF!</definedName>
    <definedName name="_10397000Apr">#REF!</definedName>
    <definedName name="_10397000Aug">#REF!</definedName>
    <definedName name="_10397000Dec">#REF!</definedName>
    <definedName name="_10397000Feb">#REF!</definedName>
    <definedName name="_10397000Jan">#REF!</definedName>
    <definedName name="_10397000Jul">#REF!</definedName>
    <definedName name="_10397000Jun">#REF!</definedName>
    <definedName name="_10397000Mar">#REF!</definedName>
    <definedName name="_10397000May">#REF!</definedName>
    <definedName name="_10397000Nov">#REF!</definedName>
    <definedName name="_10397000Oct">#REF!</definedName>
    <definedName name="_10397000Sep">#REF!</definedName>
    <definedName name="_10398000Apr">#REF!</definedName>
    <definedName name="_10398000Aug">#REF!</definedName>
    <definedName name="_10398000Dec">#REF!</definedName>
    <definedName name="_10398000Feb">#REF!</definedName>
    <definedName name="_10398000Jan">#REF!</definedName>
    <definedName name="_10398000Jul">#REF!</definedName>
    <definedName name="_10398000Jun">#REF!</definedName>
    <definedName name="_10398000Mar">#REF!</definedName>
    <definedName name="_10398000May">#REF!</definedName>
    <definedName name="_10398000Nov">#REF!</definedName>
    <definedName name="_10398000Oct">#REF!</definedName>
    <definedName name="_10398000Sep">#REF!</definedName>
    <definedName name="_60389001Jan">#REF!</definedName>
    <definedName name="_60390000Jan">#REF!</definedName>
    <definedName name="_AST0121">#REF!</definedName>
    <definedName name="_AST012110">#REF!</definedName>
    <definedName name="_AST012120">#REF!</definedName>
    <definedName name="_AST0122">#REF!</definedName>
    <definedName name="_AST012211">#REF!</definedName>
    <definedName name="_AST012215">#REF!</definedName>
    <definedName name="_AST012221">#REF!</definedName>
    <definedName name="_AST012290">#REF!</definedName>
    <definedName name="_AST0123">#REF!</definedName>
    <definedName name="_AST012301">#REF!</definedName>
    <definedName name="_AST012310">#REF!</definedName>
    <definedName name="_AST012311">#REF!</definedName>
    <definedName name="_AST012312">#REF!</definedName>
    <definedName name="_AST012314">#REF!</definedName>
    <definedName name="_AST012315">#REF!</definedName>
    <definedName name="_AST012316">#REF!</definedName>
    <definedName name="_AST012317">#REF!</definedName>
    <definedName name="_AST012319">#REF!</definedName>
    <definedName name="_AST012320">#REF!</definedName>
    <definedName name="_AST012322">#REF!</definedName>
    <definedName name="_AST012323">#REF!</definedName>
    <definedName name="_AST012324">#REF!</definedName>
    <definedName name="_AST0124">#REF!</definedName>
    <definedName name="_AST012400">#REF!</definedName>
    <definedName name="_AST012411">#REF!</definedName>
    <definedName name="_AST012412">#REF!</definedName>
    <definedName name="_AST012414">#REF!</definedName>
    <definedName name="_AST012415">#REF!</definedName>
    <definedName name="_AST012450">#REF!</definedName>
    <definedName name="_AST0126">#REF!</definedName>
    <definedName name="_AST012611">#REF!</definedName>
    <definedName name="_AST012612">#REF!</definedName>
    <definedName name="_AST012613">#REF!</definedName>
    <definedName name="_AST012614">#REF!</definedName>
    <definedName name="_AST012615">#REF!</definedName>
    <definedName name="_AST0128">#REF!</definedName>
    <definedName name="_AST012811">#REF!</definedName>
    <definedName name="_AST012815">#REF!</definedName>
    <definedName name="_AST012816">#REF!</definedName>
    <definedName name="_AST012840">#REF!</definedName>
    <definedName name="_AST016590">#REF!</definedName>
    <definedName name="_AST018201">#REF!</definedName>
    <definedName name="_AST018202">#REF!</definedName>
    <definedName name="_AST018203">#REF!</definedName>
    <definedName name="_AST018204">#REF!</definedName>
    <definedName name="_AST018221">#REF!</definedName>
    <definedName name="_AST018230">#REF!</definedName>
    <definedName name="_AST018231">#REF!</definedName>
    <definedName name="_AST018232">#REF!</definedName>
    <definedName name="_AST018233">#REF!</definedName>
    <definedName name="_AST018234">#REF!</definedName>
    <definedName name="_AST018235">#REF!</definedName>
    <definedName name="_AST018236">#REF!</definedName>
    <definedName name="_AST018237">#REF!</definedName>
    <definedName name="_AST018238">#REF!</definedName>
    <definedName name="_AST018288">#REF!</definedName>
    <definedName name="_AST018289">#REF!</definedName>
    <definedName name="_AST018611">#REF!</definedName>
    <definedName name="_AST018614">#REF!</definedName>
    <definedName name="_AST018617">#REF!</definedName>
    <definedName name="_AST018619">#REF!</definedName>
    <definedName name="_AST018620">#REF!</definedName>
    <definedName name="_AST018621">#REF!</definedName>
    <definedName name="_AST018622">#REF!</definedName>
    <definedName name="_AST018625">#REF!</definedName>
    <definedName name="_AST018627">#REF!</definedName>
    <definedName name="_AST018631">#REF!</definedName>
    <definedName name="_AST018632">#REF!</definedName>
    <definedName name="_AST018633">#REF!</definedName>
    <definedName name="_AST018634">#REF!</definedName>
    <definedName name="_AST018635">#REF!</definedName>
    <definedName name="_AST018636">#REF!</definedName>
    <definedName name="_AST018637">#REF!</definedName>
    <definedName name="_AST018638">#REF!</definedName>
    <definedName name="_AST018639">#REF!</definedName>
    <definedName name="_AST018640">#REF!</definedName>
    <definedName name="_AST018641">#REF!</definedName>
    <definedName name="_AST018650">#REF!</definedName>
    <definedName name="_AST018651">#REF!</definedName>
    <definedName name="_AST018655">#REF!</definedName>
    <definedName name="_AST018657">#REF!</definedName>
    <definedName name="_AST018664">#REF!</definedName>
    <definedName name="_AST018668">#REF!</definedName>
    <definedName name="_AST018669">#REF!</definedName>
    <definedName name="_AST018670">#REF!</definedName>
    <definedName name="_AST018672">#REF!</definedName>
    <definedName name="_AST018674">#REF!</definedName>
    <definedName name="_AST018675">#REF!</definedName>
    <definedName name="_AST018677">#REF!</definedName>
    <definedName name="_AST018678">#REF!</definedName>
    <definedName name="_AST018680">#REF!</definedName>
    <definedName name="_AST0190">#REF!</definedName>
    <definedName name="_AST019010">#REF!</definedName>
    <definedName name="_AST019011">#REF!</definedName>
    <definedName name="_AST019012">#REF!</definedName>
    <definedName name="_AST019013">#REF!</definedName>
    <definedName name="_AST019014">#REF!</definedName>
    <definedName name="_AST019015">#REF!</definedName>
    <definedName name="_AST019017">#REF!</definedName>
    <definedName name="_AST019018">#REF!</definedName>
    <definedName name="_AST019019">#REF!</definedName>
    <definedName name="_AST019020">#REF!</definedName>
    <definedName name="_AST019021">#REF!</definedName>
    <definedName name="_AST019022">#REF!</definedName>
    <definedName name="_AST019023">#REF!</definedName>
    <definedName name="_AST019024">#REF!</definedName>
    <definedName name="_AST019025">#REF!</definedName>
    <definedName name="_AST019026">#REF!</definedName>
    <definedName name="_AST019027">#REF!</definedName>
    <definedName name="_AST019028">#REF!</definedName>
    <definedName name="_AST019040">#REF!</definedName>
    <definedName name="_AST019050">#REF!</definedName>
    <definedName name="_AST019052">#REF!</definedName>
    <definedName name="_AST019072">#REF!</definedName>
    <definedName name="_AST019080">#REF!</definedName>
    <definedName name="_AST019090">#REF!</definedName>
    <definedName name="_AST019091">#REF!</definedName>
    <definedName name="_AST019092">#REF!</definedName>
    <definedName name="_AST019098">#REF!</definedName>
    <definedName name="_AST019099">#REF!</definedName>
    <definedName name="_AST023221">#REF!</definedName>
    <definedName name="_AST024211">#REF!</definedName>
    <definedName name="_AST025312">#REF!</definedName>
    <definedName name="_AST025360">#REF!</definedName>
    <definedName name="_CCC018611">#REF!</definedName>
    <definedName name="_CCG018611">#REF!</definedName>
    <definedName name="_CCI018203">#REF!</definedName>
    <definedName name="_CCI018233">#REF!</definedName>
    <definedName name="_CCI018611">#REF!</definedName>
    <definedName name="_CEC018611">#REF!</definedName>
    <definedName name="_CED018611">#REF!</definedName>
    <definedName name="_CEG018611">#REF!</definedName>
    <definedName name="_CEH018611">#REF!</definedName>
    <definedName name="_CEI018201">#REF!</definedName>
    <definedName name="_CEI018202">#REF!</definedName>
    <definedName name="_CEI018231">#REF!</definedName>
    <definedName name="_CEI018232">#REF!</definedName>
    <definedName name="_CEI018611">#REF!</definedName>
    <definedName name="_CEK018611">#REF!</definedName>
    <definedName name="_CEN018611">#REF!</definedName>
    <definedName name="_CEN025301">#REF!</definedName>
    <definedName name="_CES018611">#REF!</definedName>
    <definedName name="_CET018611">#REF!</definedName>
    <definedName name="_CEV018611">#REF!</definedName>
    <definedName name="_CGD018611">#REF!</definedName>
    <definedName name="_CGI018203">#REF!</definedName>
    <definedName name="_CGI018611">#REF!</definedName>
    <definedName name="_CGN018611">#REF!</definedName>
    <definedName name="_CGP018611">#REF!</definedName>
    <definedName name="_CGT018611">#REF!</definedName>
    <definedName name="_CGU018611">#REF!</definedName>
    <definedName name="_CML018655">#REF!</definedName>
    <definedName name="_CML018656">#REF!</definedName>
    <definedName name="_CNU0121">#REF!</definedName>
    <definedName name="_CNU012110">#REF!</definedName>
    <definedName name="_CNU012120">#REF!</definedName>
    <definedName name="_CNU0122">#REF!</definedName>
    <definedName name="_CNU012211">#REF!</definedName>
    <definedName name="_CNU018610">#REF!</definedName>
    <definedName name="_CNU018611">#REF!</definedName>
    <definedName name="_CTD018610">#REF!</definedName>
    <definedName name="_Dist_Bin" hidden="1">#REF!</definedName>
    <definedName name="_Dist_Values" hidden="1">#REF!</definedName>
    <definedName name="_DTR109">'[4]data entry'!#REF!</definedName>
    <definedName name="_fees">[5]Assumptions!$D$109</definedName>
    <definedName name="_Fill" hidden="1">#REF!</definedName>
    <definedName name="_gpint">[5]Assumptions!$D$107:$AK$107</definedName>
    <definedName name="_Key1" hidden="1">#REF!</definedName>
    <definedName name="_Key2" hidden="1">#REF!</definedName>
    <definedName name="_LIA0201">#REF!</definedName>
    <definedName name="_LIA0204">#REF!</definedName>
    <definedName name="_LIA020411">#REF!</definedName>
    <definedName name="_LIA020412">#REF!</definedName>
    <definedName name="_LIA020413">#REF!</definedName>
    <definedName name="_LIA020414">#REF!</definedName>
    <definedName name="_LIA020415">#REF!</definedName>
    <definedName name="_LIA020416">#REF!</definedName>
    <definedName name="_LIA020417">#REF!</definedName>
    <definedName name="_LIA020418">#REF!</definedName>
    <definedName name="_LIA020419">#REF!</definedName>
    <definedName name="_LIA020420">#REF!</definedName>
    <definedName name="_LIA020711">#REF!</definedName>
    <definedName name="_LIA020712">#REF!</definedName>
    <definedName name="_LIA0216">#REF!</definedName>
    <definedName name="_LIA021601">#REF!</definedName>
    <definedName name="_LIA021610">#REF!</definedName>
    <definedName name="_LIA021615">#REF!</definedName>
    <definedName name="_LIA021616">#REF!</definedName>
    <definedName name="_LIA021620">#REF!</definedName>
    <definedName name="_LIA021622">#REF!</definedName>
    <definedName name="_LIA021623">#REF!</definedName>
    <definedName name="_LIA021624">#REF!</definedName>
    <definedName name="_LIA021626">#REF!</definedName>
    <definedName name="_LIA021629">#REF!</definedName>
    <definedName name="_LIA021630">#REF!</definedName>
    <definedName name="_LIA021631">#REF!</definedName>
    <definedName name="_LIA021632">#REF!</definedName>
    <definedName name="_LIA0221">#REF!</definedName>
    <definedName name="_LIA022101">#REF!</definedName>
    <definedName name="_LIA022102">#REF!</definedName>
    <definedName name="_LIA022103">#REF!</definedName>
    <definedName name="_LIA022104">#REF!</definedName>
    <definedName name="_LIA022105">#REF!</definedName>
    <definedName name="_LIA022106">#REF!</definedName>
    <definedName name="_LIA022119">#REF!</definedName>
    <definedName name="_LIA022120">#REF!</definedName>
    <definedName name="_LIA022121">#REF!</definedName>
    <definedName name="_LIA022122">#REF!</definedName>
    <definedName name="_LIA022123">#REF!</definedName>
    <definedName name="_LIA022124">#REF!</definedName>
    <definedName name="_LIA022125">#REF!</definedName>
    <definedName name="_LIA022126">#REF!</definedName>
    <definedName name="_LIA022127">#REF!</definedName>
    <definedName name="_LIA022131">#REF!</definedName>
    <definedName name="_LIA022132">#REF!</definedName>
    <definedName name="_LIA022134">#REF!</definedName>
    <definedName name="_LIA022135">#REF!</definedName>
    <definedName name="_LIA022136">#REF!</definedName>
    <definedName name="_LIA022137">#REF!</definedName>
    <definedName name="_LIA022138">#REF!</definedName>
    <definedName name="_LIA022139">#REF!</definedName>
    <definedName name="_LIA022140">#REF!</definedName>
    <definedName name="_LIA022141">#REF!</definedName>
    <definedName name="_LIA022142">#REF!</definedName>
    <definedName name="_LIA022143">#REF!</definedName>
    <definedName name="_LIA022144">#REF!</definedName>
    <definedName name="_LIA022148">#REF!</definedName>
    <definedName name="_LIA022150">#REF!</definedName>
    <definedName name="_LIA022152">#REF!</definedName>
    <definedName name="_LIA022168">#REF!</definedName>
    <definedName name="_LIA022410">#REF!</definedName>
    <definedName name="_LIA022413">#REF!</definedName>
    <definedName name="_LIA022414">#REF!</definedName>
    <definedName name="_LIA022415">#REF!</definedName>
    <definedName name="_LIA022418">#REF!</definedName>
    <definedName name="_LIA022419">#REF!</definedName>
    <definedName name="_LIA022434">#REF!</definedName>
    <definedName name="_LIA022445">#REF!</definedName>
    <definedName name="_LIA022446">#REF!</definedName>
    <definedName name="_LIA022447">#REF!</definedName>
    <definedName name="_LIA022460">#REF!</definedName>
    <definedName name="_LIA022461">#REF!</definedName>
    <definedName name="_LIA022462">#REF!</definedName>
    <definedName name="_LIA022463">#REF!</definedName>
    <definedName name="_LIA022470">#REF!</definedName>
    <definedName name="_LIA022471">#REF!</definedName>
    <definedName name="_LIA022472">#REF!</definedName>
    <definedName name="_LIA022473">#REF!</definedName>
    <definedName name="_LIA022474">#REF!</definedName>
    <definedName name="_LIA022475">#REF!</definedName>
    <definedName name="_LIA022478">#REF!</definedName>
    <definedName name="_LIA022479">#REF!</definedName>
    <definedName name="_LIA022480">#REF!</definedName>
    <definedName name="_LIA022481">#REF!</definedName>
    <definedName name="_LIA022483">#REF!</definedName>
    <definedName name="_LIA022484">#REF!</definedName>
    <definedName name="_LIA022485">#REF!</definedName>
    <definedName name="_LIA022486">#REF!</definedName>
    <definedName name="_LIA022487">#REF!</definedName>
    <definedName name="_LIA022488">#REF!</definedName>
    <definedName name="_LIA022489">#REF!</definedName>
    <definedName name="_LIA022491">#REF!</definedName>
    <definedName name="_LIA022492">#REF!</definedName>
    <definedName name="_LIA022493">#REF!</definedName>
    <definedName name="_LIA022494">#REF!</definedName>
    <definedName name="_LIA022495">#REF!</definedName>
    <definedName name="_LIA022496">#REF!</definedName>
    <definedName name="_LIA023221">#REF!</definedName>
    <definedName name="_LIA023320">#REF!</definedName>
    <definedName name="_LIA023360">#REF!</definedName>
    <definedName name="_LIA023511">#REF!</definedName>
    <definedName name="_LIA023514">#REF!</definedName>
    <definedName name="_LIA023524">#REF!</definedName>
    <definedName name="_LIA023535">#REF!</definedName>
    <definedName name="_LIA023540">#REF!</definedName>
    <definedName name="_LIA023541">#REF!</definedName>
    <definedName name="_LIA024201">#REF!</definedName>
    <definedName name="_LIA024202">#REF!</definedName>
    <definedName name="_LIA024203">#REF!</definedName>
    <definedName name="_LIA024205">#REF!</definedName>
    <definedName name="_LIA024206">#REF!</definedName>
    <definedName name="_LIA024207">#REF!</definedName>
    <definedName name="_LIA024209">#REF!</definedName>
    <definedName name="_LIA024210">#REF!</definedName>
    <definedName name="_LIA024211">#REF!</definedName>
    <definedName name="_LIA024212">#REF!</definedName>
    <definedName name="_LIA024213">#REF!</definedName>
    <definedName name="_LIA024214">#REF!</definedName>
    <definedName name="_LIA024215">#REF!</definedName>
    <definedName name="_LIA024216">#REF!</definedName>
    <definedName name="_LIA024217">#REF!</definedName>
    <definedName name="_LIA024219">#REF!</definedName>
    <definedName name="_LIA024220">#REF!</definedName>
    <definedName name="_LIA024221">#REF!</definedName>
    <definedName name="_LIA024222">#REF!</definedName>
    <definedName name="_LIA024223">#REF!</definedName>
    <definedName name="_LIA024225">#REF!</definedName>
    <definedName name="_LIA024227">#REF!</definedName>
    <definedName name="_LIA024232">#REF!</definedName>
    <definedName name="_LIA024237">#REF!</definedName>
    <definedName name="_LIA024239">#REF!</definedName>
    <definedName name="_LIA024250">#REF!</definedName>
    <definedName name="_LIA024251">#REF!</definedName>
    <definedName name="_LIA024252">#REF!</definedName>
    <definedName name="_LIA024255">#REF!</definedName>
    <definedName name="_LIA024256">#REF!</definedName>
    <definedName name="_LIA024260">#REF!</definedName>
    <definedName name="_LIA024262">#REF!</definedName>
    <definedName name="_LIA024264">#REF!</definedName>
    <definedName name="_LIA024265">#REF!</definedName>
    <definedName name="_LIA024267">#REF!</definedName>
    <definedName name="_LIA024268">#REF!</definedName>
    <definedName name="_LIA024269">#REF!</definedName>
    <definedName name="_LIA024270">#REF!</definedName>
    <definedName name="_LIA024271">#REF!</definedName>
    <definedName name="_LIA024272">#REF!</definedName>
    <definedName name="_LIA024274">#REF!</definedName>
    <definedName name="_LIA024275">#REF!</definedName>
    <definedName name="_LIA024277">#REF!</definedName>
    <definedName name="_LIA024278">#REF!</definedName>
    <definedName name="_LIA024281">#REF!</definedName>
    <definedName name="_LIA024283">#REF!</definedName>
    <definedName name="_LIA024284">#REF!</definedName>
    <definedName name="_LIA024285">#REF!</definedName>
    <definedName name="_LIA024287">#REF!</definedName>
    <definedName name="_LIA024288">#REF!</definedName>
    <definedName name="_LIA024289">#REF!</definedName>
    <definedName name="_LIA024290">#REF!</definedName>
    <definedName name="_LIA024291">#REF!</definedName>
    <definedName name="_LIA024292">#REF!</definedName>
    <definedName name="_LIA024293">#REF!</definedName>
    <definedName name="_LIA024294">#REF!</definedName>
    <definedName name="_LIA024295">#REF!</definedName>
    <definedName name="_LIA024296">#REF!</definedName>
    <definedName name="_LIA024298">#REF!</definedName>
    <definedName name="_LIA025211">#REF!</definedName>
    <definedName name="_LIA025212">#REF!</definedName>
    <definedName name="_LIA025221">#REF!</definedName>
    <definedName name="_LIA025222">#REF!</definedName>
    <definedName name="_LIA025301">#REF!</definedName>
    <definedName name="_LIA025303">#REF!</definedName>
    <definedName name="_LIA025304">#REF!</definedName>
    <definedName name="_LIA025305">#REF!</definedName>
    <definedName name="_LIA025306">#REF!</definedName>
    <definedName name="_LIA025308">#REF!</definedName>
    <definedName name="_LIA025309">#REF!</definedName>
    <definedName name="_LIA025310">#REF!</definedName>
    <definedName name="_LIA025311">#REF!</definedName>
    <definedName name="_LIA025312">#REF!</definedName>
    <definedName name="_LIA025313">#REF!</definedName>
    <definedName name="_LIA025314">#REF!</definedName>
    <definedName name="_LIA025315">#REF!</definedName>
    <definedName name="_LIA025317">#REF!</definedName>
    <definedName name="_LIA025318">#REF!</definedName>
    <definedName name="_LIA025319">#REF!</definedName>
    <definedName name="_LIA025321">#REF!</definedName>
    <definedName name="_LIA025322">#REF!</definedName>
    <definedName name="_LIA025323">#REF!</definedName>
    <definedName name="_LIA025324">#REF!</definedName>
    <definedName name="_LIA025325">#REF!</definedName>
    <definedName name="_LIA025330">#REF!</definedName>
    <definedName name="_LIA025334">#REF!</definedName>
    <definedName name="_LIA025340">#REF!</definedName>
    <definedName name="_LIA025351">#REF!</definedName>
    <definedName name="_LIA025353">#REF!</definedName>
    <definedName name="_LIA025354">#REF!</definedName>
    <definedName name="_LIA025360">#REF!</definedName>
    <definedName name="_LIA025370">#REF!</definedName>
    <definedName name="_LIA025379">#REF!</definedName>
    <definedName name="_LIA025380">#REF!</definedName>
    <definedName name="_LIA025391">#REF!</definedName>
    <definedName name="_LIA025396">#REF!</definedName>
    <definedName name="_LIA025399">#REF!</definedName>
    <definedName name="_LIA025410">#REF!</definedName>
    <definedName name="_LIA025412">#REF!</definedName>
    <definedName name="_LIA025430">#REF!</definedName>
    <definedName name="_LIA0281">#REF!</definedName>
    <definedName name="_LIA028110">#REF!</definedName>
    <definedName name="_LIA028112">#REF!</definedName>
    <definedName name="_LIA028121">#REF!</definedName>
    <definedName name="_LIA0282">#REF!</definedName>
    <definedName name="_LIA028210">#REF!</definedName>
    <definedName name="_LIA028212">#REF!</definedName>
    <definedName name="_LIA028213">#REF!</definedName>
    <definedName name="_LIA028221">#REF!</definedName>
    <definedName name="_LIA028222">#REF!</definedName>
    <definedName name="_LIA028250">#REF!</definedName>
    <definedName name="_LIA028270">#REF!</definedName>
    <definedName name="_LIA028280">#REF!</definedName>
    <definedName name="_LIA028290">#REF!</definedName>
    <definedName name="_LIA028291">#REF!</definedName>
    <definedName name="_LIA0283">#REF!</definedName>
    <definedName name="_LIA028310">#REF!</definedName>
    <definedName name="_LIA028311">#REF!</definedName>
    <definedName name="_LIA028312">#REF!</definedName>
    <definedName name="_LIA028314">#REF!</definedName>
    <definedName name="_LIA028315">#REF!</definedName>
    <definedName name="_LIA028316">#REF!</definedName>
    <definedName name="_LIA028317">#REF!</definedName>
    <definedName name="_LIA028318">#REF!</definedName>
    <definedName name="_LIA028322">#REF!</definedName>
    <definedName name="_LIA028350">#REF!</definedName>
    <definedName name="_LIA028351">#REF!</definedName>
    <definedName name="_LIA028370">#REF!</definedName>
    <definedName name="_LIA028371">#REF!</definedName>
    <definedName name="_LIA028380">#REF!</definedName>
    <definedName name="_LIA028381">#REF!</definedName>
    <definedName name="_LIA028386">#REF!</definedName>
    <definedName name="_LIA028390">#REF!</definedName>
    <definedName name="_LIA028391">#REF!</definedName>
    <definedName name="_LIA028392">#REF!</definedName>
    <definedName name="_LIA028399">#REF!</definedName>
    <definedName name="_MAT1">'[6]AL - Page 1 - 2, CWC (MISO)'!#REF!</definedName>
    <definedName name="_mat2">'[6]AL - Page 1 - 2, CWC (MISO)'!#REF!</definedName>
    <definedName name="_MIR16">#REF!</definedName>
    <definedName name="_MIR17">#REF!</definedName>
    <definedName name="_MIR18">#REF!</definedName>
    <definedName name="_MIR19">#REF!</definedName>
    <definedName name="_MIR43">#REF!</definedName>
    <definedName name="_Order1" hidden="1">255</definedName>
    <definedName name="_Order2" hidden="1">255</definedName>
    <definedName name="_Parse_Out" hidden="1">#REF!</definedName>
    <definedName name="_REE0447">#REF!</definedName>
    <definedName name="_Regression_Out" hidden="1">#REF!</definedName>
    <definedName name="_Regression_X" hidden="1">#REF!</definedName>
    <definedName name="_Regression_Y" hidden="1">#REF!</definedName>
    <definedName name="_REV1488">'[4]data entry'!#REF!</definedName>
    <definedName name="_RGE1489">#REF!</definedName>
    <definedName name="_RGO1489">#REF!</definedName>
    <definedName name="_Sort" hidden="1">#REF!</definedName>
    <definedName name="A">#REF!</definedName>
    <definedName name="abbb">[7]Resources!#REF!</definedName>
    <definedName name="abc" hidden="1">{#N/A,#N/A,FALSE,"BoardScheduleMWh$CM"}</definedName>
    <definedName name="AccessDatabase" hidden="1">"H:\BILLING\billing form 2000\LM reporting database.mdb"</definedName>
    <definedName name="ACCT410">'[8]AR-FIT'!#REF!</definedName>
    <definedName name="ACCT411">'[9]AR-FIT'!#REF!</definedName>
    <definedName name="ACCTPAY00">#REF!</definedName>
    <definedName name="ACCTPAY98">#REF!</definedName>
    <definedName name="ACCTPAY99">#REF!</definedName>
    <definedName name="ACwvu.DATABASE." hidden="1">[10]DATABASE!#REF!</definedName>
    <definedName name="ACwvu.OP." hidden="1">#REF!</definedName>
    <definedName name="ad">#REF!</definedName>
    <definedName name="adadf">#REF!</definedName>
    <definedName name="adf">'[11]METERS_&amp;_TRANSFORMERS'!$AB$324:$AH$354</definedName>
    <definedName name="adsfadf">#REF!</definedName>
    <definedName name="AFUDC">#REF!</definedName>
    <definedName name="AGADJ">#REF!</definedName>
    <definedName name="alloc">#REF!</definedName>
    <definedName name="alloc2">#REF!</definedName>
    <definedName name="allocIndv">[12]allocIndv!$D$12:$U$22</definedName>
    <definedName name="allTables">[13]Tables!$E$1:$P$39,[13]Tables!$E$42:$P$80,[13]Tables!$E$83:$P$122,[13]Tables!$BO$2:$BZ$16,[13]Tables!$S$1:$AL$49,[13]Tables!$AQ$1:$BK$24,[13]Tables!$AQ$26:$BK$59,[13]Tables!$AQ$61:$BK$100</definedName>
    <definedName name="amttable">[14]JAN!$H$46:$O$59</definedName>
    <definedName name="AP00">#REF!</definedName>
    <definedName name="aprilAMT">[0]!amttable</definedName>
    <definedName name="aprilDT">[0]!dttable</definedName>
    <definedName name="ARPSCINT">'[4]data entry'!#REF!</definedName>
    <definedName name="ARPSCINT98">'[4]data entry'!#REF!</definedName>
    <definedName name="AS2DocOpenMode" hidden="1">"AS2DocumentEdit"</definedName>
    <definedName name="asda">#REF!</definedName>
    <definedName name="At_June_30__1995">'[15]Customer O&amp;M'!#REF!</definedName>
    <definedName name="AUGAMT">[0]!amttable</definedName>
    <definedName name="AUGDT">[0]!dttable</definedName>
    <definedName name="AUGUSTAMT">#N/A</definedName>
    <definedName name="AUGUSTDT">#N/A</definedName>
    <definedName name="B">#REF!</definedName>
    <definedName name="Bk_Tax_OH_Columns">#REF!</definedName>
    <definedName name="Bk_Tax_OH_Report">#REF!</definedName>
    <definedName name="Bk_Tax_OH_Rows">#REF!</definedName>
    <definedName name="BLPH2" hidden="1">'[16]Commercial Paper'!#REF!</definedName>
    <definedName name="BLPH3" hidden="1">'[16]Commercial Paper'!#REF!</definedName>
    <definedName name="BLPH4" hidden="1">'[16]Commercial Paper'!#REF!</definedName>
    <definedName name="BLPH5" hidden="1">'[16]Commercial Paper'!#REF!</definedName>
    <definedName name="BLPH6" hidden="1">'[16]Commercial Paper'!#REF!</definedName>
    <definedName name="Book_Depr_Rate_10">#REF!</definedName>
    <definedName name="Book_Depr_Rate_10_WGS">#REF!</definedName>
    <definedName name="Book_Depr_Rate_15E">#REF!</definedName>
    <definedName name="Book_Depr_Rate_15G">#REF!</definedName>
    <definedName name="Book_Depr_Rate_15S">#REF!</definedName>
    <definedName name="Book_Depr_Rate_5">#REF!</definedName>
    <definedName name="Book_Depr_Rate_5_WGS">#REF!</definedName>
    <definedName name="Book_Depr_Rate_5NU">#REF!</definedName>
    <definedName name="BSDATE">'[15]Customer O&amp;M'!#REF!</definedName>
    <definedName name="BSHTBUDG">#N/A</definedName>
    <definedName name="BSUMMARY">#N/A</definedName>
    <definedName name="Bud_1">#REF!</definedName>
    <definedName name="budget_accounts">#REF!</definedName>
    <definedName name="BUDGET_DOWNLOAD">#REF!</definedName>
    <definedName name="BUDSOURCE">#N/A</definedName>
    <definedName name="Button_2">"LM_Reporting_Form_monthly_input_Monthly_Coop_Input_List1"</definedName>
    <definedName name="Button_3">"LM_Reporting_Form_monthly_input_Monthly_Coop_Input_List2"</definedName>
    <definedName name="Button_4">"LM_Reporting_Form_monthly_input_Monthly_Coop_Input_List2"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>'[17]summary 98_1'!#REF!</definedName>
    <definedName name="CCOCCE">'[4]data entry'!#REF!</definedName>
    <definedName name="CCOCCEIS">'[4]data entry'!#REF!</definedName>
    <definedName name="CCOCCENU">'[4]data entry'!#REF!</definedName>
    <definedName name="CCOCCEOI">'[4]data entry'!#REF!</definedName>
    <definedName name="CCOCCESE">'[4]data entry'!#REF!</definedName>
    <definedName name="CCOCLD_">'[4]data entry'!#REF!</definedName>
    <definedName name="CCOCLDADJ">'[4]data entry'!#REF!</definedName>
    <definedName name="CCOCLDNR">'[4]data entry'!#REF!</definedName>
    <definedName name="CCOCMT">'[4]data entry'!#REF!</definedName>
    <definedName name="CCOCPS">'[4]data entry'!#REF!</definedName>
    <definedName name="CCOCPS_">'[4]data entry'!#REF!</definedName>
    <definedName name="CCOCSD">'[4]data entry'!#REF!</definedName>
    <definedName name="CCOCSD_">'[4]data entry'!#REF!</definedName>
    <definedName name="CDEPCUST">'[4]data entry'!#REF!</definedName>
    <definedName name="CDEPLEAS">'[4]data entry'!#REF!</definedName>
    <definedName name="CFU">#REF!</definedName>
    <definedName name="CHANGES">#N/A</definedName>
    <definedName name="chy">#REF!</definedName>
    <definedName name="CHY_ACCUM_RES_REPORT">#REF!</definedName>
    <definedName name="CHY_CUST_ADV_COLUMNS">#REF!</definedName>
    <definedName name="CHY_CUST_ADV_REPORT">#REF!</definedName>
    <definedName name="CHY_CUST_ADV_ROWS">#REF!</definedName>
    <definedName name="CHY_DCAS_ACRS">#REF!</definedName>
    <definedName name="CHY_DCAS_ADR">#REF!</definedName>
    <definedName name="CHY_DCAS_COLUMNS">#REF!</definedName>
    <definedName name="CHY_DCAS_DDB">#REF!</definedName>
    <definedName name="CHY_DCAS_DEPR">#REF!</definedName>
    <definedName name="CHY_DCAS_MACRS">#REF!</definedName>
    <definedName name="CHY_DCAS_NONDEPR">#REF!</definedName>
    <definedName name="CHY_DCAS_ROWS">#REF!</definedName>
    <definedName name="CHY_DCAS_STLINE">#REF!</definedName>
    <definedName name="CHY_DEF_TAX_ANAL_ROWS">#REF!</definedName>
    <definedName name="CHY_DEPR_CAP_ANAL_REPORT">#REF!</definedName>
    <definedName name="CHY_PPE_COLUMNS">#REF!</definedName>
    <definedName name="CHY_PPE_REPORT">#REF!</definedName>
    <definedName name="CHY_PPE_ROWS">#REF!</definedName>
    <definedName name="CHY_RAR">#REF!</definedName>
    <definedName name="CHY_RAR_DETAIL">#REF!</definedName>
    <definedName name="CHY_RAR_ROWS">#REF!</definedName>
    <definedName name="CHY_RES">#REF!</definedName>
    <definedName name="CHY_RES_ADDS">#REF!</definedName>
    <definedName name="CHY_RES_COLUMNS">#REF!</definedName>
    <definedName name="CHY_RES_DEDUCTS">#REF!</definedName>
    <definedName name="CHY_RES_ROWS">#REF!</definedName>
    <definedName name="CHY_ROW_DEF_TAX_ANAL_REPORT">#REF!</definedName>
    <definedName name="CHY_TAX_BASIS_ADD_REPORT">#REF!</definedName>
    <definedName name="chyfbAMT">[0]!amttable</definedName>
    <definedName name="chyfbDT">[0]!dttable</definedName>
    <definedName name="CHYMARAMT">[0]!amttable</definedName>
    <definedName name="CHYMARDT">[0]!dttable</definedName>
    <definedName name="COLUMNS">'[4]erb:data entry'!$D$23:$CB$47</definedName>
    <definedName name="Common___Pre__81">#REF!</definedName>
    <definedName name="Conoco_Sale_Columns">#REF!</definedName>
    <definedName name="CONOCO_SALE_REPORT">#REF!</definedName>
    <definedName name="Conoco_Sale_Rows">#REF!</definedName>
    <definedName name="COS_Budgeted_408">#REF!</definedName>
    <definedName name="COS_Budgeted_411">#REF!</definedName>
    <definedName name="COS_Budgeted_427">#REF!</definedName>
    <definedName name="COS_Budgeted_546">#REF!</definedName>
    <definedName name="COS_Budgeted_553">#REF!</definedName>
    <definedName name="COS_Budgeted_565">#REF!</definedName>
    <definedName name="COS_Budgeted_Annual">#REF!</definedName>
    <definedName name="COS_detail_accts_923_to_930">#REF!</definedName>
    <definedName name="COS_Lbr_by_detail__acct_923">#REF!</definedName>
    <definedName name="COS_Select_Accot_403">#REF!</definedName>
    <definedName name="COS_Select_Accot_408">#REF!</definedName>
    <definedName name="COS_Select_Accot_411">#REF!</definedName>
    <definedName name="COS_Select_Accot_427">#REF!</definedName>
    <definedName name="COS_Select_Accot_546">#REF!</definedName>
    <definedName name="COS_Select_Accot_553">#REF!</definedName>
    <definedName name="COSTCAP">#REF!</definedName>
    <definedName name="COSTEQ">#REF!</definedName>
    <definedName name="Cosum">[14]!Cosum</definedName>
    <definedName name="CPIS">'[4]data entry'!#REF!</definedName>
    <definedName name="CREGASSET">'[4]data entry'!#REF!</definedName>
    <definedName name="_xlnm.Criteria">#REF!</definedName>
    <definedName name="Criteria_MI">#REF!</definedName>
    <definedName name="CurrentYear">'[18]2008 Stmt of Opers'!$B$10</definedName>
    <definedName name="CurrentYearBudget">#REF!</definedName>
    <definedName name="CustAlloc2">#REF!</definedName>
    <definedName name="Customer_Deposits____See_Note_5">'[19]AD,AF'!#REF!</definedName>
    <definedName name="CVACBAL">'[4]data entry'!#REF!</definedName>
    <definedName name="CWIP">'[4]data entry'!#REF!</definedName>
    <definedName name="D">28</definedName>
    <definedName name="_xlnm.Database">#REF!</definedName>
    <definedName name="Database_MI">#REF!</definedName>
    <definedName name="DataStart">#REF!</definedName>
    <definedName name="dddd" hidden="1">{"YearToDate",#N/A,FALSE,"Energy Requirements - Detail"}</definedName>
    <definedName name="DECAMT">[0]!amttable</definedName>
    <definedName name="DECDT">[0]!dttable</definedName>
    <definedName name="DECEMBER2ndCloseAMT">[0]!amttable</definedName>
    <definedName name="DECEMBER2ndCloseDT">[0]!dttable</definedName>
    <definedName name="DECEMBERAMT">#N/A</definedName>
    <definedName name="DECEMBERDT">#N/A</definedName>
    <definedName name="def" hidden="1">{"YearToDate",#N/A,FALSE,"Energy Requirements - Detail"}</definedName>
    <definedName name="DEF_INTER_GAIN_REPORT">#REF!</definedName>
    <definedName name="DEFERRED">#REF!</definedName>
    <definedName name="DEFERREDITEMS">#REF!</definedName>
    <definedName name="deftax">'[15]Deferred Taxes'!#REF!</definedName>
    <definedName name="DEPR_CAP_ANAL_REPORT">#REF!</definedName>
    <definedName name="DEPR_CAP_ANAL_ROWS">#REF!</definedName>
    <definedName name="DEPR_CAP_VOUCHER_6_REPORT">#REF!</definedName>
    <definedName name="DEPR_CAP_VOUCHER_9_REPORT">#REF!</definedName>
    <definedName name="Depreciation">'[20]ADFIT Activity   {A}'!$I$59</definedName>
    <definedName name="DEPREXP">#REF!</definedName>
    <definedName name="DETAIL">#N/A</definedName>
    <definedName name="discsens3">'[21]Liabilities-roll &amp; load-North'!$D$34</definedName>
    <definedName name="DISTALLO">'[22]AH &amp; AI - O&amp;M'!#REF!</definedName>
    <definedName name="DistDAlloc">#REF!</definedName>
    <definedName name="Distplt">#REF!</definedName>
    <definedName name="Distplta">[23]PLANT!#REF!</definedName>
    <definedName name="DistSAlloc">#REF!</definedName>
    <definedName name="DIVIDENDS">#REF!</definedName>
    <definedName name="dsfds" hidden="1">#REF!</definedName>
    <definedName name="dtdepr">'[15]Deferred Taxes'!#REF!</definedName>
    <definedName name="dtfsv">'[15]Deferred Taxes'!#REF!</definedName>
    <definedName name="dtlabor">'[15]Deferred Taxes'!#REF!</definedName>
    <definedName name="dtother">'[15]Deferred Taxes'!#REF!</definedName>
    <definedName name="DTRNU">'[4]data entry'!#REF!</definedName>
    <definedName name="dttable">[14]JAN!$G$62:$O$97</definedName>
    <definedName name="e">[14]YTD!$J$15:$J$29,[14]YTD!$J$31:$J$40,[14]YTD!$J$51:$J$52,[14]YTD!$J$56</definedName>
    <definedName name="E_PRIME_ACCUM_TAX_RES_REPORT">#REF!</definedName>
    <definedName name="E_PRIME_TAX_CLASS">#REF!</definedName>
    <definedName name="EARPSCINT">'[4]data entry'!#REF!</definedName>
    <definedName name="ECMNALOC_">'[4]data entry'!#REF!</definedName>
    <definedName name="EDAEFSV">'[4]data entry'!#REF!</definedName>
    <definedName name="EDALL">[24]YTD!$F$121:$F$148,[24]YTD!$F$150:$F$208,[24]YTD!$F$212:$F$213,[24]YTD!$F$216:$F$217</definedName>
    <definedName name="EDARALCT">'[4]data entry'!#REF!</definedName>
    <definedName name="EDARFSV">'[4]data entry'!#REF!</definedName>
    <definedName name="EDEPCAC">'[4]data entry'!#REF!</definedName>
    <definedName name="EDEPQF">'[4]data entry'!#REF!</definedName>
    <definedName name="EDTEFSV">'[4]data entry'!#REF!</definedName>
    <definedName name="EDTEFSV41021">'[4]data entry'!#REF!</definedName>
    <definedName name="EDTR">'[4]data entry'!#REF!</definedName>
    <definedName name="EDTRFSV">'[4]data entry'!#REF!</definedName>
    <definedName name="EDTRFSV282">'[4]data entry'!#REF!</definedName>
    <definedName name="EEC">#REF!</definedName>
    <definedName name="EEF">#REF!</definedName>
    <definedName name="EEG">#REF!</definedName>
    <definedName name="EEP">#REF!</definedName>
    <definedName name="EES">#REF!</definedName>
    <definedName name="EEU">#REF!</definedName>
    <definedName name="EEX">#REF!</definedName>
    <definedName name="EFUCA">'[4]data entry'!#REF!</definedName>
    <definedName name="EFUPWSE">'[4]data entry'!#REF!</definedName>
    <definedName name="EGC">#REF!</definedName>
    <definedName name="EGF">#REF!</definedName>
    <definedName name="EGS">#REF!</definedName>
    <definedName name="EGU">#REF!</definedName>
    <definedName name="EGX">#REF!</definedName>
    <definedName name="EINTALLOC">'[4]data entry'!#REF!</definedName>
    <definedName name="EJOAMRGTFR">'[4]data entry'!#REF!</definedName>
    <definedName name="elec_comp_book_depr_rate">#REF!</definedName>
    <definedName name="elec_comp_book_depr_rate_2000">#REF!</definedName>
    <definedName name="ELEC_MTR_STATS">#REF!</definedName>
    <definedName name="Elec10A">[24]YTD!$P$15:$P$93,[24]YTD!$P$98:$P$98,[24]YTD!$P$105:$P$106,[24]YTD!$P$109</definedName>
    <definedName name="Elec10DA">[24]YTD!$P$122:$P$207,[24]YTD!$P$213,[24]YTD!$P$217</definedName>
    <definedName name="Elec11DA">[24]YTD!$Q$122:$Q$207,[24]YTD!$Q$213,[24]YTD!$Q$217</definedName>
    <definedName name="Elec12DA">[24]YTD!$H$122:$H$207,[24]YTD!$H$213,[24]YTD!$H$217,[24]YTD!$H$212</definedName>
    <definedName name="Elec1a">[24]YTD!$G$15:$G$93,[24]YTD!$G$98:$G$98,[24]YTD!$G$105:$G$106,[24]YTD!$G$109</definedName>
    <definedName name="Elec1DA">[24]YTD!$G$122:$G$207,[24]YTD!$G$213,[24]YTD!$G$217</definedName>
    <definedName name="Elec2a">[24]YTD!$H$15:$H$93,[24]YTD!$H$98:$H$98,[24]YTD!$H$105:$H$106,[24]YTD!$H$109</definedName>
    <definedName name="Elec2DA">[24]YTD!$H$122:$H$207,[24]YTD!$H$213,[24]YTD!$H$217</definedName>
    <definedName name="Elec3A">[24]YTD!$I$15:$I$93,[24]YTD!$I$98:$I$98,[24]YTD!$I$105:$I$106,[24]YTD!$I$109</definedName>
    <definedName name="Elec3DA">[24]YTD!$I$122:$I$207,[24]YTD!$I$213,[24]YTD!$I$217</definedName>
    <definedName name="Elec4DA">[24]YTD!$J$122:$J$207,[24]YTD!$J$213,[24]YTD!$J$217</definedName>
    <definedName name="Elec5A">[24]YTD!$K$109,[24]YTD!$K$105:$K$106,[24]YTD!$K$98:$K$98,[24]YTD!$K$15:$K$93</definedName>
    <definedName name="Elec5DA">[24]YTD!$K$122:$K$207,[24]YTD!$K$213,[24]YTD!$K$217</definedName>
    <definedName name="Elec6A">[24]YTD!$L$15:$L$93,[24]YTD!$L$98:$L$98,[24]YTD!$L$105:$L$106,[24]YTD!$L$109</definedName>
    <definedName name="Elec6DA">[24]YTD!$L$217,[24]YTD!$L$213,[24]YTD!$L$122:$L$207</definedName>
    <definedName name="Elec7A">[24]YTD!$M$15:$M$93,[24]YTD!$M$98:$M$98,[24]YTD!$M$105:$M$106,[24]YTD!$M$109</definedName>
    <definedName name="Elec7DA">[24]YTD!$M$122:$M$207,[24]YTD!$M$213,[24]YTD!$M$217</definedName>
    <definedName name="Elec8A">[24]YTD!$N$15:$N$93,[24]YTD!$N$98:$N$98,[24]YTD!$N$105:$N$106,[24]YTD!$N$109</definedName>
    <definedName name="Elec8DA">[24]YTD!$N$122:$N$207,[24]YTD!$N$213,[24]YTD!$N$217</definedName>
    <definedName name="Elec9A">[24]YTD!$O$15:$O$93,[24]YTD!$O$98:$O$98,[24]YTD!$O$105:$O$106,[24]YTD!$O$109</definedName>
    <definedName name="Elec9DA">[24]YTD!$O$122:$O$207,[24]YTD!$O$213,[24]YTD!$O$217</definedName>
    <definedName name="ElecAprilA">[14]YTD!$J$15:$J$29,[14]YTD!$J$31:$J$40,[14]YTD!$J$51:$J$52,[14]YTD!$J$56</definedName>
    <definedName name="ElecAprilDA">[14]YTD!$J$70:$J$87,[14]YTD!$J$89:$J$101,[14]YTD!$J$105:$J$106,[14]YTD!$J$110</definedName>
    <definedName name="ElecAugA">[14]YTD!$N$56,[14]YTD!$N$51:$N$52,[14]YTD!$N$31:$N$40,[14]YTD!$N$15:$N$29</definedName>
    <definedName name="ElecAugDA">[14]YTD!$N$70:$N$87,[14]YTD!$N$89:$N$101,[14]YTD!$N$105:$N$106,[14]YTD!$N$110</definedName>
    <definedName name="ElecDecA">[14]YTD!$R$56,[14]YTD!$R$51:$R$52,[14]YTD!$R$31:$R$40,[14]YTD!$R$15:$R$29</definedName>
    <definedName name="ElecDecDA">[14]YTD!$R$70:$R$87,[14]YTD!$R$89:$R$101,[14]YTD!$R$105:$R$106,[14]YTD!$R$110</definedName>
    <definedName name="ElecFebA">[14]YTD!$H$15:$H$29,[14]YTD!$H$31:$H$40,[14]YTD!$H$51:$H$52,[14]YTD!$H$56</definedName>
    <definedName name="ElecFebDA">[14]YTD!$H$70:$H$87,[14]YTD!$H$89:$H$101,[14]YTD!$H$105:$H$106,[14]YTD!$H$110</definedName>
    <definedName name="ElecJanA">[24]YTD!$G$15:$G$36,[24]YTD!$G$38:$G$93,[24]YTD!$G$98:$G$98,[24]YTD!$G$105:$G$106,[24]YTD!$G$109</definedName>
    <definedName name="ElecJanDA">[14]YTD!$G$70:$G$87,[14]YTD!$G$89:$G$101,[14]YTD!$G$105:$G$106,[14]YTD!$G$110</definedName>
    <definedName name="ElecJulyA">[14]YTD!$M$15:$M$29,[14]YTD!$M$31:$M$40,[14]YTD!$M$51:$M$52,[14]YTD!$M$56</definedName>
    <definedName name="ElecJulyDA">[14]YTD!$M$70:$M$87,[14]YTD!$M$89:$M$101,[14]YTD!$M$105:$M$106,[14]YTD!$M$110</definedName>
    <definedName name="ElecJuneA">[14]YTD!$L$56,[14]YTD!$L$51:$L$52,[14]YTD!$L$31:$L$40,[14]YTD!$L$15:$L$29</definedName>
    <definedName name="elecJuneDA">[14]YTD!$L$70:$L$87,[14]YTD!$L$89:$L$101,[14]YTD!$L$105:$L$106,[14]YTD!$L$110</definedName>
    <definedName name="ElecMarchA">[14]YTD!$I$15:$I$29,[14]YTD!$I$31:$I$40,[14]YTD!$I$51:$I$52,[14]YTD!$I$56</definedName>
    <definedName name="ElecMarchDA">[14]YTD!$I$70:$I$87,[14]YTD!$I$89:$I$101,[14]YTD!$I$105:$I$106,[14]YTD!$I$110</definedName>
    <definedName name="ElecMayA">[14]YTD!$K$15:$K$29,[14]YTD!$K$31:$K$40,[14]YTD!$K$51:$K$52,[14]YTD!$K$56</definedName>
    <definedName name="ElecMayDA">[14]YTD!$K$70:$K$87,[14]YTD!$K$89:$K$101,[14]YTD!$K$105:$K$106,[14]YTD!$K$110</definedName>
    <definedName name="ElecNovA">[14]YTD!$P$15:$P$29,[14]YTD!$P$31:$P$40,[14]YTD!$P$51:$P$52,[14]YTD!$P$56</definedName>
    <definedName name="ElecNovDA">[14]YTD!$P$70:$P$87,[14]YTD!$P$89:$P$101,[14]YTD!$P$105:$P$106,[14]YTD!$P$110</definedName>
    <definedName name="ElecOctA">[14]YTD!$O$56,[14]YTD!$O$51:$O$52,[14]YTD!$O$31:$O$40,[14]YTD!$O$15:$O$29</definedName>
    <definedName name="ElecOctDA">[14]YTD!$O$70:$O$87,[14]YTD!$O$89:$O$101,[14]YTD!$O$105:$O$106,[14]YTD!$O$110</definedName>
    <definedName name="ELECSEPT">[14]YTD!#REF!</definedName>
    <definedName name="ElecSeptA">[14]YTD!#REF!,[14]YTD!#REF!,[14]YTD!#REF!,[14]YTD!#REF!</definedName>
    <definedName name="ElecSeptD">[14]YTD!#REF!</definedName>
    <definedName name="ElecSeptDA">[14]YTD!#REF!,[14]YTD!#REF!,[14]YTD!#REF!,[14]YTD!#REF!</definedName>
    <definedName name="Electric___Pre__81">'[25]Non-Statutory Deferred Taxes'!#REF!</definedName>
    <definedName name="EMAS">'[4]data entry'!#REF!</definedName>
    <definedName name="EMASFSV">'[4]data entry'!#REF!</definedName>
    <definedName name="emk">#REF!</definedName>
    <definedName name="ENE">#REF!</definedName>
    <definedName name="ENERGY">#REF!</definedName>
    <definedName name="ENF">#REF!</definedName>
    <definedName name="ENS">#REF!</definedName>
    <definedName name="ENU">#REF!</definedName>
    <definedName name="ENX">#REF!</definedName>
    <definedName name="EORVFSV94">'[4]data entry'!#REF!</definedName>
    <definedName name="EORVFSV95">'[4]data entry'!#REF!</definedName>
    <definedName name="EPISALCT">'[4]data entry'!#REF!</definedName>
    <definedName name="EPISFSV">'[4]data entry'!#REF!</definedName>
    <definedName name="EPSCINT">'[4]data entry'!#REF!</definedName>
    <definedName name="EPSCINT98">'[4]data entry'!#REF!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'[26]Capital Structures'!$I$24</definedName>
    <definedName name="Escalators">#REF!</definedName>
    <definedName name="EST_95_CHY_REPORT">#REF!</definedName>
    <definedName name="EST_95_COLUMNS">#REF!</definedName>
    <definedName name="EST_95_PSC_DETAIL_ANAL">#REF!</definedName>
    <definedName name="EST_95_PSC_REPORT_PG1">#REF!</definedName>
    <definedName name="EST_95_PSC_REPORT_PG2">#REF!</definedName>
    <definedName name="EST_95_PSC_REPORT_PG3">#REF!</definedName>
    <definedName name="EST_95_ROWS">#REF!</definedName>
    <definedName name="EST_95_WEL_REPORT">#REF!</definedName>
    <definedName name="EST_95_WGI_REPORT">#REF!</definedName>
    <definedName name="ESTPG2">#N/A</definedName>
    <definedName name="ESTPG3">#N/A</definedName>
    <definedName name="ESTPG4">#N/A</definedName>
    <definedName name="ESTRECON">#N/A</definedName>
    <definedName name="estte1">#REF!</definedName>
    <definedName name="ETC">#REF!</definedName>
    <definedName name="ETF">#REF!</definedName>
    <definedName name="ETOTAUTO">'[4]data entry'!#REF!</definedName>
    <definedName name="ETOTCPUC">'[4]data entry'!#REF!</definedName>
    <definedName name="ETOTENVR">'[4]data entry'!#REF!</definedName>
    <definedName name="ETOTFICA">'[4]data entry'!#REF!</definedName>
    <definedName name="ETOTFRAN">'[4]data entry'!#REF!</definedName>
    <definedName name="ETOTFUTA">'[4]data entry'!#REF!</definedName>
    <definedName name="ETOTMJMD">'[4]data entry'!#REF!</definedName>
    <definedName name="ETOTOCUP">'[4]data entry'!#REF!</definedName>
    <definedName name="ETOTOTHR">'[4]data entry'!#REF!</definedName>
    <definedName name="ETOTPTAX">'[4]data entry'!#REF!</definedName>
    <definedName name="ETOTPTAXFSV">'[4]data entry'!#REF!</definedName>
    <definedName name="ETOTRTD">'[4]data entry'!#REF!</definedName>
    <definedName name="ETOTSALE">'[4]data entry'!#REF!</definedName>
    <definedName name="ETOTSESA">'[4]data entry'!#REF!</definedName>
    <definedName name="ETS">#REF!</definedName>
    <definedName name="ETU">#REF!</definedName>
    <definedName name="ETX">#REF!</definedName>
    <definedName name="etytr">'[27]Demand &amp; Capacity - Summer'!#REF!</definedName>
    <definedName name="EUTILINTALLOC">'[4]data entry'!#REF!</definedName>
    <definedName name="EWGHTDEBT">'[26]Capital Structures'!$I$20</definedName>
    <definedName name="EWGHTEQUITY">'[26]Capital Structures'!$I$22</definedName>
    <definedName name="EWIPCMAFSV">'[4]data entry'!#REF!</definedName>
    <definedName name="EWIPFSV">'[4]data entry'!#REF!</definedName>
    <definedName name="EXP_FUNCT_ALLOC">'[28]07 BK - Funct Model'!$P$793:$AJ$908</definedName>
    <definedName name="exp1_funct_alloc">#REF!</definedName>
    <definedName name="_xlnm.Extract">#REF!</definedName>
    <definedName name="Extract_MI">#REF!</definedName>
    <definedName name="FE_EST_95_DETAIL_ANAL">#REF!</definedName>
    <definedName name="FE95_CHY_MEMO">#REF!</definedName>
    <definedName name="FE95_COLO_UTE_DEF_TAX">#REF!</definedName>
    <definedName name="FE95_PSC_MEMO">#REF!</definedName>
    <definedName name="FE95_WEL_MEMO">#REF!</definedName>
    <definedName name="FE95_WGI_MEMO">#REF!</definedName>
    <definedName name="FEBAMT">[0]!amttable</definedName>
    <definedName name="FEBDT">[0]!dttable</definedName>
    <definedName name="finalpassnorth">'[21]Liabilities - Input - North'!$C$6</definedName>
    <definedName name="FINEST">#N/A</definedName>
    <definedName name="FITDED">'[9]AR-FIT'!#REF!</definedName>
    <definedName name="ForecastAlloc">#REF!</definedName>
    <definedName name="ForeFuncFactors">#REF!</definedName>
    <definedName name="FORM_4562_ANAL_REPORT">#REF!</definedName>
    <definedName name="FORM_4562_ANAL_ROWS">#REF!</definedName>
    <definedName name="FOURTH_QTR_PUR_ANAL_ML_REPORT">#REF!</definedName>
    <definedName name="FOURTH_QTR_PUR_ANAL_ML_ROWS">#REF!</definedName>
    <definedName name="FOURTH_QTR_PUR_ANAL_REPORT">#REF!</definedName>
    <definedName name="FOURTH_QTR_PUR_ANAL_ROWS">#REF!</definedName>
    <definedName name="FSVLTD">'[4]data entry'!#REF!</definedName>
    <definedName name="FUEL">'[22]AH &amp; AI - O&amp;M'!#REF!</definedName>
    <definedName name="Fuel_Use_Lookup">#REF!</definedName>
    <definedName name="FUELCO_SALE_REPORT">#REF!</definedName>
    <definedName name="FuelTable">#REF!</definedName>
    <definedName name="FuncAlloc">#REF!</definedName>
    <definedName name="furn_comp_book_depr_rate">#REF!</definedName>
    <definedName name="furn_comp_book_depr_rate_2000">#REF!</definedName>
    <definedName name="GADVEXP">'[4]data entry'!#REF!</definedName>
    <definedName name="GARPSCINT">'[4]data entry'!#REF!</definedName>
    <definedName name="Gas___Pre__81">'[25]Non-Statutory Deferred Taxes'!#REF!</definedName>
    <definedName name="gas_comp_book_depr_rate">#REF!</definedName>
    <definedName name="gas_comp_book_depr_rate_2000">#REF!</definedName>
    <definedName name="Gas10A">[24]YTD!$AD$109,[24]YTD!$AD$105:$AD$106,[24]YTD!$AD$98:$AD$98,[24]YTD!$AD$15:$AD$93</definedName>
    <definedName name="Gas10DA">[24]YTD!$AD$122:$AD$207,[24]YTD!$AD$213,[24]YTD!$AD$217</definedName>
    <definedName name="Gas11DA">[24]YTD!$AE$122:$AE$207,[24]YTD!$AE$213,[24]YTD!$AE$217</definedName>
    <definedName name="Gas12A">[24]YTD!$AF$15:$AF$93,[24]YTD!$AF$98:$AF$98,[24]YTD!$AF$105:$AF$106,[24]YTD!$AF$109</definedName>
    <definedName name="Gas12DA">[24]YTD!$AF$122:$AF$207,[24]YTD!$AF$213,[24]YTD!$AF$217</definedName>
    <definedName name="Gas1A">[24]YTD!$U$15:$U$93,[24]YTD!$U$98:$U$98,[24]YTD!$U$105:$U$106,[24]YTD!$U$109</definedName>
    <definedName name="Gas1DA">[24]YTD!$U$122:$U$207,[24]YTD!$U$213,[24]YTD!$U$217</definedName>
    <definedName name="Gas2A">[24]YTD!$V$15:$V$93,[24]YTD!$V$98:$V$98,[24]YTD!$V$105:$V$106,[24]YTD!$V$109</definedName>
    <definedName name="Gas2DA">[24]YTD!$V$122:$V$207,[24]YTD!$V$213,[24]YTD!$V$217</definedName>
    <definedName name="Gas3A">[24]YTD!$W$109,[24]YTD!$W$105:$W$106,[24]YTD!$W$98:$W$98,[24]YTD!$W$15:$W$93</definedName>
    <definedName name="Gas3DA">[24]YTD!$W$122:$W$207,[24]YTD!$W$213,[24]YTD!$W$217</definedName>
    <definedName name="Gas4A">[24]YTD!$X$15:$X$93,[24]YTD!$X$98:$X$98,[24]YTD!$X$105:$X$106,[24]YTD!$X$109</definedName>
    <definedName name="Gas4DA">[24]YTD!$X$122:$X$207,[24]YTD!$X$213,[24]YTD!$X$217</definedName>
    <definedName name="Gas5A">[24]YTD!$Y$15:$Y$93,[24]YTD!$Y$98:$Y$98,[24]YTD!$Y$105:$Y$106,[24]YTD!$Y$109</definedName>
    <definedName name="Gas5DA">[24]YTD!$Y$122:$Y$207,[24]YTD!$Y$213,[24]YTD!$Y$217</definedName>
    <definedName name="Gas6A">[24]YTD!$Z$15:$Z$93,[24]YTD!$Z$98:$Z$98,[24]YTD!$Z$105:$Z$106,[24]YTD!$Z$109</definedName>
    <definedName name="Gas6DA">[24]YTD!$Z$122:$Z$207,[24]YTD!$Z$213,[24]YTD!$Z$217</definedName>
    <definedName name="Gas7A">[24]YTD!$AA$98:$AA$98,[24]YTD!$AA$105:$AA$106,[24]YTD!$AA$109,[24]YTD!$AA$15:$AA$93</definedName>
    <definedName name="Gas7DA">[24]YTD!$AA$122:$AA$207,[24]YTD!$AA$213,[24]YTD!$AA$217</definedName>
    <definedName name="Gas8A">[24]YTD!$AB$15:$AB$93,[24]YTD!$AB$98:$AB$98,[24]YTD!$AB$105:$AB$106,[24]YTD!$AB$109</definedName>
    <definedName name="Gas8DA">[24]YTD!$AB$217,[24]YTD!$AB$213,[24]YTD!$AB$122:$AB$207</definedName>
    <definedName name="Gas9A">[24]YTD!$AC$15:$AC$93,[24]YTD!$AC$98:$AC$98,[24]YTD!$AC$105:$AC$106,[24]YTD!$AC$109</definedName>
    <definedName name="Gas9DA">[24]YTD!$AC$122:$AC$207,[24]YTD!$AC$213,[24]YTD!$AC$217</definedName>
    <definedName name="GasAprilA">[14]YTD!$X$15:$X$29,[14]YTD!$X$31:$X$40,[14]YTD!$X$51:$X$52,[14]YTD!$X$56</definedName>
    <definedName name="GasAprilDA">[14]YTD!$X$70:$X$87,[14]YTD!$X$89:$X$101,[14]YTD!$X$105:$X$106,[14]YTD!$X$110</definedName>
    <definedName name="GasAugA">[14]YTD!$AB$15:$AB$29,[14]YTD!$AB$31:$AB$40,[14]YTD!$AB$51:$AB$52,[14]YTD!$AB$56</definedName>
    <definedName name="GasAugDA">[14]YTD!$AB$70:$AB$87,[14]YTD!$AB$89:$AB$101,[14]YTD!$AB$105:$AB$106,[14]YTD!$AB$110</definedName>
    <definedName name="GasDecA">[14]YTD!$AF$15:$AF$29,[14]YTD!$AF$31:$AF$40,[14]YTD!$AF$51:$AF$52,[14]YTD!$AF$56</definedName>
    <definedName name="GasDecDA">[14]YTD!$AF$70:$AF$87,[14]YTD!$AF$89:$AF$101,[14]YTD!$AF$105:$AF$106,[14]YTD!$AF$110</definedName>
    <definedName name="GasFebA">[14]YTD!$V$15:$V$29,[14]YTD!$V$31:$V$40,[14]YTD!$V$51:$V$52,[14]YTD!$V$56</definedName>
    <definedName name="GasFebDA">[14]YTD!$V$70:$V$87,[14]YTD!$V$89:$V$101,[14]YTD!$V$105:$V$106,[14]YTD!$V$110</definedName>
    <definedName name="GasJanA">[24]YTD!$U$15:$U$36,[24]YTD!$U$38:$U$93,[24]YTD!$U$98:$U$98,[24]YTD!$U$105:$U$106,[24]YTD!$U$109</definedName>
    <definedName name="GasJanDA">[14]YTD!$U$70:$U$87,[14]YTD!$U$89:$U$101,[14]YTD!$U$105:$U$106,[14]YTD!$U$110</definedName>
    <definedName name="GasJulyA">[14]YTD!$AA$51:$AA$52,[14]YTD!$AA$56,[14]YTD!$AA$31:$AA$40,[14]YTD!$AA$15:$AA$29</definedName>
    <definedName name="GasJulyDA">[14]YTD!$AA$70:$AA$87,[14]YTD!$AA$89:$AA$101,[14]YTD!$AA$105:$AA$106,[14]YTD!$AA$110</definedName>
    <definedName name="GasJuneA">[14]YTD!$Z$15:$Z$29,[14]YTD!$Z$31:$Z$40,[14]YTD!$Z$51:$Z$52,[14]YTD!$Z$56</definedName>
    <definedName name="GasJuneDA">[14]YTD!$Z$70:$Z$87,[14]YTD!$Z$89:$Z$101,[14]YTD!$Z$105:$Z$106,[14]YTD!$Z$110</definedName>
    <definedName name="GasMarchA">[14]YTD!$W$56,[14]YTD!$W$51:$W$52,[14]YTD!$W$31:$W$40,[14]YTD!$W$15:$W$29</definedName>
    <definedName name="GasMarchDA">[14]YTD!$W$70:$W$87,[14]YTD!$W$89:$W$101,[14]YTD!$W$105:$W$106,[14]YTD!$W$110</definedName>
    <definedName name="GasMayA">[14]YTD!$Y$56,[14]YTD!$Y$51:$Y$52,[14]YTD!$Y$31:$Y$40,[14]YTD!$Y$15:$Y$29</definedName>
    <definedName name="GasMayDA">[14]YTD!$Y$70:$Y$87,[14]YTD!$Y$89:$Y$101,[14]YTD!$Y$105:$Y$106,[14]YTD!$Y$110</definedName>
    <definedName name="GasNovA">[14]YTD!$AE$56,[14]YTD!$AD$51:$AD$52,[14]YTD!$AE$31:$AE$40,[14]YTD!$AD$15:$AD$29</definedName>
    <definedName name="GasNovDA">[14]YTD!$AD$70:$AD$87,[14]YTD!$AD$89:$AD$101,[14]YTD!$AD$105:$AD$106,[14]YTD!$AD$110</definedName>
    <definedName name="GasOctA">[14]YTD!$AC$15:$AC$29,[14]YTD!$AC$31:$AC$40,[14]YTD!$AC$51:$AC$52,[14]YTD!$AC$56</definedName>
    <definedName name="GasOctDA">[14]YTD!$AC$70:$AC$87,[14]YTD!$AC$89:$AC$101,[14]YTD!$AC$105:$AC$106,[14]YTD!$AC$110</definedName>
    <definedName name="GASSEPT">[14]YTD!#REF!</definedName>
    <definedName name="GasSeptA">[14]YTD!#REF!,[14]YTD!#REF!,[14]YTD!#REF!,[14]YTD!#REF!</definedName>
    <definedName name="GasSeptD">[14]YTD!#REF!</definedName>
    <definedName name="GasSeptDA">[14]YTD!#REF!,[14]YTD!#REF!,[14]YTD!#REF!,[14]YTD!#REF!</definedName>
    <definedName name="GCMNALOC_">'[4]data entry'!#REF!</definedName>
    <definedName name="GDALL">[24]YTD!$T$121:$T$148,[24]YTD!$T$150:$T$208,[24]YTD!$T$212:$T$213,[24]YTD!$T$216:$T$217</definedName>
    <definedName name="GDEPCAC">'[4]data entry'!#REF!</definedName>
    <definedName name="GDTR">'[4]data entry'!#REF!</definedName>
    <definedName name="GendAlloc">#REF!</definedName>
    <definedName name="GendAlloc2">#REF!</definedName>
    <definedName name="GeneAlloc">#REF!</definedName>
    <definedName name="GeneAlloc2">#REF!</definedName>
    <definedName name="GFUCA">'[4]data entry'!#REF!</definedName>
    <definedName name="GFUS">#REF!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INTALLOC">'[4]data entry'!#REF!</definedName>
    <definedName name="GMAS">'[4]data entry'!#REF!</definedName>
    <definedName name="GTOTAUTO">'[4]data entry'!#REF!</definedName>
    <definedName name="GTOTCPUC">'[4]data entry'!#REF!</definedName>
    <definedName name="GTOTENVR">'[4]data entry'!#REF!</definedName>
    <definedName name="GTOTFICA">'[4]data entry'!#REF!</definedName>
    <definedName name="GTOTFRAN">'[4]data entry'!#REF!</definedName>
    <definedName name="GTOTFUTA">'[4]data entry'!#REF!</definedName>
    <definedName name="GTOTMJMD">'[4]data entry'!#REF!</definedName>
    <definedName name="GTOTOCUP">'[4]data entry'!#REF!</definedName>
    <definedName name="GTOTOTHR">'[4]data entry'!#REF!</definedName>
    <definedName name="GTOTPTAX">'[4]data entry'!#REF!</definedName>
    <definedName name="GTOTRTD">'[4]data entry'!#REF!</definedName>
    <definedName name="GTOTSALE">'[4]data entry'!#REF!</definedName>
    <definedName name="GTOTSESA">'[4]data entry'!#REF!</definedName>
    <definedName name="GUTILINTALLOC">'[4]data entry'!#REF!</definedName>
    <definedName name="history">#REF!</definedName>
    <definedName name="HLP_DIV_RETIRE_TRFS_REPORT">#REF!</definedName>
    <definedName name="ii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MPORT">#REF!</definedName>
    <definedName name="Int_Nov_YTD">#REF!</definedName>
    <definedName name="INTACCR001">#REF!</definedName>
    <definedName name="INTACCR002">#REF!</definedName>
    <definedName name="INTACCR981">#REF!</definedName>
    <definedName name="INTACCR982">#REF!</definedName>
    <definedName name="INTACCR991">#REF!</definedName>
    <definedName name="INTACCR992">#REF!</definedName>
    <definedName name="INTSCH001">#REF!</definedName>
    <definedName name="INTSCH002">#REF!</definedName>
    <definedName name="INTSCH981">#REF!</definedName>
    <definedName name="INTSCH982">#REF!</definedName>
    <definedName name="INTSCH991">#REF!</definedName>
    <definedName name="INTSCH992">#REF!</definedName>
    <definedName name="ISDATE">'[15]Customer O&amp;M'!#REF!</definedName>
    <definedName name="JANAMT">[0]!amttable</definedName>
    <definedName name="JANDT">[0]!dttable</definedName>
    <definedName name="jkl" hidden="1">{"Forecast",#N/A,FALSE,"Energy Requirements - Detail"}</definedName>
    <definedName name="JULYAMT">[0]!amttable</definedName>
    <definedName name="JULYDT">[0]!dttable</definedName>
    <definedName name="JUNEAMT">[0]!amttable</definedName>
    <definedName name="JUNEDT">[0]!dttable</definedName>
    <definedName name="JUNK">[24]APRIL!$F$228,[24]APRIL!$F$229:$F$232,[24]APRIL!$F$235,[24]APRIL!$F$238:$F$243,[24]APRIL!$F$252:$F$253,[24]APRIL!$F$256:$F$261,[24]APRIL!$F$270:$F$275,[24]APRIL!$F$279,[24]APRIL!$F$282:$F$287,[24]APRIL!$F$300:$F$301,[24]APRIL!$F$304:$F$309,[24]APRIL!$F$318:$F$319,[24]APRIL!$F$322:$F$327</definedName>
    <definedName name="KWH_TOT_TODD">[29]STAGE!$C$505</definedName>
    <definedName name="LABADJ">#REF!</definedName>
    <definedName name="LEYDON_UNGND_STORAGE">#REF!</definedName>
    <definedName name="MARCHAMT">[0]!amttable</definedName>
    <definedName name="MARCHDT">[0]!dttable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ss_Assets_Elec._Book_Depr_Rate">#REF!</definedName>
    <definedName name="Mass_Assets_Gas_Book_Depr_Rate">#REF!</definedName>
    <definedName name="MATALL">#REF!</definedName>
    <definedName name="mayAMT">[0]!amttable</definedName>
    <definedName name="mayDT">[0]!dttable</definedName>
    <definedName name="MEALAB">#REF!</definedName>
    <definedName name="MEAOTH">#REF!</definedName>
    <definedName name="MECLAB">#REF!</definedName>
    <definedName name="MECOTH">#REF!</definedName>
    <definedName name="MEDLAB">#REF!</definedName>
    <definedName name="MEDOTH">#REF!</definedName>
    <definedName name="MEHLAB">#REF!</definedName>
    <definedName name="MEHOTH">#REF!</definedName>
    <definedName name="MEKLAB">#REF!</definedName>
    <definedName name="MEKOTH">#REF!</definedName>
    <definedName name="MENOTH">#REF!</definedName>
    <definedName name="MENU">#REF!</definedName>
    <definedName name="MESLAB">#REF!</definedName>
    <definedName name="MESOTH">#REF!</definedName>
    <definedName name="MeterAlloc">#REF!</definedName>
    <definedName name="METERS_AND_TRANSFORMERS_REPORT">#REF!</definedName>
    <definedName name="meters_and_transformers_rows">#REF!</definedName>
    <definedName name="meters_and_transformers_summary_report">#REF!</definedName>
    <definedName name="METLAB">#REF!</definedName>
    <definedName name="METOTH">#REF!</definedName>
    <definedName name="MEVLAB">#REF!</definedName>
    <definedName name="MEVOTH">#REF!</definedName>
    <definedName name="MEYLAB">#REF!</definedName>
    <definedName name="MEYOTH">#REF!</definedName>
    <definedName name="MGALAB">#REF!</definedName>
    <definedName name="MGAOTH">#REF!</definedName>
    <definedName name="MGDLAB">#REF!</definedName>
    <definedName name="MGDOTH">#REF!</definedName>
    <definedName name="MGPLAB">#REF!</definedName>
    <definedName name="MGPOTH">#REF!</definedName>
    <definedName name="MGTLAB">#REF!</definedName>
    <definedName name="MGTOTH">#REF!</definedName>
    <definedName name="MGULAB">#REF!</definedName>
    <definedName name="MGUOTH">#REF!</definedName>
    <definedName name="MGXLAB">#REF!</definedName>
    <definedName name="MGXOTH">#REF!</definedName>
    <definedName name="misc_calcs">'[30]Other Inv'!#REF!</definedName>
    <definedName name="ML_RETIRE_ANAL_REPORT">#REF!</definedName>
    <definedName name="ML_RETIRE_ANAL_ROWS">#REF!</definedName>
    <definedName name="ML_RETIRE_PUR_BY_3PARTY_COLUMNS">#REF!</definedName>
    <definedName name="ML_RETIRE_PUR_BY_3PARTY_REPORT">#REF!</definedName>
    <definedName name="ML_RETIRE_PUR_BY_3PARTY_ROWS">#REF!</definedName>
    <definedName name="ML_RETIRE_PUR_BY_PSC_REPORT">#REF!</definedName>
    <definedName name="ML_RETIRE_REPORT">#REF!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odule1.Deferred">[14]!Module1.Deferred</definedName>
    <definedName name="Module1.Print_Income1">[14]!Module1.Print_Income1</definedName>
    <definedName name="MonDemStart">'[27]Demand &amp; Capacity - Summer'!#REF!</definedName>
    <definedName name="monthly_pivot">#REF!</definedName>
    <definedName name="Months">#REF!</definedName>
    <definedName name="Months2">#REF!</definedName>
    <definedName name="MSB">#REF!</definedName>
    <definedName name="MSD">#REF!</definedName>
    <definedName name="MSEB">#REF!</definedName>
    <definedName name="MSED">#REF!</definedName>
    <definedName name="MSEF">#REF!</definedName>
    <definedName name="MSF">#REF!</definedName>
    <definedName name="MST">#REF!</definedName>
    <definedName name="MTALAB">#REF!</definedName>
    <definedName name="MTAOTH">#REF!</definedName>
    <definedName name="MTDLAB">#REF!</definedName>
    <definedName name="MTDOTH">#REF!</definedName>
    <definedName name="MTPLAB">#REF!</definedName>
    <definedName name="MTPOTH">#REF!</definedName>
    <definedName name="Natural_Fuels_Corporation">#REF!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xtYear">'[18]2008 Stmt of Opers'!$D$10</definedName>
    <definedName name="NextYearBudgetHeader">'[31]Cover-Budget'!$A$4</definedName>
    <definedName name="NINTALLOC">'[4]data entry'!#REF!</definedName>
    <definedName name="NOVAMT">[0]!amttable</definedName>
    <definedName name="NOVDT">[0]!dttable</definedName>
    <definedName name="NOVEMBERAMT">#N/A</definedName>
    <definedName name="NOVEMBERDT">#N/A</definedName>
    <definedName name="O_MQ9_BUDGET_INPUT">#REF!</definedName>
    <definedName name="O_MQ9_Final">#REF!</definedName>
    <definedName name="OANDMQ9_BUDGET_INPUT">#REF!</definedName>
    <definedName name="OCTAMT">[0]!amttable</definedName>
    <definedName name="OCTDT">[0]!dttable</definedName>
    <definedName name="OCTOBERAMT">#N/A</definedName>
    <definedName name="OCTOBERDT">#N/A</definedName>
    <definedName name="OE96_COLO_UTE_DEF_TAX">#REF!</definedName>
    <definedName name="oe96_detail_anal">#REF!</definedName>
    <definedName name="OE96_MEMO">#REF!</definedName>
    <definedName name="OE96_MEMO_ROWS">#REF!</definedName>
    <definedName name="OEA092670LAB">#REF!</definedName>
    <definedName name="OEA092670OTH">#REF!</definedName>
    <definedName name="OEA092672LAB">#REF!</definedName>
    <definedName name="OEA092672OTH">#REF!</definedName>
    <definedName name="OEALAB">#REF!</definedName>
    <definedName name="OEAOTH">#REF!</definedName>
    <definedName name="OEBLAB">#REF!</definedName>
    <definedName name="OEBOTH">#REF!</definedName>
    <definedName name="OECLAB">#REF!</definedName>
    <definedName name="OECOTH">#REF!</definedName>
    <definedName name="OEDLAB">#REF!</definedName>
    <definedName name="OEDOTH">#REF!</definedName>
    <definedName name="OEE055720OTH">#REF!</definedName>
    <definedName name="OEE055750OTH">#REF!</definedName>
    <definedName name="OEEOTH">#REF!</definedName>
    <definedName name="OEF050110LAB">#REF!</definedName>
    <definedName name="OEF050110OTH">#REF!</definedName>
    <definedName name="OEF050120OTH">#REF!</definedName>
    <definedName name="OEF050130OTH">#REF!</definedName>
    <definedName name="OEF050170LAB">#REF!</definedName>
    <definedName name="OEF050170OTH">#REF!</definedName>
    <definedName name="OEF050190LAB">#REF!</definedName>
    <definedName name="OEF050190OTH">#REF!</definedName>
    <definedName name="OEF050195LAB">#REF!</definedName>
    <definedName name="OEF050195OTH">#REF!</definedName>
    <definedName name="OEF054710OTH">#REF!</definedName>
    <definedName name="OEF054720OTH">#REF!</definedName>
    <definedName name="OEF054730OTH">#REF!</definedName>
    <definedName name="OEF054750OTH">#REF!</definedName>
    <definedName name="OEFLAB">#REF!</definedName>
    <definedName name="OEFOTH">#REF!</definedName>
    <definedName name="OEG055730OTH">#REF!</definedName>
    <definedName name="OEGOTH">#REF!</definedName>
    <definedName name="OEHLAB">#REF!</definedName>
    <definedName name="OEHOTH">#REF!</definedName>
    <definedName name="OEIOTH">#REF!</definedName>
    <definedName name="OEJOTH">#REF!</definedName>
    <definedName name="OEKLAB">#REF!</definedName>
    <definedName name="OEKOTH">#REF!</definedName>
    <definedName name="OEMLAB">#REF!</definedName>
    <definedName name="OEMOTH">#REF!</definedName>
    <definedName name="OENOTH">#REF!</definedName>
    <definedName name="OEO055540OTH">#REF!</definedName>
    <definedName name="OEO055591OTH">#REF!</definedName>
    <definedName name="OEO055592OTH">#REF!</definedName>
    <definedName name="OEOOTH">#REF!</definedName>
    <definedName name="OEP055710LAB">#REF!</definedName>
    <definedName name="OEP055710OTH">#REF!</definedName>
    <definedName name="OEPLAB">#REF!</definedName>
    <definedName name="OEPOTH">#REF!</definedName>
    <definedName name="OEQ055510OTH">#REF!</definedName>
    <definedName name="OEQ055520OTH">#REF!</definedName>
    <definedName name="OEQ055530OTH">#REF!</definedName>
    <definedName name="OEQOTH">#REF!</definedName>
    <definedName name="OESLAB">#REF!</definedName>
    <definedName name="OESOTH">#REF!</definedName>
    <definedName name="OETLAB">#REF!</definedName>
    <definedName name="OETOTH">#REF!</definedName>
    <definedName name="OEVLAB">#REF!</definedName>
    <definedName name="OEVOTH">#REF!</definedName>
    <definedName name="OEYLAB">#REF!</definedName>
    <definedName name="OEYOTH">#REF!</definedName>
    <definedName name="OGA092670LAB">#REF!</definedName>
    <definedName name="OGA092670OTH">#REF!</definedName>
    <definedName name="OGA092672LAB">#REF!</definedName>
    <definedName name="OGA092672OTH">#REF!</definedName>
    <definedName name="OGALAB">#REF!</definedName>
    <definedName name="OGAOTH">#REF!</definedName>
    <definedName name="OGCLAB">#REF!</definedName>
    <definedName name="OGCOTH">#REF!</definedName>
    <definedName name="OGDLAB">#REF!</definedName>
    <definedName name="OGDOTH">#REF!</definedName>
    <definedName name="OGFOTH">#REF!</definedName>
    <definedName name="OGJOTH">#REF!</definedName>
    <definedName name="OGMLAB">#REF!</definedName>
    <definedName name="OGMOTH">#REF!</definedName>
    <definedName name="OGPLAB">#REF!</definedName>
    <definedName name="OGPOTH">#REF!</definedName>
    <definedName name="OGROTH">#REF!</definedName>
    <definedName name="OGSLAB">#REF!</definedName>
    <definedName name="OGSOTH">#REF!</definedName>
    <definedName name="OGTLAB">#REF!</definedName>
    <definedName name="OGTOTH">#REF!</definedName>
    <definedName name="OGULAB">#REF!</definedName>
    <definedName name="OGUOTH">#REF!</definedName>
    <definedName name="OGXLAB">#REF!</definedName>
    <definedName name="OGXOTH">#REF!</definedName>
    <definedName name="OH_Factor_Distribution">#REF!</definedName>
    <definedName name="OH_FACTOR_GEN_PROP">#REF!</definedName>
    <definedName name="OM_Download">#REF!</definedName>
    <definedName name="OM_q6Download">#REF!</definedName>
    <definedName name="OMQ9_DOWNLOAD">#REF!</definedName>
    <definedName name="On_Off_Peak_COAL_FOM">#REF!</definedName>
    <definedName name="On_Peak_energy">#REF!</definedName>
    <definedName name="On_Peak_price">#REF!</definedName>
    <definedName name="OnOffPkHrs">#REF!</definedName>
    <definedName name="OTALAB">#REF!</definedName>
    <definedName name="OTAOTH">#REF!</definedName>
    <definedName name="OTCLAB">#REF!</definedName>
    <definedName name="OTCOTH">#REF!</definedName>
    <definedName name="OTDLAB">#REF!</definedName>
    <definedName name="OTDOTH">#REF!</definedName>
    <definedName name="OTFOTH">#REF!</definedName>
    <definedName name="OTGOTH">#REF!</definedName>
    <definedName name="Other_WestGas_Supply_Loc_Code_Report">#REF!</definedName>
    <definedName name="Other10A">[24]YTD!$BF$109,[24]YTD!$BF$105:$BF$106,[24]YTD!$BF$98:$BF$98,[24]YTD!$BF$15:$BF$93</definedName>
    <definedName name="Other10DA">[24]YTD!$BF$217,[24]YTD!$BF$213,[24]YTD!$BF$122:$BF$207</definedName>
    <definedName name="Other11A">[24]YTD!$BG$15:$BG$93,[24]YTD!$BG$98:$BG$98,[24]YTD!$BG$105:$BG$106,[24]YTD!$BG$109</definedName>
    <definedName name="other11da">[24]YTD!$BF$217,[24]YTD!$BF$213,[24]YTD!$BF$122:$BF$207</definedName>
    <definedName name="Other12A">[24]YTD!$BH$15:$BH$93,[24]YTD!$BH$98:$BH$98,[24]YTD!$BH$105:$BH$106,[24]YTD!$BH$109</definedName>
    <definedName name="Other12DA">[24]YTD!$BH$122:$BH$207,[24]YTD!$BH$213,[24]YTD!$BH$217</definedName>
    <definedName name="Other1A">[24]YTD!$AW$15:$AW$93,[24]YTD!$AW$98:$AW$98,[24]YTD!$AW$105:$AW$106,[24]YTD!$AW$109</definedName>
    <definedName name="Other1Da">[24]YTD!$AW$122:$AW$207,[24]YTD!$AW$213,[24]YTD!$AW$217</definedName>
    <definedName name="Other2A">[24]YTD!$AX$109,[24]YTD!$AX$105:$AX$106,[24]YTD!$AX$98:$AX$98,[24]YTD!$AX$15:$AX$93</definedName>
    <definedName name="Other2DA">[24]YTD!$AX$213,[24]YTD!$AX$217,[24]YTD!$AX$122:$AX$207</definedName>
    <definedName name="Other3A">[24]YTD!$AY$15:$AY$93,[24]YTD!$AY$98:$AY$99,[24]YTD!$AY$105:$AY$106,[24]YTD!$AY$109</definedName>
    <definedName name="Other3DA">[24]YTD!$AY$213,[24]YTD!$AY$217,[24]YTD!$AY$122:$AY$207</definedName>
    <definedName name="Other4A">[24]YTD!$AZ$109,[24]YTD!$AZ$105:$AZ$106,[24]YTD!$AZ$98:$AZ$98,[24]YTD!$AZ$15:$AZ$93</definedName>
    <definedName name="Other4Da">[24]YTD!$AZ$122:$AZ$207,[24]YTD!$AZ$213,[24]YTD!$AZ$217</definedName>
    <definedName name="Other5A">[24]YTD!$BA$15:$BA$93,[24]YTD!$BA$98:$BA$98,[24]YTD!$BA$105:$BA$106,[24]YTD!$BA$109</definedName>
    <definedName name="Other5Da">[24]YTD!$BA$217,[24]YTD!$BA$213,[24]YTD!$BA$122:$BA$207</definedName>
    <definedName name="Other6DA">[24]YTD!$BB$122:$BB$207,[24]YTD!$BB$213,[24]YTD!$BB$217</definedName>
    <definedName name="Other7A">[24]YTD!$BC$15:$BC$93,[24]YTD!$BC$98:$BC$98,[24]YTD!$BC$105:$BC$106,[24]YTD!$BC$109</definedName>
    <definedName name="Other7DA">[24]YTD!$BC$217,[24]YTD!$BC$213,[24]YTD!$BC$122:$BC$207</definedName>
    <definedName name="Other8A">[24]YTD!$BD$109,[24]YTD!$BD$105:$BD$106,[24]YTD!$BD$98:$BD$98,[24]YTD!$BD$15:$BD$93</definedName>
    <definedName name="Other8DA">[24]YTD!$BD$122:$BD$207,[24]YTD!$BD$213,[24]YTD!$BD$217</definedName>
    <definedName name="Other9A">[24]YTD!$BE$15:$BE$93,[24]YTD!$BE$98:$BE$98,[24]YTD!$BE$105:$BE$106,[24]YTD!$BE$109</definedName>
    <definedName name="Other9DA">[24]YTD!$BE$123:$BE$207,[24]YTD!$BE$213,[24]YTD!$BE$217</definedName>
    <definedName name="OtherAprilA">[14]YTD!$AL$15:$AL$29,[14]YTD!$AL$31:$AL$40,[14]YTD!$AL$51:$AL$52,[14]YTD!$AL$56</definedName>
    <definedName name="OtherAprilDA">[14]YTD!$AL$70:$AL$87,[14]YTD!$AL$89:$AL$101,[14]YTD!$AL$105:$AL$106,[14]YTD!$AL$110</definedName>
    <definedName name="OtherArpilA">[24]YTD!$AZ$109,[24]YTD!$AZ$105:$AZ$106,[24]YTD!$AZ$98:$AZ$98,[24]YTD!$AZ$15:$AZ$93</definedName>
    <definedName name="OtherAugA">[14]YTD!$AP$15:$AP$29,[14]YTD!$AP$31:$AP$40,[14]YTD!$AP$51:$AP$52,[14]YTD!$AP$56</definedName>
    <definedName name="OtherAugDa">[14]YTD!$AP$70:$AP$87,[14]YTD!$AP$89:$AP$101,[14]YTD!$AP$105:$AP$106,[14]YTD!$AP$110</definedName>
    <definedName name="OtherDecA">[14]YTD!$AT$15:$AT$29,[14]YTD!$AT$31:$AT$40,[14]YTD!$AT$51:$AT$52,[14]YTD!$AT$56</definedName>
    <definedName name="OtherDecDA">[14]YTD!$AT$70:$AT$87,[14]YTD!$AT$89:$AT$101,[14]YTD!$AT$105:$AT$106,[14]YTD!$AT$110</definedName>
    <definedName name="OtherFebA">[14]YTD!$AJ$15:$AJ$29,[14]YTD!$AJ$31:$AJ$40,[14]YTD!$AJ$51:$AJ$52,[14]YTD!$AJ$56</definedName>
    <definedName name="OtherFebDA">[14]YTD!$AJ$70:$AJ$87,[14]YTD!$AJ$89:$AJ$101,[14]YTD!$AJ$105:$AJ$106,[14]YTD!$AJ$110</definedName>
    <definedName name="OtherJanA">[24]YTD!$AW$15:$AW$36,[24]YTD!$AW$38:$AW$93,[24]YTD!$AW$98:$AW$98,[24]YTD!$AW$105:$AW$106,[24]YTD!$AW$109</definedName>
    <definedName name="OtherJanDA">[14]YTD!$AI$70:$AI$87,[14]YTD!$AI$89:$AI$101,[14]YTD!$AI$105:$AI$106,[14]YTD!$AI$110</definedName>
    <definedName name="OtherJulyA">[14]YTD!$AO$56,[14]YTD!$AO$51:$AO$52,[14]YTD!$AO$32:$AO$40,[14]YTD!$AO$31:$AO$32,[14]YTD!$AO$31:$AO$32,[14]YTD!$AO$15:$AO$29</definedName>
    <definedName name="OtherJulyDA">[14]YTD!$AO$70:$AO$87,[14]YTD!$AO$89:$AO$101,[14]YTD!$AO$105:$AO$106,[14]YTD!$AO$110</definedName>
    <definedName name="OtherJuneA">[14]YTD!$AN$15:$AN$29,[14]YTD!$AN$31:$AN$40,[14]YTD!$AN$51:$AN$52,[14]YTD!$AN$56</definedName>
    <definedName name="OtherJuneDA">[14]YTD!$AN$70:$AN$87,[14]YTD!$AN$89:$AN$101,[14]YTD!$AN$105:$AN$106,[14]YTD!$AN$110</definedName>
    <definedName name="Otherm6A">[24]YTD!$BB$109,[24]YTD!$BB$105:$BB$106,[24]YTD!$BB$98:$BB$98,[24]YTD!$BB$15:$BB$93</definedName>
    <definedName name="OtherMarchA">[14]YTD!$AK$56,[14]YTD!$AK$51:$AK$52,[14]YTD!$AK$31:$AK$40,[14]YTD!$AK$15:$AK$29</definedName>
    <definedName name="OtherMarchDA">[14]YTD!$AK$70:$AK$87,[14]YTD!$AK$89:$AK$101,[14]YTD!$AK$105:$AK$106,[14]YTD!$AK$110</definedName>
    <definedName name="OtherMayA">[14]YTD!$AM$56,[14]YTD!$AM$51:$AM$52,[14]YTD!$AM$31:$AM$40,[14]YTD!$AM$15:$AM$29</definedName>
    <definedName name="OtherMayDA">[14]YTD!$AM$70:$AM$87,[14]YTD!$AM$89:$AM$101,[14]YTD!$AM$105:$AM$106,[14]YTD!$AM$110</definedName>
    <definedName name="OtherNovA">[14]YTD!$AR$15:$AR$29,[14]YTD!$AR$31:$AR$40,[14]YTD!$AR$51:$AR$52,[14]YTD!$AR$56</definedName>
    <definedName name="OtherNovDA">[14]YTD!$AS$70:$AS$87,[14]YTD!$AR$89:$AR$101,[14]YTD!$AR$105:$AR$106,[14]YTD!$AR$110</definedName>
    <definedName name="OtherOctA">[14]YTD!$AQ$56,[14]YTD!$AQ$51:$AQ$52,[14]YTD!$AQ$31:$AQ$40,[14]YTD!$AQ$15:$AQ$29</definedName>
    <definedName name="OtherOctDA">[14]YTD!$AR$70:$AR$86,[14]YTD!$AQ$89:$AQ$101,[14]YTD!$AQ$105:$AQ$106,[14]YTD!$AQ$110</definedName>
    <definedName name="OTHERSEPT">[14]YTD!#REF!</definedName>
    <definedName name="OtherSeptA">[14]YTD!#REF!,[14]YTD!#REF!,[14]YTD!#REF!,[14]YTD!#REF!</definedName>
    <definedName name="OtherSeptDA">[14]YTD!$AQ$70:$AQ$86,[14]YTD!#REF!,[14]YTD!#REF!,[14]YTD!#REF!</definedName>
    <definedName name="OTMLAB">#REF!</definedName>
    <definedName name="OTMOTH">#REF!</definedName>
    <definedName name="OTPLAB">#REF!</definedName>
    <definedName name="OTPOTH">#REF!</definedName>
    <definedName name="OTQLAB">#REF!</definedName>
    <definedName name="OVERHEAD">#REF!</definedName>
    <definedName name="Overhead_Factor">#REF!</definedName>
    <definedName name="PAGE">#N/A</definedName>
    <definedName name="PAGE4">#N/A</definedName>
    <definedName name="PFSUM">#REF!</definedName>
    <definedName name="PG">'[3]14802'!$A$1:$R$53</definedName>
    <definedName name="Plant">#REF!</definedName>
    <definedName name="Planta">[23]PLANT!$A$1:$V$58</definedName>
    <definedName name="PP">'[19]AL - CWC'!#REF!</definedName>
    <definedName name="PPE_DCAS_ROWS">#REF!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cCloseAMT">"FEBAMT"</definedName>
    <definedName name="prcCloseDT">#N/A</definedName>
    <definedName name="PREPPEN">'[4]data entry'!#REF!</definedName>
    <definedName name="PREVNOPD">#N/A</definedName>
    <definedName name="PriDAlloc">#REF!</definedName>
    <definedName name="PRINT">#REF!</definedName>
    <definedName name="_xlnm.Print_Area" localSheetId="2">'3 Load WP'!$A$1:$Q$26</definedName>
    <definedName name="_xlnm.Print_Area">#REF!</definedName>
    <definedName name="Print_Area_MI">#REF!</definedName>
    <definedName name="Print_Elec_Com_Gen_Anal">#REF!</definedName>
    <definedName name="Print_Energy">#REF!</definedName>
    <definedName name="Print_Energy_YTD">[32]Energy!#REF!</definedName>
    <definedName name="Print_Monthly">#REF!</definedName>
    <definedName name="PRINT_T8004_HLPRET96_DATA">#REF!</definedName>
    <definedName name="Print_Titles_MI">#REF!</definedName>
    <definedName name="Print_Year_to_Date">#REF!</definedName>
    <definedName name="PrintArea">#REF!</definedName>
    <definedName name="ProddAlloc">#REF!</definedName>
    <definedName name="PSC_ACCUM_DEPR_RES_REPORT">#REF!</definedName>
    <definedName name="PSC_BOOK_DEPR_EXPENSE_">#REF!</definedName>
    <definedName name="PSC_COM_POLL_CONT_REPORT">#REF!</definedName>
    <definedName name="PSC_CUST_ADV_COLUMNS">#REF!</definedName>
    <definedName name="PSC_CUST_ADV_REPORT">#REF!</definedName>
    <definedName name="PSC_CUST_ADV_ROWS">#REF!</definedName>
    <definedName name="PSC_DCAS_ACRS">#REF!</definedName>
    <definedName name="PSC_DCAS_ADR">#REF!</definedName>
    <definedName name="PSC_DCAS_COLUMNS">#REF!</definedName>
    <definedName name="PSC_DCAS_DB">#REF!</definedName>
    <definedName name="PSC_DCAS_DDB">#REF!</definedName>
    <definedName name="PSC_DCAS_MACRS">#REF!</definedName>
    <definedName name="PSC_DCAS_NONACRS">#REF!</definedName>
    <definedName name="PSC_DCAS_NONDEPRE">#REF!</definedName>
    <definedName name="PSC_DCAS_NONDEPRGS">#REF!</definedName>
    <definedName name="PSC_DCAS_NONDEPRO">#REF!</definedName>
    <definedName name="PSC_DCAS_ROWS">#REF!</definedName>
    <definedName name="PSC_DCAS_STLINE">#REF!</definedName>
    <definedName name="PSC_DCAS_TAXBASIS">#REF!</definedName>
    <definedName name="PSC_DEPR_CAP_ANAL_REPORT">#REF!</definedName>
    <definedName name="PSC_EMER_FAC">#REF!</definedName>
    <definedName name="PSC_ML_AMORT_COLUMNS">#REF!</definedName>
    <definedName name="PSC_ML_AMORT_REPORT">#REF!</definedName>
    <definedName name="PSC_ML_AMORT_ROWS">#REF!</definedName>
    <definedName name="PSC_ML_RETIRE_PUR_BY_3PARTY_REPORT">#REF!</definedName>
    <definedName name="PSC_ML_RETIRE_PUR_BY_3PARTY_ROWS">#REF!</definedName>
    <definedName name="PSC_ML_TAX_BASIS_ADDITIONS">#REF!</definedName>
    <definedName name="PSC_ML_TAX_BASIS_ADDITIONS_ROWS">#REF!</definedName>
    <definedName name="PSC_MTRS_TRFS_COLUMNS">#REF!</definedName>
    <definedName name="PSC_MTRS_TRFS_DETAIL_REPORT">#REF!</definedName>
    <definedName name="PSC_MTRS_TRFS_REPORT">#REF!</definedName>
    <definedName name="PSC_MTRS_TRFS_ROWS">#REF!</definedName>
    <definedName name="PSC_P24_DETAIL_COLUMNS">#REF!</definedName>
    <definedName name="PSC_P24_DETAIL_COMMON">#REF!</definedName>
    <definedName name="PSC_P24_DETAIL_ELECTRIC">#REF!</definedName>
    <definedName name="PSC_P24_DETAIL_GAS">#REF!</definedName>
    <definedName name="PSC_P24_DETAIL_ROWS">#REF!</definedName>
    <definedName name="PSC_P24_DETAILED_ROWS">#REF!</definedName>
    <definedName name="PSC_P24_REPORT">#REF!</definedName>
    <definedName name="PSC_P24_ROWS">#REF!</definedName>
    <definedName name="PSC_PLT_TRFS_BETWEEN_FGROUPS_REPORT">#REF!</definedName>
    <definedName name="PSC_POLL_CONT_RETIRE_REPORT">#REF!</definedName>
    <definedName name="PSC_POLL_CONT_RETIRE_ROWS">#REF!</definedName>
    <definedName name="PSC_POLL_CONT_SUM_REPORT">#REF!</definedName>
    <definedName name="PSC_POLL_CONTROL_RETIRE_COLUMNS">#REF!</definedName>
    <definedName name="PSC_PPE_REPORT">#REF!</definedName>
    <definedName name="PSC_PPE_ROWS">#REF!</definedName>
    <definedName name="PSC_RAR1_REPORT">#REF!</definedName>
    <definedName name="PSC_RAR1_ROWS">#REF!</definedName>
    <definedName name="PSC_RAR6_REPORT">#REF!</definedName>
    <definedName name="PSC_RAR6_ROWS">#REF!</definedName>
    <definedName name="PSC_RAR6_SUM_REPORT">#REF!</definedName>
    <definedName name="PSC_RELOCA_PMTS_REPORT">#REF!</definedName>
    <definedName name="PSC_TAX_BASIS_ADDITIONS_BLDGS">#REF!</definedName>
    <definedName name="PSC_TAX_BASIS_ADDITIONS_COLUMNS">#REF!</definedName>
    <definedName name="PSC_TAX_BASIS_ADDITIONS_REPORT">#REF!</definedName>
    <definedName name="PSC_TAX_BASIS_ADDITIONS_ROWS">#REF!</definedName>
    <definedName name="PSC_TAX_BASIS_BLDGS_REPORT">#REF!</definedName>
    <definedName name="psc_wgs_tax_class_combined_report">#REF!</definedName>
    <definedName name="PURPWR">'[22]AH &amp; AI - O&amp;M'!#REF!</definedName>
    <definedName name="q" hidden="1">{"MATALL",#N/A,FALSE,"Sheet4";"matclass",#N/A,FALSE,"Sheet4"}</definedName>
    <definedName name="QF">#REF!</definedName>
    <definedName name="Query3">#REF!</definedName>
    <definedName name="RATE">#REF!</definedName>
    <definedName name="RateDesign01">#REF!</definedName>
    <definedName name="RDATE">'[4]data entry'!$A$22</definedName>
    <definedName name="RED_CEDAR_COLUMNS">#REF!</definedName>
    <definedName name="RED_CEDAR_REPORT">#REF!</definedName>
    <definedName name="RED_CEDAR_ROWS">#REF!</definedName>
    <definedName name="REE044700OTH">#REF!</definedName>
    <definedName name="REEOTH">#REF!</definedName>
    <definedName name="Reg_Amort">'[33]Electric - FY1997'!#REF!</definedName>
    <definedName name="REGULATEDTABLE">#REF!</definedName>
    <definedName name="REOOTH">#REF!</definedName>
    <definedName name="REPORT_C24">#REF!</definedName>
    <definedName name="REPORT_PLT_TRFS_BETWEEN_FGROUPS_BY_TAX_CLASS">#REF!</definedName>
    <definedName name="REUOTH">#REF!</definedName>
    <definedName name="REVPRES2">#REF!</definedName>
    <definedName name="REVPRES3">[34]RevPres!#REF!</definedName>
    <definedName name="RGE148900OTH">#REF!</definedName>
    <definedName name="RGE148931OTH">#REF!</definedName>
    <definedName name="RGE148950OTH">#REF!</definedName>
    <definedName name="RGE148951OTH">#REF!</definedName>
    <definedName name="RGEOTH">#REF!</definedName>
    <definedName name="RGOOTH">#REF!</definedName>
    <definedName name="RGUOTH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LTD">'[4]data entry'!#REF!</definedName>
    <definedName name="roasens1">'[21]Liabilities - Input - North'!$E$100</definedName>
    <definedName name="ROWS_C24">#REF!</definedName>
    <definedName name="rrrrrrrrrr" hidden="1">{#N/A,#N/A,FALSE,"BoardScheduleMWh$CM"}</definedName>
    <definedName name="RTEOTH">#REF!</definedName>
    <definedName name="RTOOTH">#REF!</definedName>
    <definedName name="RTUOTH">#REF!</definedName>
    <definedName name="RWIP1" hidden="1">{"YearToDate",#N/A,FALSE,"Energy Requirements - Detail"}</definedName>
    <definedName name="s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CHED2">[34]Sched!#REF!</definedName>
    <definedName name="sdfs">#REF!</definedName>
    <definedName name="SEC_1341_COLUMNS">#REF!</definedName>
    <definedName name="SEC_1341_REPORT">#REF!</definedName>
    <definedName name="SEC_1341_ROWS">#REF!</definedName>
    <definedName name="SEPTAMT">[0]!amttable</definedName>
    <definedName name="SEPTDT">[0]!dttable</definedName>
    <definedName name="SEPTEMBERAMT">#N/A</definedName>
    <definedName name="SEPTEMBERDT">#N/A</definedName>
    <definedName name="SHARES">#REF!</definedName>
    <definedName name="SOURCE">#N/A</definedName>
    <definedName name="SouthGeorgia">'[20]ADFIT Activity   {A}'!$I$60</definedName>
    <definedName name="sps">'[35]trial balance'!$A$1:$E$778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94AA">#REF!</definedName>
    <definedName name="ST94AA1">#REF!</definedName>
    <definedName name="ST94AA2">#REF!</definedName>
    <definedName name="ST94AA3">#REF!</definedName>
    <definedName name="ST94AB">'[36]AA-Balance Sheet'!#REF!</definedName>
    <definedName name="ST94AC">'[36]AA-Balance Sheet'!#REF!</definedName>
    <definedName name="ST94AJ2">#REF!</definedName>
    <definedName name="ST94AJ3">#REF!</definedName>
    <definedName name="ST94AR">#REF!</definedName>
    <definedName name="STAD3">'[19]AD,AF'!#REF!</definedName>
    <definedName name="STAF1">'[19]AD,AF'!#REF!</definedName>
    <definedName name="stagland">'[19]AD,AF'!#REF!</definedName>
    <definedName name="StartMonDem">'[27]Demand &amp; Capacity - Summer'!#REF!</definedName>
    <definedName name="StartS1PA">#REF!</definedName>
    <definedName name="StartS1PB">#REF!</definedName>
    <definedName name="StartS2PA">#REF!</definedName>
    <definedName name="StartS2PB">#REF!</definedName>
    <definedName name="StartS3PA">'[37]Company Data'!#REF!</definedName>
    <definedName name="StartS3PB">'[37]Plant Data (legal)'!#REF!</definedName>
    <definedName name="StartS3PC">#REF!</definedName>
    <definedName name="StartS3PD">'[37]Existing (legal)'!#REF!</definedName>
    <definedName name="StartS3PE">#REF!</definedName>
    <definedName name="StartS3PF">#REF!</definedName>
    <definedName name="StartS4PA">#REF!</definedName>
    <definedName name="StartS4PB">#REF!</definedName>
    <definedName name="StartS4PC">#REF!</definedName>
    <definedName name="StartS4PD">#REF!</definedName>
    <definedName name="StartS6">#REF!</definedName>
    <definedName name="STATERATE">'[38]Prior Period'!#REF!</definedName>
    <definedName name="stu" hidden="1">{#N/A,#N/A,TRUE,"Pool Sales";#N/A,#N/A,TRUE,"Sources &amp; Uses";#N/A,#N/A,TRUE,"IPW &amp; Losses";#N/A,#N/A,TRUE,"MHEB Diversity";#N/A,#N/A,TRUE,"MMPA"}</definedName>
    <definedName name="Swvu.DATABASE." hidden="1">[10]DATABASE!#REF!</definedName>
    <definedName name="Swvu.OP." hidden="1">#REF!</definedName>
    <definedName name="TAX_RETIRE_ANALYSIS2_REPORT">#REF!</definedName>
    <definedName name="TAX_RETIRE_ANALYSIS2_ROWS">#REF!</definedName>
    <definedName name="TAXRATE">'[38]Prior Period'!#REF!</definedName>
    <definedName name="TCMNALOC_">'[4]data entry'!#REF!</definedName>
    <definedName name="TDTR">'[4]data entry'!#REF!</definedName>
    <definedName name="TEMP">#N/A</definedName>
    <definedName name="teset4">#REF!</definedName>
    <definedName name="teset6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[39]HistTest!$J$1:$R$48</definedName>
    <definedName name="test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2">'[25]Non-Statutory Deferred Taxes'!#REF!</definedName>
    <definedName name="test5">#REF!</definedName>
    <definedName name="test7">#REF!</definedName>
    <definedName name="test8">#REF!</definedName>
    <definedName name="teste2">#REF!</definedName>
    <definedName name="teste5">#REF!</definedName>
    <definedName name="TFUCA">'[4]data entry'!#REF!</definedName>
    <definedName name="Therm10A">[24]YTD!$AR$109,[24]YTD!$AR$105:$AR$106,[24]YTD!$AR$98:$AR$98,[24]YTD!$AR$15:$AR$93</definedName>
    <definedName name="Therm10DA">[24]YTD!$AR$217,[24]YTD!$AR$213,[24]YTD!$AR$122:$AR$207</definedName>
    <definedName name="Therm11A">[24]YTD!$AS$15:$AS$93,[24]YTD!$AS$98:$AS$98,[24]YTD!$AS$105:$AS$106,[24]YTD!$AS$109</definedName>
    <definedName name="Therm11DA">[24]YTD!$AS$122:$AS$207,[24]YTD!$AS$213,[24]YTD!$AS$217</definedName>
    <definedName name="Therm12A">[24]YTD!$AT$15:$AT$93,[24]YTD!$AT$98:$AT$98,[24]YTD!$AT$105:$AT$106,[24]YTD!$AT$109</definedName>
    <definedName name="Therm12DA">[24]YTD!$AT$122:$AT$207,[24]YTD!$AT$213,[24]YTD!$AT$217</definedName>
    <definedName name="Therm1A">[24]YTD!$AI$15:$AI$93,[24]YTD!$AI$98:$AI$98,[24]YTD!$AI$105:$AI$106,[24]YTD!$AI$109</definedName>
    <definedName name="Therm1DA">[24]YTD!$AI$122:$AI$207,[24]YTD!$AI$213,[24]YTD!$AI$217</definedName>
    <definedName name="Therm2A">[24]YTD!$AJ$109,[24]YTD!$AJ$105:$AJ$106,[24]YTD!$AJ$98:$AJ$98,[24]YTD!$AJ$15:$AJ$93</definedName>
    <definedName name="Therm2DA">[24]YTD!$AJ$217,[24]YTD!$AJ$213,[24]YTD!$AJ$122:$AJ$207</definedName>
    <definedName name="Therm3A">[24]YTD!$AK$15:$AK$93,[24]YTD!$AK$98:$AK$98,[24]YTD!$AK$105:$AK$106,[24]YTD!$AK$109</definedName>
    <definedName name="Therm3DA">[24]YTD!$AK$122:$AK$207,[24]YTD!$AK$213,[24]YTD!$AK$217</definedName>
    <definedName name="Therm4A">[24]YTD!$AL$109,[24]YTD!$AL$105:$AL$106,[24]YTD!$AL$98:$AL$98,[24]YTD!$AL$15:$AL$93</definedName>
    <definedName name="Therm4DA">[24]YTD!$AL$217,[24]YTD!$AL$213,[24]YTD!$AL$122:$AL$207</definedName>
    <definedName name="Therm5A">[24]YTD!$AM$15:$AM$93,[24]YTD!$AM$98:$AM$98,[24]YTD!$AM$105:$AM$106,[24]YTD!$AM$109</definedName>
    <definedName name="Therm5DA">[24]YTD!$AM$122:$AM$207,[24]YTD!$AM$213,[24]YTD!$AM$217</definedName>
    <definedName name="Therm6A">[24]YTD!$AN$109,[24]YTD!$AN$105:$AN$106,[24]YTD!$AN$98:$AN$98,[24]YTD!$AN$15:$AN$93</definedName>
    <definedName name="Therm6DA">[24]YTD!$AN$217,[24]YTD!$AN$213,[24]YTD!$AN$122:$AN$207</definedName>
    <definedName name="Therm7A">[24]YTD!$AO$15:$AO$93,[24]YTD!$AO$98:$AO$98,[24]YTD!$AO$105:$AO$106,[24]YTD!$AO$109</definedName>
    <definedName name="Therm7DA">[24]YTD!$AO$122:$AO$207,[24]YTD!$AO$213,[24]YTD!$AO$217</definedName>
    <definedName name="Therm8A">[24]YTD!$AP$109,[24]YTD!$AP$105:$AP$106,[24]YTD!$AP$98:$AP$98,[24]YTD!$AP$15:$AP$93</definedName>
    <definedName name="Therm8DA">[24]YTD!$AP$217,[24]YTD!$AP$213,[24]YTD!$AP$122:$AP$207</definedName>
    <definedName name="Therm9A">[24]YTD!$AQ$15:$AQ$93,[24]YTD!$AQ$98:$AQ$98,[24]YTD!$AQ$105:$AQ$106,[24]YTD!$AQ$109</definedName>
    <definedName name="Therm9DA">[24]YTD!$AQ$122:$AQ$207,[24]YTD!$AQ$213,[24]YTD!$AQ$217</definedName>
    <definedName name="ThermAprilA">[24]YTD!$AL$15:$AL$36,[24]YTD!$AL$38:$AL$93,[24]YTD!$AL$98:$AL$98,[24]YTD!$AL$105:$AL$106,[24]YTD!$AL$109</definedName>
    <definedName name="ThermAprilDA">[24]YTD!$AL$122:$AL$148,[24]YTD!$AL$150:$AL$207,[24]YTD!$AL$212:$AL$213,[24]YTD!$AL$216:$AL$217</definedName>
    <definedName name="ThermAugA">[24]YTD!$AP$15:$AP$36,[24]YTD!$AP$38:$AP$93,[24]YTD!$AP$98:$AP$98,[24]YTD!$AP$105:$AP$106,[24]YTD!$AP$109</definedName>
    <definedName name="ThermAugDA">[24]YTD!$AP$122:$AP$148,[24]YTD!$AP$150:$AP$207,[24]YTD!$AP$212:$AP$213,[24]YTD!$AP$216:$AP$217</definedName>
    <definedName name="ThermDecA">[24]YTD!$AT$15:$AT$36,[24]YTD!$AT$38:$AT$93,[24]YTD!$AT$98:$AT$98,[24]YTD!$AT$105:$AT$106,[24]YTD!$AT$109</definedName>
    <definedName name="ThermDecDA">[24]YTD!$AT$122:$AT$148,[24]YTD!$AT$150:$AT$207,[24]YTD!$AT$212:$AT$213,[24]YTD!$AT$216:$AT$217</definedName>
    <definedName name="ThermFebA">[24]YTD!$AJ$15:$AJ$36,[24]YTD!$AJ$38:$AJ$93,[24]YTD!$AJ$98:$AJ$98,[24]YTD!$AJ$105:$AJ$106,[24]YTD!$AJ$109</definedName>
    <definedName name="ThermFebDA">[24]YTD!$AJ$122:$AJ$148,[24]YTD!$AJ$150:$AJ$207,[24]YTD!$AJ$212:$AJ$213,[24]YTD!$AJ$216:$AJ$217</definedName>
    <definedName name="ThermJanA">[24]YTD!$AI$15:$AI$36,[24]YTD!$AI$38:$AI$93,[24]YTD!$AI$98:$AI$98,[24]YTD!$AI$105:$AI$106,[24]YTD!$AI$109</definedName>
    <definedName name="ThermJanDA">[24]YTD!$AI$122:$AI$148,[24]YTD!$AI$150:$AI$207,[24]YTD!$AI$212:$AI$213,[24]YTD!$AI$216:$AI$217</definedName>
    <definedName name="ThermJulyA">[24]YTD!$AO$15:$AO$36,[24]YTD!$AO$38:$AO$93,[24]YTD!$AO$98:$AO$98,[24]YTD!$AO$105:$AO$106,[24]YTD!$AO$109</definedName>
    <definedName name="ThermJulyDA">[24]YTD!$AO$122:$AO$148,[24]YTD!$AO$150:$AO$207,[24]YTD!$AO$212:$AO$213,[24]YTD!$AO$216:$AO$217</definedName>
    <definedName name="ThermJuneA">[24]YTD!$AN$15:$AN$36,[24]YTD!$AN$38:$AN$93,[24]YTD!$AN$98:$AN$98,[24]YTD!$AN$105:$AN$106,[24]YTD!$AN$109</definedName>
    <definedName name="ThermJuneDA">[24]YTD!$AN$122:$AN$148,[24]YTD!$AN$150:$AN$207,[24]YTD!$AN$213:$AN$213,[24]YTD!$AN$216:$AN$217</definedName>
    <definedName name="ThermMarchA">[24]YTD!$AK$15:$AK$36,[24]YTD!$AK$38:$AK$93,[24]YTD!$AK$98:$AK$98,[24]YTD!$AK$105:$AK$106,[24]YTD!$AK$109</definedName>
    <definedName name="ThermMarchDA">[24]YTD!$BM$121:$BM$148,[24]YTD!$BM$150:$BM$207,[24]YTD!$BM$212:$BM$213,[24]YTD!$BM$216:$BM$217</definedName>
    <definedName name="ThermMayA">[24]YTD!$AM$15:$AM$36,[24]YTD!$AM$38:$AM$93,[24]YTD!$AM$98:$AM$98,[24]YTD!$AM$105:$AM$106,[24]YTD!$AM$109</definedName>
    <definedName name="ThermMayDa">[24]YTD!$AM$122:$AM$148,[24]YTD!$AM$150:$AM$207,[24]YTD!$AM$212:$AM$213,[24]YTD!$AM$216:$AM$217</definedName>
    <definedName name="ThermNovA">[24]YTD!$AS$15:$AS$36,[24]YTD!$AS$38:$AS$93,[24]YTD!$AS$98:$AS$98,[24]YTD!$AS$105:$AS$106,[24]YTD!$AS$109</definedName>
    <definedName name="ThermNovDA">[24]YTD!$AS$122:$AS$148,[24]YTD!$AS$150:$AS$207,[24]YTD!$AS$212:$AS$213,[24]YTD!$AS$216:$AS$217</definedName>
    <definedName name="ThermOctA">[24]YTD!$AR$15:$AR$36,[24]YTD!$AR$38:$AR$93,[24]YTD!$AR$98,[24]YTD!$AR$98:$AR$98,[24]YTD!$AR$105:$AR$106,[24]YTD!$AR$109</definedName>
    <definedName name="ThermOctDA">[24]YTD!$AR$122:$AR$148,[24]YTD!$AR$150:$AR$207,[24]YTD!$AR$212:$AR$213,[24]YTD!$AR$216:$AR$217</definedName>
    <definedName name="ThermSeptA">[24]YTD!$AQ$15:$AQ$36,[24]YTD!$AQ$38:$AQ$93,[24]YTD!$AQ$98:$AQ$98,[24]YTD!$AQ$105:$AQ$106,[24]YTD!$AQ$109</definedName>
    <definedName name="ThermSeptDA">[24]YTD!$AQ$122:$AQ$148,[24]YTD!$AQ$150:$AQ$207,[24]YTD!$AQ$212:$AQ$213,[24]YTD!$AQ$216:$AQ$217</definedName>
    <definedName name="TINTALLOC">'[4]data entry'!#REF!</definedName>
    <definedName name="Total10A">[24]YTD!$BT$15:$BT$93,[24]YTD!$BT$98:$BT$99,[24]YTD!$BT$105:$BT$106,[24]YTD!$BT$109</definedName>
    <definedName name="Total10DA">[24]YTD!$BT$217,[24]YTD!$BT$213,[24]YTD!$BT$122:$BT$207</definedName>
    <definedName name="Total11DA">[24]YTD!$BU$122:$BU$207,[24]YTD!$BU$213,[24]YTD!$BU$217</definedName>
    <definedName name="Total12A">[24]YTD!$BV$98:$BV$98,[24]YTD!$BV$105:$BV$106,[24]YTD!$BV$109,[24]YTD!$BV$15:$BV$93</definedName>
    <definedName name="Total12DA">[24]YTD!$BV$122:$BV$207,[24]YTD!$BV$213,[24]YTD!$BV$217</definedName>
    <definedName name="Total1A">[24]YTD!$BK$15:$BK$93,[24]YTD!$BK$98:$BK$98,[24]YTD!$BK$105:$BK$106,[24]YTD!$BK$109</definedName>
    <definedName name="Total1DA">[24]YTD!$BK$122:$BK$207,[24]YTD!$BK$213,[24]YTD!$BK$217</definedName>
    <definedName name="Total2A">[24]YTD!$BL$15:$BL$93,[24]YTD!$BL$98:$BL$98,[24]YTD!$BL$105:$BL$106,[24]YTD!$BL$109</definedName>
    <definedName name="Total2DA">[24]YTD!$BL$217,[24]YTD!$BL$213,[24]YTD!$BL$122:$BL$207</definedName>
    <definedName name="Total3A">[24]YTD!$BM$109,[24]YTD!$BM$105:$BM$106,[24]YTD!$BM$98:$BM$98,[24]YTD!$BM$15:$BM$93</definedName>
    <definedName name="Total3DA">[24]YTD!$BM$122:$BM$207,[24]YTD!$BM$213,[24]YTD!$BM$217</definedName>
    <definedName name="Total4A">[24]YTD!$BN$15:$BN$93,[24]YTD!$BN$98:$BN$98,[24]YTD!$BN$105:$BN$106,[24]YTD!$BN$109</definedName>
    <definedName name="Total4DA">[24]YTD!$BN$217,[24]YTD!$BN$213,[24]YTD!$BN$122:$BN$207</definedName>
    <definedName name="Total5A">[24]YTD!$BO$109,[24]YTD!$BO$105:$BO$106,[24]YTD!$BO$98:$BO$98,[24]YTD!$BO$15:$BO$93</definedName>
    <definedName name="Total5DA">[24]YTD!$BO$122:$BO$207,[24]YTD!$BO$213,[24]YTD!$BO$217</definedName>
    <definedName name="Total6A">[24]YTD!$BP$15:$BP$93,[24]YTD!$BP$98:$BP$98,[24]YTD!$BP$105:$BP$106,[24]YTD!$BP$109</definedName>
    <definedName name="Total6DA">[24]YTD!$BP$217,[24]YTD!$BP$213,[24]YTD!$BP$122:$BP$207</definedName>
    <definedName name="Total7A">[24]YTD!$BQ$105:$BQ$106,[24]YTD!$BQ$109,[24]YTD!$BQ$98:$BQ$98,[24]YTD!$BQ$15:$BQ$93</definedName>
    <definedName name="Total7DA">[24]YTD!$BQ$122:$BQ$207,[24]YTD!$BQ$213,[24]YTD!$BQ$217</definedName>
    <definedName name="Total8A">[24]YTD!$BR$15:$BR$93,[24]YTD!$BR$98:$BR$98,[24]YTD!$BR$105:$BR$106,[24]YTD!$BR$109</definedName>
    <definedName name="Total8DA">[24]YTD!$BR$217,[24]YTD!$BR$213,[24]YTD!$BR$122:$BR$207</definedName>
    <definedName name="Total9A">[24]YTD!$BS$109,[24]YTD!$BS$105:$BS$106,[24]YTD!$BS$98:$BS$98,[24]YTD!$BS$15:$BS$93</definedName>
    <definedName name="Total9DA">[24]YTD!$BS$122:$BS$207,[24]YTD!$BS$213,[24]YTD!$BS$217</definedName>
    <definedName name="TotalAprilA">[14]YTD!$AZ$56,[14]YTD!$AZ$51:$AZ$52,[14]YTD!$AZ$31:$AZ$40,[14]YTD!$AZ$15:$AZ$29</definedName>
    <definedName name="TotalAprilDA">[14]YTD!$AZ$70:$AZ$87,[14]YTD!$AZ$89:$AZ$101,[14]YTD!$AZ$105:$AZ$106,[14]YTD!$AZ$110</definedName>
    <definedName name="TotalAugA">[14]YTD!$BD$15:$BD$29,[14]YTD!$BD$31:$BD$40,[14]YTD!$BD$51:$BD$52,[14]YTD!$BD$56</definedName>
    <definedName name="TotalAugDA">[14]YTD!$BD$70:$BD$87,[14]YTD!$BD$89:$BD$101,[14]YTD!$BD$105:$BD$106,[14]YTD!$BD$110</definedName>
    <definedName name="TotalDecA">[14]YTD!$BH$15:$BH$29,[14]YTD!$BH$31:$BH$40,[14]YTD!$BH$51:$BH$52,[14]YTD!$BH$56</definedName>
    <definedName name="TotalDecDA">[14]YTD!$BH$70:$BH$87,[14]YTD!$BH$89:$BH$101,[14]YTD!$BH$105:$BH$106,[14]YTD!$BH$110</definedName>
    <definedName name="TotalFebA">[14]YTD!$AX$56,[14]YTD!$AX$51:$AX$52,[14]YTD!$AX$31:$AX$40,[14]YTD!$AX$15:$AX$29</definedName>
    <definedName name="TotalFebDA">[14]YTD!$AX$70:$AX$87,[14]YTD!$AX$89:$AX$101,[14]YTD!$AX$105:$AX$106,[14]YTD!$AX$110</definedName>
    <definedName name="TotalJanA">[24]YTD!$BK$15:$BK$36,[24]YTD!$BK$38:$BK$93,[24]YTD!$BK$98:$BK$98,[24]YTD!$BK$105:$BK$106,[24]YTD!$BK$109</definedName>
    <definedName name="TotalJanDA">[14]YTD!$AW$70:$AW$87,[14]YTD!$AW$89:$AW$101,[14]YTD!$AW$105:$AW$106,[14]YTD!$AW$110</definedName>
    <definedName name="TotalJulyA">[14]YTD!$BC$56,[14]YTD!$BC$51:$BC$52,[14]YTD!$BC$31:$BC$40,[14]YTD!$BC$15:$BC$29</definedName>
    <definedName name="TotalJulyDA">[14]YTD!$BC$70:$BC$87,[14]YTD!$BC$89:$BC$101,[14]YTD!$BC$105:$BC$106,[14]YTD!$BC$110</definedName>
    <definedName name="TotalJuneA">[14]YTD!$BB$15:$BB$29,[14]YTD!$BB$31:$BB$40,[14]YTD!$BB$51:$BB$52,[14]YTD!$BB$56</definedName>
    <definedName name="TotalJuneDA">[14]YTD!$BB$110,[14]YTD!$BB$105:$BB$106,[14]YTD!$BB$89:$BB$101,[14]YTD!$BB$70:$BB$87</definedName>
    <definedName name="TotalMarchA">[14]YTD!$AY$15:$AY$29,[14]YTD!$AY$31:$AY$40,[14]YTD!$AY$51:$AY$52,[14]YTD!$AY$56</definedName>
    <definedName name="TotalMarchDA">[14]YTD!$AY$70:$AY$87,[14]YTD!$AY$89:$AY$101,[14]YTD!$AY$105:$AY$106,[14]YTD!$AY$110</definedName>
    <definedName name="TotalMayA">[14]YTD!$BA$15:$BA$29,[14]YTD!$BA$31:$BA$40,[14]YTD!$BA$51:$BA$52,[14]YTD!$BA$56</definedName>
    <definedName name="TotalMayDA">[14]YTD!$BA$70:$BA$87,[14]YTD!$BA$89:$BA$101,[14]YTD!$BA$105:$BA$106,[14]YTD!$BA$110</definedName>
    <definedName name="TotalNovA">[14]YTD!$BF$15:$BF$29,[14]YTD!$BF$31:$BF$40,[14]YTD!$BF$51:$BF$52,[14]YTD!$BF$56</definedName>
    <definedName name="TotalNovDA">[14]YTD!$BF$70:$BF$87,[14]YTD!$BF$89:$BF$101,[14]YTD!$BF$105:$BF$106,[14]YTD!$BF$110</definedName>
    <definedName name="TotalOctA">[14]YTD!$BE$15:$BE$29,[14]YTD!$BE$31:$BE$40,[14]YTD!$BE$51:$BE$52,[14]YTD!$BE$56</definedName>
    <definedName name="TotalOctDA">[14]YTD!$BE$70:$BE$87,[14]YTD!$BE$89:$BE$101,[14]YTD!$BE$105:$BE$106,[14]YTD!$BE$110</definedName>
    <definedName name="TOTALSEPT">[14]YTD!#REF!</definedName>
    <definedName name="TotalSeptA">[14]YTD!#REF!,[14]YTD!#REF!,[14]YTD!#REF!,[14]YTD!#REF!</definedName>
    <definedName name="TotalSeptD">[14]YTD!#REF!</definedName>
    <definedName name="TotalSeptDA">[14]YTD!#REF!,[14]YTD!#REF!,[14]YTD!#REF!,[14]YTD!#REF!,[14]YTD!#REF!</definedName>
    <definedName name="TOTIADJ">#REF!</definedName>
    <definedName name="Transfer_of_Tiffany_Assets_Report">#REF!</definedName>
    <definedName name="TTOTAUTO">'[4]data entry'!#REF!</definedName>
    <definedName name="TTOTCPUC">'[4]data entry'!#REF!</definedName>
    <definedName name="TTOTENVR">'[4]data entry'!#REF!</definedName>
    <definedName name="TTOTFICA">'[4]data entry'!#REF!</definedName>
    <definedName name="TTOTFRAN">'[4]data entry'!#REF!</definedName>
    <definedName name="TTOTFUTA">'[4]data entry'!#REF!</definedName>
    <definedName name="TTOTMJMD">'[4]data entry'!#REF!</definedName>
    <definedName name="TTOTOCUP">'[4]data entry'!#REF!</definedName>
    <definedName name="TTOTOTHR">'[4]data entry'!#REF!</definedName>
    <definedName name="TTOTPTAX">'[4]data entry'!#REF!</definedName>
    <definedName name="TTOTRTD">'[4]data entry'!#REF!</definedName>
    <definedName name="TTOTSALE">'[4]data entry'!#REF!</definedName>
    <definedName name="TTOTSESA">'[4]data entry'!#REF!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UTILINTALLOC">'[4]data entry'!#REF!</definedName>
    <definedName name="uaadjfuncfactorstx">#REF!</definedName>
    <definedName name="UnadjFuncFactors">[12]Sheet1!$B$3:$S$21</definedName>
    <definedName name="unadjfuncfactorstx">#REF!</definedName>
    <definedName name="unadjustfactors">#REF!</definedName>
    <definedName name="update1" hidden="1">{#N/A,#N/A,TRUE,"Pool Sales";#N/A,#N/A,TRUE,"Sources &amp; Uses";#N/A,#N/A,TRUE,"IPW &amp; Losses";#N/A,#N/A,TRUE,"MHEB Diversity";#N/A,#N/A,TRUE,"MMPA"}</definedName>
    <definedName name="valdate">'[21]Liabilities - Input - North'!$C$5</definedName>
    <definedName name="w" hidden="1">{"MATALL",#N/A,FALSE,"Sheet4";"matclass",#N/A,FALSE,"Sheet4"}</definedName>
    <definedName name="WAVG">#N/A</definedName>
    <definedName name="WE_RES">#REF!</definedName>
    <definedName name="WEL_DCAS">#REF!</definedName>
    <definedName name="WEL_DCAS_COLUMNS">#REF!</definedName>
    <definedName name="WEL_DCAS_PG1">#REF!</definedName>
    <definedName name="WEL_DCAS_PG2">#REF!</definedName>
    <definedName name="WEL_DCAS_ROWS">#REF!</definedName>
    <definedName name="WEL_GAINS_LOSSES_REPORT">#REF!</definedName>
    <definedName name="WEL_GAINS_LOSSES_ROWS">#REF!</definedName>
    <definedName name="WEL_HOB_RETIRE_ANAL">#REF!</definedName>
    <definedName name="WEL_PPE">#REF!</definedName>
    <definedName name="WEL_RES">#REF!</definedName>
    <definedName name="WEL_TRFS_ANALYSIS_COLUMNS">#REF!</definedName>
    <definedName name="WEL_TRFS_ANALYSIS_REPORT">#REF!</definedName>
    <definedName name="WEL_TRFS_ANALYSIS_ROWS">#REF!</definedName>
    <definedName name="WestGas_Supply_Retire">#REF!</definedName>
    <definedName name="WestGas_Supply_Transfers">#REF!</definedName>
    <definedName name="WGasSupply_Retire_Reconcile">#REF!</definedName>
    <definedName name="WGasSupply_Retire_Summary">#REF!</definedName>
    <definedName name="WGasSupply_Retire_Trfs_Columns">#REF!</definedName>
    <definedName name="WGasSupply_Retire_Trfs_Rows">#REF!</definedName>
    <definedName name="WGG_ASSET_VALUE_SCHI">#REF!</definedName>
    <definedName name="WGG_ASSET_VALUE_SCHII_COLUMNS">#REF!</definedName>
    <definedName name="WGG_ASSET_VALUE_SCHII_PG1">#REF!</definedName>
    <definedName name="WGG_ASSET_VALUE_SCHII_PG2">#REF!</definedName>
    <definedName name="WGG_ASSET_VALUE_SCHII_ROWS">#REF!</definedName>
    <definedName name="WGG_ASSET_VALUE_TRANS1_REPORT">#REF!</definedName>
    <definedName name="WGG_DCAS_COLUMNS">#REF!</definedName>
    <definedName name="WGG_DCAS_REPORT">#REF!</definedName>
    <definedName name="WGG_DCAS_ROWS">#REF!</definedName>
    <definedName name="WGG_TAX_RETIRE_REPORT">#REF!</definedName>
    <definedName name="WGG_TAX_RETIRE_SEP_VINTAGES_REPORT">#REF!</definedName>
    <definedName name="WGI_DCAS">#REF!</definedName>
    <definedName name="WGI_RES">#REF!</definedName>
    <definedName name="WGS_UNGND_STORAGE">#REF!</definedName>
    <definedName name="WORKCAPa" hidden="1">{"WCCWCLL",#N/A,FALSE,"Sheet3";"PP",#N/A,FALSE,"Sheet3";"MAT1",#N/A,FALSE,"Sheet3";"MAT2",#N/A,FALSE,"Sheet3"}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hidden="1">{#N/A,#N/A,FALSE,"BoardScheduleMWh"}</definedName>
    <definedName name="wrn.BoardScheduleMWhDollCM." hidden="1">{#N/A,#N/A,FALSE,"BoardScheduleMWh$CM"}</definedName>
    <definedName name="wrn.BoardScheduleMWhDollYTD." hidden="1">{#N/A,#N/A,FALSE,"BoardScheduleMWh$YTD"}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nergyReqCM." hidden="1">{"CurrentMonth",#N/A,FALSE,"Energy Requirements - Detail"}</definedName>
    <definedName name="wrn.EnergyReqYTD." hidden="1">{"YearToDate",#N/A,FALSE,"Energy Requirements - Detail"}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Forecast." hidden="1">{"Forecast",#N/A,FALSE,"Energy Requirements - Detail"}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Transmission." hidden="1">{"Transmission",#N/A,FALSE,"Electric O&amp;M Functionalization"}</definedName>
    <definedName name="wrn.Update." hidden="1">{#N/A,#N/A,TRUE,"Pool Sales";#N/A,#N/A,TRUE,"Sources &amp; Uses";#N/A,#N/A,TRUE,"IPW &amp; Losses";#N/A,#N/A,TRUE,"MHEB Diversity";#N/A,#N/A,TRUE,"MMPA"}</definedName>
    <definedName name="wrn.WORKCAP." hidden="1">{"WCCWCLL",#N/A,FALSE,"Sheet3";"PP",#N/A,FALSE,"Sheet3";"MAT1",#N/A,FALSE,"Sheet3";"MAT2",#N/A,FALSE,"Sheet3"}</definedName>
    <definedName name="WSHEET">#N/A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>'[40]Data Entry and Forecaster'!#REF!</definedName>
    <definedName name="yearend">#REF!</definedName>
    <definedName name="YTDAMT">[0]!amttable</definedName>
    <definedName name="YTDDT">[0]!dttable</definedName>
    <definedName name="YTDREPORT">[14]!YTDREPORT</definedName>
    <definedName name="ytey" hidden="1">#REF!</definedName>
    <definedName name="Z">#N/A</definedName>
  </definedNames>
  <calcPr calcId="152511"/>
</workbook>
</file>

<file path=xl/calcChain.xml><?xml version="1.0" encoding="utf-8"?>
<calcChain xmlns="http://schemas.openxmlformats.org/spreadsheetml/2006/main">
  <c r="E19" i="13" l="1"/>
  <c r="A13" i="13"/>
  <c r="A14" i="13" s="1"/>
  <c r="A15" i="13" s="1"/>
  <c r="A16" i="13" s="1"/>
  <c r="A17" i="13" s="1"/>
  <c r="E44" i="12" l="1"/>
  <c r="E14" i="12" s="1"/>
  <c r="E15" i="12" s="1"/>
  <c r="G32" i="12"/>
  <c r="E32" i="12"/>
  <c r="E22" i="11" l="1"/>
  <c r="E32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K42" i="10" l="1"/>
  <c r="I42" i="10"/>
  <c r="G42" i="10"/>
  <c r="E42" i="10"/>
  <c r="G25" i="10"/>
  <c r="E25" i="10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M31" i="9" l="1"/>
  <c r="E23" i="9" s="1"/>
  <c r="M25" i="9"/>
  <c r="K25" i="9"/>
  <c r="I25" i="9"/>
  <c r="G25" i="9"/>
  <c r="O22" i="9"/>
  <c r="O21" i="9"/>
  <c r="O20" i="9"/>
  <c r="O19" i="9"/>
  <c r="O18" i="9"/>
  <c r="O17" i="9"/>
  <c r="O16" i="9"/>
  <c r="O15" i="9"/>
  <c r="O14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O13" i="9"/>
  <c r="A13" i="9"/>
  <c r="O12" i="9"/>
  <c r="E25" i="9" l="1"/>
  <c r="O25" i="9" s="1"/>
  <c r="O23" i="9"/>
  <c r="G83" i="8" l="1"/>
  <c r="G85" i="8" s="1"/>
  <c r="G78" i="8"/>
  <c r="G77" i="8"/>
  <c r="G74" i="8"/>
  <c r="G62" i="8"/>
  <c r="G63" i="8" s="1"/>
  <c r="G52" i="8"/>
  <c r="G57" i="8" s="1"/>
  <c r="G72" i="8" s="1"/>
  <c r="G79" i="8" s="1"/>
  <c r="G37" i="8"/>
  <c r="G33" i="8"/>
  <c r="G25" i="8"/>
  <c r="G20" i="8"/>
  <c r="G35" i="8" s="1"/>
  <c r="G67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12" i="8"/>
  <c r="A11" i="8"/>
  <c r="G26" i="7" l="1"/>
  <c r="E26" i="7"/>
  <c r="L114" i="6" l="1"/>
  <c r="K114" i="6"/>
  <c r="J114" i="6"/>
  <c r="G114" i="6"/>
  <c r="K128" i="6" s="1"/>
  <c r="F114" i="6"/>
  <c r="C114" i="6"/>
  <c r="N114" i="6" s="1"/>
  <c r="B114" i="6"/>
  <c r="D114" i="6" s="1"/>
  <c r="K113" i="6"/>
  <c r="J113" i="6"/>
  <c r="L113" i="6" s="1"/>
  <c r="G113" i="6"/>
  <c r="F113" i="6"/>
  <c r="H113" i="6" s="1"/>
  <c r="D113" i="6"/>
  <c r="C113" i="6"/>
  <c r="N113" i="6" s="1"/>
  <c r="B113" i="6"/>
  <c r="L112" i="6"/>
  <c r="K112" i="6"/>
  <c r="J112" i="6"/>
  <c r="G112" i="6"/>
  <c r="H112" i="6" s="1"/>
  <c r="F112" i="6"/>
  <c r="C112" i="6"/>
  <c r="N112" i="6" s="1"/>
  <c r="B112" i="6"/>
  <c r="D112" i="6" s="1"/>
  <c r="K111" i="6"/>
  <c r="J111" i="6"/>
  <c r="L111" i="6" s="1"/>
  <c r="G111" i="6"/>
  <c r="F111" i="6"/>
  <c r="H111" i="6" s="1"/>
  <c r="D111" i="6"/>
  <c r="C111" i="6"/>
  <c r="N111" i="6" s="1"/>
  <c r="B111" i="6"/>
  <c r="L110" i="6"/>
  <c r="K110" i="6"/>
  <c r="J110" i="6"/>
  <c r="G110" i="6"/>
  <c r="H110" i="6" s="1"/>
  <c r="F110" i="6"/>
  <c r="C110" i="6"/>
  <c r="N110" i="6" s="1"/>
  <c r="B110" i="6"/>
  <c r="D110" i="6" s="1"/>
  <c r="K109" i="6"/>
  <c r="J109" i="6"/>
  <c r="L109" i="6" s="1"/>
  <c r="G109" i="6"/>
  <c r="F109" i="6"/>
  <c r="H109" i="6" s="1"/>
  <c r="D109" i="6"/>
  <c r="C109" i="6"/>
  <c r="N109" i="6" s="1"/>
  <c r="B109" i="6"/>
  <c r="L108" i="6"/>
  <c r="K108" i="6"/>
  <c r="J108" i="6"/>
  <c r="G108" i="6"/>
  <c r="H108" i="6" s="1"/>
  <c r="F108" i="6"/>
  <c r="C108" i="6"/>
  <c r="N108" i="6" s="1"/>
  <c r="B108" i="6"/>
  <c r="D108" i="6" s="1"/>
  <c r="K107" i="6"/>
  <c r="J107" i="6"/>
  <c r="L107" i="6" s="1"/>
  <c r="G107" i="6"/>
  <c r="F107" i="6"/>
  <c r="H107" i="6" s="1"/>
  <c r="D107" i="6"/>
  <c r="C107" i="6"/>
  <c r="N107" i="6" s="1"/>
  <c r="B107" i="6"/>
  <c r="L106" i="6"/>
  <c r="K106" i="6"/>
  <c r="J106" i="6"/>
  <c r="G106" i="6"/>
  <c r="H106" i="6" s="1"/>
  <c r="F106" i="6"/>
  <c r="C106" i="6"/>
  <c r="N106" i="6" s="1"/>
  <c r="B106" i="6"/>
  <c r="D106" i="6" s="1"/>
  <c r="K105" i="6"/>
  <c r="J105" i="6"/>
  <c r="L105" i="6" s="1"/>
  <c r="G105" i="6"/>
  <c r="F105" i="6"/>
  <c r="H105" i="6" s="1"/>
  <c r="D105" i="6"/>
  <c r="C105" i="6"/>
  <c r="N105" i="6" s="1"/>
  <c r="B105" i="6"/>
  <c r="L104" i="6"/>
  <c r="K104" i="6"/>
  <c r="J104" i="6"/>
  <c r="G104" i="6"/>
  <c r="H104" i="6" s="1"/>
  <c r="F104" i="6"/>
  <c r="C104" i="6"/>
  <c r="N104" i="6" s="1"/>
  <c r="B104" i="6"/>
  <c r="D104" i="6" s="1"/>
  <c r="K103" i="6"/>
  <c r="K116" i="6" s="1"/>
  <c r="J103" i="6"/>
  <c r="L103" i="6" s="1"/>
  <c r="G103" i="6"/>
  <c r="F103" i="6"/>
  <c r="H103" i="6" s="1"/>
  <c r="D103" i="6"/>
  <c r="C103" i="6"/>
  <c r="N103" i="6" s="1"/>
  <c r="B103" i="6"/>
  <c r="L102" i="6"/>
  <c r="K102" i="6"/>
  <c r="J102" i="6"/>
  <c r="G102" i="6"/>
  <c r="G116" i="6" s="1"/>
  <c r="F102" i="6"/>
  <c r="C102" i="6"/>
  <c r="C116" i="6" s="1"/>
  <c r="K126" i="6" s="1"/>
  <c r="B102" i="6"/>
  <c r="B116" i="6" s="1"/>
  <c r="K93" i="6"/>
  <c r="J93" i="6"/>
  <c r="G93" i="6"/>
  <c r="F93" i="6"/>
  <c r="D93" i="6"/>
  <c r="C93" i="6"/>
  <c r="B93" i="6"/>
  <c r="N91" i="6"/>
  <c r="L91" i="6"/>
  <c r="H91" i="6"/>
  <c r="D91" i="6"/>
  <c r="N90" i="6"/>
  <c r="L90" i="6"/>
  <c r="H90" i="6"/>
  <c r="D90" i="6"/>
  <c r="N89" i="6"/>
  <c r="L89" i="6"/>
  <c r="H89" i="6"/>
  <c r="D89" i="6"/>
  <c r="N88" i="6"/>
  <c r="L88" i="6"/>
  <c r="H88" i="6"/>
  <c r="D88" i="6"/>
  <c r="N87" i="6"/>
  <c r="L87" i="6"/>
  <c r="H87" i="6"/>
  <c r="D87" i="6"/>
  <c r="N86" i="6"/>
  <c r="L86" i="6"/>
  <c r="H86" i="6"/>
  <c r="D86" i="6"/>
  <c r="N85" i="6"/>
  <c r="L85" i="6"/>
  <c r="H85" i="6"/>
  <c r="D85" i="6"/>
  <c r="N84" i="6"/>
  <c r="L84" i="6"/>
  <c r="H84" i="6"/>
  <c r="D84" i="6"/>
  <c r="N83" i="6"/>
  <c r="L83" i="6"/>
  <c r="H83" i="6"/>
  <c r="D83" i="6"/>
  <c r="N82" i="6"/>
  <c r="L82" i="6"/>
  <c r="H82" i="6"/>
  <c r="D82" i="6"/>
  <c r="N81" i="6"/>
  <c r="L81" i="6"/>
  <c r="H81" i="6"/>
  <c r="D81" i="6"/>
  <c r="N80" i="6"/>
  <c r="L80" i="6"/>
  <c r="H80" i="6"/>
  <c r="D80" i="6"/>
  <c r="N79" i="6"/>
  <c r="N93" i="6" s="1"/>
  <c r="L79" i="6"/>
  <c r="L93" i="6" s="1"/>
  <c r="H79" i="6"/>
  <c r="H93" i="6" s="1"/>
  <c r="D79" i="6"/>
  <c r="N70" i="6"/>
  <c r="L70" i="6"/>
  <c r="K70" i="6"/>
  <c r="J70" i="6"/>
  <c r="G70" i="6"/>
  <c r="F70" i="6"/>
  <c r="C70" i="6"/>
  <c r="B70" i="6"/>
  <c r="N68" i="6"/>
  <c r="L68" i="6"/>
  <c r="H68" i="6"/>
  <c r="D68" i="6"/>
  <c r="N67" i="6"/>
  <c r="L67" i="6"/>
  <c r="H67" i="6"/>
  <c r="D67" i="6"/>
  <c r="N66" i="6"/>
  <c r="L66" i="6"/>
  <c r="H66" i="6"/>
  <c r="D66" i="6"/>
  <c r="N65" i="6"/>
  <c r="L65" i="6"/>
  <c r="H65" i="6"/>
  <c r="D65" i="6"/>
  <c r="N64" i="6"/>
  <c r="L64" i="6"/>
  <c r="H64" i="6"/>
  <c r="D64" i="6"/>
  <c r="N63" i="6"/>
  <c r="L63" i="6"/>
  <c r="H63" i="6"/>
  <c r="D63" i="6"/>
  <c r="N62" i="6"/>
  <c r="L62" i="6"/>
  <c r="H62" i="6"/>
  <c r="D62" i="6"/>
  <c r="N61" i="6"/>
  <c r="L61" i="6"/>
  <c r="H61" i="6"/>
  <c r="D61" i="6"/>
  <c r="N60" i="6"/>
  <c r="L60" i="6"/>
  <c r="H60" i="6"/>
  <c r="D60" i="6"/>
  <c r="N59" i="6"/>
  <c r="L59" i="6"/>
  <c r="H59" i="6"/>
  <c r="D59" i="6"/>
  <c r="N58" i="6"/>
  <c r="L58" i="6"/>
  <c r="H58" i="6"/>
  <c r="D58" i="6"/>
  <c r="N57" i="6"/>
  <c r="L57" i="6"/>
  <c r="H57" i="6"/>
  <c r="D57" i="6"/>
  <c r="N56" i="6"/>
  <c r="L56" i="6"/>
  <c r="H56" i="6"/>
  <c r="H70" i="6" s="1"/>
  <c r="D56" i="6"/>
  <c r="D70" i="6" s="1"/>
  <c r="K46" i="6"/>
  <c r="J46" i="6"/>
  <c r="G46" i="6"/>
  <c r="F46" i="6"/>
  <c r="D46" i="6"/>
  <c r="C46" i="6"/>
  <c r="B46" i="6"/>
  <c r="N44" i="6"/>
  <c r="L44" i="6"/>
  <c r="H44" i="6"/>
  <c r="D44" i="6"/>
  <c r="N43" i="6"/>
  <c r="L43" i="6"/>
  <c r="H43" i="6"/>
  <c r="D43" i="6"/>
  <c r="N42" i="6"/>
  <c r="L42" i="6"/>
  <c r="H42" i="6"/>
  <c r="D42" i="6"/>
  <c r="N41" i="6"/>
  <c r="L41" i="6"/>
  <c r="H41" i="6"/>
  <c r="D41" i="6"/>
  <c r="N40" i="6"/>
  <c r="L40" i="6"/>
  <c r="H40" i="6"/>
  <c r="D40" i="6"/>
  <c r="N39" i="6"/>
  <c r="L39" i="6"/>
  <c r="H39" i="6"/>
  <c r="D39" i="6"/>
  <c r="N38" i="6"/>
  <c r="L38" i="6"/>
  <c r="H38" i="6"/>
  <c r="D38" i="6"/>
  <c r="N37" i="6"/>
  <c r="L37" i="6"/>
  <c r="H37" i="6"/>
  <c r="D37" i="6"/>
  <c r="N36" i="6"/>
  <c r="L36" i="6"/>
  <c r="H36" i="6"/>
  <c r="D36" i="6"/>
  <c r="N35" i="6"/>
  <c r="L35" i="6"/>
  <c r="H35" i="6"/>
  <c r="D35" i="6"/>
  <c r="N34" i="6"/>
  <c r="L34" i="6"/>
  <c r="H34" i="6"/>
  <c r="D34" i="6"/>
  <c r="N33" i="6"/>
  <c r="L33" i="6"/>
  <c r="H33" i="6"/>
  <c r="D33" i="6"/>
  <c r="N32" i="6"/>
  <c r="N46" i="6" s="1"/>
  <c r="L32" i="6"/>
  <c r="L46" i="6" s="1"/>
  <c r="H32" i="6"/>
  <c r="H46" i="6" s="1"/>
  <c r="D32" i="6"/>
  <c r="N22" i="6"/>
  <c r="L22" i="6"/>
  <c r="K22" i="6"/>
  <c r="J22" i="6"/>
  <c r="G22" i="6"/>
  <c r="F22" i="6"/>
  <c r="C22" i="6"/>
  <c r="B22" i="6"/>
  <c r="N20" i="6"/>
  <c r="L20" i="6"/>
  <c r="H20" i="6"/>
  <c r="D20" i="6"/>
  <c r="N19" i="6"/>
  <c r="L19" i="6"/>
  <c r="H19" i="6"/>
  <c r="D19" i="6"/>
  <c r="N18" i="6"/>
  <c r="L18" i="6"/>
  <c r="H18" i="6"/>
  <c r="D18" i="6"/>
  <c r="N17" i="6"/>
  <c r="L17" i="6"/>
  <c r="H17" i="6"/>
  <c r="D17" i="6"/>
  <c r="N16" i="6"/>
  <c r="L16" i="6"/>
  <c r="H16" i="6"/>
  <c r="D16" i="6"/>
  <c r="N15" i="6"/>
  <c r="L15" i="6"/>
  <c r="H15" i="6"/>
  <c r="D15" i="6"/>
  <c r="N14" i="6"/>
  <c r="L14" i="6"/>
  <c r="H14" i="6"/>
  <c r="D14" i="6"/>
  <c r="N13" i="6"/>
  <c r="L13" i="6"/>
  <c r="H13" i="6"/>
  <c r="D13" i="6"/>
  <c r="N12" i="6"/>
  <c r="L12" i="6"/>
  <c r="H12" i="6"/>
  <c r="D12" i="6"/>
  <c r="N11" i="6"/>
  <c r="L11" i="6"/>
  <c r="H11" i="6"/>
  <c r="D11" i="6"/>
  <c r="N10" i="6"/>
  <c r="L10" i="6"/>
  <c r="H10" i="6"/>
  <c r="D10" i="6"/>
  <c r="N9" i="6"/>
  <c r="L9" i="6"/>
  <c r="H9" i="6"/>
  <c r="D9" i="6"/>
  <c r="N8" i="6"/>
  <c r="L8" i="6"/>
  <c r="H8" i="6"/>
  <c r="H22" i="6" s="1"/>
  <c r="D8" i="6"/>
  <c r="D22" i="6" s="1"/>
  <c r="L116" i="6" l="1"/>
  <c r="J116" i="6"/>
  <c r="K120" i="6" s="1"/>
  <c r="H102" i="6"/>
  <c r="H116" i="6" s="1"/>
  <c r="N102" i="6"/>
  <c r="N116" i="6" s="1"/>
  <c r="K123" i="6" s="1"/>
  <c r="H114" i="6"/>
  <c r="F116" i="6"/>
  <c r="D102" i="6"/>
  <c r="D116" i="6" s="1"/>
  <c r="I23" i="5" l="1"/>
  <c r="G23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E23" i="5" l="1"/>
  <c r="K23" i="5" s="1"/>
  <c r="M62" i="4" l="1"/>
  <c r="K62" i="4"/>
  <c r="E62" i="4"/>
  <c r="M61" i="4"/>
  <c r="I61" i="4"/>
  <c r="M60" i="4"/>
  <c r="G60" i="4"/>
  <c r="M59" i="4"/>
  <c r="G59" i="4"/>
  <c r="E59" i="4"/>
  <c r="M58" i="4"/>
  <c r="K58" i="4"/>
  <c r="E58" i="4"/>
  <c r="M57" i="4"/>
  <c r="I57" i="4"/>
  <c r="M56" i="4"/>
  <c r="G56" i="4"/>
  <c r="M55" i="4"/>
  <c r="G55" i="4"/>
  <c r="E55" i="4"/>
  <c r="M54" i="4"/>
  <c r="K54" i="4"/>
  <c r="E54" i="4"/>
  <c r="M53" i="4"/>
  <c r="I53" i="4"/>
  <c r="M52" i="4"/>
  <c r="G52" i="4"/>
  <c r="M51" i="4"/>
  <c r="G51" i="4"/>
  <c r="E51" i="4"/>
  <c r="M50" i="4"/>
  <c r="M64" i="4" s="1"/>
  <c r="K50" i="4"/>
  <c r="K64" i="4" s="1"/>
  <c r="E50" i="4"/>
  <c r="M45" i="4"/>
  <c r="I45" i="4"/>
  <c r="O43" i="4"/>
  <c r="K61" i="4"/>
  <c r="I60" i="4"/>
  <c r="O41" i="4"/>
  <c r="O40" i="4"/>
  <c r="K57" i="4"/>
  <c r="O38" i="4"/>
  <c r="I56" i="4"/>
  <c r="O35" i="4"/>
  <c r="K53" i="4"/>
  <c r="I52" i="4"/>
  <c r="O33" i="4"/>
  <c r="O32" i="4"/>
  <c r="G45" i="4"/>
  <c r="E45" i="4"/>
  <c r="M26" i="4"/>
  <c r="I62" i="4"/>
  <c r="G62" i="4"/>
  <c r="G61" i="4"/>
  <c r="E61" i="4"/>
  <c r="K60" i="4"/>
  <c r="E60" i="4"/>
  <c r="K59" i="4"/>
  <c r="I59" i="4"/>
  <c r="O21" i="4"/>
  <c r="I58" i="4"/>
  <c r="O20" i="4"/>
  <c r="G57" i="4"/>
  <c r="E57" i="4"/>
  <c r="K56" i="4"/>
  <c r="E56" i="4"/>
  <c r="K55" i="4"/>
  <c r="I55" i="4"/>
  <c r="I54" i="4"/>
  <c r="G54" i="4"/>
  <c r="O16" i="4"/>
  <c r="O54" i="4" s="1"/>
  <c r="G53" i="4"/>
  <c r="E53" i="4"/>
  <c r="K52" i="4"/>
  <c r="E52" i="4"/>
  <c r="K51" i="4"/>
  <c r="I51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Q26" i="4"/>
  <c r="E26" i="4"/>
  <c r="O14" i="4" l="1"/>
  <c r="O52" i="4" s="1"/>
  <c r="O23" i="4"/>
  <c r="O61" i="4" s="1"/>
  <c r="G50" i="4"/>
  <c r="G64" i="4" s="1"/>
  <c r="G58" i="4"/>
  <c r="K26" i="4"/>
  <c r="G26" i="4"/>
  <c r="K45" i="4"/>
  <c r="O39" i="4"/>
  <c r="O58" i="4" s="1"/>
  <c r="O18" i="4"/>
  <c r="O59" i="4"/>
  <c r="O34" i="4"/>
  <c r="O42" i="4"/>
  <c r="I50" i="4"/>
  <c r="I64" i="4" s="1"/>
  <c r="I26" i="4"/>
  <c r="O13" i="4"/>
  <c r="O51" i="4" s="1"/>
  <c r="O15" i="4"/>
  <c r="O17" i="4"/>
  <c r="O55" i="4" s="1"/>
  <c r="O19" i="4"/>
  <c r="O57" i="4" s="1"/>
  <c r="O24" i="4"/>
  <c r="O62" i="4" s="1"/>
  <c r="O36" i="4"/>
  <c r="O37" i="4"/>
  <c r="E64" i="4"/>
  <c r="O22" i="4"/>
  <c r="O60" i="4" s="1"/>
  <c r="O12" i="4"/>
  <c r="O31" i="4"/>
  <c r="O45" i="4" s="1"/>
  <c r="O50" i="4" l="1"/>
  <c r="O26" i="4"/>
  <c r="O53" i="4"/>
  <c r="O56" i="4"/>
  <c r="O64" i="4" l="1"/>
  <c r="O25" i="3" l="1"/>
  <c r="M25" i="3"/>
  <c r="K25" i="3"/>
  <c r="I25" i="3"/>
  <c r="G25" i="3"/>
  <c r="E25" i="3"/>
  <c r="Q23" i="3"/>
  <c r="Q22" i="3"/>
  <c r="Q21" i="3"/>
  <c r="Q20" i="3"/>
  <c r="Q19" i="3"/>
  <c r="Q18" i="3"/>
  <c r="Q17" i="3"/>
  <c r="Q16" i="3"/>
  <c r="Q15" i="3"/>
  <c r="Q14" i="3"/>
  <c r="Q13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Q12" i="3"/>
  <c r="Q25" i="3" s="1"/>
</calcChain>
</file>

<file path=xl/comments1.xml><?xml version="1.0" encoding="utf-8"?>
<comments xmlns="http://schemas.openxmlformats.org/spreadsheetml/2006/main">
  <authors>
    <author>Author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50% of G389 - Elk River Peaking Plant from Att. GG reporting form.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Subtracted 50% of G389 - Elk River Peaking Plant from Att. GG reporting form.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50% of G389 - Elk River Peaking Plant from Att. GG reporting form.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Subtracted 50% of G389 Elk River Peaker from Att. GG reporting form.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Start with number from Form 12h Section B Line 5 Column C, Subtract DC depreciation expense (Accounts 403040 and 403050 - AU 10121 Sub 310) and 50% of MTEP 2097  (Elk River).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407400-310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Pull directly from Form 12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456109 Transmission Related to Others, Other Rev-MISO 3rd Party Sch1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Total Interest Expense plus Interest Charged to Construction</t>
        </r>
      </text>
    </comment>
  </commentList>
</comments>
</file>

<file path=xl/sharedStrings.xml><?xml version="1.0" encoding="utf-8"?>
<sst xmlns="http://schemas.openxmlformats.org/spreadsheetml/2006/main" count="556" uniqueCount="236">
  <si>
    <t xml:space="preserve"> </t>
  </si>
  <si>
    <t>Annual True-Up</t>
  </si>
  <si>
    <t>Note:  Attachment O Input Figures are Bold and Highlighted</t>
  </si>
  <si>
    <t>2015 Attachment O Workpapers</t>
  </si>
  <si>
    <t>Submitted: 6/1/2016</t>
  </si>
  <si>
    <t>Great River Energy</t>
  </si>
  <si>
    <t>2015 Attachment O Workpapers - Divisor</t>
  </si>
  <si>
    <t>Actuals 12 Months Ended December 31, 2015</t>
  </si>
  <si>
    <t>Line</t>
  </si>
  <si>
    <t>Northern States</t>
  </si>
  <si>
    <t xml:space="preserve">Otter Tail </t>
  </si>
  <si>
    <t>No.</t>
  </si>
  <si>
    <t>Month</t>
  </si>
  <si>
    <t>GRE Zone</t>
  </si>
  <si>
    <t>ITC Midwest Zone</t>
  </si>
  <si>
    <t>Minnesota Power Zone</t>
  </si>
  <si>
    <t>Power Zone</t>
  </si>
  <si>
    <t>SMMPA Zone</t>
  </si>
  <si>
    <t>Total Divisor</t>
  </si>
  <si>
    <t>January 2015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</si>
  <si>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</si>
  <si>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</si>
  <si>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</si>
  <si>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</si>
  <si>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</si>
  <si>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</si>
  <si>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</si>
  <si>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</si>
  <si>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</si>
  <si>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</si>
  <si>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2015</t>
  </si>
  <si>
    <t>12 Month Average</t>
  </si>
  <si>
    <t>2015 Attachment O Workpapers - Plant</t>
  </si>
  <si>
    <t>General &amp;</t>
  </si>
  <si>
    <t>Total</t>
  </si>
  <si>
    <t>Total Plant</t>
  </si>
  <si>
    <t xml:space="preserve">Transmission Plant </t>
  </si>
  <si>
    <t>Gross Plant In Service</t>
  </si>
  <si>
    <t>Production</t>
  </si>
  <si>
    <t>Transmission</t>
  </si>
  <si>
    <t>Distribution</t>
  </si>
  <si>
    <t>Intangible</t>
  </si>
  <si>
    <t>Common</t>
  </si>
  <si>
    <t>In Service</t>
  </si>
  <si>
    <t>Excluded in ISO Rates</t>
  </si>
  <si>
    <t>13 Month Average</t>
  </si>
  <si>
    <t>Accumulated Depreciation</t>
  </si>
  <si>
    <t>Total Net Plant</t>
  </si>
  <si>
    <t>Net Plant In Service</t>
  </si>
  <si>
    <t xml:space="preserve">Attachment O Workpapers - CWIP </t>
  </si>
  <si>
    <t>Actuals 13 Months Ended December 31, 2015</t>
  </si>
  <si>
    <t>Month End</t>
  </si>
  <si>
    <t>Bemidji</t>
  </si>
  <si>
    <t>Brookings</t>
  </si>
  <si>
    <t>Fargo</t>
  </si>
  <si>
    <t>December 2014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</si>
  <si>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</si>
  <si>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>Project #279 (GG)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</si>
  <si>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</si>
  <si>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</si>
  <si>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</si>
  <si>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</si>
  <si>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</si>
  <si>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</si>
  <si>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</si>
  <si>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</si>
  <si>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</si>
  <si>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</si>
  <si>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(A - B)</t>
  </si>
  <si>
    <t>(D - E)</t>
  </si>
  <si>
    <t>(G - H)</t>
  </si>
  <si>
    <t>(B - E + H)</t>
  </si>
  <si>
    <t>Gross Plant In Service Value (including AFUDC) included on line 2, page 2 of Attachment O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</si>
  <si>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</si>
  <si>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Less AFUDC on In-Service plant</t>
  </si>
  <si>
    <t>Accumulated Depreciation Expense (including Amortized AFUDC) included in line 8, page 2 of Attachment O</t>
  </si>
  <si>
    <t>Amortized AFUDC included in column D</t>
  </si>
  <si>
    <t>Accumulated Depreciation Less AFUDC</t>
  </si>
  <si>
    <t>CWIP Value (including AFUDC) included on line 18a, page 2 of Attachment O</t>
  </si>
  <si>
    <t>AFUDC included in column G</t>
  </si>
  <si>
    <t>CWIP Value Less AFUDC</t>
  </si>
  <si>
    <t>Unamortized AFUDC Balance reported on line 23a, page 2 of Attachment O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</si>
  <si>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</si>
  <si>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</si>
  <si>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</si>
  <si>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</si>
  <si>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</si>
  <si>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</si>
  <si>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Project #286 (GG)</t>
  </si>
  <si>
    <t>Gross Plant Value (including AFUDC) included on line 2, page 2 of Attachment O</t>
  </si>
  <si>
    <t xml:space="preserve">AFUDC included in column A </t>
  </si>
  <si>
    <t>Gross Plant Value Less AFUDC</t>
  </si>
  <si>
    <t>Project #1203 (MM)</t>
  </si>
  <si>
    <t>Project #</t>
  </si>
  <si>
    <t>Summary</t>
  </si>
  <si>
    <t>Total CWIP Page  2 Line 18a</t>
  </si>
  <si>
    <t>Net Pre-Funded AFUDC (13 Month Average)  Page 2 , Line 23a</t>
  </si>
  <si>
    <t>Enter as a negative</t>
  </si>
  <si>
    <t xml:space="preserve">Gross Pre-Funded AFUDC (13 Month Average)  Use on Att. GG / ZZ, Line 1 (Note A - AFUDC removal) </t>
  </si>
  <si>
    <t>Pre-Funded AFUDC  Amortization (12 Month) Page 3 , Line 9a</t>
  </si>
  <si>
    <t>2015 Attachment O Workpapers - Working Capital</t>
  </si>
  <si>
    <t>Actuals 12 Months Ending December 31, 2015</t>
  </si>
  <si>
    <t>Materials &amp;</t>
  </si>
  <si>
    <t>Prepayments</t>
  </si>
  <si>
    <t>Working Capital</t>
  </si>
  <si>
    <t>Supplies</t>
  </si>
  <si>
    <t>Account 165</t>
  </si>
  <si>
    <t xml:space="preserve">May </t>
  </si>
  <si>
    <t xml:space="preserve">August </t>
  </si>
  <si>
    <t xml:space="preserve">November </t>
  </si>
  <si>
    <t>Company Total</t>
  </si>
  <si>
    <t>2015 Attachment O Workpapers - Operation And Maintenance</t>
  </si>
  <si>
    <t>Account No.</t>
  </si>
  <si>
    <t xml:space="preserve">  </t>
  </si>
  <si>
    <t>Description</t>
  </si>
  <si>
    <t>Transmission Operating Expenses</t>
  </si>
  <si>
    <t>Supervision &amp; Engineering</t>
  </si>
  <si>
    <t>Load Dispatching</t>
  </si>
  <si>
    <t>Station Expenses</t>
  </si>
  <si>
    <t>Overhead Line Expenses</t>
  </si>
  <si>
    <t>Transmission of Electricity by Others</t>
  </si>
  <si>
    <t>Miscellaneous Transmission Expenses</t>
  </si>
  <si>
    <t>Rents</t>
  </si>
  <si>
    <t>Transmission Taxes</t>
  </si>
  <si>
    <t>Transmission Insurance</t>
  </si>
  <si>
    <t>Total - Transmission Operating Expenses</t>
  </si>
  <si>
    <t>Transmission Maintenance Expenses</t>
  </si>
  <si>
    <t>Maintenance Station Expense</t>
  </si>
  <si>
    <t>Maintenance Overhead Line Expense</t>
  </si>
  <si>
    <t>Total - Transmission Maintenance Expenses</t>
  </si>
  <si>
    <t>Deductions</t>
  </si>
  <si>
    <t>Various</t>
  </si>
  <si>
    <t>DC O&amp;M Expense</t>
  </si>
  <si>
    <t>DC Tax Expense</t>
  </si>
  <si>
    <t>DC Insurance Expense</t>
  </si>
  <si>
    <t>Scheduling, System Control &amp; Dispatching Services</t>
  </si>
  <si>
    <t>Reliability Planning and Standards Development Services</t>
  </si>
  <si>
    <t>Subtotal - Transmission Deductions</t>
  </si>
  <si>
    <t>NET TRANSMISSION O&amp;M EXPENSE</t>
  </si>
  <si>
    <t>Less: Account 565 - Transmission of Electricity by Others</t>
  </si>
  <si>
    <t>Administrative &amp; General - Operating</t>
  </si>
  <si>
    <t>Administration and General Salaries</t>
  </si>
  <si>
    <t>Office Supplies and Expense</t>
  </si>
  <si>
    <t xml:space="preserve">Administrative Expense Transferred </t>
  </si>
  <si>
    <t>Outside Service Employed</t>
  </si>
  <si>
    <t>Property Insurance</t>
  </si>
  <si>
    <t>Injury and Damages</t>
  </si>
  <si>
    <t>Employee Benefits</t>
  </si>
  <si>
    <t>Related Reg. Comm Exp.</t>
  </si>
  <si>
    <t>Duplicate Charges</t>
  </si>
  <si>
    <t>General Advertising Expenses</t>
  </si>
  <si>
    <t>Miscellaneous General Expenses</t>
  </si>
  <si>
    <t>Total Operating</t>
  </si>
  <si>
    <t>Administrative &amp; General - Maintenance</t>
  </si>
  <si>
    <t>Maintenance General Plant</t>
  </si>
  <si>
    <t>TOTAL A&amp;G</t>
  </si>
  <si>
    <t>Less: FERC Annual Fees</t>
  </si>
  <si>
    <t>Less: EPRI Dues</t>
  </si>
  <si>
    <t>Less:  Related Reg. Comm. Exp.</t>
  </si>
  <si>
    <t>Less: Non-Safety Advertising Expenses</t>
  </si>
  <si>
    <t>Add:  Transmission Related Reg. Comm. Exp.</t>
  </si>
  <si>
    <t>TOTAL O&amp;M EXPENSE</t>
  </si>
  <si>
    <t>A&amp;G Adjustment from Form 12</t>
  </si>
  <si>
    <t>Total A&amp;G Line 48</t>
  </si>
  <si>
    <t>Less:</t>
  </si>
  <si>
    <t>Maintenance Line 46</t>
  </si>
  <si>
    <t>Aircraft Jet (Dry Lease) 931025</t>
  </si>
  <si>
    <t>Add:</t>
  </si>
  <si>
    <t>924 - Insurance AC Transmission</t>
  </si>
  <si>
    <t>Taxes Payroll 408010-408040 Report LD1</t>
  </si>
  <si>
    <t>Total:</t>
  </si>
  <si>
    <t>Report LD1 A&amp;G Total</t>
  </si>
  <si>
    <t>Property Insurance 924020-924040</t>
  </si>
  <si>
    <t>Form 12a Section A Line 14</t>
  </si>
  <si>
    <t>Difference</t>
  </si>
  <si>
    <t>Report LD1 is an internal financial report out of GRE's ledger system used to complete Form 12</t>
  </si>
  <si>
    <t>2015 Attachment O Workpapers - Depreciation Expense</t>
  </si>
  <si>
    <t>Depreciation Expense</t>
  </si>
  <si>
    <t>Transmission*</t>
  </si>
  <si>
    <t>Prefunded AFUDC</t>
  </si>
  <si>
    <t>Abandonded Plant</t>
  </si>
  <si>
    <t>General</t>
  </si>
  <si>
    <t>Total Depreciation Expense</t>
  </si>
  <si>
    <t>DC Depreciation Exp.</t>
  </si>
  <si>
    <t>10121-403040-310</t>
  </si>
  <si>
    <t>10121-403050-310</t>
  </si>
  <si>
    <t>MTEP 2097</t>
  </si>
  <si>
    <t>2015 Attachment O - Taxes Other Than Income Taxes</t>
  </si>
  <si>
    <t>Projected 12 Months Ending December 31, 2015</t>
  </si>
  <si>
    <t>Taxes Other Than Income Taxes - Labor Related</t>
  </si>
  <si>
    <t>Payroll Taxes</t>
  </si>
  <si>
    <t>Highway and Vehicle</t>
  </si>
  <si>
    <t>Property</t>
  </si>
  <si>
    <t>Payments In</t>
  </si>
  <si>
    <t>Taxes Other Than Income Taxes - Plant Related</t>
  </si>
  <si>
    <t>Gross Receipts</t>
  </si>
  <si>
    <t>Other</t>
  </si>
  <si>
    <t>Lieu Of Taxes</t>
  </si>
  <si>
    <t>2015 Attachment O Workpapers - Supporting Calculations for Allocation Factors</t>
  </si>
  <si>
    <t>Transmission Plant - TP Allocation Factor</t>
  </si>
  <si>
    <t>Transmission Plant Excluded From ISO Rates</t>
  </si>
  <si>
    <t>Transmission Plant Included In OATT Ancillary Services</t>
  </si>
  <si>
    <t>Transmission Expenses - TE Allocation Factor</t>
  </si>
  <si>
    <t>Account 561 - Load Dispatching Labor &amp; Other Expense</t>
  </si>
  <si>
    <t>Account 561 - Balancing Authority</t>
  </si>
  <si>
    <t>Total Transmission Expenses included in OATT Ancillary Services</t>
  </si>
  <si>
    <t>Account 456 - Schedule 1 transactions with load not in divisor</t>
  </si>
  <si>
    <t>Wages &amp; Salaries Allocation Factor (W&amp;S)</t>
  </si>
  <si>
    <t>Total Wages &amp; Salaries</t>
  </si>
  <si>
    <t>2015 Attachment O Workpapers - Capital Structure</t>
  </si>
  <si>
    <t>Actuals for 12 Months Ending December 31, 2015</t>
  </si>
  <si>
    <t>Long-Term Debt</t>
  </si>
  <si>
    <r>
      <t>Long-Term Debt Interest</t>
    </r>
    <r>
      <rPr>
        <b/>
        <sz val="9"/>
        <rFont val="Arial"/>
        <family val="2"/>
      </rPr>
      <t xml:space="preserve"> *</t>
    </r>
  </si>
  <si>
    <t>Cost of Long-Term Debt</t>
  </si>
  <si>
    <t>Capital Structure</t>
  </si>
  <si>
    <t>Proprietary Capital</t>
  </si>
  <si>
    <t>Long Term Debt Balance</t>
  </si>
  <si>
    <t xml:space="preserve">January </t>
  </si>
  <si>
    <t>* Long Term Interest Calculation - See Rate Development Explanation worksheet</t>
  </si>
  <si>
    <t>Interest Expense</t>
  </si>
  <si>
    <t>Group B Lease Interest</t>
  </si>
  <si>
    <t>Coal Car Lease Interest</t>
  </si>
  <si>
    <t>Elk River Processing Plant</t>
  </si>
  <si>
    <t>Genoa 3</t>
  </si>
  <si>
    <t>GAE Loadout Facility</t>
  </si>
  <si>
    <t>Falkirk interest reclassified to fuel</t>
  </si>
  <si>
    <t>Total Long-Term Debt Interest</t>
  </si>
  <si>
    <t>2015 Attachment O Workpapers - Revenue Credits</t>
  </si>
  <si>
    <t>Account 454 - Rent From Electric Property</t>
  </si>
  <si>
    <t>Transmission Related Rent</t>
  </si>
  <si>
    <t>Account 456 - Other Electric Revenue</t>
  </si>
  <si>
    <t>a. Transmission Charges For All Transmission Transactions (Note X)</t>
  </si>
  <si>
    <t>b. Transmission Charges For All Transmission Transactions Included In Divisor On Page 1</t>
  </si>
  <si>
    <t>c. Transmission Charges Associated with Schedule 26 (Note X)</t>
  </si>
  <si>
    <t>d. Transmission Charges Associated with Schedule 26A (Note DD)</t>
  </si>
  <si>
    <t xml:space="preserve">Total of (a)-(b)-(c)-(d)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</si>
</sst>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 h:mm\ AM/PM"/>
    <numFmt numFmtId="165" formatCode="General_)"/>
    <numFmt numFmtId="166" formatCode="_(* #,##0_);_(* \(#,##0\);_(* &quot;-&quot;??_);_(@_)"/>
    <numFmt numFmtId="167" formatCode="#,##0.00000000_);[Red]\(#,##0.00000000\)"/>
    <numFmt numFmtId="168" formatCode="_(&quot;$&quot;* #,##0_);_(&quot;$&quot;* \(#,##0\);_(&quot;$&quot;* &quot;-&quot;??_);_(@_)"/>
    <numFmt numFmtId="169" formatCode="[$-F800]dddd\,\ mmmm\ dd\,\ yyyy"/>
    <numFmt numFmtId="170" formatCode="&quot;$&quot;#,##0"/>
    <numFmt numFmtId="171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2" tint="-0.249977111117893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2"/>
      <name val="Garamond"/>
      <family val="1"/>
    </font>
    <font>
      <u/>
      <sz val="9"/>
      <name val="Arial"/>
      <family val="2"/>
    </font>
    <font>
      <sz val="7"/>
      <name val="Arial Narrow"/>
      <family val="2"/>
    </font>
    <font>
      <sz val="13"/>
      <name val="Arial"/>
      <family val="2"/>
    </font>
    <font>
      <b/>
      <sz val="9"/>
      <color indexed="14"/>
      <name val="Arial"/>
      <family val="2"/>
    </font>
    <font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5" fillId="0" borderId="0"/>
    <xf numFmtId="38" fontId="5" fillId="0" borderId="0"/>
    <xf numFmtId="43" fontId="5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38" fontId="5" fillId="0" borderId="0"/>
    <xf numFmtId="0" fontId="23" fillId="0" borderId="0"/>
    <xf numFmtId="44" fontId="1" fillId="0" borderId="0" applyFont="0" applyFill="0" applyBorder="0" applyAlignment="0" applyProtection="0"/>
    <xf numFmtId="0" fontId="25" fillId="0" borderId="0" applyBorder="0"/>
    <xf numFmtId="0" fontId="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1" fillId="0" borderId="0"/>
    <xf numFmtId="44" fontId="5" fillId="0" borderId="0" applyFont="0" applyFill="0" applyBorder="0" applyAlignment="0" applyProtection="0"/>
    <xf numFmtId="0" fontId="11" fillId="0" borderId="0"/>
    <xf numFmtId="0" fontId="11" fillId="0" borderId="0"/>
  </cellStyleXfs>
  <cellXfs count="35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3" applyNumberFormat="1" applyFont="1" applyAlignment="1" applyProtection="1"/>
    <xf numFmtId="38" fontId="6" fillId="0" borderId="0" xfId="3" applyFont="1"/>
    <xf numFmtId="165" fontId="6" fillId="0" borderId="0" xfId="3" applyNumberFormat="1" applyFont="1" applyAlignment="1" applyProtection="1">
      <alignment horizontal="right"/>
    </xf>
    <xf numFmtId="38" fontId="7" fillId="0" borderId="0" xfId="3" applyFont="1"/>
    <xf numFmtId="38" fontId="6" fillId="0" borderId="0" xfId="3" applyFont="1" applyAlignment="1"/>
    <xf numFmtId="38" fontId="7" fillId="0" borderId="0" xfId="4" applyFont="1"/>
    <xf numFmtId="38" fontId="7" fillId="0" borderId="0" xfId="3" applyFont="1" applyAlignment="1"/>
    <xf numFmtId="38" fontId="7" fillId="0" borderId="0" xfId="3" applyFont="1" applyAlignment="1">
      <alignment horizontal="center"/>
    </xf>
    <xf numFmtId="165" fontId="6" fillId="0" borderId="0" xfId="3" applyNumberFormat="1" applyFont="1" applyAlignment="1" applyProtection="1">
      <alignment horizontal="center"/>
    </xf>
    <xf numFmtId="38" fontId="7" fillId="0" borderId="0" xfId="3" applyFont="1" applyBorder="1"/>
    <xf numFmtId="165" fontId="7" fillId="0" borderId="0" xfId="3" applyNumberFormat="1" applyFont="1" applyAlignment="1" applyProtection="1">
      <alignment horizontal="center"/>
    </xf>
    <xf numFmtId="38" fontId="6" fillId="0" borderId="0" xfId="3" applyFont="1" applyAlignment="1">
      <alignment horizontal="center"/>
    </xf>
    <xf numFmtId="38" fontId="7" fillId="0" borderId="1" xfId="3" applyFont="1" applyBorder="1" applyAlignment="1"/>
    <xf numFmtId="38" fontId="6" fillId="0" borderId="2" xfId="3" applyFont="1" applyBorder="1"/>
    <xf numFmtId="38" fontId="6" fillId="0" borderId="0" xfId="3" applyFont="1" applyBorder="1"/>
    <xf numFmtId="165" fontId="6" fillId="0" borderId="2" xfId="3" applyNumberFormat="1" applyFont="1" applyBorder="1" applyAlignment="1" applyProtection="1">
      <alignment horizontal="center"/>
    </xf>
    <xf numFmtId="165" fontId="6" fillId="0" borderId="1" xfId="3" applyNumberFormat="1" applyFont="1" applyBorder="1" applyAlignment="1" applyProtection="1">
      <alignment horizontal="center"/>
    </xf>
    <xf numFmtId="165" fontId="6" fillId="0" borderId="0" xfId="3" applyNumberFormat="1" applyFont="1" applyBorder="1" applyAlignment="1" applyProtection="1">
      <alignment horizontal="center"/>
    </xf>
    <xf numFmtId="165" fontId="6" fillId="0" borderId="2" xfId="3" applyNumberFormat="1" applyFont="1" applyFill="1" applyBorder="1" applyAlignment="1" applyProtection="1">
      <alignment horizontal="center"/>
    </xf>
    <xf numFmtId="38" fontId="7" fillId="0" borderId="0" xfId="3" quotePrefix="1" applyFont="1" applyAlignment="1">
      <alignment horizontal="left"/>
    </xf>
    <xf numFmtId="49" fontId="7" fillId="0" borderId="0" xfId="3" applyNumberFormat="1" applyFont="1" applyAlignment="1" applyProtection="1">
      <alignment horizontal="left"/>
    </xf>
    <xf numFmtId="37" fontId="8" fillId="0" borderId="0" xfId="1" applyNumberFormat="1" applyFont="1" applyBorder="1" applyAlignment="1">
      <alignment horizontal="center"/>
    </xf>
    <xf numFmtId="166" fontId="9" fillId="0" borderId="0" xfId="1" applyNumberFormat="1" applyFont="1" applyBorder="1"/>
    <xf numFmtId="166" fontId="9" fillId="0" borderId="0" xfId="1" applyNumberFormat="1" applyFont="1" applyBorder="1" applyAlignment="1">
      <alignment horizontal="right"/>
    </xf>
    <xf numFmtId="166" fontId="10" fillId="0" borderId="0" xfId="1" applyNumberFormat="1" applyFont="1" applyBorder="1" applyAlignment="1">
      <alignment horizontal="right"/>
    </xf>
    <xf numFmtId="37" fontId="8" fillId="0" borderId="0" xfId="1" applyNumberFormat="1" applyFont="1" applyAlignment="1" applyProtection="1">
      <alignment horizontal="center"/>
    </xf>
    <xf numFmtId="49" fontId="7" fillId="0" borderId="2" xfId="3" applyNumberFormat="1" applyFont="1" applyBorder="1" applyAlignment="1" applyProtection="1">
      <alignment horizontal="left"/>
    </xf>
    <xf numFmtId="37" fontId="7" fillId="0" borderId="3" xfId="3" applyNumberFormat="1" applyFont="1" applyBorder="1" applyProtection="1"/>
    <xf numFmtId="37" fontId="7" fillId="0" borderId="3" xfId="3" applyNumberFormat="1" applyFont="1" applyBorder="1" applyAlignment="1" applyProtection="1">
      <alignment horizontal="center"/>
    </xf>
    <xf numFmtId="37" fontId="7" fillId="0" borderId="0" xfId="3" applyNumberFormat="1" applyFont="1" applyProtection="1"/>
    <xf numFmtId="37" fontId="7" fillId="0" borderId="3" xfId="3" applyNumberFormat="1" applyFont="1" applyBorder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8" fillId="0" borderId="3" xfId="3" applyNumberFormat="1" applyFont="1" applyBorder="1" applyProtection="1"/>
    <xf numFmtId="165" fontId="6" fillId="0" borderId="0" xfId="3" applyNumberFormat="1" applyFont="1" applyAlignment="1" applyProtection="1">
      <alignment horizontal="left"/>
    </xf>
    <xf numFmtId="165" fontId="6" fillId="0" borderId="0" xfId="3" quotePrefix="1" applyNumberFormat="1" applyFont="1" applyAlignment="1" applyProtection="1">
      <alignment horizontal="left"/>
    </xf>
    <xf numFmtId="37" fontId="6" fillId="2" borderId="4" xfId="3" applyNumberFormat="1" applyFont="1" applyFill="1" applyBorder="1" applyAlignment="1" applyProtection="1">
      <alignment horizontal="center"/>
    </xf>
    <xf numFmtId="37" fontId="6" fillId="0" borderId="0" xfId="3" applyNumberFormat="1" applyFont="1" applyProtection="1"/>
    <xf numFmtId="5" fontId="7" fillId="0" borderId="0" xfId="3" applyNumberFormat="1" applyFont="1" applyProtection="1"/>
    <xf numFmtId="37" fontId="6" fillId="0" borderId="0" xfId="3" applyNumberFormat="1" applyFont="1" applyBorder="1" applyAlignment="1">
      <alignment horizontal="right"/>
    </xf>
    <xf numFmtId="38" fontId="8" fillId="0" borderId="0" xfId="3" applyFont="1"/>
    <xf numFmtId="38" fontId="6" fillId="0" borderId="0" xfId="3" applyFont="1" applyFill="1"/>
    <xf numFmtId="165" fontId="6" fillId="0" borderId="0" xfId="3" applyNumberFormat="1" applyFont="1" applyFill="1" applyAlignment="1" applyProtection="1">
      <alignment horizontal="right"/>
    </xf>
    <xf numFmtId="38" fontId="7" fillId="0" borderId="0" xfId="3" applyFont="1" applyFill="1"/>
    <xf numFmtId="38" fontId="7" fillId="0" borderId="0" xfId="3" applyFont="1" applyFill="1" applyBorder="1"/>
    <xf numFmtId="165" fontId="7" fillId="0" borderId="0" xfId="3" applyNumberFormat="1" applyFont="1" applyFill="1" applyAlignment="1" applyProtection="1">
      <alignment horizontal="center"/>
    </xf>
    <xf numFmtId="38" fontId="6" fillId="0" borderId="0" xfId="3" applyFont="1" applyBorder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/>
    </xf>
    <xf numFmtId="38" fontId="6" fillId="0" borderId="2" xfId="3" applyFont="1" applyBorder="1" applyAlignment="1">
      <alignment horizontal="center"/>
    </xf>
    <xf numFmtId="17" fontId="7" fillId="0" borderId="0" xfId="3" applyNumberFormat="1" applyFont="1" applyAlignment="1" applyProtection="1">
      <alignment horizontal="left"/>
    </xf>
    <xf numFmtId="44" fontId="8" fillId="0" borderId="0" xfId="3" applyNumberFormat="1" applyFont="1" applyFill="1" applyProtection="1"/>
    <xf numFmtId="38" fontId="10" fillId="0" borderId="0" xfId="3" applyFont="1" applyFill="1" applyBorder="1"/>
    <xf numFmtId="42" fontId="8" fillId="0" borderId="0" xfId="3" applyNumberFormat="1" applyFont="1" applyFill="1" applyProtection="1"/>
    <xf numFmtId="5" fontId="8" fillId="0" borderId="0" xfId="3" applyNumberFormat="1" applyFont="1" applyFill="1" applyProtection="1"/>
    <xf numFmtId="5" fontId="10" fillId="0" borderId="0" xfId="3" applyNumberFormat="1" applyFont="1" applyProtection="1"/>
    <xf numFmtId="41" fontId="8" fillId="0" borderId="0" xfId="3" applyNumberFormat="1" applyFont="1" applyFill="1" applyProtection="1"/>
    <xf numFmtId="166" fontId="10" fillId="0" borderId="0" xfId="5" applyNumberFormat="1" applyFont="1" applyFill="1" applyBorder="1"/>
    <xf numFmtId="166" fontId="8" fillId="0" borderId="0" xfId="5" applyNumberFormat="1" applyFont="1" applyFill="1" applyBorder="1"/>
    <xf numFmtId="166" fontId="10" fillId="0" borderId="0" xfId="5" applyNumberFormat="1" applyFont="1" applyBorder="1" applyAlignment="1">
      <alignment horizontal="right"/>
    </xf>
    <xf numFmtId="17" fontId="7" fillId="0" borderId="2" xfId="3" applyNumberFormat="1" applyFont="1" applyBorder="1" applyAlignment="1" applyProtection="1">
      <alignment horizontal="left"/>
    </xf>
    <xf numFmtId="42" fontId="6" fillId="2" borderId="4" xfId="3" applyNumberFormat="1" applyFont="1" applyFill="1" applyBorder="1" applyProtection="1"/>
    <xf numFmtId="42" fontId="7" fillId="0" borderId="0" xfId="3" applyNumberFormat="1" applyFont="1"/>
    <xf numFmtId="42" fontId="6" fillId="0" borderId="0" xfId="3" applyNumberFormat="1" applyFont="1"/>
    <xf numFmtId="42" fontId="6" fillId="0" borderId="0" xfId="3" applyNumberFormat="1" applyFont="1" applyProtection="1"/>
    <xf numFmtId="42" fontId="7" fillId="0" borderId="0" xfId="3" applyNumberFormat="1" applyFont="1" applyProtection="1"/>
    <xf numFmtId="42" fontId="6" fillId="0" borderId="0" xfId="3" applyNumberFormat="1" applyFont="1" applyBorder="1" applyAlignment="1">
      <alignment horizontal="right"/>
    </xf>
    <xf numFmtId="0" fontId="11" fillId="0" borderId="0" xfId="6"/>
    <xf numFmtId="43" fontId="11" fillId="0" borderId="0" xfId="5" applyFont="1"/>
    <xf numFmtId="43" fontId="7" fillId="0" borderId="0" xfId="5" applyFont="1"/>
    <xf numFmtId="0" fontId="7" fillId="0" borderId="0" xfId="3" applyNumberFormat="1" applyFont="1"/>
    <xf numFmtId="41" fontId="8" fillId="0" borderId="0" xfId="3" applyNumberFormat="1" applyFont="1" applyProtection="1"/>
    <xf numFmtId="167" fontId="8" fillId="0" borderId="0" xfId="3" applyNumberFormat="1" applyFont="1" applyBorder="1"/>
    <xf numFmtId="38" fontId="8" fillId="0" borderId="0" xfId="3" applyFont="1" applyBorder="1"/>
    <xf numFmtId="165" fontId="6" fillId="0" borderId="0" xfId="3" quotePrefix="1" applyNumberFormat="1" applyFont="1" applyBorder="1" applyAlignment="1" applyProtection="1">
      <alignment horizontal="left"/>
    </xf>
    <xf numFmtId="38" fontId="10" fillId="0" borderId="0" xfId="3" applyFont="1" applyBorder="1"/>
    <xf numFmtId="5" fontId="8" fillId="0" borderId="0" xfId="3" applyNumberFormat="1" applyFont="1" applyProtection="1"/>
    <xf numFmtId="166" fontId="10" fillId="0" borderId="0" xfId="5" applyNumberFormat="1" applyFont="1" applyBorder="1"/>
    <xf numFmtId="166" fontId="8" fillId="0" borderId="0" xfId="5" applyNumberFormat="1" applyFont="1" applyBorder="1"/>
    <xf numFmtId="38" fontId="7" fillId="0" borderId="0" xfId="3" applyFont="1" applyBorder="1" applyAlignment="1"/>
    <xf numFmtId="168" fontId="8" fillId="0" borderId="0" xfId="2" applyNumberFormat="1" applyFont="1" applyFill="1" applyProtection="1"/>
    <xf numFmtId="168" fontId="10" fillId="0" borderId="0" xfId="2" applyNumberFormat="1" applyFont="1" applyFill="1" applyBorder="1"/>
    <xf numFmtId="168" fontId="0" fillId="0" borderId="0" xfId="2" applyNumberFormat="1" applyFont="1"/>
    <xf numFmtId="43" fontId="16" fillId="0" borderId="0" xfId="7" applyFont="1" applyFill="1"/>
    <xf numFmtId="42" fontId="8" fillId="0" borderId="0" xfId="2" applyNumberFormat="1" applyFont="1" applyFill="1" applyProtection="1"/>
    <xf numFmtId="42" fontId="0" fillId="0" borderId="0" xfId="0" applyNumberFormat="1"/>
    <xf numFmtId="168" fontId="6" fillId="0" borderId="4" xfId="2" applyNumberFormat="1" applyFont="1" applyFill="1" applyBorder="1" applyProtection="1"/>
    <xf numFmtId="168" fontId="7" fillId="0" borderId="0" xfId="2" applyNumberFormat="1" applyFont="1" applyFill="1"/>
    <xf numFmtId="168" fontId="6" fillId="0" borderId="0" xfId="2" applyNumberFormat="1" applyFont="1" applyFill="1"/>
    <xf numFmtId="168" fontId="6" fillId="3" borderId="4" xfId="2" applyNumberFormat="1" applyFont="1" applyFill="1" applyBorder="1" applyProtection="1"/>
    <xf numFmtId="0" fontId="17" fillId="0" borderId="0" xfId="8" applyAlignment="1" applyProtection="1"/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7" fontId="0" fillId="0" borderId="0" xfId="0" applyNumberFormat="1" applyAlignment="1">
      <alignment horizontal="left"/>
    </xf>
    <xf numFmtId="44" fontId="19" fillId="4" borderId="6" xfId="2" applyFont="1" applyFill="1" applyBorder="1"/>
    <xf numFmtId="44" fontId="0" fillId="0" borderId="7" xfId="2" applyFont="1" applyBorder="1"/>
    <xf numFmtId="44" fontId="0" fillId="0" borderId="0" xfId="2" applyFont="1"/>
    <xf numFmtId="44" fontId="19" fillId="4" borderId="7" xfId="2" applyFont="1" applyFill="1" applyBorder="1"/>
    <xf numFmtId="44" fontId="0" fillId="0" borderId="7" xfId="0" applyNumberFormat="1" applyBorder="1"/>
    <xf numFmtId="44" fontId="19" fillId="4" borderId="8" xfId="2" applyFont="1" applyFill="1" applyBorder="1"/>
    <xf numFmtId="44" fontId="0" fillId="0" borderId="9" xfId="2" applyFont="1" applyBorder="1"/>
    <xf numFmtId="44" fontId="19" fillId="4" borderId="9" xfId="2" applyFont="1" applyFill="1" applyBorder="1"/>
    <xf numFmtId="44" fontId="0" fillId="0" borderId="9" xfId="0" applyNumberFormat="1" applyBorder="1"/>
    <xf numFmtId="0" fontId="0" fillId="4" borderId="9" xfId="0" applyFill="1" applyBorder="1"/>
    <xf numFmtId="0" fontId="0" fillId="4" borderId="8" xfId="0" applyFill="1" applyBorder="1"/>
    <xf numFmtId="0" fontId="0" fillId="0" borderId="9" xfId="0" applyBorder="1"/>
    <xf numFmtId="44" fontId="0" fillId="0" borderId="10" xfId="0" applyNumberFormat="1" applyBorder="1"/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applyFill="1"/>
    <xf numFmtId="44" fontId="0" fillId="0" borderId="0" xfId="0" applyNumberFormat="1" applyFill="1"/>
    <xf numFmtId="0" fontId="16" fillId="0" borderId="7" xfId="0" applyFont="1" applyBorder="1" applyAlignment="1">
      <alignment horizontal="center" vertical="top" wrapText="1"/>
    </xf>
    <xf numFmtId="44" fontId="19" fillId="4" borderId="10" xfId="2" applyFont="1" applyFill="1" applyBorder="1"/>
    <xf numFmtId="44" fontId="0" fillId="0" borderId="10" xfId="2" applyFont="1" applyBorder="1"/>
    <xf numFmtId="0" fontId="0" fillId="0" borderId="9" xfId="0" applyFill="1" applyBorder="1"/>
    <xf numFmtId="44" fontId="0" fillId="0" borderId="9" xfId="0" applyNumberFormat="1" applyFill="1" applyBorder="1"/>
    <xf numFmtId="44" fontId="0" fillId="4" borderId="10" xfId="0" applyNumberFormat="1" applyFill="1" applyBorder="1"/>
    <xf numFmtId="0" fontId="0" fillId="4" borderId="5" xfId="0" applyFill="1" applyBorder="1" applyAlignment="1">
      <alignment horizontal="center" vertical="top" wrapText="1"/>
    </xf>
    <xf numFmtId="0" fontId="20" fillId="0" borderId="0" xfId="9" applyFont="1" applyAlignment="1">
      <alignment horizontal="right"/>
    </xf>
    <xf numFmtId="3" fontId="11" fillId="4" borderId="0" xfId="10" applyNumberFormat="1" applyFont="1" applyFill="1" applyAlignment="1">
      <alignment horizontal="right"/>
    </xf>
    <xf numFmtId="0" fontId="20" fillId="0" borderId="0" xfId="11" applyFont="1" applyAlignment="1">
      <alignment horizontal="right"/>
    </xf>
    <xf numFmtId="168" fontId="0" fillId="4" borderId="0" xfId="0" applyNumberFormat="1" applyFill="1"/>
    <xf numFmtId="168" fontId="0" fillId="0" borderId="0" xfId="0" applyNumberFormat="1"/>
    <xf numFmtId="0" fontId="21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8" fillId="0" borderId="0" xfId="13" applyFont="1"/>
    <xf numFmtId="0" fontId="22" fillId="0" borderId="0" xfId="13" applyFont="1" applyAlignment="1">
      <alignment horizontal="center"/>
    </xf>
    <xf numFmtId="0" fontId="22" fillId="0" borderId="2" xfId="13" applyFont="1" applyBorder="1" applyAlignment="1">
      <alignment horizontal="center"/>
    </xf>
    <xf numFmtId="168" fontId="8" fillId="0" borderId="0" xfId="14" applyNumberFormat="1" applyFont="1" applyProtection="1"/>
    <xf numFmtId="37" fontId="8" fillId="0" borderId="0" xfId="3" applyNumberFormat="1" applyFont="1" applyBorder="1"/>
    <xf numFmtId="49" fontId="7" fillId="0" borderId="2" xfId="3" applyNumberFormat="1" applyFont="1" applyBorder="1"/>
    <xf numFmtId="168" fontId="8" fillId="0" borderId="0" xfId="14" applyNumberFormat="1" applyFont="1" applyBorder="1"/>
    <xf numFmtId="165" fontId="7" fillId="0" borderId="0" xfId="3" applyNumberFormat="1" applyFont="1" applyAlignment="1" applyProtection="1">
      <alignment horizontal="left"/>
    </xf>
    <xf numFmtId="37" fontId="7" fillId="0" borderId="0" xfId="3" applyNumberFormat="1" applyFont="1" applyBorder="1" applyProtection="1"/>
    <xf numFmtId="0" fontId="11" fillId="0" borderId="0" xfId="13"/>
    <xf numFmtId="0" fontId="11" fillId="0" borderId="0" xfId="13" applyAlignment="1">
      <alignment wrapText="1"/>
    </xf>
    <xf numFmtId="169" fontId="7" fillId="0" borderId="0" xfId="3" applyNumberFormat="1" applyFont="1"/>
    <xf numFmtId="165" fontId="22" fillId="0" borderId="0" xfId="15" applyNumberFormat="1" applyFont="1" applyAlignment="1" applyProtection="1">
      <alignment horizontal="left"/>
    </xf>
    <xf numFmtId="0" fontId="8" fillId="0" borderId="0" xfId="16" applyFont="1"/>
    <xf numFmtId="0" fontId="8" fillId="0" borderId="0" xfId="16" applyFont="1" applyBorder="1"/>
    <xf numFmtId="165" fontId="22" fillId="0" borderId="0" xfId="3" applyNumberFormat="1" applyFont="1" applyAlignment="1" applyProtection="1"/>
    <xf numFmtId="0" fontId="8" fillId="0" borderId="0" xfId="16" applyFont="1" applyAlignment="1">
      <alignment horizontal="left"/>
    </xf>
    <xf numFmtId="0" fontId="8" fillId="0" borderId="0" xfId="16" applyFont="1" applyAlignment="1">
      <alignment horizontal="center"/>
    </xf>
    <xf numFmtId="0" fontId="22" fillId="0" borderId="0" xfId="16" applyFont="1"/>
    <xf numFmtId="0" fontId="22" fillId="0" borderId="0" xfId="16" applyFont="1" applyBorder="1"/>
    <xf numFmtId="0" fontId="22" fillId="0" borderId="0" xfId="16" applyFont="1" applyAlignment="1">
      <alignment horizontal="center"/>
    </xf>
    <xf numFmtId="0" fontId="8" fillId="0" borderId="1" xfId="16" applyFont="1" applyBorder="1" applyAlignment="1">
      <alignment horizontal="left"/>
    </xf>
    <xf numFmtId="0" fontId="8" fillId="0" borderId="0" xfId="16" applyFont="1" applyBorder="1" applyAlignment="1">
      <alignment horizontal="left"/>
    </xf>
    <xf numFmtId="0" fontId="22" fillId="0" borderId="2" xfId="16" applyFont="1" applyBorder="1" applyAlignment="1">
      <alignment horizontal="left"/>
    </xf>
    <xf numFmtId="0" fontId="22" fillId="0" borderId="0" xfId="16" applyFont="1" applyAlignment="1">
      <alignment horizontal="left"/>
    </xf>
    <xf numFmtId="0" fontId="22" fillId="0" borderId="1" xfId="16" applyFont="1" applyBorder="1" applyAlignment="1">
      <alignment horizontal="left"/>
    </xf>
    <xf numFmtId="0" fontId="22" fillId="0" borderId="1" xfId="16" applyFont="1" applyBorder="1" applyAlignment="1">
      <alignment horizontal="center"/>
    </xf>
    <xf numFmtId="0" fontId="8" fillId="0" borderId="2" xfId="16" applyFont="1" applyBorder="1" applyAlignment="1">
      <alignment horizontal="left"/>
    </xf>
    <xf numFmtId="0" fontId="8" fillId="0" borderId="2" xfId="16" applyFont="1" applyBorder="1"/>
    <xf numFmtId="42" fontId="8" fillId="0" borderId="0" xfId="16" applyNumberFormat="1" applyFont="1" applyFill="1" applyProtection="1"/>
    <xf numFmtId="41" fontId="8" fillId="0" borderId="0" xfId="16" applyNumberFormat="1" applyFont="1" applyFill="1" applyProtection="1"/>
    <xf numFmtId="0" fontId="8" fillId="0" borderId="0" xfId="16" applyFont="1" applyBorder="1" applyAlignment="1">
      <alignment horizontal="center"/>
    </xf>
    <xf numFmtId="42" fontId="8" fillId="0" borderId="11" xfId="16" applyNumberFormat="1" applyFont="1" applyFill="1" applyBorder="1" applyProtection="1"/>
    <xf numFmtId="5" fontId="8" fillId="0" borderId="0" xfId="16" applyNumberFormat="1" applyFont="1" applyProtection="1"/>
    <xf numFmtId="0" fontId="8" fillId="0" borderId="2" xfId="16" applyFont="1" applyBorder="1" applyAlignment="1">
      <alignment horizontal="center"/>
    </xf>
    <xf numFmtId="5" fontId="8" fillId="0" borderId="2" xfId="16" applyNumberFormat="1" applyFont="1" applyBorder="1" applyProtection="1"/>
    <xf numFmtId="0" fontId="22" fillId="0" borderId="0" xfId="16" applyFont="1" applyBorder="1" applyAlignment="1">
      <alignment horizontal="left"/>
    </xf>
    <xf numFmtId="0" fontId="8" fillId="0" borderId="0" xfId="16" applyFont="1" applyBorder="1" applyAlignment="1"/>
    <xf numFmtId="5" fontId="8" fillId="0" borderId="0" xfId="16" applyNumberFormat="1" applyFont="1" applyBorder="1" applyProtection="1"/>
    <xf numFmtId="0" fontId="22" fillId="0" borderId="0" xfId="16" applyFont="1" applyFill="1" applyBorder="1" applyAlignment="1">
      <alignment horizontal="left"/>
    </xf>
    <xf numFmtId="42" fontId="22" fillId="2" borderId="4" xfId="16" applyNumberFormat="1" applyFont="1" applyFill="1" applyBorder="1" applyProtection="1"/>
    <xf numFmtId="5" fontId="22" fillId="0" borderId="0" xfId="16" applyNumberFormat="1" applyFont="1" applyBorder="1" applyProtection="1"/>
    <xf numFmtId="42" fontId="22" fillId="2" borderId="0" xfId="16" applyNumberFormat="1" applyFont="1" applyFill="1" applyBorder="1" applyProtection="1"/>
    <xf numFmtId="41" fontId="8" fillId="0" borderId="0" xfId="16" applyNumberFormat="1" applyFont="1" applyFill="1"/>
    <xf numFmtId="42" fontId="8" fillId="0" borderId="11" xfId="17" applyNumberFormat="1" applyFont="1" applyBorder="1" applyProtection="1"/>
    <xf numFmtId="0" fontId="24" fillId="0" borderId="2" xfId="16" applyFont="1" applyBorder="1" applyAlignment="1">
      <alignment horizontal="center"/>
    </xf>
    <xf numFmtId="37" fontId="8" fillId="0" borderId="2" xfId="16" applyNumberFormat="1" applyFont="1" applyBorder="1" applyProtection="1"/>
    <xf numFmtId="168" fontId="8" fillId="0" borderId="0" xfId="16" applyNumberFormat="1" applyFont="1" applyFill="1" applyProtection="1"/>
    <xf numFmtId="37" fontId="8" fillId="0" borderId="0" xfId="16" applyNumberFormat="1" applyFont="1" applyProtection="1"/>
    <xf numFmtId="42" fontId="8" fillId="3" borderId="4" xfId="16" applyNumberFormat="1" applyFont="1" applyFill="1" applyBorder="1"/>
    <xf numFmtId="5" fontId="8" fillId="0" borderId="0" xfId="16" applyNumberFormat="1" applyFont="1" applyBorder="1"/>
    <xf numFmtId="37" fontId="8" fillId="0" borderId="0" xfId="16" applyNumberFormat="1" applyFont="1"/>
    <xf numFmtId="168" fontId="8" fillId="0" borderId="0" xfId="17" applyNumberFormat="1" applyFont="1"/>
    <xf numFmtId="5" fontId="22" fillId="0" borderId="0" xfId="16" applyNumberFormat="1" applyFont="1" applyBorder="1"/>
    <xf numFmtId="44" fontId="8" fillId="0" borderId="0" xfId="16" applyNumberFormat="1" applyFont="1" applyFill="1" applyProtection="1"/>
    <xf numFmtId="0" fontId="8" fillId="0" borderId="0" xfId="16" applyFont="1" applyFill="1" applyAlignment="1">
      <alignment horizontal="center"/>
    </xf>
    <xf numFmtId="41" fontId="8" fillId="0" borderId="0" xfId="16" applyNumberFormat="1" applyFont="1" applyFill="1" applyBorder="1" applyProtection="1"/>
    <xf numFmtId="41" fontId="8" fillId="0" borderId="0" xfId="16" applyNumberFormat="1" applyFont="1" applyBorder="1" applyProtection="1"/>
    <xf numFmtId="42" fontId="8" fillId="3" borderId="3" xfId="16" applyNumberFormat="1" applyFont="1" applyFill="1" applyBorder="1"/>
    <xf numFmtId="5" fontId="22" fillId="0" borderId="0" xfId="16" applyNumberFormat="1" applyFont="1" applyBorder="1" applyAlignment="1">
      <alignment horizontal="left"/>
    </xf>
    <xf numFmtId="42" fontId="8" fillId="0" borderId="12" xfId="17" applyNumberFormat="1" applyFont="1" applyBorder="1"/>
    <xf numFmtId="37" fontId="8" fillId="0" borderId="0" xfId="16" applyNumberFormat="1" applyFont="1" applyBorder="1"/>
    <xf numFmtId="0" fontId="2" fillId="0" borderId="0" xfId="16" applyFont="1" applyAlignment="1">
      <alignment horizontal="left"/>
    </xf>
    <xf numFmtId="42" fontId="8" fillId="0" borderId="0" xfId="16" applyNumberFormat="1" applyFont="1"/>
    <xf numFmtId="5" fontId="8" fillId="0" borderId="0" xfId="16" applyNumberFormat="1" applyFont="1" applyBorder="1" applyAlignment="1">
      <alignment horizontal="left" indent="1"/>
    </xf>
    <xf numFmtId="44" fontId="8" fillId="0" borderId="0" xfId="16" applyNumberFormat="1" applyFont="1" applyFill="1"/>
    <xf numFmtId="0" fontId="8" fillId="0" borderId="0" xfId="16" applyFont="1" applyAlignment="1">
      <alignment horizontal="left" indent="1"/>
    </xf>
    <xf numFmtId="41" fontId="8" fillId="0" borderId="0" xfId="16" applyNumberFormat="1" applyFont="1"/>
    <xf numFmtId="0" fontId="26" fillId="0" borderId="0" xfId="18" applyFont="1" applyFill="1" applyBorder="1" applyAlignment="1" applyProtection="1"/>
    <xf numFmtId="0" fontId="8" fillId="0" borderId="0" xfId="16" applyFont="1" applyFill="1" applyBorder="1"/>
    <xf numFmtId="42" fontId="8" fillId="0" borderId="2" xfId="16" applyNumberFormat="1" applyFont="1" applyBorder="1"/>
    <xf numFmtId="42" fontId="22" fillId="0" borderId="0" xfId="16" applyNumberFormat="1" applyFont="1" applyFill="1"/>
    <xf numFmtId="42" fontId="8" fillId="0" borderId="0" xfId="16" applyNumberFormat="1" applyFont="1" applyFill="1"/>
    <xf numFmtId="0" fontId="26" fillId="0" borderId="0" xfId="18" quotePrefix="1" applyFont="1" applyFill="1" applyBorder="1" applyAlignment="1" applyProtection="1"/>
    <xf numFmtId="42" fontId="8" fillId="0" borderId="2" xfId="16" applyNumberFormat="1" applyFont="1" applyFill="1" applyBorder="1"/>
    <xf numFmtId="6" fontId="26" fillId="0" borderId="0" xfId="18" applyNumberFormat="1" applyFont="1" applyFill="1" applyBorder="1" applyProtection="1">
      <protection locked="0"/>
    </xf>
    <xf numFmtId="6" fontId="8" fillId="0" borderId="0" xfId="18" applyNumberFormat="1" applyFont="1" applyFill="1" applyBorder="1" applyProtection="1">
      <protection locked="0"/>
    </xf>
    <xf numFmtId="37" fontId="8" fillId="0" borderId="0" xfId="16" applyNumberFormat="1" applyFont="1" applyFill="1" applyBorder="1"/>
    <xf numFmtId="37" fontId="8" fillId="0" borderId="0" xfId="16" applyNumberFormat="1" applyFont="1" applyAlignment="1">
      <alignment horizontal="left"/>
    </xf>
    <xf numFmtId="0" fontId="8" fillId="0" borderId="0" xfId="19" applyFont="1"/>
    <xf numFmtId="5" fontId="8" fillId="0" borderId="0" xfId="16" applyNumberFormat="1" applyFont="1"/>
    <xf numFmtId="9" fontId="6" fillId="0" borderId="0" xfId="20" applyFont="1" applyAlignment="1">
      <alignment horizontal="left"/>
    </xf>
    <xf numFmtId="0" fontId="7" fillId="0" borderId="0" xfId="16" applyFont="1"/>
    <xf numFmtId="0" fontId="6" fillId="0" borderId="0" xfId="16" applyFont="1"/>
    <xf numFmtId="0" fontId="6" fillId="0" borderId="0" xfId="16" applyFont="1" applyAlignment="1" applyProtection="1">
      <alignment horizontal="right"/>
      <protection locked="0"/>
    </xf>
    <xf numFmtId="0" fontId="7" fillId="0" borderId="0" xfId="16" applyFont="1" applyAlignment="1">
      <alignment horizontal="left"/>
    </xf>
    <xf numFmtId="0" fontId="7" fillId="0" borderId="0" xfId="16" applyFont="1" applyAlignment="1">
      <alignment horizontal="right"/>
    </xf>
    <xf numFmtId="38" fontId="7" fillId="0" borderId="0" xfId="15" applyFont="1" applyAlignment="1">
      <alignment horizontal="left"/>
    </xf>
    <xf numFmtId="0" fontId="7" fillId="0" borderId="0" xfId="16" applyFont="1" applyAlignment="1">
      <alignment horizontal="center"/>
    </xf>
    <xf numFmtId="0" fontId="6" fillId="0" borderId="0" xfId="16" applyFont="1" applyAlignment="1">
      <alignment horizontal="center"/>
    </xf>
    <xf numFmtId="0" fontId="6" fillId="0" borderId="0" xfId="16" applyFont="1" applyBorder="1" applyAlignment="1">
      <alignment horizontal="center"/>
    </xf>
    <xf numFmtId="38" fontId="7" fillId="0" borderId="1" xfId="15" applyFont="1" applyBorder="1" applyAlignment="1">
      <alignment horizontal="left"/>
    </xf>
    <xf numFmtId="0" fontId="6" fillId="0" borderId="2" xfId="16" applyFont="1" applyBorder="1"/>
    <xf numFmtId="0" fontId="6" fillId="0" borderId="2" xfId="16" applyFont="1" applyBorder="1" applyAlignment="1">
      <alignment horizontal="center"/>
    </xf>
    <xf numFmtId="0" fontId="7" fillId="0" borderId="0" xfId="16" applyFont="1" applyBorder="1" applyAlignment="1">
      <alignment horizontal="center"/>
    </xf>
    <xf numFmtId="49" fontId="7" fillId="0" borderId="0" xfId="15" applyNumberFormat="1" applyFont="1" applyAlignment="1" applyProtection="1">
      <alignment horizontal="left"/>
    </xf>
    <xf numFmtId="42" fontId="8" fillId="0" borderId="0" xfId="16" applyNumberFormat="1" applyFont="1" applyBorder="1" applyProtection="1"/>
    <xf numFmtId="42" fontId="7" fillId="0" borderId="0" xfId="16" applyNumberFormat="1" applyFont="1" applyBorder="1" applyProtection="1"/>
    <xf numFmtId="42" fontId="7" fillId="0" borderId="0" xfId="14" applyNumberFormat="1" applyFont="1" applyBorder="1" applyAlignment="1">
      <alignment horizontal="right"/>
    </xf>
    <xf numFmtId="41" fontId="7" fillId="0" borderId="0" xfId="16" applyNumberFormat="1" applyFont="1" applyProtection="1"/>
    <xf numFmtId="41" fontId="7" fillId="0" borderId="0" xfId="14" applyNumberFormat="1" applyFont="1" applyBorder="1" applyAlignment="1">
      <alignment horizontal="right"/>
    </xf>
    <xf numFmtId="49" fontId="7" fillId="0" borderId="2" xfId="15" applyNumberFormat="1" applyFont="1" applyBorder="1" applyAlignment="1" applyProtection="1">
      <alignment horizontal="left"/>
    </xf>
    <xf numFmtId="41" fontId="7" fillId="0" borderId="0" xfId="14" applyNumberFormat="1" applyFont="1" applyFill="1" applyProtection="1"/>
    <xf numFmtId="37" fontId="7" fillId="0" borderId="3" xfId="16" applyNumberFormat="1" applyFont="1" applyBorder="1" applyProtection="1"/>
    <xf numFmtId="37" fontId="7" fillId="0" borderId="0" xfId="16" applyNumberFormat="1" applyFont="1" applyBorder="1" applyProtection="1"/>
    <xf numFmtId="37" fontId="7" fillId="0" borderId="0" xfId="16" applyNumberFormat="1" applyFont="1" applyProtection="1"/>
    <xf numFmtId="37" fontId="7" fillId="0" borderId="3" xfId="16" applyNumberFormat="1" applyFont="1" applyBorder="1" applyAlignment="1">
      <alignment horizontal="right"/>
    </xf>
    <xf numFmtId="0" fontId="6" fillId="0" borderId="0" xfId="16" applyFont="1" applyAlignment="1">
      <alignment horizontal="left"/>
    </xf>
    <xf numFmtId="42" fontId="6" fillId="2" borderId="4" xfId="21" applyNumberFormat="1" applyFont="1" applyFill="1" applyBorder="1" applyProtection="1"/>
    <xf numFmtId="42" fontId="6" fillId="0" borderId="0" xfId="16" applyNumberFormat="1" applyFont="1" applyFill="1" applyBorder="1" applyProtection="1"/>
    <xf numFmtId="42" fontId="6" fillId="2" borderId="4" xfId="16" applyNumberFormat="1" applyFont="1" applyFill="1" applyBorder="1" applyProtection="1"/>
    <xf numFmtId="42" fontId="7" fillId="0" borderId="0" xfId="16" applyNumberFormat="1" applyFont="1" applyProtection="1"/>
    <xf numFmtId="42" fontId="7" fillId="0" borderId="4" xfId="16" applyNumberFormat="1" applyFont="1" applyBorder="1" applyAlignment="1" applyProtection="1">
      <alignment horizontal="right"/>
    </xf>
    <xf numFmtId="0" fontId="27" fillId="0" borderId="0" xfId="16" applyFont="1" applyFill="1" applyAlignment="1">
      <alignment horizontal="center"/>
    </xf>
    <xf numFmtId="0" fontId="28" fillId="0" borderId="0" xfId="16" applyFont="1"/>
    <xf numFmtId="0" fontId="27" fillId="0" borderId="0" xfId="16" applyFont="1"/>
    <xf numFmtId="0" fontId="7" fillId="0" borderId="13" xfId="16" applyFont="1" applyBorder="1"/>
    <xf numFmtId="0" fontId="7" fillId="0" borderId="14" xfId="16" applyFont="1" applyBorder="1"/>
    <xf numFmtId="0" fontId="6" fillId="0" borderId="15" xfId="16" applyFont="1" applyBorder="1"/>
    <xf numFmtId="0" fontId="7" fillId="0" borderId="16" xfId="16" applyFont="1" applyBorder="1"/>
    <xf numFmtId="0" fontId="7" fillId="0" borderId="0" xfId="16" applyFont="1" applyBorder="1"/>
    <xf numFmtId="42" fontId="7" fillId="0" borderId="17" xfId="16" applyNumberFormat="1" applyFont="1" applyBorder="1"/>
    <xf numFmtId="42" fontId="7" fillId="0" borderId="18" xfId="16" applyNumberFormat="1" applyFont="1" applyBorder="1"/>
    <xf numFmtId="0" fontId="7" fillId="0" borderId="19" xfId="16" applyFont="1" applyBorder="1"/>
    <xf numFmtId="0" fontId="7" fillId="0" borderId="20" xfId="16" applyFont="1" applyBorder="1"/>
    <xf numFmtId="42" fontId="7" fillId="0" borderId="21" xfId="16" applyNumberFormat="1" applyFont="1" applyBorder="1"/>
    <xf numFmtId="42" fontId="7" fillId="0" borderId="0" xfId="16" applyNumberFormat="1" applyFont="1"/>
    <xf numFmtId="0" fontId="7" fillId="0" borderId="0" xfId="16" applyFont="1" applyAlignment="1">
      <alignment wrapText="1"/>
    </xf>
    <xf numFmtId="42" fontId="7" fillId="0" borderId="0" xfId="16" applyNumberFormat="1" applyFont="1" applyBorder="1"/>
    <xf numFmtId="41" fontId="7" fillId="0" borderId="0" xfId="16" applyNumberFormat="1" applyFont="1"/>
    <xf numFmtId="43" fontId="7" fillId="0" borderId="0" xfId="1" applyFont="1"/>
    <xf numFmtId="43" fontId="7" fillId="0" borderId="0" xfId="16" applyNumberFormat="1" applyFont="1"/>
    <xf numFmtId="0" fontId="22" fillId="0" borderId="0" xfId="22" applyFont="1" applyAlignment="1">
      <alignment horizontal="left" vertical="center"/>
    </xf>
    <xf numFmtId="0" fontId="29" fillId="0" borderId="0" xfId="16" applyFont="1"/>
    <xf numFmtId="0" fontId="7" fillId="0" borderId="1" xfId="16" applyFont="1" applyBorder="1" applyAlignment="1">
      <alignment horizontal="left"/>
    </xf>
    <xf numFmtId="168" fontId="8" fillId="0" borderId="0" xfId="21" applyNumberFormat="1" applyFont="1"/>
    <xf numFmtId="0" fontId="8" fillId="0" borderId="0" xfId="23" applyFont="1"/>
    <xf numFmtId="41" fontId="8" fillId="0" borderId="0" xfId="21" applyNumberFormat="1" applyFont="1"/>
    <xf numFmtId="41" fontId="8" fillId="0" borderId="0" xfId="23" applyNumberFormat="1" applyFont="1"/>
    <xf numFmtId="41" fontId="8" fillId="0" borderId="2" xfId="21" applyNumberFormat="1" applyFont="1" applyBorder="1"/>
    <xf numFmtId="42" fontId="6" fillId="2" borderId="4" xfId="24" applyNumberFormat="1" applyFont="1" applyFill="1" applyBorder="1" applyAlignment="1">
      <alignment horizontal="right"/>
    </xf>
    <xf numFmtId="37" fontId="7" fillId="0" borderId="0" xfId="16" applyNumberFormat="1" applyFont="1"/>
    <xf numFmtId="37" fontId="8" fillId="0" borderId="0" xfId="16" applyNumberFormat="1" applyFont="1" applyAlignment="1">
      <alignment horizontal="right"/>
    </xf>
    <xf numFmtId="37" fontId="7" fillId="0" borderId="0" xfId="16" applyNumberFormat="1" applyFont="1" applyAlignment="1">
      <alignment horizontal="right"/>
    </xf>
    <xf numFmtId="0" fontId="22" fillId="0" borderId="2" xfId="23" applyFont="1" applyBorder="1" applyAlignment="1">
      <alignment horizontal="center"/>
    </xf>
    <xf numFmtId="42" fontId="8" fillId="0" borderId="0" xfId="23" applyNumberFormat="1" applyFont="1"/>
    <xf numFmtId="41" fontId="8" fillId="0" borderId="2" xfId="24" applyNumberFormat="1" applyFont="1" applyBorder="1"/>
    <xf numFmtId="0" fontId="30" fillId="0" borderId="0" xfId="16" applyFont="1"/>
    <xf numFmtId="0" fontId="5" fillId="0" borderId="0" xfId="25" applyFont="1"/>
    <xf numFmtId="0" fontId="22" fillId="0" borderId="0" xfId="16" applyFont="1" applyBorder="1" applyAlignment="1">
      <alignment horizontal="center"/>
    </xf>
    <xf numFmtId="0" fontId="8" fillId="0" borderId="3" xfId="16" applyFont="1" applyBorder="1" applyAlignment="1">
      <alignment horizontal="right"/>
    </xf>
    <xf numFmtId="0" fontId="22" fillId="0" borderId="2" xfId="16" applyFont="1" applyBorder="1"/>
    <xf numFmtId="0" fontId="8" fillId="0" borderId="2" xfId="16" applyFont="1" applyBorder="1" applyAlignment="1">
      <alignment horizontal="right"/>
    </xf>
    <xf numFmtId="42" fontId="22" fillId="2" borderId="0" xfId="16" applyNumberFormat="1" applyFont="1" applyFill="1" applyAlignment="1">
      <alignment horizontal="left"/>
    </xf>
    <xf numFmtId="42" fontId="22" fillId="2" borderId="2" xfId="16" applyNumberFormat="1" applyFont="1" applyFill="1" applyBorder="1" applyAlignment="1">
      <alignment horizontal="left"/>
    </xf>
    <xf numFmtId="37" fontId="8" fillId="0" borderId="0" xfId="16" applyNumberFormat="1" applyFont="1" applyAlignment="1" applyProtection="1">
      <alignment horizontal="right"/>
    </xf>
    <xf numFmtId="37" fontId="8" fillId="0" borderId="2" xfId="16" applyNumberFormat="1" applyFont="1" applyBorder="1" applyAlignment="1">
      <alignment horizontal="right"/>
    </xf>
    <xf numFmtId="42" fontId="8" fillId="0" borderId="0" xfId="16" applyNumberFormat="1" applyFont="1" applyAlignment="1">
      <alignment horizontal="left"/>
    </xf>
    <xf numFmtId="0" fontId="8" fillId="0" borderId="0" xfId="25" applyFont="1"/>
    <xf numFmtId="42" fontId="22" fillId="2" borderId="4" xfId="25" applyNumberFormat="1" applyFont="1" applyFill="1" applyBorder="1"/>
    <xf numFmtId="0" fontId="22" fillId="0" borderId="2" xfId="25" applyFont="1" applyBorder="1"/>
    <xf numFmtId="0" fontId="8" fillId="0" borderId="2" xfId="25" applyFont="1" applyBorder="1"/>
    <xf numFmtId="42" fontId="8" fillId="0" borderId="4" xfId="16" applyNumberFormat="1" applyFont="1" applyBorder="1"/>
    <xf numFmtId="166" fontId="8" fillId="0" borderId="0" xfId="16" applyNumberFormat="1" applyFont="1"/>
    <xf numFmtId="43" fontId="8" fillId="0" borderId="0" xfId="16" applyNumberFormat="1" applyFont="1"/>
    <xf numFmtId="5" fontId="8" fillId="0" borderId="0" xfId="16" applyNumberFormat="1" applyFont="1" applyFill="1"/>
    <xf numFmtId="7" fontId="8" fillId="0" borderId="0" xfId="16" applyNumberFormat="1" applyFont="1"/>
    <xf numFmtId="0" fontId="8" fillId="0" borderId="0" xfId="16" applyFont="1" applyAlignment="1">
      <alignment horizontal="right"/>
    </xf>
    <xf numFmtId="165" fontId="22" fillId="0" borderId="0" xfId="3" applyNumberFormat="1" applyFont="1" applyFill="1" applyAlignment="1" applyProtection="1"/>
    <xf numFmtId="0" fontId="8" fillId="0" borderId="0" xfId="16" applyFont="1" applyFill="1"/>
    <xf numFmtId="0" fontId="8" fillId="0" borderId="0" xfId="16" applyFont="1" applyFill="1" applyAlignment="1">
      <alignment horizontal="right"/>
    </xf>
    <xf numFmtId="0" fontId="5" fillId="0" borderId="0" xfId="0" applyFont="1"/>
    <xf numFmtId="0" fontId="22" fillId="0" borderId="2" xfId="0" applyFont="1" applyBorder="1"/>
    <xf numFmtId="0" fontId="8" fillId="0" borderId="0" xfId="0" applyFont="1"/>
    <xf numFmtId="170" fontId="22" fillId="2" borderId="0" xfId="16" applyNumberFormat="1" applyFont="1" applyFill="1" applyAlignment="1">
      <alignment horizontal="right"/>
    </xf>
    <xf numFmtId="0" fontId="8" fillId="0" borderId="2" xfId="0" applyFont="1" applyBorder="1"/>
    <xf numFmtId="171" fontId="8" fillId="0" borderId="2" xfId="16" applyNumberFormat="1" applyFont="1" applyBorder="1"/>
    <xf numFmtId="0" fontId="22" fillId="0" borderId="2" xfId="0" applyFont="1" applyBorder="1" applyAlignment="1">
      <alignment horizontal="center"/>
    </xf>
    <xf numFmtId="49" fontId="7" fillId="0" borderId="0" xfId="16" applyNumberFormat="1" applyFont="1" applyBorder="1"/>
    <xf numFmtId="42" fontId="8" fillId="0" borderId="0" xfId="0" applyNumberFormat="1" applyFont="1" applyBorder="1" applyAlignment="1">
      <alignment horizontal="center"/>
    </xf>
    <xf numFmtId="42" fontId="7" fillId="0" borderId="0" xfId="16" applyNumberFormat="1" applyFont="1" applyBorder="1" applyAlignment="1">
      <alignment horizontal="center"/>
    </xf>
    <xf numFmtId="42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/>
    <xf numFmtId="41" fontId="8" fillId="0" borderId="2" xfId="14" applyNumberFormat="1" applyFont="1" applyFill="1" applyBorder="1"/>
    <xf numFmtId="42" fontId="6" fillId="2" borderId="4" xfId="14" applyNumberFormat="1" applyFont="1" applyFill="1" applyBorder="1" applyAlignment="1">
      <alignment horizontal="left"/>
    </xf>
    <xf numFmtId="37" fontId="7" fillId="0" borderId="0" xfId="16" applyNumberFormat="1" applyFont="1" applyAlignment="1">
      <alignment horizontal="left"/>
    </xf>
    <xf numFmtId="5" fontId="6" fillId="0" borderId="0" xfId="14" applyNumberFormat="1" applyFont="1" applyFill="1" applyBorder="1" applyAlignment="1">
      <alignment horizontal="right"/>
    </xf>
    <xf numFmtId="37" fontId="7" fillId="0" borderId="0" xfId="16" applyNumberFormat="1" applyFont="1" applyFill="1"/>
    <xf numFmtId="0" fontId="8" fillId="0" borderId="0" xfId="16" applyFont="1" applyBorder="1" applyAlignment="1">
      <alignment horizontal="right"/>
    </xf>
    <xf numFmtId="170" fontId="8" fillId="0" borderId="0" xfId="16" applyNumberFormat="1" applyFont="1" applyFill="1"/>
    <xf numFmtId="166" fontId="8" fillId="0" borderId="0" xfId="10" applyNumberFormat="1" applyFont="1" applyFill="1"/>
    <xf numFmtId="166" fontId="8" fillId="0" borderId="2" xfId="10" applyNumberFormat="1" applyFont="1" applyFill="1" applyBorder="1"/>
    <xf numFmtId="170" fontId="8" fillId="0" borderId="4" xfId="16" applyNumberFormat="1" applyFont="1" applyBorder="1"/>
    <xf numFmtId="0" fontId="8" fillId="0" borderId="0" xfId="26" applyFont="1"/>
    <xf numFmtId="0" fontId="6" fillId="0" borderId="1" xfId="16" applyFont="1" applyBorder="1"/>
    <xf numFmtId="0" fontId="6" fillId="0" borderId="0" xfId="16" applyFont="1" applyBorder="1" applyAlignment="1">
      <alignment horizontal="left"/>
    </xf>
    <xf numFmtId="0" fontId="6" fillId="0" borderId="1" xfId="16" applyFont="1" applyBorder="1" applyAlignment="1">
      <alignment horizontal="center"/>
    </xf>
    <xf numFmtId="42" fontId="22" fillId="2" borderId="0" xfId="24" applyNumberFormat="1" applyFont="1" applyFill="1" applyAlignment="1"/>
    <xf numFmtId="0" fontId="22" fillId="0" borderId="2" xfId="26" applyFont="1" applyBorder="1"/>
    <xf numFmtId="0" fontId="8" fillId="0" borderId="2" xfId="26" applyFont="1" applyBorder="1"/>
    <xf numFmtId="0" fontId="8" fillId="0" borderId="0" xfId="26" applyFont="1" applyFill="1" applyBorder="1"/>
    <xf numFmtId="0" fontId="8" fillId="0" borderId="0" xfId="26" applyFont="1" applyBorder="1"/>
    <xf numFmtId="42" fontId="22" fillId="3" borderId="0" xfId="26" applyNumberFormat="1" applyFont="1" applyFill="1" applyBorder="1"/>
    <xf numFmtId="0" fontId="8" fillId="0" borderId="0" xfId="26" applyFont="1" applyFill="1"/>
    <xf numFmtId="42" fontId="22" fillId="3" borderId="2" xfId="26" applyNumberFormat="1" applyFont="1" applyFill="1" applyBorder="1"/>
    <xf numFmtId="0" fontId="22" fillId="0" borderId="0" xfId="26" applyFont="1" applyBorder="1"/>
    <xf numFmtId="42" fontId="8" fillId="0" borderId="12" xfId="24" applyNumberFormat="1" applyFont="1" applyBorder="1"/>
    <xf numFmtId="0" fontId="8" fillId="0" borderId="0" xfId="26" applyFont="1" applyFill="1" applyBorder="1" applyAlignment="1">
      <alignment horizontal="right"/>
    </xf>
    <xf numFmtId="4" fontId="8" fillId="0" borderId="0" xfId="26" applyNumberFormat="1" applyFont="1"/>
    <xf numFmtId="41" fontId="8" fillId="0" borderId="0" xfId="26" applyNumberFormat="1" applyFont="1"/>
    <xf numFmtId="43" fontId="8" fillId="0" borderId="0" xfId="26" applyNumberFormat="1" applyFont="1"/>
  </cellXfs>
  <cellStyles count="27">
    <cellStyle name="Comma" xfId="1" builtinId="3"/>
    <cellStyle name="Comma 2 10" xfId="10"/>
    <cellStyle name="Comma 2 2 2" xfId="5"/>
    <cellStyle name="Comma 4" xfId="7"/>
    <cellStyle name="Currency" xfId="2" builtinId="4"/>
    <cellStyle name="Currency 2" xfId="17"/>
    <cellStyle name="Currency 2 2" xfId="14"/>
    <cellStyle name="Currency 2 3" xfId="24"/>
    <cellStyle name="Currency 3 4" xfId="21"/>
    <cellStyle name="Hyperlink" xfId="8" builtinId="8"/>
    <cellStyle name="Normal" xfId="0" builtinId="0"/>
    <cellStyle name="Normal 2 2 2" xfId="11"/>
    <cellStyle name="Normal 2 3 2" xfId="19"/>
    <cellStyle name="Normal 3 2" xfId="13"/>
    <cellStyle name="Normal 304 3" xfId="12"/>
    <cellStyle name="Normal_0112 No Link Exp" xfId="16"/>
    <cellStyle name="Normal_97ActWisc" xfId="18"/>
    <cellStyle name="Normal_Book2" xfId="15"/>
    <cellStyle name="Normal_Book2_12-31-2004 SPS BK Revised Revenue Credit" xfId="22"/>
    <cellStyle name="Normal_Book4_1" xfId="3"/>
    <cellStyle name="Normal_Budgeted A Statements" xfId="4"/>
    <cellStyle name="Normal_Plant Workpaper 4" xfId="6"/>
    <cellStyle name="Normal_Revenue Credits Workpaper P12" xfId="26"/>
    <cellStyle name="Normal_Schedule O Info for Mike 2" xfId="9"/>
    <cellStyle name="Normal_Supporting Calculations for Allocation Factors" xfId="25"/>
    <cellStyle name="Normal_Taxes Other Than Income Taxes Workpaper P9" xfId="23"/>
    <cellStyle name="Percent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9</xdr:row>
      <xdr:rowOff>0</xdr:rowOff>
    </xdr:from>
    <xdr:to>
      <xdr:col>1</xdr:col>
      <xdr:colOff>5133975</xdr:colOff>
      <xdr:row>12</xdr:row>
      <xdr:rowOff>144780</xdr:rowOff>
    </xdr:to>
    <xdr:pic>
      <xdr:nvPicPr>
        <xdr:cNvPr id="2" name="Picture 1" descr="GR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4" y="1724025"/>
          <a:ext cx="5095876" cy="716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28</xdr:row>
      <xdr:rowOff>28575</xdr:rowOff>
    </xdr:from>
    <xdr:to>
      <xdr:col>8</xdr:col>
      <xdr:colOff>200025</xdr:colOff>
      <xdr:row>37</xdr:row>
      <xdr:rowOff>0</xdr:rowOff>
    </xdr:to>
    <xdr:sp macro="" textlink="">
      <xdr:nvSpPr>
        <xdr:cNvPr id="2" name="TextBox 1"/>
        <xdr:cNvSpPr txBox="1"/>
      </xdr:nvSpPr>
      <xdr:spPr>
        <a:xfrm>
          <a:off x="1304925" y="4324350"/>
          <a:ext cx="43338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</a:t>
          </a:r>
          <a:r>
            <a:rPr lang="en-US" sz="1100" baseline="0"/>
            <a:t> DC depreciation expense excluded - $5,704,694</a:t>
          </a:r>
        </a:p>
        <a:p>
          <a:r>
            <a:rPr lang="en-US" sz="1100" baseline="0"/>
            <a:t>   50% MTEP Project 2097 excluded - $67,689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ansmission\Transmission%20Strategy%20&amp;%20Business%20Planning\Rates\MISO%20Attachment%20O\2015\True-Up\Working%20Files\3%20Load_2015%20True%20U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Clients\MN%20Valley\2002%20Rate%20Study\MVEC%20COS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SP-SS\REVREQ\EXCEL\ROR03\BU03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bbcs01\Local%20Settings\Temporary%20Internet%20Files\OLK1632\FINANC\AFUDC\AFUDC%202002\AFUDC2002%20Forecast%20All%20Cos%20Act.%20thru%20M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axSrvcs\INCOME\1998\tax_pymts\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Rates%20and%20Power%20Billing\Cost%20of%20Service%20Study\2010\2010%20COS\2010%20COS%20Budget--Capped%20Participation%20Mod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ERICA\SFAS109\MAY9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Clients\66120\2002\pen\ss\FAS%2087\2002%20Expense\March%202002\Change%205%20-%20South%20Actual%20Elections%20-%20Starting%20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2746\CLOSE\96\PSC96AC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ouillard1\my%20documents\Documents%20and%20Settings\mac\My%20Documents\2003lc\Data%20Request\Blank%20For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\RAID_TWO\SYSOPS\MEMBILL\COOPB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veryone\Team%20Scoreboard\Rate%20Forecasting%20Team\2005%20Budget\frst%202005%20Budget%200922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ial%20Services\Budget\2008\2008%20Budget%20Book%20Schedul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e\Financial%20Services\FIN_PLAN\BUDGET\2001\Energy%20&amp;%20Demand\Energy%20Requiremen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1088\EXCELDOC\1997_SPS_Tax\SFAS109\LIBDEP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CCTG\GRE\Power%20Bill\Ex%20(DRL-1,2,4-8)%20DEA_ex_2003%20power%20cos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nnis\Local%20Settings\Temporary%20Internet%20Files\OLK34\2005L&amp;C%20%2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MN%20Valley\2002%20Rate%20Study\Working\MVEC%20Rev%20Req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2008-2038%20Financial%20Forecast\forecastbackups\2008-2038%20Rate%20Forecast%20Chris%2009-25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S1\IMPACT_Bus\Documents%20and%20Settings\lfokken\Local%20Settings\Temporary%20Internet%20Files\OLKA6\frst%202005%20Budget%20board%20approv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Load W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>
        <row r="324">
          <cell r="AB324" t="str">
            <v>1995 TAX RETURN</v>
          </cell>
        </row>
      </sheetData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Input"/>
      <sheetName val="Input"/>
      <sheetName val="COS Summary"/>
      <sheetName val="Plant"/>
      <sheetName val="AdjStOp"/>
      <sheetName val="RevReq"/>
      <sheetName val="SumClFact"/>
      <sheetName val="SumReqByCl"/>
      <sheetName val="PlantByCl"/>
      <sheetName val="RevReqByCl"/>
      <sheetName val="ClLoad"/>
      <sheetName val="Alloc"/>
      <sheetName val="Tables"/>
      <sheetName val="Cost_Cust"/>
      <sheetName val="MVEC COS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Q1" t="str">
            <v>Table 5.1</v>
          </cell>
        </row>
        <row r="2">
          <cell r="E2" t="str">
            <v>Table 2.2</v>
          </cell>
          <cell r="S2" t="str">
            <v>Table 2.3</v>
          </cell>
          <cell r="AQ2" t="str">
            <v>Revenue Requirements Summary -- BUNDLED</v>
          </cell>
        </row>
        <row r="3">
          <cell r="E3" t="str">
            <v>Breakdown of Revenue Requirements</v>
          </cell>
          <cell r="S3" t="str">
            <v>Summary of Unbundled Cost of Service Analysis Results</v>
          </cell>
          <cell r="BO3" t="str">
            <v>Table 5.16</v>
          </cell>
        </row>
        <row r="4">
          <cell r="E4" t="str">
            <v>By Function</v>
          </cell>
          <cell r="AW4" t="str">
            <v>General</v>
          </cell>
          <cell r="AX4" t="str">
            <v>General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O4" t="str">
            <v>Comparison of Bundled and Unbundled COS for</v>
          </cell>
        </row>
        <row r="5">
          <cell r="E5" t="str">
            <v>(1)</v>
          </cell>
          <cell r="F5" t="str">
            <v>(2)</v>
          </cell>
          <cell r="H5" t="str">
            <v>(3)</v>
          </cell>
          <cell r="I5" t="str">
            <v>(4)</v>
          </cell>
          <cell r="K5" t="str">
            <v>(5)</v>
          </cell>
          <cell r="M5" t="str">
            <v>(6)</v>
          </cell>
          <cell r="N5" t="str">
            <v>(7)</v>
          </cell>
          <cell r="O5" t="str">
            <v>(8)</v>
          </cell>
          <cell r="X5" t="str">
            <v>General</v>
          </cell>
          <cell r="Y5" t="str">
            <v>General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Q5" t="str">
            <v xml:space="preserve"> Line</v>
          </cell>
          <cell r="AW5" t="str">
            <v>Single</v>
          </cell>
          <cell r="AX5" t="str">
            <v>Three</v>
          </cell>
          <cell r="AY5" t="str">
            <v>Large</v>
          </cell>
          <cell r="AZ5">
            <v>0</v>
          </cell>
          <cell r="BA5" t="str">
            <v>Class</v>
          </cell>
          <cell r="BB5" t="str">
            <v>Class</v>
          </cell>
          <cell r="BC5" t="str">
            <v>Class</v>
          </cell>
          <cell r="BD5" t="str">
            <v>Class</v>
          </cell>
          <cell r="BE5" t="str">
            <v>Class</v>
          </cell>
          <cell r="BF5" t="str">
            <v>Class</v>
          </cell>
          <cell r="BG5" t="str">
            <v>Class</v>
          </cell>
          <cell r="BH5" t="str">
            <v>Class</v>
          </cell>
          <cell r="BI5" t="str">
            <v>Class</v>
          </cell>
          <cell r="BJ5" t="str">
            <v>Class</v>
          </cell>
          <cell r="BK5">
            <v>0</v>
          </cell>
          <cell r="BO5" t="str">
            <v>General Single Phase Class</v>
          </cell>
        </row>
        <row r="6">
          <cell r="E6" t="str">
            <v>Line</v>
          </cell>
          <cell r="K6" t="str">
            <v>DISCO</v>
          </cell>
          <cell r="X6" t="str">
            <v>Single</v>
          </cell>
          <cell r="Y6" t="str">
            <v>Three</v>
          </cell>
          <cell r="Z6" t="str">
            <v>Large</v>
          </cell>
          <cell r="AA6">
            <v>0</v>
          </cell>
          <cell r="AB6" t="str">
            <v>Class</v>
          </cell>
          <cell r="AC6" t="str">
            <v>Class</v>
          </cell>
          <cell r="AD6" t="str">
            <v>Class</v>
          </cell>
          <cell r="AE6" t="str">
            <v>Class</v>
          </cell>
          <cell r="AF6" t="str">
            <v>Class</v>
          </cell>
          <cell r="AG6" t="str">
            <v>Class</v>
          </cell>
          <cell r="AH6" t="str">
            <v>Class</v>
          </cell>
          <cell r="AI6" t="str">
            <v>Class</v>
          </cell>
          <cell r="AJ6" t="str">
            <v>Class</v>
          </cell>
          <cell r="AK6" t="str">
            <v>Class</v>
          </cell>
          <cell r="AL6">
            <v>0</v>
          </cell>
          <cell r="AQ6" t="str">
            <v>No.</v>
          </cell>
          <cell r="AR6" t="str">
            <v>Description</v>
          </cell>
          <cell r="AV6" t="str">
            <v>Total</v>
          </cell>
          <cell r="AW6" t="str">
            <v>Phase</v>
          </cell>
          <cell r="AX6" t="str">
            <v>Phase</v>
          </cell>
          <cell r="AY6" t="str">
            <v>Commercial</v>
          </cell>
          <cell r="AZ6" t="str">
            <v>Irrigation</v>
          </cell>
          <cell r="BA6">
            <v>5</v>
          </cell>
          <cell r="BB6">
            <v>6</v>
          </cell>
          <cell r="BC6">
            <v>7</v>
          </cell>
          <cell r="BD6">
            <v>8</v>
          </cell>
          <cell r="BE6">
            <v>9</v>
          </cell>
          <cell r="BF6">
            <v>10</v>
          </cell>
          <cell r="BG6">
            <v>11</v>
          </cell>
          <cell r="BH6">
            <v>12</v>
          </cell>
          <cell r="BI6">
            <v>13</v>
          </cell>
          <cell r="BJ6">
            <v>14</v>
          </cell>
          <cell r="BK6" t="str">
            <v>Lighting</v>
          </cell>
        </row>
        <row r="7">
          <cell r="E7" t="str">
            <v>No.</v>
          </cell>
          <cell r="F7" t="str">
            <v>Description</v>
          </cell>
          <cell r="H7" t="str">
            <v>Total</v>
          </cell>
          <cell r="I7" t="str">
            <v>ENGCO</v>
          </cell>
          <cell r="J7" t="str">
            <v>TRANSCO</v>
          </cell>
          <cell r="K7" t="str">
            <v>TOTAL</v>
          </cell>
          <cell r="M7" t="str">
            <v>LINECO</v>
          </cell>
          <cell r="N7" t="str">
            <v>SERVCO</v>
          </cell>
          <cell r="O7" t="str">
            <v>METERCO</v>
          </cell>
          <cell r="V7" t="str">
            <v>Units</v>
          </cell>
          <cell r="W7" t="str">
            <v>Total</v>
          </cell>
          <cell r="X7" t="str">
            <v>Phase</v>
          </cell>
          <cell r="Y7" t="str">
            <v>Phase</v>
          </cell>
          <cell r="Z7" t="str">
            <v>Commercial</v>
          </cell>
          <cell r="AA7" t="str">
            <v>Irrigation</v>
          </cell>
          <cell r="AB7">
            <v>5</v>
          </cell>
          <cell r="AC7">
            <v>6</v>
          </cell>
          <cell r="AD7">
            <v>7</v>
          </cell>
          <cell r="AE7">
            <v>8</v>
          </cell>
          <cell r="AF7">
            <v>9</v>
          </cell>
          <cell r="AG7">
            <v>10</v>
          </cell>
          <cell r="AH7">
            <v>11</v>
          </cell>
          <cell r="AI7">
            <v>12</v>
          </cell>
          <cell r="AJ7">
            <v>13</v>
          </cell>
          <cell r="AK7">
            <v>14</v>
          </cell>
          <cell r="AL7" t="str">
            <v>Lighting</v>
          </cell>
          <cell r="AQ7">
            <v>1</v>
          </cell>
          <cell r="AR7" t="str">
            <v>Revenue Requirements</v>
          </cell>
          <cell r="BO7" t="str">
            <v>(1)</v>
          </cell>
          <cell r="BP7" t="str">
            <v>(2)</v>
          </cell>
          <cell r="BR7" t="str">
            <v>(3)</v>
          </cell>
          <cell r="BS7" t="str">
            <v>(4)</v>
          </cell>
          <cell r="BT7" t="str">
            <v>(5)</v>
          </cell>
          <cell r="BU7" t="str">
            <v>(6)</v>
          </cell>
          <cell r="BV7" t="str">
            <v>(6)</v>
          </cell>
          <cell r="BW7" t="str">
            <v>(6)</v>
          </cell>
          <cell r="BX7" t="str">
            <v>(7)</v>
          </cell>
          <cell r="BY7" t="str">
            <v>(8)</v>
          </cell>
        </row>
        <row r="8">
          <cell r="E8">
            <v>1</v>
          </cell>
          <cell r="H8" t="str">
            <v>($)</v>
          </cell>
          <cell r="I8" t="str">
            <v>($)</v>
          </cell>
          <cell r="J8" t="str">
            <v>($)</v>
          </cell>
          <cell r="K8" t="str">
            <v>($)</v>
          </cell>
          <cell r="M8" t="str">
            <v>($)</v>
          </cell>
          <cell r="N8" t="str">
            <v>($)</v>
          </cell>
          <cell r="O8" t="str">
            <v>($)</v>
          </cell>
          <cell r="S8" t="str">
            <v xml:space="preserve"> BUNDLED</v>
          </cell>
          <cell r="W8" t="str">
            <v/>
          </cell>
          <cell r="AQ8">
            <v>2</v>
          </cell>
          <cell r="AR8" t="str">
            <v xml:space="preserve"> Revenue Requirements</v>
          </cell>
          <cell r="AV8">
            <v>21638188.763168346</v>
          </cell>
          <cell r="AW8">
            <v>19452673.967680946</v>
          </cell>
          <cell r="AX8">
            <v>255214.64351593109</v>
          </cell>
          <cell r="AY8">
            <v>1235527.1654039454</v>
          </cell>
          <cell r="AZ8">
            <v>599159.56909047184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95613.654308707861</v>
          </cell>
          <cell r="BS8" t="str">
            <v>Sum of</v>
          </cell>
        </row>
        <row r="9">
          <cell r="E9">
            <v>2</v>
          </cell>
          <cell r="F9" t="str">
            <v xml:space="preserve"> Operating Expenses</v>
          </cell>
          <cell r="H9" t="str">
            <v>BUNDLED</v>
          </cell>
          <cell r="I9" t="str">
            <v>ENGCO</v>
          </cell>
          <cell r="J9" t="str">
            <v>TRANSCO</v>
          </cell>
          <cell r="K9" t="str">
            <v>DISCO</v>
          </cell>
          <cell r="M9" t="str">
            <v>LINECO</v>
          </cell>
          <cell r="N9" t="str">
            <v>SERVCO</v>
          </cell>
          <cell r="T9" t="str">
            <v>Direct</v>
          </cell>
          <cell r="V9" t="str">
            <v>$/Mo./cons</v>
          </cell>
          <cell r="W9">
            <v>1.3004521696664952</v>
          </cell>
          <cell r="X9">
            <v>0.52912071465033872</v>
          </cell>
          <cell r="Y9">
            <v>2.3502847003880891</v>
          </cell>
          <cell r="Z9">
            <v>5.3834066920439589</v>
          </cell>
          <cell r="AA9">
            <v>2.278322368147518</v>
          </cell>
          <cell r="AB9">
            <v>4.2323296798533692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Q9">
            <v>3</v>
          </cell>
          <cell r="AV9" t="str">
            <v/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O9" t="str">
            <v>Line</v>
          </cell>
          <cell r="BR9" t="str">
            <v>Bundled</v>
          </cell>
          <cell r="BS9" t="str">
            <v>Unbundled</v>
          </cell>
        </row>
        <row r="10">
          <cell r="E10">
            <v>3</v>
          </cell>
          <cell r="F10">
            <v>0</v>
          </cell>
          <cell r="G10" t="str">
            <v>Cost of Purchased Power</v>
          </cell>
          <cell r="L10" t="str">
            <v/>
          </cell>
          <cell r="P10" t="str">
            <v/>
          </cell>
          <cell r="T10" t="str">
            <v>Consumer</v>
          </cell>
          <cell r="V10" t="str">
            <v>$/Mo./cons</v>
          </cell>
          <cell r="W10">
            <v>33.056195093297148</v>
          </cell>
          <cell r="X10">
            <v>40.706292016152702</v>
          </cell>
          <cell r="Y10">
            <v>119.77254279981618</v>
          </cell>
          <cell r="Z10">
            <v>138.36888038010682</v>
          </cell>
          <cell r="AA10">
            <v>119.77254279981618</v>
          </cell>
          <cell r="AB10">
            <v>0.81412584032305402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Q10">
            <v>4</v>
          </cell>
          <cell r="AR10" t="str">
            <v>Present Rates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O10" t="str">
            <v>No.</v>
          </cell>
          <cell r="BP10" t="str">
            <v>Component</v>
          </cell>
          <cell r="BR10" t="str">
            <v>COS</v>
          </cell>
          <cell r="BS10" t="str">
            <v>COS</v>
          </cell>
          <cell r="BT10" t="str">
            <v>ENGCO</v>
          </cell>
          <cell r="BU10" t="str">
            <v>TRANSCO</v>
          </cell>
          <cell r="BV10" t="str">
            <v>ANSCO</v>
          </cell>
          <cell r="BW10" t="str">
            <v>LINECO</v>
          </cell>
          <cell r="BX10" t="str">
            <v>SERVCO</v>
          </cell>
          <cell r="BY10" t="str">
            <v>METERCO</v>
          </cell>
        </row>
        <row r="11">
          <cell r="E11">
            <v>4</v>
          </cell>
          <cell r="F11">
            <v>0</v>
          </cell>
          <cell r="G11" t="str">
            <v xml:space="preserve">   Substation</v>
          </cell>
          <cell r="H11">
            <v>0</v>
          </cell>
          <cell r="I11" t="str">
            <v xml:space="preserve"> </v>
          </cell>
          <cell r="J11">
            <v>0</v>
          </cell>
          <cell r="K11">
            <v>0</v>
          </cell>
          <cell r="L11" t="str">
            <v/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/>
          </cell>
          <cell r="T11" t="str">
            <v>Capacity</v>
          </cell>
          <cell r="V11" t="str">
            <v>¢/kWh</v>
          </cell>
          <cell r="W11">
            <v>2.6907084523404676</v>
          </cell>
          <cell r="X11">
            <v>3.3690694791112099</v>
          </cell>
          <cell r="Y11">
            <v>4.3430987102131979</v>
          </cell>
          <cell r="Z11">
            <v>3.1660879233448807</v>
          </cell>
          <cell r="AA11">
            <v>5.5577634380294798</v>
          </cell>
          <cell r="AB11">
            <v>2.8568594070349684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Q11">
            <v>5</v>
          </cell>
          <cell r="AR11" t="str">
            <v xml:space="preserve"> Revenue-Present Rates</v>
          </cell>
          <cell r="AV11">
            <v>19692530.790114954</v>
          </cell>
          <cell r="AW11">
            <v>17504669.805469614</v>
          </cell>
          <cell r="AX11">
            <v>256049.68566723351</v>
          </cell>
          <cell r="AY11">
            <v>1338119.2989781089</v>
          </cell>
          <cell r="AZ11">
            <v>491208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102484</v>
          </cell>
          <cell r="BO11">
            <v>1</v>
          </cell>
          <cell r="BR11" t="str">
            <v>($)</v>
          </cell>
          <cell r="BS11" t="str">
            <v>($)</v>
          </cell>
          <cell r="BT11" t="str">
            <v>($)</v>
          </cell>
          <cell r="BU11" t="str">
            <v>($)</v>
          </cell>
          <cell r="BV11" t="str">
            <v>($)</v>
          </cell>
          <cell r="BW11" t="str">
            <v>($)</v>
          </cell>
          <cell r="BX11" t="str">
            <v>($)</v>
          </cell>
          <cell r="BY11" t="str">
            <v>($)</v>
          </cell>
        </row>
        <row r="12">
          <cell r="E12">
            <v>5</v>
          </cell>
          <cell r="G12" t="str">
            <v xml:space="preserve">   Transmission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/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/>
          </cell>
          <cell r="T12" t="str">
            <v>Energy</v>
          </cell>
          <cell r="V12" t="str">
            <v>¢/kWh</v>
          </cell>
          <cell r="W12">
            <v>3.0123069698859815</v>
          </cell>
          <cell r="X12">
            <v>3.0123069698859806</v>
          </cell>
          <cell r="Y12">
            <v>3.012306969885981</v>
          </cell>
          <cell r="Z12">
            <v>3.012306969885981</v>
          </cell>
          <cell r="AA12">
            <v>3.012306969885981</v>
          </cell>
          <cell r="AB12">
            <v>3.012306969885981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Q12">
            <v>6</v>
          </cell>
          <cell r="AR12" t="str">
            <v xml:space="preserve"> Revenue Credits</v>
          </cell>
          <cell r="AV12">
            <v>159239.99999999997</v>
          </cell>
          <cell r="AW12">
            <v>141548.26769255032</v>
          </cell>
          <cell r="AX12">
            <v>2070.4983214304398</v>
          </cell>
          <cell r="AY12">
            <v>10820.453675575041</v>
          </cell>
          <cell r="AZ12">
            <v>3972.0624410176888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828.71786942650942</v>
          </cell>
          <cell r="BO12">
            <v>2</v>
          </cell>
          <cell r="BP12" t="str">
            <v xml:space="preserve"> Direct</v>
          </cell>
          <cell r="BR12">
            <v>39531.666832956107</v>
          </cell>
          <cell r="BS12">
            <v>39531.666832956107</v>
          </cell>
          <cell r="BT12">
            <v>39531.666832956107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E13">
            <v>6</v>
          </cell>
          <cell r="G13" t="str">
            <v xml:space="preserve">     Capacity</v>
          </cell>
          <cell r="H13">
            <v>1776053</v>
          </cell>
          <cell r="I13">
            <v>1776053</v>
          </cell>
          <cell r="J13">
            <v>0</v>
          </cell>
          <cell r="K13">
            <v>0</v>
          </cell>
          <cell r="L13" t="str">
            <v/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/>
          </cell>
          <cell r="U13" t="str">
            <v>Total</v>
          </cell>
          <cell r="V13" t="str">
            <v>¢/kWh</v>
          </cell>
          <cell r="W13">
            <v>10.161268351596163</v>
          </cell>
          <cell r="X13">
            <v>10.213795502019298</v>
          </cell>
          <cell r="Y13">
            <v>9.7499709252012234</v>
          </cell>
          <cell r="Z13">
            <v>6.9155861089854804</v>
          </cell>
          <cell r="AA13">
            <v>10.134825089556022</v>
          </cell>
          <cell r="AB13">
            <v>14.342473966660643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Q13">
            <v>7</v>
          </cell>
          <cell r="AT13" t="str">
            <v>Total Revenue</v>
          </cell>
          <cell r="AV13">
            <v>19851770.790114958</v>
          </cell>
          <cell r="AW13">
            <v>17646218.073162165</v>
          </cell>
          <cell r="AX13">
            <v>258120.18398866395</v>
          </cell>
          <cell r="AY13">
            <v>1348939.752653684</v>
          </cell>
          <cell r="AZ13">
            <v>495180.06244101771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103312.7178694265</v>
          </cell>
          <cell r="BO13">
            <v>3</v>
          </cell>
          <cell r="BP13" t="str">
            <v xml:space="preserve"> Consumer</v>
          </cell>
          <cell r="BR13">
            <v>3041248.4891108009</v>
          </cell>
          <cell r="BS13">
            <v>3046584.9677489898</v>
          </cell>
          <cell r="BT13">
            <v>0</v>
          </cell>
          <cell r="BU13">
            <v>0</v>
          </cell>
          <cell r="BV13">
            <v>0</v>
          </cell>
          <cell r="BW13">
            <v>2012885.0457640479</v>
          </cell>
          <cell r="BX13">
            <v>627819.18261892791</v>
          </cell>
          <cell r="BY13">
            <v>405880.73936601396</v>
          </cell>
        </row>
        <row r="14">
          <cell r="E14">
            <v>7</v>
          </cell>
          <cell r="G14" t="str">
            <v xml:space="preserve">     Energy</v>
          </cell>
          <cell r="H14">
            <v>0</v>
          </cell>
          <cell r="I14" t="str">
            <v xml:space="preserve"> </v>
          </cell>
          <cell r="J14">
            <v>0</v>
          </cell>
          <cell r="K14">
            <v>0</v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 t="str">
            <v/>
          </cell>
          <cell r="S14" t="str">
            <v xml:space="preserve"> ENGCO</v>
          </cell>
          <cell r="AQ14">
            <v>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O14">
            <v>4</v>
          </cell>
          <cell r="BP14" t="str">
            <v xml:space="preserve"> Capacity</v>
          </cell>
          <cell r="BR14">
            <v>2708305.7076070001</v>
          </cell>
          <cell r="BS14">
            <v>2701650.7883888665</v>
          </cell>
          <cell r="BT14">
            <v>1384021.5128746305</v>
          </cell>
          <cell r="BU14">
            <v>0</v>
          </cell>
          <cell r="BV14">
            <v>0</v>
          </cell>
          <cell r="BW14">
            <v>1265411.8442877987</v>
          </cell>
          <cell r="BX14">
            <v>52217.431226437249</v>
          </cell>
          <cell r="BY14">
            <v>0</v>
          </cell>
        </row>
        <row r="15">
          <cell r="E15">
            <v>8</v>
          </cell>
          <cell r="F15">
            <v>0</v>
          </cell>
          <cell r="G15" t="str">
            <v xml:space="preserve">   Demand</v>
          </cell>
          <cell r="H15">
            <v>0</v>
          </cell>
          <cell r="I15" t="str">
            <v xml:space="preserve"> </v>
          </cell>
          <cell r="J15">
            <v>0</v>
          </cell>
          <cell r="K15">
            <v>0</v>
          </cell>
          <cell r="L15" t="str">
            <v/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/>
          </cell>
          <cell r="T15" t="str">
            <v>Direct</v>
          </cell>
          <cell r="V15" t="str">
            <v>$/Mo./cons</v>
          </cell>
          <cell r="W15">
            <v>0.44322826539943477</v>
          </cell>
          <cell r="X15">
            <v>0.52912071465033872</v>
          </cell>
          <cell r="Y15">
            <v>2.3502847003880891</v>
          </cell>
          <cell r="Z15">
            <v>5.3834066920439589</v>
          </cell>
          <cell r="AA15">
            <v>2.278322368147518</v>
          </cell>
          <cell r="AB15">
            <v>3.5127172190488228E-2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9</v>
          </cell>
          <cell r="AR15" t="str">
            <v xml:space="preserve"> Req'd Increase(Decrease)</v>
          </cell>
          <cell r="AV15">
            <v>1786418.2098850454</v>
          </cell>
          <cell r="AW15">
            <v>1806455.8945187815</v>
          </cell>
          <cell r="AX15">
            <v>-2905.5404727328569</v>
          </cell>
          <cell r="AY15">
            <v>-113412.58724973863</v>
          </cell>
          <cell r="AZ15">
            <v>103979.50664945412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-7699.0635607186414</v>
          </cell>
          <cell r="BO15">
            <v>5</v>
          </cell>
          <cell r="BP15" t="str">
            <v xml:space="preserve"> Energy</v>
          </cell>
          <cell r="BR15">
            <v>2421513.7770797075</v>
          </cell>
          <cell r="BS15">
            <v>2421513.7770797075</v>
          </cell>
          <cell r="BT15">
            <v>2421513.7770797075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E16">
            <v>9</v>
          </cell>
          <cell r="G16" t="str">
            <v xml:space="preserve">     Summer</v>
          </cell>
          <cell r="H16">
            <v>1511976</v>
          </cell>
          <cell r="I16">
            <v>1511976</v>
          </cell>
          <cell r="J16">
            <v>0</v>
          </cell>
          <cell r="K16">
            <v>0</v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T16" t="str">
            <v>Consumer</v>
          </cell>
          <cell r="V16" t="str">
            <v>$/Mo./cons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10</v>
          </cell>
          <cell r="AR16" t="str">
            <v xml:space="preserve"> Percent</v>
          </cell>
          <cell r="AV16">
            <v>9.0715521987746364E-2</v>
          </cell>
          <cell r="AW16">
            <v>0.10319851300218902</v>
          </cell>
          <cell r="AX16">
            <v>-1.1347565083555488E-2</v>
          </cell>
          <cell r="AY16">
            <v>-8.4755213781274374E-2</v>
          </cell>
          <cell r="AZ16">
            <v>0.21168121579749133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>
            <v>-7.5124541984296495E-2</v>
          </cell>
          <cell r="BO16">
            <v>6</v>
          </cell>
          <cell r="BP16" t="str">
            <v>Total</v>
          </cell>
          <cell r="BR16">
            <v>8210599.640630465</v>
          </cell>
          <cell r="BS16">
            <v>8209281.2000505188</v>
          </cell>
          <cell r="BT16">
            <v>3845066.9567872938</v>
          </cell>
          <cell r="BU16">
            <v>0</v>
          </cell>
          <cell r="BV16">
            <v>0</v>
          </cell>
          <cell r="BW16">
            <v>3278296.8900518464</v>
          </cell>
          <cell r="BX16">
            <v>680036.61384536512</v>
          </cell>
          <cell r="BY16">
            <v>405880.73936601396</v>
          </cell>
        </row>
        <row r="17">
          <cell r="E17">
            <v>10</v>
          </cell>
          <cell r="G17" t="str">
            <v xml:space="preserve">     Winter</v>
          </cell>
          <cell r="H17">
            <v>786755</v>
          </cell>
          <cell r="I17">
            <v>786755</v>
          </cell>
          <cell r="J17">
            <v>0</v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T17" t="str">
            <v>Capacity</v>
          </cell>
          <cell r="V17" t="str">
            <v>¢/kWh</v>
          </cell>
          <cell r="W17">
            <v>1.012535050651086</v>
          </cell>
          <cell r="X17">
            <v>1.721690658614476</v>
          </cell>
          <cell r="Y17">
            <v>2.0716623911527345</v>
          </cell>
          <cell r="Z17">
            <v>1.2561360619702153</v>
          </cell>
          <cell r="AA17">
            <v>2.7403107237449245</v>
          </cell>
          <cell r="AB17">
            <v>1.2929424156383831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Q17">
            <v>11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E18">
            <v>11</v>
          </cell>
          <cell r="G18" t="str">
            <v xml:space="preserve">     Other</v>
          </cell>
          <cell r="H18">
            <v>879627</v>
          </cell>
          <cell r="I18">
            <v>879627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T18" t="str">
            <v>Energy</v>
          </cell>
          <cell r="V18" t="str">
            <v>¢/kWh</v>
          </cell>
          <cell r="W18">
            <v>3.0123069698859815</v>
          </cell>
          <cell r="X18">
            <v>3.0123069698859806</v>
          </cell>
          <cell r="Y18">
            <v>3.012306969885981</v>
          </cell>
          <cell r="Z18">
            <v>3.012306969885981</v>
          </cell>
          <cell r="AA18">
            <v>3.012306969885981</v>
          </cell>
          <cell r="AB18">
            <v>3.012306969885981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Q18">
            <v>12</v>
          </cell>
          <cell r="AR18" t="str">
            <v>Proposed Rates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E19">
            <v>12</v>
          </cell>
          <cell r="F19">
            <v>0</v>
          </cell>
          <cell r="G19" t="str">
            <v xml:space="preserve">   Energy</v>
          </cell>
          <cell r="H19">
            <v>6671576</v>
          </cell>
          <cell r="I19">
            <v>6671576</v>
          </cell>
          <cell r="J19">
            <v>0</v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  <cell r="U19" t="str">
            <v>Total</v>
          </cell>
          <cell r="V19" t="str">
            <v>¢/kWh</v>
          </cell>
          <cell r="W19">
            <v>4.7802975952896727</v>
          </cell>
          <cell r="X19">
            <v>4.7831741050744343</v>
          </cell>
          <cell r="Y19">
            <v>5.1300533747718156</v>
          </cell>
          <cell r="Z19">
            <v>4.2960502456615499</v>
          </cell>
          <cell r="AA19">
            <v>5.7818269547610015</v>
          </cell>
          <cell r="AB19">
            <v>4.3642300569159449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Q19">
            <v>13</v>
          </cell>
          <cell r="AR19" t="str">
            <v xml:space="preserve"> Revenue-Proposed Rates</v>
          </cell>
          <cell r="AV19">
            <v>21303985</v>
          </cell>
          <cell r="AW19">
            <v>19030505</v>
          </cell>
          <cell r="AX19">
            <v>267409</v>
          </cell>
          <cell r="AY19">
            <v>1358060</v>
          </cell>
          <cell r="AZ19">
            <v>540063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107948</v>
          </cell>
        </row>
        <row r="20">
          <cell r="E20">
            <v>13</v>
          </cell>
          <cell r="F20">
            <v>0</v>
          </cell>
          <cell r="G20" t="str">
            <v xml:space="preserve">     On-Peak</v>
          </cell>
          <cell r="H20">
            <v>0</v>
          </cell>
          <cell r="I20" t="str">
            <v xml:space="preserve"> </v>
          </cell>
          <cell r="J20">
            <v>0</v>
          </cell>
          <cell r="K20">
            <v>0</v>
          </cell>
          <cell r="L20" t="str">
            <v/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/>
          </cell>
          <cell r="S20" t="str">
            <v xml:space="preserve"> TRANSCO</v>
          </cell>
          <cell r="AQ20">
            <v>14</v>
          </cell>
          <cell r="AR20" t="str">
            <v xml:space="preserve"> Revenue Credits</v>
          </cell>
          <cell r="AV20">
            <v>159239.99999999997</v>
          </cell>
          <cell r="AW20">
            <v>141548.26769255032</v>
          </cell>
          <cell r="AX20">
            <v>2070.4983214304398</v>
          </cell>
          <cell r="AY20">
            <v>10820.453675575041</v>
          </cell>
          <cell r="AZ20">
            <v>3972.0624410176888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828.71786942650942</v>
          </cell>
        </row>
        <row r="21">
          <cell r="E21">
            <v>14</v>
          </cell>
          <cell r="F21">
            <v>0</v>
          </cell>
          <cell r="G21" t="str">
            <v xml:space="preserve">     Off-Peak</v>
          </cell>
          <cell r="H21">
            <v>0</v>
          </cell>
          <cell r="I21" t="str">
            <v xml:space="preserve"> </v>
          </cell>
          <cell r="J21">
            <v>0</v>
          </cell>
          <cell r="K21">
            <v>0</v>
          </cell>
          <cell r="L21" t="str">
            <v/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/>
          </cell>
          <cell r="T21" t="str">
            <v>Direct</v>
          </cell>
          <cell r="V21" t="str">
            <v>$/Mo./cons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Q21">
            <v>15</v>
          </cell>
          <cell r="AT21" t="str">
            <v>Total Revenue</v>
          </cell>
          <cell r="AV21">
            <v>21463225</v>
          </cell>
          <cell r="AW21">
            <v>19172053.267692551</v>
          </cell>
          <cell r="AX21">
            <v>269479.49832143047</v>
          </cell>
          <cell r="AY21">
            <v>1368880.4536755751</v>
          </cell>
          <cell r="AZ21">
            <v>544035.06244101771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108776.7178694265</v>
          </cell>
        </row>
        <row r="22">
          <cell r="E22">
            <v>15</v>
          </cell>
          <cell r="G22" t="str">
            <v xml:space="preserve">   Revenue Related</v>
          </cell>
          <cell r="H22">
            <v>0</v>
          </cell>
          <cell r="I22" t="str">
            <v xml:space="preserve"> </v>
          </cell>
          <cell r="J22">
            <v>0</v>
          </cell>
          <cell r="K22">
            <v>0</v>
          </cell>
          <cell r="L22" t="str">
            <v/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/>
          </cell>
          <cell r="T22" t="str">
            <v>Consumer</v>
          </cell>
          <cell r="V22" t="str">
            <v>$/Mo./cons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Q22">
            <v>16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E23">
            <v>16</v>
          </cell>
          <cell r="F23">
            <v>0</v>
          </cell>
          <cell r="G23" t="str">
            <v>Transmission</v>
          </cell>
          <cell r="H23">
            <v>0</v>
          </cell>
          <cell r="I23" t="str">
            <v xml:space="preserve"> </v>
          </cell>
          <cell r="J23">
            <v>0</v>
          </cell>
          <cell r="K23">
            <v>0</v>
          </cell>
          <cell r="L23" t="str">
            <v/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/>
          </cell>
          <cell r="T23" t="str">
            <v>Capacity</v>
          </cell>
          <cell r="V23" t="str">
            <v>¢/kWh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Q23">
            <v>17</v>
          </cell>
          <cell r="AR23" t="str">
            <v xml:space="preserve"> Req'd Increase(Decrease)</v>
          </cell>
          <cell r="AV23">
            <v>174964.00000000137</v>
          </cell>
          <cell r="AW23">
            <v>280620.69998839498</v>
          </cell>
          <cell r="AX23">
            <v>-14264.854805499373</v>
          </cell>
          <cell r="AY23">
            <v>-133353.28827162972</v>
          </cell>
          <cell r="AZ23">
            <v>55124.506649454124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-13163.063560718641</v>
          </cell>
        </row>
        <row r="24">
          <cell r="E24">
            <v>17</v>
          </cell>
          <cell r="F24">
            <v>0</v>
          </cell>
          <cell r="G24" t="str">
            <v>Distribution - Operation</v>
          </cell>
          <cell r="H24">
            <v>1336155</v>
          </cell>
          <cell r="I24">
            <v>0</v>
          </cell>
          <cell r="J24">
            <v>0</v>
          </cell>
          <cell r="K24">
            <v>0</v>
          </cell>
          <cell r="L24" t="str">
            <v>*</v>
          </cell>
          <cell r="M24">
            <v>0</v>
          </cell>
          <cell r="N24">
            <v>0</v>
          </cell>
          <cell r="O24">
            <v>0</v>
          </cell>
          <cell r="P24" t="str">
            <v>*</v>
          </cell>
          <cell r="T24" t="str">
            <v>Energy</v>
          </cell>
          <cell r="V24" t="str">
            <v>¢/kWh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Q24">
            <v>18</v>
          </cell>
          <cell r="AR24" t="str">
            <v xml:space="preserve"> Percent</v>
          </cell>
          <cell r="AV24">
            <v>8.2127357862860576E-3</v>
          </cell>
          <cell r="AW24">
            <v>1.4745835698442841E-2</v>
          </cell>
          <cell r="AX24">
            <v>-5.3344707191976988E-2</v>
          </cell>
          <cell r="AY24">
            <v>-9.8193959229805547E-2</v>
          </cell>
          <cell r="AZ24">
            <v>0.10207051149487027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  <cell r="BK24">
            <v>-0.12193892949122394</v>
          </cell>
        </row>
        <row r="25">
          <cell r="E25">
            <v>18</v>
          </cell>
          <cell r="F25">
            <v>0</v>
          </cell>
          <cell r="G25" t="str">
            <v>Distribution - Maintenance</v>
          </cell>
          <cell r="H25">
            <v>1758670</v>
          </cell>
          <cell r="I25">
            <v>0</v>
          </cell>
          <cell r="J25">
            <v>0</v>
          </cell>
          <cell r="K25">
            <v>0</v>
          </cell>
          <cell r="L25" t="str">
            <v>*</v>
          </cell>
          <cell r="M25">
            <v>0</v>
          </cell>
          <cell r="N25">
            <v>0</v>
          </cell>
          <cell r="O25">
            <v>0</v>
          </cell>
          <cell r="P25" t="str">
            <v>*</v>
          </cell>
          <cell r="U25" t="str">
            <v>Total</v>
          </cell>
          <cell r="V25" t="str">
            <v>¢/kWh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19</v>
          </cell>
          <cell r="F26">
            <v>0</v>
          </cell>
          <cell r="G26" t="str">
            <v>Consumer Accounts</v>
          </cell>
          <cell r="H26">
            <v>994541</v>
          </cell>
          <cell r="I26">
            <v>0</v>
          </cell>
          <cell r="J26">
            <v>0</v>
          </cell>
          <cell r="K26">
            <v>0</v>
          </cell>
          <cell r="L26" t="str">
            <v>*</v>
          </cell>
          <cell r="M26">
            <v>0</v>
          </cell>
          <cell r="N26">
            <v>0</v>
          </cell>
          <cell r="O26">
            <v>0</v>
          </cell>
          <cell r="P26" t="str">
            <v>*</v>
          </cell>
          <cell r="S26" t="str">
            <v xml:space="preserve"> DISCO</v>
          </cell>
          <cell r="W26" t="str">
            <v/>
          </cell>
          <cell r="AQ26" t="str">
            <v>Table 5.2</v>
          </cell>
        </row>
        <row r="27">
          <cell r="E27">
            <v>20</v>
          </cell>
          <cell r="F27">
            <v>0</v>
          </cell>
          <cell r="G27" t="str">
            <v>Consumer Service &amp; Info.</v>
          </cell>
          <cell r="H27">
            <v>559726</v>
          </cell>
          <cell r="I27">
            <v>0</v>
          </cell>
          <cell r="J27">
            <v>0</v>
          </cell>
          <cell r="K27">
            <v>0</v>
          </cell>
          <cell r="L27" t="str">
            <v>*</v>
          </cell>
          <cell r="M27">
            <v>0</v>
          </cell>
          <cell r="N27">
            <v>0</v>
          </cell>
          <cell r="O27">
            <v>0</v>
          </cell>
          <cell r="P27" t="str">
            <v>*</v>
          </cell>
          <cell r="T27" t="str">
            <v>Direct</v>
          </cell>
          <cell r="V27" t="str">
            <v>$/Mo./cons</v>
          </cell>
          <cell r="W27">
            <v>0.85722390426706052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4.1972025076628805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Q27" t="str">
            <v>Class Allocation Summary -- BUNDLED</v>
          </cell>
        </row>
        <row r="28">
          <cell r="E28">
            <v>21</v>
          </cell>
          <cell r="F28">
            <v>0</v>
          </cell>
          <cell r="G28" t="str">
            <v>Sales</v>
          </cell>
          <cell r="H28">
            <v>0</v>
          </cell>
          <cell r="I28" t="str">
            <v xml:space="preserve"> </v>
          </cell>
          <cell r="J28" t="str">
            <v xml:space="preserve"> </v>
          </cell>
          <cell r="K28">
            <v>0</v>
          </cell>
          <cell r="L28" t="str">
            <v/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/>
          </cell>
          <cell r="T28" t="str">
            <v>Consumer</v>
          </cell>
          <cell r="V28" t="str">
            <v>$/Mo./cons</v>
          </cell>
          <cell r="W28">
            <v>33.056195093297148</v>
          </cell>
          <cell r="X28">
            <v>40.706292016152702</v>
          </cell>
          <cell r="Y28">
            <v>119.77254279981618</v>
          </cell>
          <cell r="Z28">
            <v>138.36888038010682</v>
          </cell>
          <cell r="AA28">
            <v>119.77254279981618</v>
          </cell>
          <cell r="AB28">
            <v>0.81412584032305402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22</v>
          </cell>
          <cell r="F29">
            <v>0</v>
          </cell>
          <cell r="G29" t="str">
            <v>Admin. &amp; General</v>
          </cell>
          <cell r="H29">
            <v>1987790</v>
          </cell>
          <cell r="I29">
            <v>0</v>
          </cell>
          <cell r="J29">
            <v>0</v>
          </cell>
          <cell r="K29">
            <v>0</v>
          </cell>
          <cell r="L29" t="str">
            <v>*</v>
          </cell>
          <cell r="M29">
            <v>0</v>
          </cell>
          <cell r="N29">
            <v>0</v>
          </cell>
          <cell r="O29">
            <v>0</v>
          </cell>
          <cell r="P29" t="str">
            <v>*</v>
          </cell>
          <cell r="T29" t="str">
            <v>Capacity</v>
          </cell>
          <cell r="V29" t="str">
            <v>¢/kWh</v>
          </cell>
          <cell r="W29">
            <v>1.6781734016893812</v>
          </cell>
          <cell r="X29">
            <v>1.6473788204967335</v>
          </cell>
          <cell r="Y29">
            <v>2.2714363190604625</v>
          </cell>
          <cell r="Z29">
            <v>1.9099518613746651</v>
          </cell>
          <cell r="AA29">
            <v>2.8174527142845549</v>
          </cell>
          <cell r="AB29">
            <v>1.5639169913965849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W29" t="str">
            <v>General</v>
          </cell>
          <cell r="AX29" t="str">
            <v>General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E30">
            <v>23</v>
          </cell>
          <cell r="F30">
            <v>0</v>
          </cell>
          <cell r="G30" t="str">
            <v>Depreciation &amp; Amort.</v>
          </cell>
          <cell r="H30">
            <v>1715150</v>
          </cell>
          <cell r="I30">
            <v>0</v>
          </cell>
          <cell r="J30">
            <v>0</v>
          </cell>
          <cell r="K30">
            <v>0</v>
          </cell>
          <cell r="L30" t="str">
            <v>*</v>
          </cell>
          <cell r="M30">
            <v>0</v>
          </cell>
          <cell r="N30">
            <v>0</v>
          </cell>
          <cell r="O30">
            <v>0</v>
          </cell>
          <cell r="P30" t="str">
            <v>*</v>
          </cell>
          <cell r="T30" t="str">
            <v>Energy</v>
          </cell>
          <cell r="V30" t="str">
            <v>¢/kWh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Q30" t="str">
            <v xml:space="preserve"> Line</v>
          </cell>
          <cell r="AW30" t="str">
            <v>Single</v>
          </cell>
          <cell r="AX30" t="str">
            <v>Three</v>
          </cell>
          <cell r="AY30" t="str">
            <v>Large</v>
          </cell>
          <cell r="AZ30">
            <v>0</v>
          </cell>
          <cell r="BA30" t="str">
            <v>Class</v>
          </cell>
          <cell r="BB30" t="str">
            <v>Class</v>
          </cell>
          <cell r="BC30" t="str">
            <v>Class</v>
          </cell>
          <cell r="BD30" t="str">
            <v>Class</v>
          </cell>
          <cell r="BE30" t="str">
            <v>Class</v>
          </cell>
          <cell r="BF30" t="str">
            <v>Class</v>
          </cell>
          <cell r="BG30" t="str">
            <v>Class</v>
          </cell>
          <cell r="BH30" t="str">
            <v>Class</v>
          </cell>
          <cell r="BI30" t="str">
            <v>Class</v>
          </cell>
          <cell r="BJ30" t="str">
            <v>Class</v>
          </cell>
          <cell r="BK30">
            <v>0</v>
          </cell>
        </row>
        <row r="31">
          <cell r="E31">
            <v>24</v>
          </cell>
          <cell r="F31">
            <v>0</v>
          </cell>
          <cell r="G31" t="str">
            <v>Taxes - Property</v>
          </cell>
          <cell r="H31">
            <v>154480</v>
          </cell>
          <cell r="I31">
            <v>0</v>
          </cell>
          <cell r="J31">
            <v>0</v>
          </cell>
          <cell r="K31">
            <v>0</v>
          </cell>
          <cell r="L31" t="str">
            <v>*</v>
          </cell>
          <cell r="M31">
            <v>0</v>
          </cell>
          <cell r="N31">
            <v>0</v>
          </cell>
          <cell r="O31">
            <v>0</v>
          </cell>
          <cell r="P31" t="str">
            <v>*</v>
          </cell>
          <cell r="U31" t="str">
            <v>Total</v>
          </cell>
          <cell r="V31" t="str">
            <v>¢/kWh</v>
          </cell>
          <cell r="W31">
            <v>5.3809707563064881</v>
          </cell>
          <cell r="X31">
            <v>5.4306213969448631</v>
          </cell>
          <cell r="Y31">
            <v>4.619917550429407</v>
          </cell>
          <cell r="Z31">
            <v>2.6195358633239305</v>
          </cell>
          <cell r="AA31">
            <v>4.3529981347950191</v>
          </cell>
          <cell r="AB31">
            <v>9.9782439097446964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Q31" t="str">
            <v>No.</v>
          </cell>
          <cell r="AR31" t="str">
            <v>Category</v>
          </cell>
          <cell r="AV31" t="str">
            <v>Total</v>
          </cell>
          <cell r="AW31" t="str">
            <v>Phase</v>
          </cell>
          <cell r="AX31" t="str">
            <v>Phase</v>
          </cell>
          <cell r="AY31" t="str">
            <v>Commercial</v>
          </cell>
          <cell r="AZ31" t="str">
            <v>Irrigation</v>
          </cell>
          <cell r="BA31">
            <v>5</v>
          </cell>
          <cell r="BB31">
            <v>6</v>
          </cell>
          <cell r="BC31">
            <v>7</v>
          </cell>
          <cell r="BD31">
            <v>8</v>
          </cell>
          <cell r="BE31">
            <v>9</v>
          </cell>
          <cell r="BF31">
            <v>10</v>
          </cell>
          <cell r="BG31">
            <v>11</v>
          </cell>
          <cell r="BH31">
            <v>12</v>
          </cell>
          <cell r="BI31">
            <v>13</v>
          </cell>
          <cell r="BJ31">
            <v>14</v>
          </cell>
          <cell r="BK31" t="str">
            <v>Lighting</v>
          </cell>
        </row>
        <row r="32">
          <cell r="E32">
            <v>25</v>
          </cell>
          <cell r="F32">
            <v>0</v>
          </cell>
          <cell r="G32" t="str">
            <v>Taxes - Other</v>
          </cell>
          <cell r="H32">
            <v>4640</v>
          </cell>
          <cell r="I32">
            <v>0</v>
          </cell>
          <cell r="J32">
            <v>0</v>
          </cell>
          <cell r="K32">
            <v>0</v>
          </cell>
          <cell r="L32" t="str">
            <v>*</v>
          </cell>
          <cell r="M32">
            <v>0</v>
          </cell>
          <cell r="N32">
            <v>0</v>
          </cell>
          <cell r="O32">
            <v>0</v>
          </cell>
          <cell r="P32" t="str">
            <v>*</v>
          </cell>
          <cell r="S32" t="str">
            <v xml:space="preserve"> LINECO</v>
          </cell>
          <cell r="AQ32">
            <v>1</v>
          </cell>
          <cell r="AS32" t="str">
            <v>Power Supply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E33">
            <v>26</v>
          </cell>
          <cell r="F33">
            <v>0</v>
          </cell>
          <cell r="G33" t="str">
            <v>Interest - Other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K33">
            <v>0</v>
          </cell>
          <cell r="L33" t="str">
            <v/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/>
          </cell>
          <cell r="T33" t="str">
            <v>Direct</v>
          </cell>
          <cell r="V33" t="str">
            <v>$/Mo./cons</v>
          </cell>
          <cell r="W33">
            <v>0.774165401897286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3.7905253808424262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Q33">
            <v>2</v>
          </cell>
          <cell r="AT33" t="str">
            <v>Direct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E34">
            <v>27</v>
          </cell>
          <cell r="F34">
            <v>0</v>
          </cell>
          <cell r="G34" t="str">
            <v>Other Deductions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K34">
            <v>0</v>
          </cell>
          <cell r="L34" t="str">
            <v/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/>
          </cell>
          <cell r="T34" t="str">
            <v>Consumer</v>
          </cell>
          <cell r="V34" t="str">
            <v>$/Mo./cons</v>
          </cell>
          <cell r="W34">
            <v>21.677478857736336</v>
          </cell>
          <cell r="X34">
            <v>26.941924266035549</v>
          </cell>
          <cell r="Y34">
            <v>47.955012845176078</v>
          </cell>
          <cell r="Z34">
            <v>49.930448309593864</v>
          </cell>
          <cell r="AA34">
            <v>47.955012845176086</v>
          </cell>
          <cell r="AB34">
            <v>0.53883848532071099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Q34">
            <v>3</v>
          </cell>
          <cell r="AU34" t="str">
            <v>Wholesale Cost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E35">
            <v>28</v>
          </cell>
          <cell r="F35" t="str">
            <v xml:space="preserve"> Total Operating Expenses</v>
          </cell>
          <cell r="H35">
            <v>20137139</v>
          </cell>
          <cell r="I35">
            <v>11625987</v>
          </cell>
          <cell r="J35">
            <v>0</v>
          </cell>
          <cell r="K35">
            <v>0</v>
          </cell>
          <cell r="L35" t="str">
            <v>*</v>
          </cell>
          <cell r="M35">
            <v>0</v>
          </cell>
          <cell r="N35">
            <v>0</v>
          </cell>
          <cell r="O35">
            <v>0</v>
          </cell>
          <cell r="P35" t="str">
            <v>*</v>
          </cell>
          <cell r="T35" t="str">
            <v>Capacity</v>
          </cell>
          <cell r="V35" t="str">
            <v>¢/kWh</v>
          </cell>
          <cell r="W35">
            <v>1.602984563725075</v>
          </cell>
          <cell r="X35">
            <v>1.574142982131354</v>
          </cell>
          <cell r="Y35">
            <v>2.1647079885348828</v>
          </cell>
          <cell r="Z35">
            <v>1.8130768562902773</v>
          </cell>
          <cell r="AA35">
            <v>2.6880584477702936</v>
          </cell>
          <cell r="AB35">
            <v>1.4885071044983968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Q35">
            <v>4</v>
          </cell>
          <cell r="AU35" t="str">
            <v>Allocated Cost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E36">
            <v>29</v>
          </cell>
          <cell r="F36" t="str">
            <v xml:space="preserve"> Margin Requirements</v>
          </cell>
          <cell r="H36" t="str">
            <v>Error - Sum of Unbundled does not equal Bundled</v>
          </cell>
          <cell r="L36" t="str">
            <v/>
          </cell>
          <cell r="P36" t="str">
            <v/>
          </cell>
          <cell r="T36" t="str">
            <v>Energy</v>
          </cell>
          <cell r="V36" t="str">
            <v>¢/kWh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Q36">
            <v>5</v>
          </cell>
          <cell r="AU36" t="str">
            <v xml:space="preserve">    Subtotal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E37">
            <v>30</v>
          </cell>
          <cell r="F37">
            <v>0</v>
          </cell>
          <cell r="G37" t="str">
            <v>Interest - LT</v>
          </cell>
          <cell r="H37">
            <v>2068230</v>
          </cell>
          <cell r="I37">
            <v>0</v>
          </cell>
          <cell r="J37">
            <v>0</v>
          </cell>
          <cell r="K37">
            <v>0</v>
          </cell>
          <cell r="L37" t="str">
            <v>*</v>
          </cell>
          <cell r="M37">
            <v>0</v>
          </cell>
          <cell r="N37">
            <v>0</v>
          </cell>
          <cell r="O37">
            <v>0</v>
          </cell>
          <cell r="P37" t="str">
            <v>*</v>
          </cell>
          <cell r="U37" t="str">
            <v>Total</v>
          </cell>
          <cell r="V37" t="str">
            <v>¢/kWh</v>
          </cell>
          <cell r="W37">
            <v>4.0543413254053631</v>
          </cell>
          <cell r="X37">
            <v>4.0781252887059889</v>
          </cell>
          <cell r="Y37">
            <v>3.1050023580481394</v>
          </cell>
          <cell r="Z37">
            <v>2.0691304373651174</v>
          </cell>
          <cell r="AA37">
            <v>3.3028663047597306</v>
          </cell>
          <cell r="AB37">
            <v>8.7577739313310285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Q37">
            <v>6</v>
          </cell>
          <cell r="AT37" t="str">
            <v>Capacity Related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E38">
            <v>31</v>
          </cell>
          <cell r="F38">
            <v>0</v>
          </cell>
          <cell r="G38" t="str">
            <v>Required Margin</v>
          </cell>
          <cell r="H38">
            <v>1373333</v>
          </cell>
          <cell r="I38">
            <v>9698.5113479002011</v>
          </cell>
          <cell r="J38">
            <v>0</v>
          </cell>
          <cell r="K38">
            <v>39782.35264636932</v>
          </cell>
          <cell r="L38" t="str">
            <v>*</v>
          </cell>
          <cell r="M38">
            <v>39782.35264636932</v>
          </cell>
          <cell r="N38">
            <v>0</v>
          </cell>
          <cell r="O38">
            <v>0</v>
          </cell>
          <cell r="P38" t="str">
            <v>*</v>
          </cell>
          <cell r="S38" t="str">
            <v xml:space="preserve"> SERVCO</v>
          </cell>
          <cell r="AQ38">
            <v>7</v>
          </cell>
          <cell r="AU38" t="str">
            <v>Wholesale Cost</v>
          </cell>
          <cell r="AV38">
            <v>3155311.9999999995</v>
          </cell>
          <cell r="AW38">
            <v>2812543.1825583545</v>
          </cell>
          <cell r="AX38">
            <v>42400.289273094873</v>
          </cell>
          <cell r="AY38">
            <v>285621.26643198868</v>
          </cell>
          <cell r="AZ38">
            <v>9404.3384640278528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5342.9232725338188</v>
          </cell>
        </row>
        <row r="39">
          <cell r="E39">
            <v>32</v>
          </cell>
          <cell r="F39" t="str">
            <v xml:space="preserve"> Revenue Requirements</v>
          </cell>
          <cell r="H39">
            <v>23578702</v>
          </cell>
          <cell r="I39">
            <v>11635685.511347901</v>
          </cell>
          <cell r="J39">
            <v>0</v>
          </cell>
          <cell r="K39">
            <v>39782.35264636932</v>
          </cell>
          <cell r="L39" t="str">
            <v>*</v>
          </cell>
          <cell r="M39">
            <v>39782.35264636932</v>
          </cell>
          <cell r="N39">
            <v>0</v>
          </cell>
          <cell r="O39">
            <v>0</v>
          </cell>
          <cell r="P39" t="str">
            <v>*</v>
          </cell>
          <cell r="T39" t="str">
            <v>Direct</v>
          </cell>
          <cell r="V39" t="str">
            <v>$/Mo./cons</v>
          </cell>
          <cell r="W39">
            <v>8.9128540024267511E-2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0.43639769006913093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Q39">
            <v>8</v>
          </cell>
          <cell r="AU39" t="str">
            <v>Allocated Cost</v>
          </cell>
          <cell r="AV39">
            <v>78061.267524048439</v>
          </cell>
          <cell r="AW39">
            <v>56228.37483796438</v>
          </cell>
          <cell r="AX39">
            <v>842.51676590073816</v>
          </cell>
          <cell r="AY39">
            <v>20706.441136084497</v>
          </cell>
          <cell r="AZ39">
            <v>136.66019982326932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147.27458427556209</v>
          </cell>
        </row>
        <row r="40">
          <cell r="T40" t="str">
            <v>Consumer</v>
          </cell>
          <cell r="V40" t="str">
            <v>$/Mo./cons</v>
          </cell>
          <cell r="W40">
            <v>6.9447391110760046</v>
          </cell>
          <cell r="X40">
            <v>8.4031906871577249</v>
          </cell>
          <cell r="Y40">
            <v>43.53262011097317</v>
          </cell>
          <cell r="Z40">
            <v>53.577830022421033</v>
          </cell>
          <cell r="AA40">
            <v>43.53262011097317</v>
          </cell>
          <cell r="AB40">
            <v>0.16806381374315449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Q40">
            <v>9</v>
          </cell>
          <cell r="AU40" t="str">
            <v xml:space="preserve">    Subtotal</v>
          </cell>
          <cell r="AV40">
            <v>3233373.2675240478</v>
          </cell>
          <cell r="AW40">
            <v>2868771.5573963188</v>
          </cell>
          <cell r="AX40">
            <v>43242.806038995608</v>
          </cell>
          <cell r="AY40">
            <v>306327.70756807318</v>
          </cell>
          <cell r="AZ40">
            <v>9540.9986638511218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5490.1978568093809</v>
          </cell>
        </row>
        <row r="41">
          <cell r="T41" t="str">
            <v>Capacity</v>
          </cell>
          <cell r="V41" t="str">
            <v>¢/kWh</v>
          </cell>
          <cell r="W41">
            <v>6.6650870520800376E-2</v>
          </cell>
          <cell r="X41">
            <v>6.4957273223790205E-2</v>
          </cell>
          <cell r="Y41">
            <v>9.5556200139857606E-2</v>
          </cell>
          <cell r="Z41">
            <v>8.3801489762709097E-2</v>
          </cell>
          <cell r="AA41">
            <v>0.1139458643952012</v>
          </cell>
          <cell r="AB41">
            <v>6.8159445884705128E-2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Q41">
            <v>10</v>
          </cell>
          <cell r="AT41" t="str">
            <v>Energy Related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T42" t="str">
            <v>Energy</v>
          </cell>
          <cell r="V42" t="str">
            <v>¢/kWh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Q42">
            <v>11</v>
          </cell>
          <cell r="AU42" t="str">
            <v>Wholesale Cost</v>
          </cell>
          <cell r="AV42">
            <v>5850472</v>
          </cell>
          <cell r="AW42">
            <v>5148904.831826603</v>
          </cell>
          <cell r="AX42">
            <v>86857.420306159183</v>
          </cell>
          <cell r="AY42">
            <v>456897.31253382587</v>
          </cell>
          <cell r="AZ42">
            <v>138031.93647650929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19780.498856903036</v>
          </cell>
        </row>
        <row r="43">
          <cell r="E43" t="str">
            <v>Table 5.4</v>
          </cell>
          <cell r="U43" t="str">
            <v>Total</v>
          </cell>
          <cell r="V43" t="str">
            <v>¢/kWh</v>
          </cell>
          <cell r="W43">
            <v>0.83463555920971111</v>
          </cell>
          <cell r="X43">
            <v>0.84594977367193647</v>
          </cell>
          <cell r="Y43">
            <v>0.94913698662952772</v>
          </cell>
          <cell r="Z43">
            <v>0.35855959244179131</v>
          </cell>
          <cell r="AA43">
            <v>0.67205637863844692</v>
          </cell>
          <cell r="AB43">
            <v>1.0830872952396617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Q43">
            <v>12</v>
          </cell>
          <cell r="AU43" t="str">
            <v>Allocated Cost</v>
          </cell>
          <cell r="AV43">
            <v>140975.03247595148</v>
          </cell>
          <cell r="AW43">
            <v>103251.31655957882</v>
          </cell>
          <cell r="AX43">
            <v>1741.7573819087529</v>
          </cell>
          <cell r="AY43">
            <v>32817.335716631074</v>
          </cell>
          <cell r="AZ43">
            <v>2767.963214307802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396.659603525036</v>
          </cell>
        </row>
        <row r="44">
          <cell r="E44" t="str">
            <v>Breakdown of Revenue Requirements</v>
          </cell>
          <cell r="S44" t="str">
            <v xml:space="preserve"> METERCO</v>
          </cell>
          <cell r="AQ44">
            <v>13</v>
          </cell>
          <cell r="AU44" t="str">
            <v xml:space="preserve">    Subtotal</v>
          </cell>
          <cell r="AV44">
            <v>5991447.0324759511</v>
          </cell>
          <cell r="AW44">
            <v>5252156.1483861823</v>
          </cell>
          <cell r="AX44">
            <v>88599.177688067939</v>
          </cell>
          <cell r="AY44">
            <v>489714.64825045696</v>
          </cell>
          <cell r="AZ44">
            <v>140799.89969081708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20177.158460428072</v>
          </cell>
        </row>
        <row r="45">
          <cell r="E45" t="str">
            <v>By Function</v>
          </cell>
          <cell r="T45" t="str">
            <v>Direct</v>
          </cell>
          <cell r="V45" t="str">
            <v>$/Mo./cons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Q45">
            <v>14</v>
          </cell>
          <cell r="AU45" t="str">
            <v xml:space="preserve">Subtotal Power Supply  </v>
          </cell>
          <cell r="AV45">
            <v>9224820.2999999989</v>
          </cell>
          <cell r="AW45">
            <v>8120927.705782501</v>
          </cell>
          <cell r="AX45">
            <v>131841.98372706355</v>
          </cell>
          <cell r="AY45">
            <v>796042.35581853008</v>
          </cell>
          <cell r="AZ45">
            <v>150340.8983546682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25667.356317237452</v>
          </cell>
        </row>
        <row r="46">
          <cell r="E46" t="str">
            <v>(1)</v>
          </cell>
          <cell r="F46" t="str">
            <v>(2)</v>
          </cell>
          <cell r="H46" t="str">
            <v>(3)</v>
          </cell>
          <cell r="I46" t="str">
            <v>(4)</v>
          </cell>
          <cell r="K46" t="str">
            <v>(5)</v>
          </cell>
          <cell r="M46" t="str">
            <v>(6)</v>
          </cell>
          <cell r="N46" t="str">
            <v>(7)</v>
          </cell>
          <cell r="O46" t="str">
            <v>(8)</v>
          </cell>
          <cell r="T46" t="str">
            <v>Consumer</v>
          </cell>
          <cell r="V46" t="str">
            <v>$/Mo./cons</v>
          </cell>
          <cell r="W46">
            <v>4.5061051731874109</v>
          </cell>
          <cell r="X46">
            <v>5.4326043924137215</v>
          </cell>
          <cell r="Y46">
            <v>30.694214817137528</v>
          </cell>
          <cell r="Z46">
            <v>38.02823074689605</v>
          </cell>
          <cell r="AA46">
            <v>30.694214817137517</v>
          </cell>
          <cell r="AB46">
            <v>0.10865208784827442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15</v>
          </cell>
          <cell r="AS46" t="str">
            <v>Transmission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E47" t="str">
            <v>Line</v>
          </cell>
          <cell r="K47" t="str">
            <v>DISCO</v>
          </cell>
          <cell r="T47" t="str">
            <v>Capacity</v>
          </cell>
          <cell r="V47" t="str">
            <v>¢/kWh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Q47">
            <v>16</v>
          </cell>
          <cell r="AT47" t="str">
            <v>Direct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E48" t="str">
            <v>No.</v>
          </cell>
          <cell r="F48" t="str">
            <v>Description</v>
          </cell>
          <cell r="H48" t="str">
            <v>Total</v>
          </cell>
          <cell r="I48" t="str">
            <v>ENGCO</v>
          </cell>
          <cell r="J48" t="str">
            <v>TRANSCO</v>
          </cell>
          <cell r="K48" t="str">
            <v>TOTAL</v>
          </cell>
          <cell r="M48" t="str">
            <v>LINECO</v>
          </cell>
          <cell r="N48" t="str">
            <v>SERVCO</v>
          </cell>
          <cell r="O48" t="str">
            <v>METERCO</v>
          </cell>
          <cell r="T48" t="str">
            <v>Energy</v>
          </cell>
          <cell r="V48" t="str">
            <v>¢/kWh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Q48">
            <v>17</v>
          </cell>
          <cell r="AT48" t="str">
            <v>Capacity</v>
          </cell>
          <cell r="AV48">
            <v>1753312</v>
          </cell>
          <cell r="AW48">
            <v>1558086.9644572122</v>
          </cell>
          <cell r="AX48">
            <v>23346.120069617733</v>
          </cell>
          <cell r="AY48">
            <v>164011.08918199164</v>
          </cell>
          <cell r="AZ48">
            <v>3786.8509719222466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4080.9753192560133</v>
          </cell>
        </row>
        <row r="49">
          <cell r="E49">
            <v>1</v>
          </cell>
          <cell r="H49" t="str">
            <v>($)</v>
          </cell>
          <cell r="I49" t="str">
            <v>($)</v>
          </cell>
          <cell r="J49" t="str">
            <v>($)</v>
          </cell>
          <cell r="K49" t="str">
            <v>($)</v>
          </cell>
          <cell r="M49" t="str">
            <v>($)</v>
          </cell>
          <cell r="N49" t="str">
            <v>($)</v>
          </cell>
          <cell r="O49" t="str">
            <v>($)</v>
          </cell>
          <cell r="U49" t="str">
            <v>Total</v>
          </cell>
          <cell r="V49" t="str">
            <v>¢/kWh</v>
          </cell>
          <cell r="W49">
            <v>0.49199387169141529</v>
          </cell>
          <cell r="X49">
            <v>0.50490622506769001</v>
          </cell>
          <cell r="Y49">
            <v>0.60184734935563777</v>
          </cell>
          <cell r="Z49">
            <v>0.19501656793280026</v>
          </cell>
          <cell r="AA49">
            <v>0.39351557457868613</v>
          </cell>
          <cell r="AB49">
            <v>0.18243350346099196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Q49">
            <v>18</v>
          </cell>
          <cell r="AT49" t="str">
            <v>Energy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E50">
            <v>2</v>
          </cell>
          <cell r="F50" t="str">
            <v xml:space="preserve"> Operating Expenses</v>
          </cell>
          <cell r="H50" t="str">
            <v>BUNDLED</v>
          </cell>
          <cell r="I50" t="str">
            <v>ENGCO</v>
          </cell>
          <cell r="J50" t="str">
            <v>TRANSCO</v>
          </cell>
          <cell r="K50" t="str">
            <v>DISCO</v>
          </cell>
          <cell r="M50" t="str">
            <v>LINECO</v>
          </cell>
          <cell r="N50" t="str">
            <v>SERVCO</v>
          </cell>
          <cell r="O50" t="str">
            <v>METERCO</v>
          </cell>
          <cell r="AQ50">
            <v>19</v>
          </cell>
          <cell r="AT50" t="str">
            <v>Allocated Cost</v>
          </cell>
          <cell r="AV50">
            <v>844.46316834632307</v>
          </cell>
          <cell r="AW50">
            <v>750.43520751848064</v>
          </cell>
          <cell r="AX50">
            <v>11.244398328753281</v>
          </cell>
          <cell r="AY50">
            <v>78.994111723729731</v>
          </cell>
          <cell r="AZ50">
            <v>1.8238945320654927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1.9655562432938805</v>
          </cell>
        </row>
        <row r="51">
          <cell r="E51">
            <v>3</v>
          </cell>
          <cell r="G51" t="str">
            <v>Cost of Purchased Power</v>
          </cell>
          <cell r="L51" t="str">
            <v/>
          </cell>
          <cell r="P51" t="str">
            <v/>
          </cell>
          <cell r="AQ51">
            <v>20</v>
          </cell>
          <cell r="AU51" t="str">
            <v xml:space="preserve"> Subtotal Transmission      </v>
          </cell>
          <cell r="AV51">
            <v>1754156.4631683463</v>
          </cell>
          <cell r="AW51">
            <v>1558837.3996647308</v>
          </cell>
          <cell r="AX51">
            <v>23357.364467946485</v>
          </cell>
          <cell r="AY51">
            <v>164090.08329371538</v>
          </cell>
          <cell r="AZ51">
            <v>3788.674866454312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4082.9408754993074</v>
          </cell>
        </row>
        <row r="52">
          <cell r="E52">
            <v>4</v>
          </cell>
          <cell r="G52" t="str">
            <v xml:space="preserve">   Substation</v>
          </cell>
          <cell r="H52">
            <v>0</v>
          </cell>
          <cell r="I52" t="str">
            <v xml:space="preserve"> </v>
          </cell>
          <cell r="K52">
            <v>0</v>
          </cell>
          <cell r="L52" t="str">
            <v/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/>
          </cell>
          <cell r="AQ52">
            <v>21</v>
          </cell>
          <cell r="AS52" t="str">
            <v>Distribution</v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E53">
            <v>5</v>
          </cell>
          <cell r="G53" t="str">
            <v xml:space="preserve">   Transmission</v>
          </cell>
          <cell r="H53">
            <v>0</v>
          </cell>
          <cell r="I53" t="str">
            <v xml:space="preserve"> </v>
          </cell>
          <cell r="K53">
            <v>0</v>
          </cell>
          <cell r="L53" t="str">
            <v/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/>
          </cell>
          <cell r="AQ53">
            <v>22</v>
          </cell>
          <cell r="AT53" t="str">
            <v>Direct</v>
          </cell>
          <cell r="AV53">
            <v>52452.205356048449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52452.205356048449</v>
          </cell>
        </row>
        <row r="54">
          <cell r="E54">
            <v>6</v>
          </cell>
          <cell r="G54" t="str">
            <v xml:space="preserve">     Capacity</v>
          </cell>
          <cell r="H54">
            <v>1776053</v>
          </cell>
          <cell r="I54">
            <v>1776053</v>
          </cell>
          <cell r="K54">
            <v>0</v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  <cell r="AQ54">
            <v>23</v>
          </cell>
          <cell r="AT54" t="str">
            <v>Consumer</v>
          </cell>
          <cell r="AV54">
            <v>8484140.330471525</v>
          </cell>
          <cell r="AW54">
            <v>8029504.3309847694</v>
          </cell>
          <cell r="AX54">
            <v>72897.847601701171</v>
          </cell>
          <cell r="AY54">
            <v>107032.68324187289</v>
          </cell>
          <cell r="AZ54">
            <v>267292.10787290428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7413.3607702763693</v>
          </cell>
        </row>
        <row r="55">
          <cell r="E55">
            <v>7</v>
          </cell>
          <cell r="G55" t="str">
            <v xml:space="preserve">     Energy</v>
          </cell>
          <cell r="H55">
            <v>0</v>
          </cell>
          <cell r="I55" t="str">
            <v xml:space="preserve"> </v>
          </cell>
          <cell r="K55">
            <v>0</v>
          </cell>
          <cell r="L55" t="str">
            <v/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/>
          </cell>
          <cell r="AQ55">
            <v>24</v>
          </cell>
          <cell r="AT55" t="str">
            <v>Capacity</v>
          </cell>
          <cell r="AV55">
            <v>2122619.7010040809</v>
          </cell>
          <cell r="AW55">
            <v>1743404.5312489429</v>
          </cell>
          <cell r="AX55">
            <v>27117.447719219872</v>
          </cell>
          <cell r="AY55">
            <v>168362.04304982699</v>
          </cell>
          <cell r="AZ55">
            <v>177737.88799644509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5997.7909896462716</v>
          </cell>
        </row>
        <row r="56">
          <cell r="E56">
            <v>8</v>
          </cell>
          <cell r="G56" t="str">
            <v xml:space="preserve">   Demand</v>
          </cell>
          <cell r="H56">
            <v>0</v>
          </cell>
          <cell r="I56" t="str">
            <v xml:space="preserve"> </v>
          </cell>
          <cell r="K56">
            <v>0</v>
          </cell>
          <cell r="L56" t="str">
            <v/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/>
          </cell>
          <cell r="AQ56">
            <v>25</v>
          </cell>
          <cell r="AT56" t="str">
            <v>Energy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E57">
            <v>9</v>
          </cell>
          <cell r="G57" t="str">
            <v xml:space="preserve">     Summer</v>
          </cell>
          <cell r="H57">
            <v>1511976</v>
          </cell>
          <cell r="I57">
            <v>1511976</v>
          </cell>
          <cell r="K57">
            <v>0</v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  <cell r="AQ57">
            <v>26</v>
          </cell>
          <cell r="AU57" t="str">
            <v xml:space="preserve"> Subtotal Distribution      </v>
          </cell>
          <cell r="AV57">
            <v>10659212.236831654</v>
          </cell>
          <cell r="AW57">
            <v>9772908.8622337133</v>
          </cell>
          <cell r="AX57">
            <v>100015.29532092104</v>
          </cell>
          <cell r="AY57">
            <v>275394.72629169986</v>
          </cell>
          <cell r="AZ57">
            <v>445029.99586934934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65863.357115971085</v>
          </cell>
        </row>
        <row r="58">
          <cell r="E58">
            <v>10</v>
          </cell>
          <cell r="G58" t="str">
            <v xml:space="preserve">     Winter</v>
          </cell>
          <cell r="H58">
            <v>786755</v>
          </cell>
          <cell r="I58">
            <v>786755</v>
          </cell>
          <cell r="K58">
            <v>0</v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AQ58">
            <v>27</v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E59">
            <v>11</v>
          </cell>
          <cell r="G59" t="str">
            <v xml:space="preserve">     Other</v>
          </cell>
          <cell r="H59">
            <v>879627</v>
          </cell>
          <cell r="I59">
            <v>879627</v>
          </cell>
          <cell r="K59">
            <v>0</v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AQ59">
            <v>28</v>
          </cell>
          <cell r="AS59" t="str">
            <v>Total</v>
          </cell>
          <cell r="AV59">
            <v>21638189</v>
          </cell>
          <cell r="AW59">
            <v>19452673.967680946</v>
          </cell>
          <cell r="AX59">
            <v>255214.64351593109</v>
          </cell>
          <cell r="AY59">
            <v>1235527.1654039454</v>
          </cell>
          <cell r="AZ59">
            <v>599159.56909047184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95613.654308707846</v>
          </cell>
        </row>
        <row r="60">
          <cell r="E60">
            <v>12</v>
          </cell>
          <cell r="G60" t="str">
            <v xml:space="preserve">   Energy</v>
          </cell>
          <cell r="H60">
            <v>6671576</v>
          </cell>
          <cell r="I60">
            <v>6671576</v>
          </cell>
          <cell r="K60">
            <v>0</v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 t="str">
            <v/>
          </cell>
        </row>
        <row r="61">
          <cell r="E61">
            <v>13</v>
          </cell>
          <cell r="G61" t="str">
            <v xml:space="preserve">     On-Peak</v>
          </cell>
          <cell r="H61">
            <v>0</v>
          </cell>
          <cell r="I61" t="str">
            <v xml:space="preserve"> </v>
          </cell>
          <cell r="K61">
            <v>0</v>
          </cell>
          <cell r="L61" t="str">
            <v/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/>
          </cell>
          <cell r="AQ61" t="str">
            <v>Table 5.3</v>
          </cell>
        </row>
        <row r="62">
          <cell r="E62">
            <v>14</v>
          </cell>
          <cell r="G62" t="str">
            <v xml:space="preserve">     Off-Peak</v>
          </cell>
          <cell r="H62">
            <v>0</v>
          </cell>
          <cell r="I62" t="str">
            <v xml:space="preserve"> </v>
          </cell>
          <cell r="K62">
            <v>0</v>
          </cell>
          <cell r="L62" t="str">
            <v/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/>
          </cell>
          <cell r="AQ62" t="str">
            <v>Rate Design Factors --  BUNDLED</v>
          </cell>
        </row>
        <row r="63">
          <cell r="E63">
            <v>15</v>
          </cell>
          <cell r="G63" t="str">
            <v xml:space="preserve">   Revenue Related</v>
          </cell>
          <cell r="H63">
            <v>0</v>
          </cell>
          <cell r="I63" t="str">
            <v xml:space="preserve"> </v>
          </cell>
          <cell r="K63">
            <v>0</v>
          </cell>
          <cell r="L63" t="str">
            <v/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/>
          </cell>
        </row>
        <row r="64">
          <cell r="E64">
            <v>16</v>
          </cell>
          <cell r="G64" t="str">
            <v>Transmission</v>
          </cell>
          <cell r="H64">
            <v>0</v>
          </cell>
          <cell r="I64" t="str">
            <v xml:space="preserve"> </v>
          </cell>
          <cell r="K64">
            <v>0</v>
          </cell>
          <cell r="L64" t="str">
            <v/>
          </cell>
          <cell r="M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/>
          </cell>
          <cell r="AW64" t="str">
            <v>General</v>
          </cell>
          <cell r="AX64" t="str">
            <v>General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E65">
            <v>17</v>
          </cell>
          <cell r="G65" t="str">
            <v>Distribution - Operation</v>
          </cell>
          <cell r="H65">
            <v>1336155</v>
          </cell>
          <cell r="I65">
            <v>0</v>
          </cell>
          <cell r="J65">
            <v>0</v>
          </cell>
          <cell r="K65">
            <v>0</v>
          </cell>
          <cell r="L65" t="str">
            <v>*</v>
          </cell>
          <cell r="M65">
            <v>0</v>
          </cell>
          <cell r="N65">
            <v>0</v>
          </cell>
          <cell r="O65">
            <v>0</v>
          </cell>
          <cell r="P65" t="str">
            <v>*</v>
          </cell>
          <cell r="AQ65" t="str">
            <v xml:space="preserve"> Line</v>
          </cell>
          <cell r="AW65" t="str">
            <v>Single</v>
          </cell>
          <cell r="AX65" t="str">
            <v>Three</v>
          </cell>
          <cell r="AY65" t="str">
            <v>Large</v>
          </cell>
          <cell r="AZ65">
            <v>0</v>
          </cell>
          <cell r="BA65" t="str">
            <v>Class</v>
          </cell>
          <cell r="BB65" t="str">
            <v>Class</v>
          </cell>
          <cell r="BC65" t="str">
            <v>Class</v>
          </cell>
          <cell r="BD65" t="str">
            <v>Class</v>
          </cell>
          <cell r="BE65" t="str">
            <v>Class</v>
          </cell>
          <cell r="BF65" t="str">
            <v>Class</v>
          </cell>
          <cell r="BG65" t="str">
            <v>Class</v>
          </cell>
          <cell r="BH65" t="str">
            <v>Class</v>
          </cell>
          <cell r="BI65" t="str">
            <v>Class</v>
          </cell>
          <cell r="BJ65" t="str">
            <v>Class</v>
          </cell>
          <cell r="BK65">
            <v>0</v>
          </cell>
        </row>
        <row r="66">
          <cell r="E66">
            <v>18</v>
          </cell>
          <cell r="G66" t="str">
            <v>Distribution - Maintenance</v>
          </cell>
          <cell r="H66">
            <v>1758670</v>
          </cell>
          <cell r="I66">
            <v>0</v>
          </cell>
          <cell r="J66">
            <v>0</v>
          </cell>
          <cell r="K66">
            <v>0</v>
          </cell>
          <cell r="L66" t="str">
            <v>*</v>
          </cell>
          <cell r="M66">
            <v>0</v>
          </cell>
          <cell r="N66">
            <v>0</v>
          </cell>
          <cell r="O66">
            <v>0</v>
          </cell>
          <cell r="P66" t="str">
            <v>*</v>
          </cell>
          <cell r="AQ66" t="str">
            <v>No.</v>
          </cell>
          <cell r="AR66" t="str">
            <v>Category</v>
          </cell>
          <cell r="AV66" t="str">
            <v>Units</v>
          </cell>
          <cell r="AW66" t="str">
            <v>Phase</v>
          </cell>
          <cell r="AX66" t="str">
            <v>Phase</v>
          </cell>
          <cell r="AY66" t="str">
            <v>Commercial</v>
          </cell>
          <cell r="AZ66" t="str">
            <v>Irrigation</v>
          </cell>
          <cell r="BA66">
            <v>5</v>
          </cell>
          <cell r="BB66">
            <v>6</v>
          </cell>
          <cell r="BC66">
            <v>7</v>
          </cell>
          <cell r="BD66">
            <v>8</v>
          </cell>
          <cell r="BE66">
            <v>9</v>
          </cell>
          <cell r="BF66">
            <v>10</v>
          </cell>
          <cell r="BG66">
            <v>11</v>
          </cell>
          <cell r="BH66">
            <v>12</v>
          </cell>
          <cell r="BI66">
            <v>13</v>
          </cell>
          <cell r="BJ66">
            <v>14</v>
          </cell>
          <cell r="BK66" t="str">
            <v>Lighting</v>
          </cell>
        </row>
        <row r="67">
          <cell r="E67">
            <v>19</v>
          </cell>
          <cell r="G67" t="str">
            <v>Consumer Accounts</v>
          </cell>
          <cell r="H67">
            <v>994541</v>
          </cell>
          <cell r="I67">
            <v>0</v>
          </cell>
          <cell r="J67">
            <v>0</v>
          </cell>
          <cell r="K67">
            <v>0</v>
          </cell>
          <cell r="L67" t="str">
            <v>*</v>
          </cell>
          <cell r="M67">
            <v>0</v>
          </cell>
          <cell r="N67">
            <v>0</v>
          </cell>
          <cell r="O67">
            <v>0</v>
          </cell>
          <cell r="P67" t="str">
            <v>*</v>
          </cell>
          <cell r="AQ67">
            <v>1</v>
          </cell>
          <cell r="AR67" t="str">
            <v>Costs Broken Down by Function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E68">
            <v>20</v>
          </cell>
          <cell r="G68" t="str">
            <v>Consumer Service &amp; Info.</v>
          </cell>
          <cell r="H68">
            <v>559726</v>
          </cell>
          <cell r="I68">
            <v>0</v>
          </cell>
          <cell r="J68">
            <v>0</v>
          </cell>
          <cell r="K68">
            <v>0</v>
          </cell>
          <cell r="L68" t="str">
            <v>*</v>
          </cell>
          <cell r="M68">
            <v>0</v>
          </cell>
          <cell r="N68">
            <v>0</v>
          </cell>
          <cell r="O68">
            <v>0</v>
          </cell>
          <cell r="P68" t="str">
            <v>*</v>
          </cell>
          <cell r="AQ68">
            <v>2</v>
          </cell>
          <cell r="AS68" t="str">
            <v>Power Supply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E69">
            <v>21</v>
          </cell>
          <cell r="G69" t="str">
            <v>Sales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L69" t="str">
            <v/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/>
          </cell>
          <cell r="AQ69">
            <v>3</v>
          </cell>
          <cell r="AT69" t="str">
            <v>Direct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E70">
            <v>22</v>
          </cell>
          <cell r="G70" t="str">
            <v>Admin. &amp; General</v>
          </cell>
          <cell r="H70">
            <v>1987790</v>
          </cell>
          <cell r="I70">
            <v>0</v>
          </cell>
          <cell r="J70">
            <v>0</v>
          </cell>
          <cell r="K70">
            <v>0</v>
          </cell>
          <cell r="L70" t="str">
            <v>*</v>
          </cell>
          <cell r="M70">
            <v>0</v>
          </cell>
          <cell r="N70">
            <v>0</v>
          </cell>
          <cell r="O70">
            <v>0</v>
          </cell>
          <cell r="P70" t="str">
            <v>*</v>
          </cell>
          <cell r="AQ70">
            <v>4</v>
          </cell>
          <cell r="AU70" t="str">
            <v>Wholesale Cost</v>
          </cell>
          <cell r="AV70" t="str">
            <v>$/Mo./cons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E71">
            <v>23</v>
          </cell>
          <cell r="G71" t="str">
            <v>Depreciation &amp; Amort.</v>
          </cell>
          <cell r="H71">
            <v>1715150</v>
          </cell>
          <cell r="I71">
            <v>0</v>
          </cell>
          <cell r="J71">
            <v>0</v>
          </cell>
          <cell r="K71">
            <v>0</v>
          </cell>
          <cell r="L71" t="str">
            <v>*</v>
          </cell>
          <cell r="M71">
            <v>0</v>
          </cell>
          <cell r="N71">
            <v>0</v>
          </cell>
          <cell r="O71">
            <v>0</v>
          </cell>
          <cell r="P71" t="str">
            <v>*</v>
          </cell>
          <cell r="AQ71">
            <v>5</v>
          </cell>
          <cell r="AU71" t="str">
            <v>Allocated Cost</v>
          </cell>
          <cell r="AV71" t="str">
            <v>$/Mo./cons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E72">
            <v>24</v>
          </cell>
          <cell r="G72" t="str">
            <v>Taxes - Property</v>
          </cell>
          <cell r="H72">
            <v>154480</v>
          </cell>
          <cell r="I72">
            <v>0</v>
          </cell>
          <cell r="J72">
            <v>0</v>
          </cell>
          <cell r="K72">
            <v>0</v>
          </cell>
          <cell r="L72" t="str">
            <v>*</v>
          </cell>
          <cell r="M72">
            <v>0</v>
          </cell>
          <cell r="N72">
            <v>0</v>
          </cell>
          <cell r="O72">
            <v>0</v>
          </cell>
          <cell r="P72" t="str">
            <v>*</v>
          </cell>
          <cell r="AQ72">
            <v>6</v>
          </cell>
          <cell r="AU72" t="str">
            <v xml:space="preserve">    Subtotal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E73">
            <v>25</v>
          </cell>
          <cell r="G73" t="str">
            <v>Taxes - Other</v>
          </cell>
          <cell r="H73">
            <v>4640</v>
          </cell>
          <cell r="I73">
            <v>0</v>
          </cell>
          <cell r="J73">
            <v>0</v>
          </cell>
          <cell r="K73">
            <v>0</v>
          </cell>
          <cell r="L73" t="str">
            <v>*</v>
          </cell>
          <cell r="M73">
            <v>0</v>
          </cell>
          <cell r="N73">
            <v>0</v>
          </cell>
          <cell r="O73">
            <v>0</v>
          </cell>
          <cell r="P73" t="str">
            <v>*</v>
          </cell>
          <cell r="AQ73">
            <v>7</v>
          </cell>
          <cell r="AT73" t="str">
            <v>Capacity Related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E74">
            <v>26</v>
          </cell>
          <cell r="G74" t="str">
            <v>Interest - Other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L74" t="str">
            <v/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/>
          </cell>
          <cell r="AQ74">
            <v>8</v>
          </cell>
          <cell r="AU74" t="str">
            <v>Wholesale Cost</v>
          </cell>
          <cell r="AV74" t="str">
            <v>¢/kWh</v>
          </cell>
          <cell r="AW74">
            <v>1.2408324109954119</v>
          </cell>
          <cell r="AX74">
            <v>1.1088956696636689</v>
          </cell>
          <cell r="AY74">
            <v>1.4200405021079701</v>
          </cell>
          <cell r="AZ74">
            <v>0.15476667942674294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0.61357900646935148</v>
          </cell>
        </row>
        <row r="75">
          <cell r="E75">
            <v>27</v>
          </cell>
          <cell r="G75" t="str">
            <v>Other Deductions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L75" t="str">
            <v/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/>
          </cell>
          <cell r="AQ75">
            <v>9</v>
          </cell>
          <cell r="AU75" t="str">
            <v>Allocated Cost</v>
          </cell>
          <cell r="AV75" t="str">
            <v>¢/kWh</v>
          </cell>
          <cell r="AW75">
            <v>2.4806726648399651E-2</v>
          </cell>
          <cell r="AX75">
            <v>2.2034358947621728E-2</v>
          </cell>
          <cell r="AY75">
            <v>0.10294746408442296</v>
          </cell>
          <cell r="AZ75">
            <v>2.2490093712964768E-3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1.6912949800817898E-2</v>
          </cell>
        </row>
        <row r="76">
          <cell r="E76">
            <v>28</v>
          </cell>
          <cell r="F76" t="str">
            <v xml:space="preserve"> Total Operating Expenses</v>
          </cell>
          <cell r="H76">
            <v>20137139</v>
          </cell>
          <cell r="I76">
            <v>11625987</v>
          </cell>
          <cell r="J76">
            <v>0</v>
          </cell>
          <cell r="K76">
            <v>0</v>
          </cell>
          <cell r="L76" t="str">
            <v>*</v>
          </cell>
          <cell r="M76">
            <v>0</v>
          </cell>
          <cell r="N76">
            <v>0</v>
          </cell>
          <cell r="O76">
            <v>0</v>
          </cell>
          <cell r="P76" t="str">
            <v>*</v>
          </cell>
          <cell r="AQ76">
            <v>10</v>
          </cell>
          <cell r="AU76" t="str">
            <v xml:space="preserve">    Subtotal</v>
          </cell>
          <cell r="AV76" t="str">
            <v>¢/kWh</v>
          </cell>
          <cell r="AW76">
            <v>1.2656391376438114</v>
          </cell>
          <cell r="AX76">
            <v>1.1309300286112907</v>
          </cell>
          <cell r="AY76">
            <v>1.5229879661923931</v>
          </cell>
          <cell r="AZ76">
            <v>0.15701568879803943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0.63049195627016941</v>
          </cell>
        </row>
        <row r="77">
          <cell r="E77">
            <v>29</v>
          </cell>
          <cell r="F77" t="str">
            <v xml:space="preserve"> Margin Requirements</v>
          </cell>
          <cell r="H77" t="str">
            <v>Error - Sum of Unbundled does not equal Bundled</v>
          </cell>
          <cell r="L77" t="str">
            <v/>
          </cell>
          <cell r="P77" t="str">
            <v/>
          </cell>
          <cell r="AQ77">
            <v>11</v>
          </cell>
          <cell r="AT77" t="str">
            <v>Energy Related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E78">
            <v>30</v>
          </cell>
          <cell r="G78" t="str">
            <v>Interest - LT</v>
          </cell>
          <cell r="H78">
            <v>2068230</v>
          </cell>
          <cell r="I78">
            <v>0</v>
          </cell>
          <cell r="J78">
            <v>0</v>
          </cell>
          <cell r="K78">
            <v>0</v>
          </cell>
          <cell r="L78" t="str">
            <v>*</v>
          </cell>
          <cell r="M78">
            <v>0</v>
          </cell>
          <cell r="N78">
            <v>0</v>
          </cell>
          <cell r="O78">
            <v>0</v>
          </cell>
          <cell r="P78" t="str">
            <v>*</v>
          </cell>
          <cell r="AQ78">
            <v>12</v>
          </cell>
          <cell r="AU78" t="str">
            <v>Wholesale Cost</v>
          </cell>
          <cell r="AV78" t="str">
            <v>¢/kWh</v>
          </cell>
          <cell r="AW78">
            <v>2.2715839657437056</v>
          </cell>
          <cell r="AX78">
            <v>2.2715839657437051</v>
          </cell>
          <cell r="AY78">
            <v>2.2715839657437051</v>
          </cell>
          <cell r="AZ78">
            <v>2.2715839657437056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2.2715839657437051</v>
          </cell>
        </row>
        <row r="79">
          <cell r="E79">
            <v>31</v>
          </cell>
          <cell r="G79" t="str">
            <v>Required Margin</v>
          </cell>
          <cell r="H79">
            <v>1373333</v>
          </cell>
          <cell r="I79">
            <v>9698.5113479002011</v>
          </cell>
          <cell r="J79">
            <v>0</v>
          </cell>
          <cell r="K79">
            <v>39782.35264636932</v>
          </cell>
          <cell r="L79" t="str">
            <v>*</v>
          </cell>
          <cell r="M79">
            <v>39782.35264636932</v>
          </cell>
          <cell r="N79">
            <v>0</v>
          </cell>
          <cell r="O79">
            <v>0</v>
          </cell>
          <cell r="P79" t="str">
            <v>*</v>
          </cell>
          <cell r="AQ79">
            <v>13</v>
          </cell>
          <cell r="AU79" t="str">
            <v>Allocated Cost</v>
          </cell>
          <cell r="AV79" t="str">
            <v>¢/kWh</v>
          </cell>
          <cell r="AW79">
            <v>4.5552217956893362E-2</v>
          </cell>
          <cell r="AX79">
            <v>4.5552217956893355E-2</v>
          </cell>
          <cell r="AY79">
            <v>0.16315993017973449</v>
          </cell>
          <cell r="AZ79">
            <v>4.5552217956893369E-2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4.5552217956893362E-2</v>
          </cell>
        </row>
        <row r="80">
          <cell r="E80">
            <v>32</v>
          </cell>
          <cell r="F80" t="str">
            <v xml:space="preserve"> Revenue Requirements</v>
          </cell>
          <cell r="H80">
            <v>23578702</v>
          </cell>
          <cell r="I80">
            <v>11635685.511347901</v>
          </cell>
          <cell r="J80">
            <v>0</v>
          </cell>
          <cell r="K80">
            <v>39782.35264636932</v>
          </cell>
          <cell r="L80" t="str">
            <v>*</v>
          </cell>
          <cell r="M80">
            <v>39782.35264636932</v>
          </cell>
          <cell r="N80">
            <v>0</v>
          </cell>
          <cell r="O80">
            <v>0</v>
          </cell>
          <cell r="P80" t="str">
            <v>*</v>
          </cell>
          <cell r="AQ80">
            <v>14</v>
          </cell>
          <cell r="AU80" t="str">
            <v xml:space="preserve">    Subtotal</v>
          </cell>
          <cell r="AV80" t="str">
            <v>¢/kWh</v>
          </cell>
          <cell r="AW80">
            <v>2.3171361837005988</v>
          </cell>
          <cell r="AX80">
            <v>2.3171361837005984</v>
          </cell>
          <cell r="AY80">
            <v>2.4347438959234395</v>
          </cell>
          <cell r="AZ80">
            <v>2.3171361837005988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2.3171361837005984</v>
          </cell>
        </row>
        <row r="81">
          <cell r="AQ81">
            <v>15</v>
          </cell>
          <cell r="AU81" t="str">
            <v xml:space="preserve">Subtotal Power Supply  </v>
          </cell>
          <cell r="AV81" t="str">
            <v>¢/kWh</v>
          </cell>
          <cell r="AW81">
            <v>3.5827753213444109</v>
          </cell>
          <cell r="AX81">
            <v>3.4480662123118893</v>
          </cell>
          <cell r="AY81">
            <v>3.9577318621158324</v>
          </cell>
          <cell r="AZ81">
            <v>2.4741518724986382</v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>
            <v>2.9476281399707682</v>
          </cell>
        </row>
        <row r="82">
          <cell r="AQ82">
            <v>16</v>
          </cell>
          <cell r="AS82" t="str">
            <v>Transmission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Q83">
            <v>17</v>
          </cell>
          <cell r="AT83" t="str">
            <v>Direct</v>
          </cell>
          <cell r="AV83" t="str">
            <v>¢/kWh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E84" t="str">
            <v>Table 5.5</v>
          </cell>
          <cell r="AQ84">
            <v>18</v>
          </cell>
          <cell r="AT84" t="str">
            <v>Capacity</v>
          </cell>
          <cell r="AV84" t="str">
            <v>¢/kWh</v>
          </cell>
          <cell r="AW84">
            <v>0.68739382087970946</v>
          </cell>
          <cell r="AX84">
            <v>0.61057157610183288</v>
          </cell>
          <cell r="AY84">
            <v>0.8154238385072371</v>
          </cell>
          <cell r="AZ84">
            <v>6.2319997589423685E-2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0.46865744726061848</v>
          </cell>
        </row>
        <row r="85">
          <cell r="E85" t="str">
            <v>Breakdown of Adjusted</v>
          </cell>
          <cell r="AQ85">
            <v>19</v>
          </cell>
          <cell r="AT85" t="str">
            <v>Energy</v>
          </cell>
          <cell r="AV85" t="str">
            <v>¢/kWh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E86" t="str">
            <v>Pro Forma Test Year Revenue Requirements</v>
          </cell>
          <cell r="AQ86">
            <v>20</v>
          </cell>
          <cell r="AT86" t="str">
            <v>Allocated Cost</v>
          </cell>
          <cell r="AV86" t="str">
            <v>¢/kWh</v>
          </cell>
          <cell r="AW86">
            <v>3.3107556663147477E-4</v>
          </cell>
          <cell r="AX86">
            <v>2.9407498931003831E-4</v>
          </cell>
          <cell r="AY86">
            <v>3.927397965741077E-4</v>
          </cell>
          <cell r="AZ86">
            <v>3.0015731721279464E-5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2.2572363206480175E-4</v>
          </cell>
        </row>
        <row r="87">
          <cell r="E87" t="str">
            <v>By Function</v>
          </cell>
          <cell r="AQ87">
            <v>21</v>
          </cell>
          <cell r="AU87" t="str">
            <v>Subtotal Transmission</v>
          </cell>
          <cell r="AV87" t="str">
            <v>¢/kWh</v>
          </cell>
          <cell r="AW87">
            <v>0.68772489644634094</v>
          </cell>
          <cell r="AX87">
            <v>0.61086565109114288</v>
          </cell>
          <cell r="AY87">
            <v>0.81581657830381127</v>
          </cell>
          <cell r="AZ87">
            <v>6.2350013321144968E-2</v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>
            <v>0.46888317089268333</v>
          </cell>
        </row>
        <row r="88">
          <cell r="E88" t="str">
            <v>(1)</v>
          </cell>
          <cell r="F88" t="str">
            <v>(2)</v>
          </cell>
          <cell r="H88" t="str">
            <v>(3)</v>
          </cell>
          <cell r="I88" t="str">
            <v>(4)</v>
          </cell>
          <cell r="K88" t="str">
            <v>(5)</v>
          </cell>
          <cell r="M88" t="str">
            <v>(6)</v>
          </cell>
          <cell r="N88" t="str">
            <v>(7)</v>
          </cell>
          <cell r="O88" t="str">
            <v>(8)</v>
          </cell>
          <cell r="AQ88">
            <v>22</v>
          </cell>
          <cell r="AS88" t="str">
            <v>Distribution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E89" t="str">
            <v>Line</v>
          </cell>
          <cell r="K89" t="str">
            <v>DISCO</v>
          </cell>
          <cell r="AQ89">
            <v>23</v>
          </cell>
          <cell r="AT89" t="str">
            <v>Direct</v>
          </cell>
          <cell r="AV89" t="str">
            <v>$/Mo./cons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4.1353047426717477</v>
          </cell>
        </row>
        <row r="90">
          <cell r="E90" t="str">
            <v>No.</v>
          </cell>
          <cell r="F90" t="str">
            <v>Description</v>
          </cell>
          <cell r="H90" t="str">
            <v>Total</v>
          </cell>
          <cell r="I90" t="str">
            <v>ENGCO</v>
          </cell>
          <cell r="J90" t="str">
            <v>TRANSCO</v>
          </cell>
          <cell r="K90" t="str">
            <v>TOTAL</v>
          </cell>
          <cell r="M90" t="str">
            <v>LINECO</v>
          </cell>
          <cell r="N90" t="str">
            <v>SERVCO</v>
          </cell>
          <cell r="O90" t="str">
            <v>METERCO</v>
          </cell>
          <cell r="AQ90">
            <v>24</v>
          </cell>
          <cell r="AT90" t="str">
            <v>Consumer</v>
          </cell>
          <cell r="AV90" t="str">
            <v>$/Mo./cons</v>
          </cell>
          <cell r="AW90">
            <v>29.223276451735924</v>
          </cell>
          <cell r="AX90">
            <v>67.498007038612201</v>
          </cell>
          <cell r="AY90">
            <v>83.358787571552099</v>
          </cell>
          <cell r="AZ90">
            <v>67.498007038612187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0.58446552903471849</v>
          </cell>
        </row>
        <row r="91">
          <cell r="E91">
            <v>1</v>
          </cell>
          <cell r="H91" t="str">
            <v>($)</v>
          </cell>
          <cell r="I91" t="str">
            <v>($)</v>
          </cell>
          <cell r="J91" t="str">
            <v>($)</v>
          </cell>
          <cell r="K91" t="str">
            <v>($)</v>
          </cell>
          <cell r="M91" t="str">
            <v>($)</v>
          </cell>
          <cell r="N91" t="str">
            <v>($)</v>
          </cell>
          <cell r="O91" t="str">
            <v>($)</v>
          </cell>
          <cell r="AQ91">
            <v>25</v>
          </cell>
          <cell r="AT91" t="str">
            <v>Capacity</v>
          </cell>
          <cell r="AV91" t="str">
            <v>¢/kWh</v>
          </cell>
          <cell r="AW91">
            <v>0.76915186983269312</v>
          </cell>
          <cell r="AX91">
            <v>0.70920318855595754</v>
          </cell>
          <cell r="AY91">
            <v>0.83705573865358263</v>
          </cell>
          <cell r="AZ91">
            <v>2.9250226200121894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0.68878373293441186</v>
          </cell>
        </row>
        <row r="92">
          <cell r="E92">
            <v>2</v>
          </cell>
          <cell r="F92" t="str">
            <v xml:space="preserve"> Operating Expenses</v>
          </cell>
          <cell r="H92" t="str">
            <v>BUNDLED</v>
          </cell>
          <cell r="I92" t="str">
            <v>ENGCO</v>
          </cell>
          <cell r="J92" t="str">
            <v>TRANSCO</v>
          </cell>
          <cell r="K92" t="str">
            <v>DISCO</v>
          </cell>
          <cell r="M92" t="str">
            <v>LINECO</v>
          </cell>
          <cell r="N92" t="str">
            <v>SERVCO</v>
          </cell>
          <cell r="O92" t="str">
            <v>METERCO</v>
          </cell>
          <cell r="AQ92">
            <v>26</v>
          </cell>
          <cell r="AT92" t="str">
            <v>Energy</v>
          </cell>
          <cell r="AV92" t="str">
            <v>¢/kWh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E93">
            <v>3</v>
          </cell>
          <cell r="G93" t="str">
            <v>Cost of Purchased Power</v>
          </cell>
          <cell r="K93" t="str">
            <v/>
          </cell>
          <cell r="L93" t="str">
            <v/>
          </cell>
          <cell r="AQ93">
            <v>27</v>
          </cell>
          <cell r="AU93" t="str">
            <v xml:space="preserve"> Subtotal Distribution      </v>
          </cell>
          <cell r="AV93" t="str">
            <v>¢/kWh</v>
          </cell>
          <cell r="AW93">
            <v>4.3115932018982557</v>
          </cell>
          <cell r="AX93">
            <v>2.6157021516331525</v>
          </cell>
          <cell r="AY93">
            <v>1.3691965948000351</v>
          </cell>
          <cell r="AZ93">
            <v>7.3238340973637177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7.5637195521223601</v>
          </cell>
        </row>
        <row r="94">
          <cell r="E94">
            <v>4</v>
          </cell>
          <cell r="G94" t="str">
            <v xml:space="preserve">   Substation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AQ94">
            <v>28</v>
          </cell>
          <cell r="AS94" t="str">
            <v>Total</v>
          </cell>
          <cell r="AV94" t="str">
            <v>¢/kWh</v>
          </cell>
          <cell r="AW94">
            <v>8.5820934196890075</v>
          </cell>
          <cell r="AX94">
            <v>6.6746340150361849</v>
          </cell>
          <cell r="AY94">
            <v>6.1427450352196793</v>
          </cell>
          <cell r="AZ94">
            <v>9.8603359831835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10.980230862985811</v>
          </cell>
        </row>
        <row r="95">
          <cell r="E95">
            <v>5</v>
          </cell>
          <cell r="G95" t="str">
            <v xml:space="preserve">   Transmission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AQ95">
            <v>29</v>
          </cell>
          <cell r="AR95" t="str">
            <v>Costs Broken Down by Classification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E96">
            <v>6</v>
          </cell>
          <cell r="G96" t="str">
            <v xml:space="preserve">     Capacity</v>
          </cell>
          <cell r="H96">
            <v>1753312</v>
          </cell>
          <cell r="I96">
            <v>1753312</v>
          </cell>
          <cell r="J96">
            <v>0</v>
          </cell>
          <cell r="K96">
            <v>0</v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  <cell r="AQ96">
            <v>30</v>
          </cell>
          <cell r="AS96" t="str">
            <v>Direct</v>
          </cell>
          <cell r="AV96" t="str">
            <v>$/Mo./cons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4.1353047426717477</v>
          </cell>
        </row>
        <row r="97">
          <cell r="E97">
            <v>7</v>
          </cell>
          <cell r="G97" t="str">
            <v xml:space="preserve">     Energy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AQ97">
            <v>31</v>
          </cell>
          <cell r="AS97" t="str">
            <v>Consumer</v>
          </cell>
          <cell r="AV97" t="str">
            <v>$/Mo./cons</v>
          </cell>
          <cell r="AW97">
            <v>29.223276451735924</v>
          </cell>
          <cell r="AX97">
            <v>67.498007038612201</v>
          </cell>
          <cell r="AY97">
            <v>83.358787571552099</v>
          </cell>
          <cell r="AZ97">
            <v>67.498007038612187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0.58446552903471849</v>
          </cell>
        </row>
        <row r="98">
          <cell r="E98">
            <v>8</v>
          </cell>
          <cell r="G98" t="str">
            <v xml:space="preserve">   Demand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AQ98">
            <v>32</v>
          </cell>
          <cell r="AS98" t="str">
            <v>Capacity</v>
          </cell>
          <cell r="AV98" t="str">
            <v>¢/kWh</v>
          </cell>
          <cell r="AW98">
            <v>2.7225159039228455</v>
          </cell>
          <cell r="AX98">
            <v>2.4509988682583912</v>
          </cell>
          <cell r="AY98">
            <v>3.1758602831497869</v>
          </cell>
          <cell r="AZ98">
            <v>3.1443883221313738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1.7881588600972647</v>
          </cell>
        </row>
        <row r="99">
          <cell r="E99">
            <v>9</v>
          </cell>
          <cell r="G99" t="str">
            <v xml:space="preserve">     Summer</v>
          </cell>
          <cell r="H99">
            <v>1501584</v>
          </cell>
          <cell r="I99">
            <v>1501584</v>
          </cell>
          <cell r="J99">
            <v>0</v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AQ99">
            <v>33</v>
          </cell>
          <cell r="AS99" t="str">
            <v>Energy</v>
          </cell>
          <cell r="AV99" t="str">
            <v>¢/kWh</v>
          </cell>
          <cell r="AW99">
            <v>2.3171361837005988</v>
          </cell>
          <cell r="AX99">
            <v>2.3171361837005984</v>
          </cell>
          <cell r="AY99">
            <v>2.4347438959234395</v>
          </cell>
          <cell r="AZ99">
            <v>2.3171361837005988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2.3171361837005984</v>
          </cell>
        </row>
        <row r="100">
          <cell r="E100">
            <v>10</v>
          </cell>
          <cell r="G100" t="str">
            <v xml:space="preserve">     Winter</v>
          </cell>
          <cell r="H100">
            <v>776921</v>
          </cell>
          <cell r="I100">
            <v>776921</v>
          </cell>
          <cell r="J100">
            <v>0</v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AQ100">
            <v>34</v>
          </cell>
          <cell r="AS100" t="str">
            <v>Total</v>
          </cell>
          <cell r="AW100">
            <v>8.5820934196890075</v>
          </cell>
          <cell r="AX100">
            <v>6.6746340150361849</v>
          </cell>
          <cell r="AY100">
            <v>6.1427450352196793</v>
          </cell>
          <cell r="AZ100">
            <v>9.8603359831835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10.980230862985811</v>
          </cell>
        </row>
        <row r="101">
          <cell r="E101">
            <v>11</v>
          </cell>
          <cell r="G101" t="str">
            <v xml:space="preserve">     Other</v>
          </cell>
          <cell r="H101">
            <v>876807</v>
          </cell>
          <cell r="I101">
            <v>876807</v>
          </cell>
          <cell r="J101">
            <v>0</v>
          </cell>
          <cell r="K101">
            <v>0</v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E102">
            <v>12</v>
          </cell>
          <cell r="G102" t="str">
            <v xml:space="preserve">   Energy</v>
          </cell>
          <cell r="H102">
            <v>5850472</v>
          </cell>
          <cell r="I102">
            <v>5850472</v>
          </cell>
          <cell r="J102">
            <v>0</v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E103">
            <v>13</v>
          </cell>
          <cell r="G103" t="str">
            <v xml:space="preserve">     On-Peak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E104">
            <v>14</v>
          </cell>
          <cell r="G104" t="str">
            <v xml:space="preserve">     Off-Peak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E105">
            <v>15</v>
          </cell>
          <cell r="G105" t="str">
            <v xml:space="preserve">   Revenue Related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E106">
            <v>16</v>
          </cell>
          <cell r="G106" t="str">
            <v>Transmission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E107">
            <v>17</v>
          </cell>
          <cell r="G107" t="str">
            <v>Distribution - Operation</v>
          </cell>
          <cell r="H107">
            <v>1157218</v>
          </cell>
          <cell r="I107">
            <v>0</v>
          </cell>
          <cell r="J107">
            <v>0</v>
          </cell>
          <cell r="K107">
            <v>0</v>
          </cell>
          <cell r="L107" t="str">
            <v>*</v>
          </cell>
          <cell r="M107">
            <v>0</v>
          </cell>
          <cell r="N107">
            <v>0</v>
          </cell>
          <cell r="O107">
            <v>0</v>
          </cell>
          <cell r="P107" t="str">
            <v>*</v>
          </cell>
        </row>
        <row r="108">
          <cell r="E108">
            <v>18</v>
          </cell>
          <cell r="G108" t="str">
            <v>Distribution - Maintenance</v>
          </cell>
          <cell r="H108">
            <v>1579733</v>
          </cell>
          <cell r="I108">
            <v>0</v>
          </cell>
          <cell r="J108">
            <v>0</v>
          </cell>
          <cell r="K108">
            <v>0</v>
          </cell>
          <cell r="L108" t="str">
            <v>*</v>
          </cell>
          <cell r="M108">
            <v>0</v>
          </cell>
          <cell r="N108">
            <v>0</v>
          </cell>
          <cell r="O108">
            <v>0</v>
          </cell>
          <cell r="P108" t="str">
            <v>*</v>
          </cell>
        </row>
        <row r="109">
          <cell r="E109">
            <v>19</v>
          </cell>
          <cell r="G109" t="str">
            <v>Consumer Accounts</v>
          </cell>
          <cell r="H109">
            <v>994541</v>
          </cell>
          <cell r="I109">
            <v>0</v>
          </cell>
          <cell r="J109">
            <v>0</v>
          </cell>
          <cell r="K109">
            <v>0</v>
          </cell>
          <cell r="L109" t="str">
            <v>*</v>
          </cell>
          <cell r="M109">
            <v>0</v>
          </cell>
          <cell r="N109">
            <v>0</v>
          </cell>
          <cell r="O109">
            <v>0</v>
          </cell>
          <cell r="P109" t="str">
            <v>*</v>
          </cell>
        </row>
        <row r="110">
          <cell r="E110">
            <v>20</v>
          </cell>
          <cell r="G110" t="str">
            <v>Consumer Service &amp; Info.</v>
          </cell>
          <cell r="H110">
            <v>559726</v>
          </cell>
          <cell r="I110">
            <v>0</v>
          </cell>
          <cell r="J110">
            <v>0</v>
          </cell>
          <cell r="K110">
            <v>0</v>
          </cell>
          <cell r="L110" t="str">
            <v>*</v>
          </cell>
          <cell r="M110">
            <v>0</v>
          </cell>
          <cell r="N110">
            <v>0</v>
          </cell>
          <cell r="O110">
            <v>0</v>
          </cell>
          <cell r="P110" t="str">
            <v>*</v>
          </cell>
        </row>
        <row r="111">
          <cell r="E111">
            <v>21</v>
          </cell>
          <cell r="G111" t="str">
            <v>Sales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E112">
            <v>22</v>
          </cell>
          <cell r="G112" t="str">
            <v>Admin. &amp; General</v>
          </cell>
          <cell r="H112">
            <v>1808853</v>
          </cell>
          <cell r="I112">
            <v>0</v>
          </cell>
          <cell r="J112">
            <v>0</v>
          </cell>
          <cell r="K112">
            <v>0</v>
          </cell>
          <cell r="L112" t="str">
            <v>*</v>
          </cell>
          <cell r="M112">
            <v>0</v>
          </cell>
          <cell r="N112">
            <v>0</v>
          </cell>
          <cell r="O112">
            <v>0</v>
          </cell>
          <cell r="P112" t="str">
            <v>*</v>
          </cell>
        </row>
        <row r="113">
          <cell r="E113">
            <v>23</v>
          </cell>
          <cell r="G113" t="str">
            <v>Depreciation &amp; Amort.</v>
          </cell>
          <cell r="H113">
            <v>1536213</v>
          </cell>
          <cell r="I113">
            <v>0</v>
          </cell>
          <cell r="J113">
            <v>0</v>
          </cell>
          <cell r="K113">
            <v>0</v>
          </cell>
          <cell r="L113" t="str">
            <v>*</v>
          </cell>
          <cell r="M113">
            <v>0</v>
          </cell>
          <cell r="N113">
            <v>0</v>
          </cell>
          <cell r="O113">
            <v>0</v>
          </cell>
          <cell r="P113" t="str">
            <v>*</v>
          </cell>
        </row>
        <row r="114">
          <cell r="E114">
            <v>24</v>
          </cell>
          <cell r="G114" t="str">
            <v>Taxes - Property</v>
          </cell>
          <cell r="H114">
            <v>154480</v>
          </cell>
          <cell r="I114">
            <v>0</v>
          </cell>
          <cell r="J114">
            <v>0</v>
          </cell>
          <cell r="K114">
            <v>0</v>
          </cell>
          <cell r="L114" t="str">
            <v>*</v>
          </cell>
          <cell r="M114">
            <v>0</v>
          </cell>
          <cell r="N114">
            <v>0</v>
          </cell>
          <cell r="O114">
            <v>0</v>
          </cell>
          <cell r="P114" t="str">
            <v>*</v>
          </cell>
        </row>
        <row r="115">
          <cell r="E115">
            <v>25</v>
          </cell>
          <cell r="G115" t="str">
            <v>Taxes - Other</v>
          </cell>
          <cell r="H115">
            <v>4640</v>
          </cell>
          <cell r="I115">
            <v>0</v>
          </cell>
          <cell r="J115">
            <v>0</v>
          </cell>
          <cell r="K115">
            <v>0</v>
          </cell>
          <cell r="L115" t="str">
            <v>*</v>
          </cell>
          <cell r="M115">
            <v>0</v>
          </cell>
          <cell r="N115">
            <v>0</v>
          </cell>
          <cell r="O115">
            <v>0</v>
          </cell>
          <cell r="P115" t="str">
            <v>*</v>
          </cell>
        </row>
        <row r="116">
          <cell r="E116">
            <v>26</v>
          </cell>
          <cell r="G116" t="str">
            <v>Interest - Other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E117">
            <v>27</v>
          </cell>
          <cell r="G117" t="str">
            <v>Other Deductions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E118">
            <v>28</v>
          </cell>
          <cell r="F118" t="str">
            <v xml:space="preserve"> Total Operating Expenses</v>
          </cell>
          <cell r="H118">
            <v>18554500</v>
          </cell>
          <cell r="I118">
            <v>10759096</v>
          </cell>
          <cell r="J118">
            <v>0</v>
          </cell>
          <cell r="K118">
            <v>0</v>
          </cell>
          <cell r="L118" t="str">
            <v>*</v>
          </cell>
          <cell r="M118">
            <v>0</v>
          </cell>
          <cell r="N118">
            <v>0</v>
          </cell>
          <cell r="O118">
            <v>0</v>
          </cell>
          <cell r="P118" t="str">
            <v>*</v>
          </cell>
        </row>
        <row r="119">
          <cell r="E119">
            <v>29</v>
          </cell>
          <cell r="F119" t="str">
            <v xml:space="preserve"> Margin Requirements</v>
          </cell>
          <cell r="H119" t="str">
            <v>Error - Sum of Unbundled does not equal Bundled</v>
          </cell>
          <cell r="L119" t="str">
            <v/>
          </cell>
          <cell r="P119" t="str">
            <v/>
          </cell>
        </row>
        <row r="120">
          <cell r="E120">
            <v>30</v>
          </cell>
          <cell r="G120" t="str">
            <v>Interest - LT</v>
          </cell>
          <cell r="H120">
            <v>1889293</v>
          </cell>
          <cell r="I120">
            <v>0</v>
          </cell>
          <cell r="J120">
            <v>0</v>
          </cell>
          <cell r="K120">
            <v>0</v>
          </cell>
          <cell r="L120" t="str">
            <v>*</v>
          </cell>
          <cell r="M120">
            <v>0</v>
          </cell>
          <cell r="N120">
            <v>0</v>
          </cell>
          <cell r="O120">
            <v>0</v>
          </cell>
          <cell r="P120" t="str">
            <v>*</v>
          </cell>
        </row>
        <row r="121">
          <cell r="E121">
            <v>31</v>
          </cell>
          <cell r="G121" t="str">
            <v>Required Margin</v>
          </cell>
          <cell r="H121">
            <v>1194396</v>
          </cell>
          <cell r="I121">
            <v>8434.8538627460421</v>
          </cell>
          <cell r="J121">
            <v>0</v>
          </cell>
          <cell r="K121">
            <v>34598.952236211415</v>
          </cell>
          <cell r="L121" t="str">
            <v>*</v>
          </cell>
          <cell r="M121">
            <v>34598.952236211415</v>
          </cell>
          <cell r="N121">
            <v>0</v>
          </cell>
          <cell r="O121">
            <v>0</v>
          </cell>
          <cell r="P121" t="str">
            <v>*</v>
          </cell>
        </row>
        <row r="122">
          <cell r="E122">
            <v>32</v>
          </cell>
          <cell r="F122" t="str">
            <v xml:space="preserve"> Revenue Requirements</v>
          </cell>
          <cell r="H122">
            <v>21638189</v>
          </cell>
          <cell r="I122">
            <v>10767530.853862746</v>
          </cell>
          <cell r="J122">
            <v>0</v>
          </cell>
          <cell r="K122">
            <v>34598.952236211415</v>
          </cell>
          <cell r="L122" t="str">
            <v>*</v>
          </cell>
          <cell r="M122">
            <v>34598.952236211415</v>
          </cell>
          <cell r="N122">
            <v>0</v>
          </cell>
          <cell r="O122">
            <v>0</v>
          </cell>
          <cell r="P122" t="str">
            <v>*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Cover"/>
      <sheetName val="2009 Stmt of Opers"/>
      <sheetName val="2008 Stmt of Opers"/>
      <sheetName val="COS Steps"/>
      <sheetName val="Energy Analysis"/>
      <sheetName val="Demand Analysis"/>
      <sheetName val="Comparision by Pool"/>
      <sheetName val="MISO Analysis"/>
      <sheetName val="Comparision by Pool (2)"/>
      <sheetName val="COS Notes"/>
      <sheetName val="RW100-COS"/>
      <sheetName val="Statement of Operations-Total"/>
      <sheetName val="RevReq"/>
      <sheetName val="NM PP and 565"/>
      <sheetName val="Resource by Rate Class"/>
      <sheetName val="Resource Confirmation by Class"/>
      <sheetName val="Resource Confirmation by $"/>
      <sheetName val="Incr. Energy Rate data by Pool"/>
      <sheetName val="Plant"/>
      <sheetName val="2009 Plant"/>
      <sheetName val="Plant In Service"/>
      <sheetName val="Accum Depr"/>
      <sheetName val="2009 Accum Dpr"/>
      <sheetName val="Accumulated Depreciation"/>
      <sheetName val="2009 CWIP"/>
      <sheetName val="2009 RWIP"/>
      <sheetName val="Inventory &amp; Prepaid"/>
      <sheetName val="RWIP"/>
      <sheetName val="RateBase"/>
      <sheetName val="2010 Labor"/>
      <sheetName val="Member Rev. Req. Reconciliation"/>
      <sheetName val="PoolAlloc"/>
      <sheetName val="11-2006 Capping"/>
      <sheetName val="11-2008 Capping"/>
      <sheetName val="05-2009A Capping"/>
      <sheetName val="05-2009B Capping"/>
      <sheetName val="Rate Confirmation"/>
      <sheetName val="2009 All-Req Rate Schedule"/>
      <sheetName val="2009 WAPA-Trans  Rate Schedule"/>
      <sheetName val="2009 Rate Summary Slide"/>
      <sheetName val="Rate Impact Growth vs Rate"/>
      <sheetName val="Rate Summary Budget Book"/>
      <sheetName val="Rate Summary (All)"/>
      <sheetName val="Rate Summary (fixing)"/>
      <sheetName val="2008 Rate Summary (All-Req)"/>
      <sheetName val="Member Requirement (slide)"/>
      <sheetName val="2010 Interest by Plt"/>
      <sheetName val="Replacement Capacity"/>
      <sheetName val="Avg Rate Calc"/>
      <sheetName val="Tran Summary"/>
      <sheetName val="403"/>
      <sheetName val="403 Detail"/>
      <sheetName val="403 2009 Budget"/>
      <sheetName val="408"/>
      <sheetName val="408 2009 Budget"/>
      <sheetName val="411 2009 Budget"/>
      <sheetName val="427"/>
      <sheetName val="427 2009 Budget"/>
      <sheetName val="2009 Interest"/>
      <sheetName val="456"/>
      <sheetName val="456 2009 Budget"/>
      <sheetName val="546 2009 Budget"/>
      <sheetName val="553 2009 Budget"/>
      <sheetName val="565-555"/>
      <sheetName val="565 2009 Budget"/>
      <sheetName val="912015 2009 Rebate Budget"/>
      <sheetName val="RevReq Summary"/>
      <sheetName val="RevReq Summary Draft"/>
      <sheetName val="Contract Purchases"/>
      <sheetName val="COS_detail_accts_403_to_427"/>
      <sheetName val="403 to 427"/>
      <sheetName val="500 To 553"/>
      <sheetName val="909 to 950"/>
      <sheetName val="Transmission Summary"/>
      <sheetName val="2010 Interest"/>
      <sheetName val="2010 Interest (2)"/>
      <sheetName val="2010 COS Budget--Capped Partici"/>
    </sheetNames>
    <sheetDataSet>
      <sheetData sheetId="0" refreshError="1"/>
      <sheetData sheetId="1" refreshError="1"/>
      <sheetData sheetId="2">
        <row r="10">
          <cell r="B10">
            <v>2007</v>
          </cell>
          <cell r="D10">
            <v>2008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G7">
            <v>90965617</v>
          </cell>
        </row>
      </sheetData>
      <sheetData sheetId="11" refreshError="1"/>
      <sheetData sheetId="12">
        <row r="16">
          <cell r="AD16">
            <v>137123407</v>
          </cell>
        </row>
      </sheetData>
      <sheetData sheetId="13" refreshError="1"/>
      <sheetData sheetId="14">
        <row r="4">
          <cell r="G4">
            <v>1427277.8807559998</v>
          </cell>
        </row>
      </sheetData>
      <sheetData sheetId="15" refreshError="1"/>
      <sheetData sheetId="16" refreshError="1"/>
      <sheetData sheetId="17" refreshError="1"/>
      <sheetData sheetId="18">
        <row r="2">
          <cell r="A2" t="str">
            <v xml:space="preserve"> </v>
          </cell>
        </row>
      </sheetData>
      <sheetData sheetId="19" refreshError="1"/>
      <sheetData sheetId="20">
        <row r="7">
          <cell r="M7">
            <v>1180810771.47</v>
          </cell>
        </row>
      </sheetData>
      <sheetData sheetId="21">
        <row r="59">
          <cell r="F59">
            <v>-930667131.83999991</v>
          </cell>
        </row>
      </sheetData>
      <sheetData sheetId="22" refreshError="1"/>
      <sheetData sheetId="23">
        <row r="7">
          <cell r="M7">
            <v>625600604.62999988</v>
          </cell>
        </row>
      </sheetData>
      <sheetData sheetId="24" refreshError="1"/>
      <sheetData sheetId="25" refreshError="1"/>
      <sheetData sheetId="26">
        <row r="22">
          <cell r="I22">
            <v>225936.91970036511</v>
          </cell>
        </row>
      </sheetData>
      <sheetData sheetId="27" refreshError="1"/>
      <sheetData sheetId="28">
        <row r="13">
          <cell r="Z13">
            <v>716145418.84675956</v>
          </cell>
        </row>
      </sheetData>
      <sheetData sheetId="29">
        <row r="135">
          <cell r="CU135">
            <v>0</v>
          </cell>
        </row>
      </sheetData>
      <sheetData sheetId="30" refreshError="1"/>
      <sheetData sheetId="31" refreshError="1"/>
      <sheetData sheetId="32">
        <row r="23">
          <cell r="H23">
            <v>0.13438691862370414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5">
          <cell r="D5">
            <v>97460896.408611268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1">
          <cell r="T11">
            <v>21960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>
        <row r="20">
          <cell r="I20">
            <v>3.5499999999999997E-2</v>
          </cell>
        </row>
      </sheetData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Company Data"/>
      <sheetName val="Plant Data"/>
      <sheetName val="Existing Generators"/>
      <sheetName val="Proposed &amp; Changed Gens"/>
      <sheetName val="NERC Gen Status"/>
      <sheetName val="Jointly Owned"/>
      <sheetName val="Purchases - Summer"/>
      <sheetName val="Purchases - Winter"/>
      <sheetName val="Sales - Summer"/>
      <sheetName val="Sales - Winter"/>
      <sheetName val="Proposed 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DEVELOP"/>
      <sheetName val="OFFPEAK"/>
      <sheetName val="STAGE"/>
      <sheetName val="ReactHiLo"/>
    </sheetNames>
    <sheetDataSet>
      <sheetData sheetId="0" refreshError="1"/>
      <sheetData sheetId="1" refreshError="1"/>
      <sheetData sheetId="2" refreshError="1">
        <row r="505">
          <cell r="C505">
            <v>9078912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General and Misc"/>
      <sheetName val="Other Inv"/>
      <sheetName val="Generation"/>
      <sheetName val="Falkirk"/>
      <sheetName val="Transmission"/>
      <sheetName val="SRE"/>
      <sheetName val="New Generation"/>
      <sheetName val="Fuel and PP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Revised O&amp;M for budget"/>
      <sheetName val="Detail of O&amp;M for budget"/>
      <sheetName val="Statement of Ops - 3 yr"/>
      <sheetName val="Non-member rev 3 yr"/>
      <sheetName val="O&amp;M-3 Yr"/>
      <sheetName val="Fuel-3 Yr"/>
      <sheetName val="Purch Pwr-3 Yr"/>
      <sheetName val="Unbundled Rate-Base"/>
      <sheetName val="SU Report"/>
      <sheetName val="Sales and Dispatch"/>
      <sheetName val="Resources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AR Schedule"/>
      <sheetName val="Cover 3 yr forecast"/>
      <sheetName val="Cover Bible"/>
      <sheetName val="Sheet1"/>
      <sheetName val="Stmt Sep 2 to Sept 15"/>
      <sheetName val="Executive Check"/>
      <sheetName val="Cover-Budget"/>
      <sheetName val="Cover-Budget (2)"/>
      <sheetName val="Cover-Budget (3)"/>
      <sheetName val="Cover-Budget (4)"/>
      <sheetName val="Cover-Budget Sr Staff"/>
      <sheetName val="Statement of Operations -COS"/>
      <sheetName val="Statement of Operations"/>
      <sheetName val="Statement of Operations -EDP"/>
      <sheetName val="Equity Dev Plan"/>
      <sheetName val="Statement of Operations (2)"/>
      <sheetName val="Statement of Ops-Sr Staff"/>
      <sheetName val="Statement of Operations -CO (2)"/>
      <sheetName val="Rate Impact"/>
      <sheetName val="Summary 2006 Rates"/>
      <sheetName val="Statement of Ops - 3 yr"/>
      <sheetName val="Summary 2003 Rates"/>
      <sheetName val="2003 Rate Schedule"/>
      <sheetName val="2003 Rate Schedule (2)"/>
      <sheetName val="Member Revenue"/>
      <sheetName val="Member Revenue Requirement"/>
      <sheetName val="Revenue"/>
      <sheetName val="Ownership Costs"/>
      <sheetName val="Operations and Maint"/>
      <sheetName val="Non-Oper Income"/>
      <sheetName val="Revenue Requirements"/>
      <sheetName val="2005 Base Rate Schedule"/>
      <sheetName val="2005 Growth Rate Schedule"/>
      <sheetName val="2005 WAPA Rate Schedule"/>
      <sheetName val="Member Rev"/>
      <sheetName val="Rate Design"/>
      <sheetName val="2008 WAPA-Trans  Rate Schedule"/>
      <sheetName val="Detail of Self-Serve"/>
      <sheetName val="Ownership Costs (2)"/>
      <sheetName val="Non-Member Rev"/>
      <sheetName val="Non-Member Rev (F)"/>
      <sheetName val="Non-member rev 3 yr"/>
      <sheetName val="Non-Member Rev-2"/>
      <sheetName val="Other Revenue"/>
      <sheetName val="Fuel (F)"/>
      <sheetName val="Fuel-3 Yr"/>
      <sheetName val="Fuel"/>
      <sheetName val="Purch Pwr"/>
      <sheetName val="Purch Pwr (F)"/>
      <sheetName val="Purch Pwr-3 Yr"/>
      <sheetName val="Purch Pwr (2)"/>
      <sheetName val="MISO Market Summary"/>
      <sheetName val="O&amp;M"/>
      <sheetName val="O&amp;M Detail"/>
      <sheetName val="O&amp;M (F)"/>
      <sheetName val="Chart1"/>
      <sheetName val="O&amp;M Detail (2)"/>
      <sheetName val="Labor FTE's"/>
      <sheetName val="2008 Staffing"/>
      <sheetName val="Labor &amp; Benefits"/>
      <sheetName val="Other Income &amp; Expense"/>
      <sheetName val="Capital Equipment"/>
      <sheetName val="Cashflow"/>
      <sheetName val="2007 Labor"/>
      <sheetName val="Cover-3 year"/>
      <sheetName val="CWP Amendment"/>
      <sheetName val="O&amp;M-3 Yr"/>
      <sheetName val="Cashflow-3 Yr"/>
      <sheetName val="Labor"/>
      <sheetName val="Growth Rate Design"/>
      <sheetName val="Base Rate Design"/>
      <sheetName val="Rate Summary"/>
      <sheetName val="Cover-Budget Prelim"/>
      <sheetName val="O&amp;M (3)"/>
      <sheetName val="Statement of Operations-Tot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2008 Budget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Member Rev"/>
      <sheetName val="Book Non-Member Rev"/>
      <sheetName val="Book Pur Pwr"/>
      <sheetName val="Book Fuel"/>
      <sheetName val="Generation Tax"/>
      <sheetName val="Compararative Budget Summary"/>
      <sheetName val="Energy"/>
      <sheetName val="Purchased Power - UPDATE"/>
      <sheetName val="Fuel,Usage,Losses - UPDATE LINK"/>
      <sheetName val="Member Energy - UPDATE LINK"/>
      <sheetName val="UPLOAD - Activities"/>
      <sheetName val="Non Member Sales - UPDATE"/>
      <sheetName val="UPLOAD - GL Step 1"/>
      <sheetName val="U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put"/>
      <sheetName val="HistTest"/>
      <sheetName val="StOpPres"/>
      <sheetName val="Reconcil"/>
      <sheetName val="SumPres"/>
      <sheetName val="RevPres"/>
      <sheetName val="PPower"/>
      <sheetName val="PPower @ GRE Rates"/>
      <sheetName val="PPower @ GRE Rates 5% separate"/>
      <sheetName val="GREPower"/>
      <sheetName val="RevReq"/>
      <sheetName val="RateBase"/>
      <sheetName val="Prepay"/>
      <sheetName val="Growth"/>
      <sheetName val="ROR"/>
      <sheetName val="TABLES"/>
      <sheetName val="AdjStOp"/>
      <sheetName val="LM COS Sum"/>
      <sheetName val="LM COS"/>
      <sheetName val="StOpProp"/>
      <sheetName val="SumProp"/>
      <sheetName val="RevProp"/>
      <sheetName val="Sched"/>
      <sheetName val="Compar"/>
      <sheetName val="Phase-in"/>
      <sheetName val="kW differential"/>
      <sheetName val="kwh differential"/>
      <sheetName val="Coinc Chgs"/>
      <sheetName val="2002 Power $"/>
      <sheetName val="Bill compar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>
        <row r="1">
          <cell r="A1" t="str">
            <v>Company_Cd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Existing Generator Capacity"/>
      <sheetName val="Demand &amp; Capacity - Monthly"/>
      <sheetName val="Demand &amp; Capacity - Summer"/>
      <sheetName val="Demand &amp; Capacity - Winter"/>
      <sheetName val="Interregional Purch&amp;Sales - Sum"/>
      <sheetName val="Interregional Purch&amp;Sales - Win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New Gen Interconnect"/>
      <sheetName val="Joint Owner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HistTest"/>
      <sheetName val="StOpPres"/>
      <sheetName val="SumPres"/>
      <sheetName val="RevPres"/>
      <sheetName val="PPower"/>
      <sheetName val="RevReq"/>
      <sheetName val="RateBase"/>
      <sheetName val="Prepay"/>
      <sheetName val="CostCap"/>
      <sheetName val="Growth"/>
      <sheetName val="CostEq"/>
      <sheetName val="Table4"/>
      <sheetName val="AdjStOp "/>
      <sheetName val="StOpProp"/>
      <sheetName val="SumProp"/>
      <sheetName val="RevProp"/>
      <sheetName val="Sched"/>
      <sheetName val="Compare"/>
      <sheetName val="ResidentialComp"/>
      <sheetName val="GS20 Comp"/>
      <sheetName val="GS25 Comp"/>
      <sheetName val="LC40 Comp"/>
      <sheetName val="Rate Design Opts"/>
      <sheetName val="LM COS Sum (2)"/>
      <sheetName val="LM COS (2)"/>
      <sheetName val="Lg C&amp;I Int"/>
      <sheetName val="Sm C&amp;I Int"/>
      <sheetName val="Tables"/>
      <sheetName val="Transp 1"/>
      <sheetName val="ResGraph"/>
      <sheetName val="ResGraph (2)"/>
      <sheetName val="Text tables"/>
      <sheetName val="data_COS Summary"/>
      <sheetName val="data_COS Summary_2"/>
    </sheetNames>
    <sheetDataSet>
      <sheetData sheetId="0" refreshError="1"/>
      <sheetData sheetId="1" refreshError="1"/>
      <sheetData sheetId="2" refreshError="1">
        <row r="1">
          <cell r="J1" t="str">
            <v>MN Valley Electic Cooperative</v>
          </cell>
          <cell r="O1" t="str">
            <v>Historical Test</v>
          </cell>
        </row>
        <row r="2">
          <cell r="O2" t="str">
            <v>Page 1 of 8</v>
          </cell>
        </row>
        <row r="4">
          <cell r="J4" t="str">
            <v>Historical Data Test -- Summary</v>
          </cell>
        </row>
        <row r="5">
          <cell r="J5" t="str">
            <v>Summary of Consumers, Energy Sales, and</v>
          </cell>
        </row>
        <row r="6">
          <cell r="J6" t="str">
            <v>Revenue Under Present Rates</v>
          </cell>
        </row>
        <row r="7">
          <cell r="J7" t="str">
            <v xml:space="preserve"> I.  Comparison of Utility Recorded and PSE Calculated Revenue for 2001</v>
          </cell>
        </row>
        <row r="8">
          <cell r="J8" t="str">
            <v>(a)</v>
          </cell>
          <cell r="K8" t="str">
            <v>(b)</v>
          </cell>
          <cell r="M8" t="str">
            <v>(c)</v>
          </cell>
          <cell r="N8" t="str">
            <v>(d)</v>
          </cell>
          <cell r="O8" t="str">
            <v>(f)</v>
          </cell>
          <cell r="P8" t="str">
            <v>(g)</v>
          </cell>
          <cell r="Q8" t="str">
            <v>(h)</v>
          </cell>
        </row>
        <row r="9">
          <cell r="P9" t="str">
            <v>Difference</v>
          </cell>
        </row>
        <row r="10">
          <cell r="J10" t="str">
            <v>Line</v>
          </cell>
          <cell r="L10" t="str">
            <v/>
          </cell>
          <cell r="M10" t="str">
            <v>Utility</v>
          </cell>
          <cell r="N10" t="str">
            <v>Calculated</v>
          </cell>
          <cell r="P10" t="str">
            <v>w/Chg</v>
          </cell>
        </row>
        <row r="11">
          <cell r="J11" t="str">
            <v>No.</v>
          </cell>
          <cell r="K11" t="str">
            <v xml:space="preserve"> Description</v>
          </cell>
          <cell r="M11" t="str">
            <v>Revenue</v>
          </cell>
          <cell r="N11" t="str">
            <v>Revenue</v>
          </cell>
          <cell r="O11" t="str">
            <v>Difference</v>
          </cell>
          <cell r="P11" t="str">
            <v>in Rate</v>
          </cell>
          <cell r="Q11" t="str">
            <v>Percent</v>
          </cell>
        </row>
        <row r="12">
          <cell r="M12" t="str">
            <v>($)</v>
          </cell>
          <cell r="N12" t="str">
            <v>($)</v>
          </cell>
          <cell r="O12" t="str">
            <v>($)</v>
          </cell>
          <cell r="P12" t="str">
            <v>($)</v>
          </cell>
          <cell r="Q12" t="str">
            <v>(%)</v>
          </cell>
        </row>
        <row r="13">
          <cell r="J13">
            <v>1</v>
          </cell>
          <cell r="K13" t="str">
            <v>General Service Residential (GS10)</v>
          </cell>
          <cell r="M13">
            <v>17959935</v>
          </cell>
          <cell r="N13">
            <v>18483023.261047363</v>
          </cell>
          <cell r="O13">
            <v>523088.26104736328</v>
          </cell>
          <cell r="Q13">
            <v>2.9125286981682463</v>
          </cell>
        </row>
        <row r="14">
          <cell r="J14">
            <v>2</v>
          </cell>
          <cell r="K14" t="str">
            <v>General Service Commercial</v>
          </cell>
          <cell r="O14">
            <v>0</v>
          </cell>
          <cell r="Q14">
            <v>0</v>
          </cell>
        </row>
        <row r="15">
          <cell r="J15">
            <v>3</v>
          </cell>
          <cell r="K15" t="str">
            <v>Single Phase (GS20)</v>
          </cell>
          <cell r="M15">
            <v>4914407</v>
          </cell>
          <cell r="N15">
            <v>5111175.3</v>
          </cell>
          <cell r="P15">
            <v>122904.25999999975</v>
          </cell>
          <cell r="Q15">
            <v>2.5008970563488075</v>
          </cell>
        </row>
        <row r="16">
          <cell r="J16">
            <v>4</v>
          </cell>
          <cell r="K16" t="str">
            <v>Multi-Phase (GS25)</v>
          </cell>
          <cell r="M16">
            <v>1643806</v>
          </cell>
          <cell r="N16">
            <v>1694840.3</v>
          </cell>
          <cell r="P16">
            <v>24019.135000000024</v>
          </cell>
          <cell r="Q16">
            <v>1.4611903716131966</v>
          </cell>
        </row>
        <row r="17">
          <cell r="J17">
            <v>5</v>
          </cell>
          <cell r="K17" t="str">
            <v>Small Generation Peak Alert</v>
          </cell>
        </row>
        <row r="18">
          <cell r="J18">
            <v>6</v>
          </cell>
          <cell r="K18" t="str">
            <v>Single Phase (SG110)</v>
          </cell>
          <cell r="M18">
            <v>112246</v>
          </cell>
          <cell r="N18">
            <v>119200.72800000002</v>
          </cell>
          <cell r="O18">
            <v>6954.7280000000173</v>
          </cell>
          <cell r="Q18">
            <v>6.1959695668442683</v>
          </cell>
        </row>
        <row r="19">
          <cell r="J19">
            <v>7</v>
          </cell>
          <cell r="K19" t="str">
            <v>Three Phase (SG130)</v>
          </cell>
          <cell r="M19">
            <v>68142</v>
          </cell>
          <cell r="N19">
            <v>72325.73000000001</v>
          </cell>
          <cell r="O19">
            <v>4183.7300000000105</v>
          </cell>
          <cell r="Q19">
            <v>6.139722931525359</v>
          </cell>
        </row>
        <row r="20">
          <cell r="J20">
            <v>8</v>
          </cell>
          <cell r="K20" t="str">
            <v>Commercial Service</v>
          </cell>
          <cell r="O20">
            <v>0</v>
          </cell>
          <cell r="Q20">
            <v>0</v>
          </cell>
        </row>
        <row r="21">
          <cell r="J21">
            <v>9</v>
          </cell>
          <cell r="K21" t="str">
            <v>Single Phase (CO30)</v>
          </cell>
          <cell r="M21">
            <v>158956</v>
          </cell>
          <cell r="N21">
            <v>166436.86900000001</v>
          </cell>
          <cell r="O21">
            <v>7480.8690000000061</v>
          </cell>
          <cell r="Q21">
            <v>4.70625141548605</v>
          </cell>
        </row>
        <row r="22">
          <cell r="J22">
            <v>10</v>
          </cell>
          <cell r="K22" t="str">
            <v>Multi Phase (CO35)</v>
          </cell>
          <cell r="M22">
            <v>38867</v>
          </cell>
          <cell r="N22">
            <v>40769.738000000005</v>
          </cell>
          <cell r="O22">
            <v>1902.7380000000048</v>
          </cell>
          <cell r="Q22">
            <v>4.8955103301000973</v>
          </cell>
        </row>
        <row r="23">
          <cell r="J23">
            <v>11</v>
          </cell>
          <cell r="K23" t="str">
            <v>Large Commercial (LC40)</v>
          </cell>
          <cell r="M23">
            <v>2226423</v>
          </cell>
          <cell r="N23">
            <v>2348810.67</v>
          </cell>
          <cell r="P23">
            <v>73668.961099999913</v>
          </cell>
          <cell r="Q23">
            <v>3.3088483679875704</v>
          </cell>
        </row>
        <row r="24">
          <cell r="J24">
            <v>12</v>
          </cell>
          <cell r="K24" t="str">
            <v>Large Commercial Peak Alert (LPA45)</v>
          </cell>
          <cell r="M24">
            <v>1567425</v>
          </cell>
          <cell r="N24">
            <v>1674175.9</v>
          </cell>
          <cell r="P24">
            <v>73482.034999999945</v>
          </cell>
          <cell r="Q24">
            <v>4.6880734325406284</v>
          </cell>
        </row>
        <row r="25">
          <cell r="J25">
            <v>13</v>
          </cell>
          <cell r="K25" t="str">
            <v>Large Commercial Interruptible (LI47)</v>
          </cell>
          <cell r="M25">
            <v>325071</v>
          </cell>
          <cell r="N25">
            <v>335691.56</v>
          </cell>
          <cell r="O25">
            <v>10620.559999999998</v>
          </cell>
          <cell r="Q25">
            <v>3.267150868579479</v>
          </cell>
        </row>
        <row r="26">
          <cell r="J26">
            <v>14</v>
          </cell>
          <cell r="K26" t="str">
            <v>Bulk  Power Peak Alert (BP48)</v>
          </cell>
          <cell r="M26">
            <v>631756</v>
          </cell>
          <cell r="N26">
            <v>679732.65</v>
          </cell>
          <cell r="P26">
            <v>32134.700000000026</v>
          </cell>
          <cell r="Q26">
            <v>5.0865682320389558</v>
          </cell>
        </row>
        <row r="27">
          <cell r="J27">
            <v>15</v>
          </cell>
          <cell r="K27" t="str">
            <v>Peak Controlled Energy Rate</v>
          </cell>
          <cell r="O27">
            <v>0</v>
          </cell>
          <cell r="Q27">
            <v>0</v>
          </cell>
        </row>
        <row r="28">
          <cell r="J28">
            <v>16</v>
          </cell>
          <cell r="K28" t="str">
            <v>Single Phase (PC112)</v>
          </cell>
          <cell r="M28">
            <v>1604</v>
          </cell>
          <cell r="N28">
            <v>1665.69</v>
          </cell>
          <cell r="O28">
            <v>61.690000000000055</v>
          </cell>
          <cell r="Q28">
            <v>3.8460099750623478</v>
          </cell>
        </row>
        <row r="29">
          <cell r="J29">
            <v>17</v>
          </cell>
          <cell r="K29" t="str">
            <v>Three Phase (PC132)</v>
          </cell>
          <cell r="M29">
            <v>2087</v>
          </cell>
          <cell r="N29">
            <v>2391.2399999999998</v>
          </cell>
          <cell r="O29">
            <v>304.23999999999978</v>
          </cell>
          <cell r="Q29">
            <v>14.577862961188298</v>
          </cell>
        </row>
        <row r="30">
          <cell r="J30">
            <v>18</v>
          </cell>
          <cell r="K30" t="str">
            <v xml:space="preserve">Renewable Energy </v>
          </cell>
          <cell r="Q30">
            <v>0</v>
          </cell>
        </row>
        <row r="31">
          <cell r="J31">
            <v>19</v>
          </cell>
          <cell r="K31" t="str">
            <v>Residential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</row>
        <row r="32">
          <cell r="J32">
            <v>20</v>
          </cell>
          <cell r="K32" t="str">
            <v>Commercial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J33">
            <v>21</v>
          </cell>
          <cell r="K33" t="str">
            <v>Energy Controlled Service</v>
          </cell>
        </row>
        <row r="34">
          <cell r="J34">
            <v>22</v>
          </cell>
          <cell r="K34" t="str">
            <v>Cycled Single Phase (OP19)</v>
          </cell>
          <cell r="M34">
            <v>3131</v>
          </cell>
          <cell r="N34">
            <v>3239.92</v>
          </cell>
          <cell r="O34">
            <v>108.92000000000007</v>
          </cell>
          <cell r="Q34">
            <v>3.4787607793037392</v>
          </cell>
        </row>
        <row r="35">
          <cell r="J35">
            <v>23</v>
          </cell>
          <cell r="K35" t="str">
            <v>Interruptible Single  Phase (OP14)</v>
          </cell>
          <cell r="M35">
            <v>2312</v>
          </cell>
          <cell r="N35">
            <v>2449.0350000000003</v>
          </cell>
          <cell r="O35">
            <v>137.03500000000031</v>
          </cell>
          <cell r="Q35">
            <v>5.9271193771626427</v>
          </cell>
        </row>
        <row r="36">
          <cell r="J36">
            <v>24</v>
          </cell>
          <cell r="K36" t="str">
            <v>Interruptible Multi  Phase (OP34)</v>
          </cell>
          <cell r="M36">
            <v>754</v>
          </cell>
          <cell r="N36">
            <v>786.82500000000005</v>
          </cell>
          <cell r="O36">
            <v>32.825000000000045</v>
          </cell>
          <cell r="Q36">
            <v>4.3534482758620747</v>
          </cell>
        </row>
        <row r="37">
          <cell r="J37">
            <v>25</v>
          </cell>
          <cell r="K37" t="str">
            <v>Street &amp; Highway Lighting  1</v>
          </cell>
          <cell r="M37">
            <v>0</v>
          </cell>
          <cell r="O37">
            <v>0</v>
          </cell>
          <cell r="Q37">
            <v>0</v>
          </cell>
        </row>
        <row r="38">
          <cell r="J38">
            <v>26</v>
          </cell>
          <cell r="K38" t="str">
            <v>Security Lighting  1</v>
          </cell>
          <cell r="M38">
            <v>492318</v>
          </cell>
          <cell r="N38">
            <v>501584.52</v>
          </cell>
          <cell r="O38">
            <v>9266.5200000000186</v>
          </cell>
          <cell r="Q38">
            <v>1.8822224659671225</v>
          </cell>
        </row>
        <row r="39">
          <cell r="J39">
            <v>27</v>
          </cell>
          <cell r="K39" t="str">
            <v>Municipal Siren Service</v>
          </cell>
          <cell r="M39">
            <v>1794</v>
          </cell>
          <cell r="N39">
            <v>1627.2000000000003</v>
          </cell>
          <cell r="O39">
            <v>-166.79999999999973</v>
          </cell>
          <cell r="Q39">
            <v>-9.2976588628762382</v>
          </cell>
        </row>
        <row r="40">
          <cell r="J40">
            <v>28</v>
          </cell>
          <cell r="K40" t="str">
            <v>Controlled Load Service</v>
          </cell>
        </row>
        <row r="41">
          <cell r="J41">
            <v>29</v>
          </cell>
          <cell r="K41" t="str">
            <v>Ctrl'd Water Heater (WH)  2</v>
          </cell>
          <cell r="M41">
            <v>0</v>
          </cell>
          <cell r="N41">
            <v>-82152</v>
          </cell>
          <cell r="O41">
            <v>-82152</v>
          </cell>
          <cell r="Q41">
            <v>0</v>
          </cell>
        </row>
        <row r="42">
          <cell r="J42">
            <v>30</v>
          </cell>
          <cell r="K42" t="str">
            <v>Ctrl'd Air Cond. (AC)  2</v>
          </cell>
          <cell r="M42">
            <v>0</v>
          </cell>
          <cell r="N42">
            <v>-97245</v>
          </cell>
          <cell r="O42">
            <v>-97245</v>
          </cell>
          <cell r="Q42">
            <v>0</v>
          </cell>
        </row>
        <row r="43">
          <cell r="J43">
            <v>31</v>
          </cell>
          <cell r="K43" t="str">
            <v>Ctrl'd Air Cond.-Lg (CA)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</row>
        <row r="44">
          <cell r="J44">
            <v>32</v>
          </cell>
          <cell r="K44" t="str">
            <v>Metered Off-Peak (OP12)</v>
          </cell>
          <cell r="M44">
            <v>245309</v>
          </cell>
          <cell r="N44">
            <v>260615.95</v>
          </cell>
          <cell r="O44">
            <v>15306.950000000012</v>
          </cell>
          <cell r="Q44">
            <v>6.2398648235490795</v>
          </cell>
        </row>
        <row r="45">
          <cell r="J45">
            <v>33</v>
          </cell>
          <cell r="K45" t="str">
            <v>Mtrd Air Cond. (OP13)</v>
          </cell>
          <cell r="M45">
            <v>56388</v>
          </cell>
          <cell r="N45">
            <v>52937.612000000001</v>
          </cell>
          <cell r="O45">
            <v>-3450.387999999999</v>
          </cell>
          <cell r="Q45">
            <v>-6.1190111371213716</v>
          </cell>
        </row>
        <row r="46">
          <cell r="J46">
            <v>34</v>
          </cell>
          <cell r="K46" t="str">
            <v>Mtrd Air Unmtrd WH (OP15)</v>
          </cell>
          <cell r="M46">
            <v>580122</v>
          </cell>
          <cell r="N46">
            <v>631501.14300000004</v>
          </cell>
          <cell r="O46">
            <v>51379.14300000004</v>
          </cell>
          <cell r="Q46">
            <v>8.8566099889333678</v>
          </cell>
        </row>
        <row r="47">
          <cell r="J47">
            <v>35</v>
          </cell>
          <cell r="K47" t="str">
            <v xml:space="preserve">           Total </v>
          </cell>
          <cell r="M47">
            <v>31032853</v>
          </cell>
          <cell r="N47">
            <v>32005584.841047358</v>
          </cell>
          <cell r="O47">
            <v>447814.02104736329</v>
          </cell>
          <cell r="P47">
            <v>326209.09109999967</v>
          </cell>
          <cell r="Q47">
            <v>2.4942054542885987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Refunding"/>
      <sheetName val="Refinance-Capital Markets"/>
      <sheetName val="Old FFB Debt"/>
      <sheetName val="Old RUS Debt "/>
      <sheetName val="CFC Debt"/>
      <sheetName val="Other Long Term Debt"/>
      <sheetName val="Exist New General Plant Debt"/>
      <sheetName val="New Transmission Debt"/>
      <sheetName val="New Generation Projects"/>
      <sheetName val="Debt Summary 2008 LR Plan"/>
      <sheetName val="Debt Summary 2007 LR Plan"/>
      <sheetName val="Debt Summary 2008 v. 2007"/>
      <sheetName val="CWIP"/>
      <sheetName val="CashManagement"/>
      <sheetName val="Other Investments"/>
      <sheetName val="Amortization Expense"/>
      <sheetName val="Long Term Leases"/>
      <sheetName val="Falkirk Mine"/>
      <sheetName val="Deferred Credits"/>
      <sheetName val="Ops Stmt"/>
      <sheetName val="Balance Sheet"/>
      <sheetName val="Cashflow"/>
      <sheetName val="CheckCash"/>
      <sheetName val="Depreciation"/>
      <sheetName val="Capital Additions"/>
      <sheetName val="Yield Curve Calcs"/>
      <sheetName val="Existing New Gen Debt"/>
      <sheetName val="AddlProj2"/>
      <sheetName val="AddlProj1"/>
      <sheetName val="Assumptions"/>
      <sheetName val="Output"/>
      <sheetName val=" Expense Detail"/>
      <sheetName val="Revenue Detail"/>
      <sheetName val="New HQ"/>
      <sheetName val="Rate Summary"/>
      <sheetName val="ratio&amp;stats"/>
      <sheetName val="Current Ratio"/>
      <sheetName val="External Link&amp; Input Sheet"/>
      <sheetName val="Unbundle rates"/>
      <sheetName val="Changes this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7">
          <cell r="D107">
            <v>6.3645999999999994E-2</v>
          </cell>
          <cell r="E107">
            <v>6.3583000000000001E-2</v>
          </cell>
          <cell r="F107">
            <v>6.3926999999999998E-2</v>
          </cell>
          <cell r="G107">
            <v>6.4194000000000001E-2</v>
          </cell>
          <cell r="H107">
            <v>6.407766374589266E-2</v>
          </cell>
          <cell r="I107">
            <v>6.3961008762322011E-2</v>
          </cell>
          <cell r="J107">
            <v>6.3844672508214684E-2</v>
          </cell>
          <cell r="K107">
            <v>6.3728336254107329E-2</v>
          </cell>
          <cell r="L107">
            <v>6.3612000000000002E-2</v>
          </cell>
          <cell r="M107">
            <v>6.3612000000000002E-2</v>
          </cell>
          <cell r="N107">
            <v>6.3612000000000002E-2</v>
          </cell>
          <cell r="O107">
            <v>6.3612000000000002E-2</v>
          </cell>
          <cell r="P107">
            <v>6.3612000000000002E-2</v>
          </cell>
          <cell r="Q107">
            <v>6.3612000000000002E-2</v>
          </cell>
          <cell r="R107">
            <v>6.3612000000000002E-2</v>
          </cell>
          <cell r="S107">
            <v>6.3612000000000002E-2</v>
          </cell>
          <cell r="T107">
            <v>6.3612000000000002E-2</v>
          </cell>
          <cell r="U107">
            <v>6.3612000000000002E-2</v>
          </cell>
          <cell r="V107">
            <v>6.3612000000000002E-2</v>
          </cell>
          <cell r="W107">
            <v>6.3612000000000002E-2</v>
          </cell>
          <cell r="X107">
            <v>6.3612000000000002E-2</v>
          </cell>
          <cell r="Y107">
            <v>6.3612000000000002E-2</v>
          </cell>
          <cell r="Z107">
            <v>6.3612000000000002E-2</v>
          </cell>
          <cell r="AA107">
            <v>6.3612000000000002E-2</v>
          </cell>
          <cell r="AB107">
            <v>6.3612000000000002E-2</v>
          </cell>
          <cell r="AC107">
            <v>6.3612000000000002E-2</v>
          </cell>
          <cell r="AD107">
            <v>6.3612000000000002E-2</v>
          </cell>
          <cell r="AE107">
            <v>6.3612000000000002E-2</v>
          </cell>
          <cell r="AF107">
            <v>6.3612000000000002E-2</v>
          </cell>
          <cell r="AG107">
            <v>6.3612000000000002E-2</v>
          </cell>
          <cell r="AH107">
            <v>6.3612000000000002E-2</v>
          </cell>
          <cell r="AI107">
            <v>6.3612000000000002E-2</v>
          </cell>
          <cell r="AJ107">
            <v>6.3612000000000002E-2</v>
          </cell>
          <cell r="AK107">
            <v>6.3612000000000002E-2</v>
          </cell>
        </row>
        <row r="109">
          <cell r="D109">
            <v>1.4999999999999999E-2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Ops - 3 yr"/>
      <sheetName val="Non-member rev 3 yr"/>
      <sheetName val="Fuel-3 Yr"/>
      <sheetName val="Purch Pwr-3 Yr"/>
      <sheetName val="O&amp;M-3 Yr"/>
      <sheetName val="Cashflow - 3 yr"/>
      <sheetName val="Falkirk"/>
      <sheetName val="Generation"/>
      <sheetName val="Transmission"/>
      <sheetName val="Other Inv"/>
      <sheetName val="Resources"/>
      <sheetName val="Fuel and PP"/>
      <sheetName val="General and Misc"/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SRE"/>
      <sheetName val="New Generation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Unbundled Rate-Base"/>
      <sheetName val="Unbundled Rate-Lois "/>
      <sheetName val="SU Report"/>
      <sheetName val="Sales and Dispatch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J16" sqref="J16"/>
    </sheetView>
  </sheetViews>
  <sheetFormatPr defaultRowHeight="15" x14ac:dyDescent="0.25"/>
  <cols>
    <col min="1" max="1" width="13.85546875" customWidth="1"/>
    <col min="2" max="2" width="78.140625" customWidth="1"/>
    <col min="3" max="3" width="13.85546875" customWidth="1"/>
  </cols>
  <sheetData>
    <row r="1" spans="2:3" ht="15.75" x14ac:dyDescent="0.25">
      <c r="C1" s="1"/>
    </row>
    <row r="4" spans="2:3" x14ac:dyDescent="0.25">
      <c r="B4" t="s">
        <v>0</v>
      </c>
    </row>
    <row r="7" spans="2:3" x14ac:dyDescent="0.25">
      <c r="B7" t="s">
        <v>0</v>
      </c>
    </row>
    <row r="14" spans="2:3" ht="23.25" x14ac:dyDescent="0.35">
      <c r="B14" s="2"/>
    </row>
    <row r="15" spans="2:3" ht="23.25" x14ac:dyDescent="0.35">
      <c r="B15" s="2"/>
    </row>
    <row r="16" spans="2:3" ht="23.25" x14ac:dyDescent="0.35">
      <c r="B16" s="3"/>
    </row>
    <row r="20" spans="2:2" ht="33.75" x14ac:dyDescent="0.5">
      <c r="B20" s="4" t="s">
        <v>3</v>
      </c>
    </row>
    <row r="21" spans="2:2" ht="33.75" x14ac:dyDescent="0.5">
      <c r="B21" s="4" t="s">
        <v>1</v>
      </c>
    </row>
    <row r="22" spans="2:2" ht="33.75" x14ac:dyDescent="0.5">
      <c r="B22" s="4"/>
    </row>
    <row r="26" spans="2:2" ht="15.75" x14ac:dyDescent="0.25">
      <c r="B26" s="5" t="s">
        <v>4</v>
      </c>
    </row>
    <row r="27" spans="2:2" ht="15.75" x14ac:dyDescent="0.25">
      <c r="B27" s="5"/>
    </row>
    <row r="31" spans="2:2" ht="15.75" x14ac:dyDescent="0.25">
      <c r="B31" s="6" t="s">
        <v>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N15" sqref="N15"/>
    </sheetView>
  </sheetViews>
  <sheetFormatPr defaultRowHeight="15" x14ac:dyDescent="0.25"/>
  <cols>
    <col min="1" max="1" width="6.140625" style="226" customWidth="1"/>
    <col min="2" max="2" width="3.5703125" style="223" customWidth="1"/>
    <col min="3" max="3" width="39.5703125" style="223" customWidth="1"/>
    <col min="4" max="4" width="2.28515625" style="223" customWidth="1"/>
    <col min="5" max="5" width="19" style="223" customWidth="1"/>
    <col min="6" max="6" width="2.28515625" style="223" customWidth="1"/>
    <col min="7" max="7" width="19" style="227" customWidth="1"/>
    <col min="8" max="8" width="2.28515625" style="223" customWidth="1"/>
    <col min="9" max="9" width="19" style="223" customWidth="1"/>
    <col min="10" max="10" width="2.28515625" style="223" customWidth="1"/>
    <col min="11" max="11" width="19" style="223" customWidth="1"/>
    <col min="12" max="13" width="10.28515625" style="223"/>
  </cols>
  <sheetData>
    <row r="1" spans="1:9" x14ac:dyDescent="0.25">
      <c r="A1" s="273" t="s">
        <v>5</v>
      </c>
      <c r="I1" s="9"/>
    </row>
    <row r="2" spans="1:9" x14ac:dyDescent="0.25">
      <c r="A2" s="273" t="s">
        <v>187</v>
      </c>
      <c r="I2" s="9"/>
    </row>
    <row r="3" spans="1:9" x14ac:dyDescent="0.25">
      <c r="A3" s="7" t="s">
        <v>188</v>
      </c>
      <c r="I3" s="225"/>
    </row>
    <row r="4" spans="1:9" x14ac:dyDescent="0.25">
      <c r="A4" s="7"/>
      <c r="I4" s="225"/>
    </row>
    <row r="5" spans="1:9" x14ac:dyDescent="0.25">
      <c r="A5" s="7"/>
      <c r="I5" s="225"/>
    </row>
    <row r="6" spans="1:9" x14ac:dyDescent="0.25">
      <c r="A6" s="7"/>
      <c r="I6" s="225"/>
    </row>
    <row r="8" spans="1:9" x14ac:dyDescent="0.25">
      <c r="C8" s="274"/>
      <c r="D8" s="274"/>
    </row>
    <row r="9" spans="1:9" x14ac:dyDescent="0.25">
      <c r="C9" s="274"/>
      <c r="D9" s="274"/>
      <c r="I9" s="230"/>
    </row>
    <row r="10" spans="1:9" x14ac:dyDescent="0.25">
      <c r="A10" s="226" t="s">
        <v>8</v>
      </c>
      <c r="E10" s="230"/>
      <c r="F10" s="231"/>
      <c r="G10" s="230"/>
      <c r="H10" s="230"/>
      <c r="I10" s="231"/>
    </row>
    <row r="11" spans="1:9" x14ac:dyDescent="0.25">
      <c r="A11" s="275" t="s">
        <v>11</v>
      </c>
      <c r="C11" s="233" t="s">
        <v>189</v>
      </c>
      <c r="D11" s="231"/>
      <c r="E11" s="234" t="s">
        <v>190</v>
      </c>
      <c r="F11" s="231"/>
      <c r="G11" s="234" t="s">
        <v>191</v>
      </c>
      <c r="H11" s="230"/>
      <c r="I11" s="231"/>
    </row>
    <row r="12" spans="1:9" x14ac:dyDescent="0.25">
      <c r="A12" s="226">
        <v>1</v>
      </c>
      <c r="C12" s="236" t="s">
        <v>19</v>
      </c>
      <c r="E12" s="276">
        <v>0</v>
      </c>
      <c r="F12" s="277"/>
      <c r="G12" s="276">
        <v>0</v>
      </c>
      <c r="H12" s="277"/>
      <c r="I12" s="277"/>
    </row>
    <row r="13" spans="1:9" x14ac:dyDescent="0.25">
      <c r="A13" s="226">
        <f t="shared" ref="A13:A42" si="0">+A12+1</f>
        <v>2</v>
      </c>
      <c r="C13" s="236" t="s">
        <v>20</v>
      </c>
      <c r="E13" s="278">
        <v>0</v>
      </c>
      <c r="F13" s="279"/>
      <c r="G13" s="278">
        <v>0</v>
      </c>
      <c r="H13" s="277"/>
      <c r="I13" s="277"/>
    </row>
    <row r="14" spans="1:9" x14ac:dyDescent="0.25">
      <c r="A14" s="226">
        <f t="shared" si="0"/>
        <v>3</v>
      </c>
      <c r="C14" s="236" t="s">
        <v>21</v>
      </c>
      <c r="E14" s="278">
        <v>0</v>
      </c>
      <c r="F14" s="279"/>
      <c r="G14" s="278">
        <v>0</v>
      </c>
      <c r="H14" s="277"/>
      <c r="I14" s="277"/>
    </row>
    <row r="15" spans="1:9" x14ac:dyDescent="0.25">
      <c r="A15" s="226">
        <f t="shared" si="0"/>
        <v>4</v>
      </c>
      <c r="C15" s="236" t="s">
        <v>22</v>
      </c>
      <c r="E15" s="278">
        <v>0</v>
      </c>
      <c r="F15" s="279"/>
      <c r="G15" s="278">
        <v>0</v>
      </c>
      <c r="H15" s="277"/>
      <c r="I15" s="277"/>
    </row>
    <row r="16" spans="1:9" x14ac:dyDescent="0.25">
      <c r="A16" s="226">
        <f t="shared" si="0"/>
        <v>5</v>
      </c>
      <c r="C16" s="236" t="s">
        <v>23</v>
      </c>
      <c r="E16" s="278">
        <v>0</v>
      </c>
      <c r="F16" s="279"/>
      <c r="G16" s="278">
        <v>0</v>
      </c>
      <c r="H16" s="277"/>
      <c r="I16" s="277"/>
    </row>
    <row r="17" spans="1:13" x14ac:dyDescent="0.25">
      <c r="A17" s="226">
        <f t="shared" si="0"/>
        <v>6</v>
      </c>
      <c r="C17" s="236" t="s">
        <v>24</v>
      </c>
      <c r="E17" s="278">
        <v>0</v>
      </c>
      <c r="F17" s="279"/>
      <c r="G17" s="278">
        <v>0</v>
      </c>
      <c r="H17" s="277"/>
      <c r="I17" s="277"/>
    </row>
    <row r="18" spans="1:13" x14ac:dyDescent="0.25">
      <c r="A18" s="226">
        <f t="shared" si="0"/>
        <v>7</v>
      </c>
      <c r="C18" s="236" t="s">
        <v>25</v>
      </c>
      <c r="D18" s="226"/>
      <c r="E18" s="278">
        <v>0</v>
      </c>
      <c r="F18" s="279"/>
      <c r="G18" s="278">
        <v>0</v>
      </c>
      <c r="H18" s="277"/>
      <c r="I18" s="277"/>
    </row>
    <row r="19" spans="1:13" x14ac:dyDescent="0.25">
      <c r="A19" s="226">
        <f t="shared" si="0"/>
        <v>8</v>
      </c>
      <c r="C19" s="236" t="s">
        <v>26</v>
      </c>
      <c r="D19" s="226"/>
      <c r="E19" s="278">
        <v>0</v>
      </c>
      <c r="F19" s="279"/>
      <c r="G19" s="278">
        <v>0</v>
      </c>
      <c r="H19" s="277"/>
      <c r="I19" s="277"/>
    </row>
    <row r="20" spans="1:13" x14ac:dyDescent="0.25">
      <c r="A20" s="226">
        <f t="shared" si="0"/>
        <v>9</v>
      </c>
      <c r="C20" s="236" t="s">
        <v>27</v>
      </c>
      <c r="D20" s="226"/>
      <c r="E20" s="278">
        <v>0</v>
      </c>
      <c r="F20" s="279"/>
      <c r="G20" s="278">
        <v>0</v>
      </c>
      <c r="H20" s="277"/>
      <c r="I20" s="277"/>
    </row>
    <row r="21" spans="1:13" x14ac:dyDescent="0.25">
      <c r="A21" s="226">
        <f t="shared" si="0"/>
        <v>10</v>
      </c>
      <c r="C21" s="236" t="s">
        <v>28</v>
      </c>
      <c r="D21" s="226"/>
      <c r="E21" s="278">
        <v>0</v>
      </c>
      <c r="F21" s="279"/>
      <c r="G21" s="278">
        <v>0</v>
      </c>
      <c r="H21" s="277"/>
      <c r="I21" s="277"/>
    </row>
    <row r="22" spans="1:13" x14ac:dyDescent="0.25">
      <c r="A22" s="226">
        <f t="shared" si="0"/>
        <v>11</v>
      </c>
      <c r="C22" s="236" t="s">
        <v>29</v>
      </c>
      <c r="D22" s="226"/>
      <c r="E22" s="278">
        <v>0</v>
      </c>
      <c r="F22" s="279"/>
      <c r="G22" s="278">
        <v>0</v>
      </c>
      <c r="H22" s="277"/>
      <c r="I22" s="277"/>
    </row>
    <row r="23" spans="1:13" x14ac:dyDescent="0.25">
      <c r="A23" s="226">
        <f t="shared" si="0"/>
        <v>12</v>
      </c>
      <c r="C23" s="242" t="s">
        <v>30</v>
      </c>
      <c r="D23" s="226"/>
      <c r="E23" s="280">
        <v>7250116.04</v>
      </c>
      <c r="F23" s="279"/>
      <c r="G23" s="280">
        <v>0</v>
      </c>
      <c r="H23" s="277"/>
      <c r="I23" s="277"/>
    </row>
    <row r="24" spans="1:13" x14ac:dyDescent="0.25">
      <c r="A24" s="226">
        <f t="shared" si="0"/>
        <v>13</v>
      </c>
      <c r="C24" s="226"/>
      <c r="D24" s="226"/>
      <c r="E24" s="277"/>
      <c r="F24" s="277"/>
      <c r="G24" s="277"/>
      <c r="H24" s="277"/>
      <c r="I24" s="277"/>
    </row>
    <row r="25" spans="1:13" ht="15.75" thickBot="1" x14ac:dyDescent="0.3">
      <c r="A25" s="226">
        <f t="shared" si="0"/>
        <v>14</v>
      </c>
      <c r="C25" s="248" t="s">
        <v>110</v>
      </c>
      <c r="D25" s="226"/>
      <c r="E25" s="281">
        <f>E23</f>
        <v>7250116.04</v>
      </c>
      <c r="F25" s="282"/>
      <c r="G25" s="281">
        <f>G23</f>
        <v>0</v>
      </c>
      <c r="H25" s="282"/>
      <c r="I25" s="283"/>
    </row>
    <row r="26" spans="1:13" ht="15.75" thickTop="1" x14ac:dyDescent="0.25">
      <c r="A26" s="226">
        <f t="shared" si="0"/>
        <v>15</v>
      </c>
      <c r="C26" s="226"/>
      <c r="D26" s="226"/>
      <c r="E26" s="284"/>
      <c r="F26" s="282"/>
      <c r="G26" s="284"/>
      <c r="H26" s="282"/>
      <c r="I26" s="283"/>
    </row>
    <row r="27" spans="1:13" x14ac:dyDescent="0.25">
      <c r="A27" s="226">
        <f t="shared" si="0"/>
        <v>16</v>
      </c>
      <c r="C27" s="226"/>
      <c r="D27" s="226"/>
      <c r="E27" s="284"/>
      <c r="F27" s="282"/>
      <c r="G27" s="284"/>
      <c r="H27" s="282"/>
      <c r="I27" s="283"/>
      <c r="K27" s="230" t="s">
        <v>193</v>
      </c>
    </row>
    <row r="28" spans="1:13" x14ac:dyDescent="0.25">
      <c r="A28" s="226">
        <f t="shared" si="0"/>
        <v>17</v>
      </c>
      <c r="B28" s="277"/>
      <c r="C28" s="233" t="s">
        <v>194</v>
      </c>
      <c r="D28" s="231"/>
      <c r="E28" s="234" t="s">
        <v>192</v>
      </c>
      <c r="F28" s="231"/>
      <c r="G28" s="234" t="s">
        <v>195</v>
      </c>
      <c r="H28" s="277"/>
      <c r="I28" s="285" t="s">
        <v>196</v>
      </c>
      <c r="K28" s="285" t="s">
        <v>197</v>
      </c>
      <c r="L28" s="277"/>
      <c r="M28" s="277"/>
    </row>
    <row r="29" spans="1:13" x14ac:dyDescent="0.25">
      <c r="A29" s="226">
        <f t="shared" si="0"/>
        <v>18</v>
      </c>
      <c r="B29" s="277"/>
      <c r="C29" s="236" t="s">
        <v>19</v>
      </c>
      <c r="E29" s="286">
        <v>0</v>
      </c>
      <c r="F29" s="277"/>
      <c r="G29" s="286">
        <v>0</v>
      </c>
      <c r="H29" s="277"/>
      <c r="I29" s="286">
        <v>0</v>
      </c>
      <c r="J29" s="277"/>
      <c r="K29" s="286">
        <v>0</v>
      </c>
      <c r="L29" s="277"/>
      <c r="M29" s="277"/>
    </row>
    <row r="30" spans="1:13" x14ac:dyDescent="0.25">
      <c r="A30" s="226">
        <f t="shared" si="0"/>
        <v>19</v>
      </c>
      <c r="B30" s="277"/>
      <c r="C30" s="236" t="s">
        <v>20</v>
      </c>
      <c r="E30" s="279">
        <v>0</v>
      </c>
      <c r="F30" s="279"/>
      <c r="G30" s="279">
        <v>0</v>
      </c>
      <c r="H30" s="279"/>
      <c r="I30" s="279">
        <v>0</v>
      </c>
      <c r="J30" s="279"/>
      <c r="K30" s="279">
        <v>0</v>
      </c>
      <c r="L30" s="277"/>
      <c r="M30" s="277"/>
    </row>
    <row r="31" spans="1:13" x14ac:dyDescent="0.25">
      <c r="A31" s="226">
        <f t="shared" si="0"/>
        <v>20</v>
      </c>
      <c r="B31" s="277"/>
      <c r="C31" s="236" t="s">
        <v>21</v>
      </c>
      <c r="E31" s="279">
        <v>0</v>
      </c>
      <c r="F31" s="279"/>
      <c r="G31" s="279">
        <v>0</v>
      </c>
      <c r="H31" s="279"/>
      <c r="I31" s="279">
        <v>0</v>
      </c>
      <c r="J31" s="279"/>
      <c r="K31" s="279">
        <v>0</v>
      </c>
      <c r="L31" s="277"/>
      <c r="M31" s="277"/>
    </row>
    <row r="32" spans="1:13" x14ac:dyDescent="0.25">
      <c r="A32" s="226">
        <f t="shared" si="0"/>
        <v>21</v>
      </c>
      <c r="B32" s="277"/>
      <c r="C32" s="236" t="s">
        <v>22</v>
      </c>
      <c r="E32" s="279">
        <v>0</v>
      </c>
      <c r="F32" s="279"/>
      <c r="G32" s="279">
        <v>0</v>
      </c>
      <c r="H32" s="279"/>
      <c r="I32" s="279">
        <v>0</v>
      </c>
      <c r="J32" s="279"/>
      <c r="K32" s="279">
        <v>0</v>
      </c>
      <c r="L32" s="277"/>
      <c r="M32" s="277"/>
    </row>
    <row r="33" spans="1:13" x14ac:dyDescent="0.25">
      <c r="A33" s="226">
        <f t="shared" si="0"/>
        <v>22</v>
      </c>
      <c r="B33" s="277"/>
      <c r="C33" s="236" t="s">
        <v>23</v>
      </c>
      <c r="E33" s="279">
        <v>0</v>
      </c>
      <c r="F33" s="279"/>
      <c r="G33" s="279">
        <v>0</v>
      </c>
      <c r="H33" s="279"/>
      <c r="I33" s="279">
        <v>0</v>
      </c>
      <c r="J33" s="279"/>
      <c r="K33" s="279">
        <v>0</v>
      </c>
      <c r="L33" s="277"/>
      <c r="M33" s="277"/>
    </row>
    <row r="34" spans="1:13" x14ac:dyDescent="0.25">
      <c r="A34" s="226">
        <f t="shared" si="0"/>
        <v>23</v>
      </c>
      <c r="B34" s="277"/>
      <c r="C34" s="236" t="s">
        <v>24</v>
      </c>
      <c r="E34" s="279">
        <v>0</v>
      </c>
      <c r="F34" s="279"/>
      <c r="G34" s="279">
        <v>0</v>
      </c>
      <c r="H34" s="279"/>
      <c r="I34" s="279">
        <v>0</v>
      </c>
      <c r="J34" s="279"/>
      <c r="K34" s="279">
        <v>0</v>
      </c>
      <c r="L34" s="277"/>
      <c r="M34" s="277"/>
    </row>
    <row r="35" spans="1:13" x14ac:dyDescent="0.25">
      <c r="A35" s="226">
        <f t="shared" si="0"/>
        <v>24</v>
      </c>
      <c r="B35" s="277"/>
      <c r="C35" s="236" t="s">
        <v>25</v>
      </c>
      <c r="D35" s="226"/>
      <c r="E35" s="279">
        <v>0</v>
      </c>
      <c r="F35" s="279"/>
      <c r="G35" s="279">
        <v>0</v>
      </c>
      <c r="H35" s="279"/>
      <c r="I35" s="279">
        <v>0</v>
      </c>
      <c r="J35" s="279"/>
      <c r="K35" s="279">
        <v>0</v>
      </c>
      <c r="L35" s="277"/>
      <c r="M35" s="277"/>
    </row>
    <row r="36" spans="1:13" x14ac:dyDescent="0.25">
      <c r="A36" s="226">
        <f t="shared" si="0"/>
        <v>25</v>
      </c>
      <c r="B36" s="277"/>
      <c r="C36" s="236" t="s">
        <v>26</v>
      </c>
      <c r="D36" s="226"/>
      <c r="E36" s="279">
        <v>0</v>
      </c>
      <c r="F36" s="279"/>
      <c r="G36" s="279">
        <v>0</v>
      </c>
      <c r="H36" s="279"/>
      <c r="I36" s="279">
        <v>0</v>
      </c>
      <c r="J36" s="279"/>
      <c r="K36" s="279">
        <v>0</v>
      </c>
      <c r="L36" s="277"/>
      <c r="M36" s="277"/>
    </row>
    <row r="37" spans="1:13" x14ac:dyDescent="0.25">
      <c r="A37" s="226">
        <f t="shared" si="0"/>
        <v>26</v>
      </c>
      <c r="B37" s="277"/>
      <c r="C37" s="236" t="s">
        <v>27</v>
      </c>
      <c r="D37" s="226"/>
      <c r="E37" s="279">
        <v>0</v>
      </c>
      <c r="F37" s="279"/>
      <c r="G37" s="279">
        <v>0</v>
      </c>
      <c r="H37" s="279"/>
      <c r="I37" s="279">
        <v>0</v>
      </c>
      <c r="J37" s="279"/>
      <c r="K37" s="279">
        <v>0</v>
      </c>
      <c r="L37" s="277"/>
      <c r="M37" s="277"/>
    </row>
    <row r="38" spans="1:13" x14ac:dyDescent="0.25">
      <c r="A38" s="226">
        <f t="shared" si="0"/>
        <v>27</v>
      </c>
      <c r="B38" s="277"/>
      <c r="C38" s="236" t="s">
        <v>28</v>
      </c>
      <c r="D38" s="226"/>
      <c r="E38" s="279">
        <v>0</v>
      </c>
      <c r="F38" s="279"/>
      <c r="G38" s="279">
        <v>0</v>
      </c>
      <c r="H38" s="279"/>
      <c r="I38" s="279">
        <v>0</v>
      </c>
      <c r="J38" s="279"/>
      <c r="K38" s="279">
        <v>0</v>
      </c>
      <c r="L38" s="277"/>
      <c r="M38" s="277"/>
    </row>
    <row r="39" spans="1:13" x14ac:dyDescent="0.25">
      <c r="A39" s="226">
        <f t="shared" si="0"/>
        <v>28</v>
      </c>
      <c r="B39" s="277"/>
      <c r="C39" s="236" t="s">
        <v>29</v>
      </c>
      <c r="D39" s="226"/>
      <c r="E39" s="279">
        <v>0</v>
      </c>
      <c r="F39" s="279"/>
      <c r="G39" s="279">
        <v>0</v>
      </c>
      <c r="H39" s="279"/>
      <c r="I39" s="279">
        <v>0</v>
      </c>
      <c r="J39" s="279"/>
      <c r="K39" s="279">
        <v>0</v>
      </c>
      <c r="L39" s="277"/>
      <c r="M39" s="277"/>
    </row>
    <row r="40" spans="1:13" x14ac:dyDescent="0.25">
      <c r="A40" s="226">
        <f t="shared" si="0"/>
        <v>29</v>
      </c>
      <c r="B40" s="277"/>
      <c r="C40" s="242" t="s">
        <v>30</v>
      </c>
      <c r="D40" s="226"/>
      <c r="E40" s="287">
        <v>1948483</v>
      </c>
      <c r="F40" s="279"/>
      <c r="G40" s="287">
        <v>0</v>
      </c>
      <c r="H40" s="279"/>
      <c r="I40" s="287">
        <v>8442.6299999999992</v>
      </c>
      <c r="J40" s="279"/>
      <c r="K40" s="287">
        <v>0</v>
      </c>
      <c r="L40" s="277"/>
      <c r="M40" s="277"/>
    </row>
    <row r="41" spans="1:13" x14ac:dyDescent="0.25">
      <c r="A41" s="226">
        <f t="shared" si="0"/>
        <v>30</v>
      </c>
      <c r="B41" s="277"/>
      <c r="C41" s="226"/>
      <c r="D41" s="226"/>
      <c r="E41" s="277"/>
      <c r="F41" s="277"/>
      <c r="G41" s="277"/>
      <c r="H41" s="277"/>
      <c r="I41" s="277"/>
      <c r="J41" s="277"/>
      <c r="K41" s="277"/>
      <c r="L41" s="277"/>
      <c r="M41" s="277"/>
    </row>
    <row r="42" spans="1:13" ht="15.75" thickBot="1" x14ac:dyDescent="0.3">
      <c r="A42" s="226">
        <f t="shared" si="0"/>
        <v>31</v>
      </c>
      <c r="B42" s="277"/>
      <c r="C42" s="248" t="s">
        <v>110</v>
      </c>
      <c r="D42" s="226"/>
      <c r="E42" s="281">
        <f>E40</f>
        <v>1948483</v>
      </c>
      <c r="F42" s="282"/>
      <c r="G42" s="281">
        <f>G40</f>
        <v>0</v>
      </c>
      <c r="H42" s="277"/>
      <c r="I42" s="281">
        <f>I40</f>
        <v>8442.6299999999992</v>
      </c>
      <c r="J42" s="277"/>
      <c r="K42" s="281">
        <f>K40</f>
        <v>0</v>
      </c>
      <c r="L42" s="277"/>
      <c r="M42" s="277"/>
    </row>
    <row r="43" spans="1:13" ht="15.75" thickTop="1" x14ac:dyDescent="0.2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</row>
    <row r="44" spans="1:13" x14ac:dyDescent="0.2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</row>
    <row r="45" spans="1:13" x14ac:dyDescent="0.2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</row>
    <row r="46" spans="1:13" x14ac:dyDescent="0.2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</row>
    <row r="47" spans="1:13" x14ac:dyDescent="0.2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</row>
    <row r="48" spans="1:13" x14ac:dyDescent="0.2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</row>
    <row r="49" spans="1:13" x14ac:dyDescent="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1:13" x14ac:dyDescent="0.2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spans="1:13" x14ac:dyDescent="0.2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workbookViewId="0">
      <selection activeCell="P17" sqref="P17"/>
    </sheetView>
  </sheetViews>
  <sheetFormatPr defaultRowHeight="15.75" x14ac:dyDescent="0.25"/>
  <cols>
    <col min="1" max="1" width="6.140625" style="157" customWidth="1"/>
    <col min="2" max="2" width="3.5703125" style="154" customWidth="1"/>
    <col min="3" max="3" width="56.28515625" style="154" customWidth="1"/>
    <col min="4" max="4" width="2.28515625" style="154" customWidth="1"/>
    <col min="5" max="5" width="19" style="154" customWidth="1"/>
    <col min="6" max="6" width="2.28515625" style="289" customWidth="1"/>
  </cols>
  <sheetData>
    <row r="1" spans="1:5" x14ac:dyDescent="0.25">
      <c r="A1" s="273" t="s">
        <v>5</v>
      </c>
    </row>
    <row r="2" spans="1:5" x14ac:dyDescent="0.25">
      <c r="A2" s="165" t="s">
        <v>198</v>
      </c>
    </row>
    <row r="3" spans="1:5" x14ac:dyDescent="0.25">
      <c r="A3" s="156" t="s">
        <v>7</v>
      </c>
    </row>
    <row r="4" spans="1:5" x14ac:dyDescent="0.25">
      <c r="A4" s="156"/>
    </row>
    <row r="5" spans="1:5" x14ac:dyDescent="0.25">
      <c r="A5" s="156"/>
    </row>
    <row r="6" spans="1:5" x14ac:dyDescent="0.25">
      <c r="A6" s="156"/>
    </row>
    <row r="8" spans="1:5" x14ac:dyDescent="0.25">
      <c r="C8" s="288"/>
      <c r="D8" s="288"/>
    </row>
    <row r="9" spans="1:5" x14ac:dyDescent="0.25">
      <c r="C9" s="288"/>
      <c r="D9" s="288"/>
    </row>
    <row r="10" spans="1:5" x14ac:dyDescent="0.25">
      <c r="A10" s="157" t="s">
        <v>8</v>
      </c>
      <c r="E10" s="161"/>
    </row>
    <row r="11" spans="1:5" x14ac:dyDescent="0.25">
      <c r="A11" s="162" t="s">
        <v>11</v>
      </c>
      <c r="B11" s="289"/>
      <c r="C11" s="166" t="s">
        <v>114</v>
      </c>
      <c r="D11" s="290"/>
      <c r="E11" s="167" t="s">
        <v>110</v>
      </c>
    </row>
    <row r="12" spans="1:5" x14ac:dyDescent="0.25">
      <c r="B12" s="289"/>
      <c r="E12" s="291"/>
    </row>
    <row r="13" spans="1:5" x14ac:dyDescent="0.25">
      <c r="A13" s="157">
        <v>1</v>
      </c>
      <c r="B13" s="289"/>
      <c r="C13" s="292" t="s">
        <v>199</v>
      </c>
      <c r="E13" s="293"/>
    </row>
    <row r="14" spans="1:5" x14ac:dyDescent="0.25">
      <c r="A14" s="157">
        <f t="shared" ref="A14:A32" si="0">+A13+1</f>
        <v>2</v>
      </c>
      <c r="B14" s="289"/>
      <c r="C14" s="154" t="s">
        <v>200</v>
      </c>
      <c r="E14" s="294">
        <v>46607572.427499995</v>
      </c>
    </row>
    <row r="15" spans="1:5" x14ac:dyDescent="0.25">
      <c r="A15" s="157">
        <f t="shared" si="0"/>
        <v>3</v>
      </c>
      <c r="B15" s="289"/>
      <c r="C15" s="169" t="s">
        <v>201</v>
      </c>
      <c r="E15" s="295">
        <v>0</v>
      </c>
    </row>
    <row r="16" spans="1:5" x14ac:dyDescent="0.25">
      <c r="A16" s="157">
        <f t="shared" si="0"/>
        <v>4</v>
      </c>
      <c r="B16" s="289"/>
    </row>
    <row r="17" spans="1:5" x14ac:dyDescent="0.25">
      <c r="A17" s="157">
        <f t="shared" si="0"/>
        <v>5</v>
      </c>
      <c r="B17" s="289"/>
      <c r="E17" s="296"/>
    </row>
    <row r="18" spans="1:5" x14ac:dyDescent="0.25">
      <c r="A18" s="157">
        <f t="shared" si="0"/>
        <v>6</v>
      </c>
      <c r="B18" s="289"/>
      <c r="C18" s="292" t="s">
        <v>202</v>
      </c>
      <c r="D18" s="157"/>
      <c r="E18" s="297"/>
    </row>
    <row r="19" spans="1:5" x14ac:dyDescent="0.25">
      <c r="A19" s="157">
        <f t="shared" si="0"/>
        <v>7</v>
      </c>
      <c r="B19" s="289"/>
      <c r="C19" s="154" t="s">
        <v>203</v>
      </c>
      <c r="E19" s="298">
        <v>4352879</v>
      </c>
    </row>
    <row r="20" spans="1:5" x14ac:dyDescent="0.25">
      <c r="A20" s="157">
        <f t="shared" si="0"/>
        <v>8</v>
      </c>
      <c r="B20" s="289"/>
      <c r="C20" s="169" t="s">
        <v>204</v>
      </c>
      <c r="E20" s="295">
        <v>1348398</v>
      </c>
    </row>
    <row r="21" spans="1:5" x14ac:dyDescent="0.25">
      <c r="A21" s="157">
        <f t="shared" si="0"/>
        <v>9</v>
      </c>
      <c r="B21" s="289"/>
      <c r="E21" s="299"/>
    </row>
    <row r="22" spans="1:5" ht="16.5" thickBot="1" x14ac:dyDescent="0.3">
      <c r="A22" s="157">
        <f t="shared" si="0"/>
        <v>10</v>
      </c>
      <c r="B22" s="289"/>
      <c r="C22" s="159" t="s">
        <v>205</v>
      </c>
      <c r="E22" s="300">
        <f>SUM(E19:E20)</f>
        <v>5701277</v>
      </c>
    </row>
    <row r="23" spans="1:5" ht="16.5" thickTop="1" x14ac:dyDescent="0.25">
      <c r="A23" s="157">
        <f t="shared" si="0"/>
        <v>11</v>
      </c>
      <c r="B23" s="289"/>
      <c r="E23" s="283"/>
    </row>
    <row r="24" spans="1:5" ht="16.5" thickBot="1" x14ac:dyDescent="0.3">
      <c r="A24" s="157">
        <f t="shared" si="0"/>
        <v>12</v>
      </c>
      <c r="B24" s="289"/>
      <c r="C24" s="159" t="s">
        <v>206</v>
      </c>
      <c r="E24" s="300">
        <v>56291</v>
      </c>
    </row>
    <row r="25" spans="1:5" ht="16.5" thickTop="1" x14ac:dyDescent="0.25">
      <c r="A25" s="157">
        <f t="shared" si="0"/>
        <v>13</v>
      </c>
      <c r="B25" s="289"/>
      <c r="C25" s="299"/>
      <c r="D25" s="299"/>
      <c r="E25" s="299"/>
    </row>
    <row r="26" spans="1:5" x14ac:dyDescent="0.25">
      <c r="A26" s="157">
        <f t="shared" si="0"/>
        <v>14</v>
      </c>
      <c r="B26" s="289"/>
      <c r="C26" s="301" t="s">
        <v>207</v>
      </c>
      <c r="D26" s="299"/>
      <c r="E26" s="302"/>
    </row>
    <row r="27" spans="1:5" x14ac:dyDescent="0.25">
      <c r="A27" s="157">
        <f t="shared" si="0"/>
        <v>15</v>
      </c>
      <c r="B27" s="289"/>
      <c r="C27" s="299" t="s">
        <v>38</v>
      </c>
      <c r="D27" s="299"/>
      <c r="E27" s="294">
        <v>47242514.650000006</v>
      </c>
    </row>
    <row r="28" spans="1:5" x14ac:dyDescent="0.25">
      <c r="A28" s="157">
        <f t="shared" si="0"/>
        <v>16</v>
      </c>
      <c r="B28" s="289"/>
      <c r="C28" s="299" t="s">
        <v>39</v>
      </c>
      <c r="D28" s="299"/>
      <c r="E28" s="294">
        <v>17290619.170000006</v>
      </c>
    </row>
    <row r="29" spans="1:5" x14ac:dyDescent="0.25">
      <c r="A29" s="157">
        <f t="shared" si="0"/>
        <v>17</v>
      </c>
      <c r="B29" s="289"/>
      <c r="C29" s="154" t="s">
        <v>40</v>
      </c>
      <c r="E29" s="294">
        <v>0</v>
      </c>
    </row>
    <row r="30" spans="1:5" x14ac:dyDescent="0.25">
      <c r="A30" s="157">
        <f t="shared" si="0"/>
        <v>18</v>
      </c>
      <c r="B30" s="289"/>
      <c r="C30" s="169" t="s">
        <v>196</v>
      </c>
      <c r="E30" s="295">
        <v>27263591.890000001</v>
      </c>
    </row>
    <row r="31" spans="1:5" x14ac:dyDescent="0.25">
      <c r="A31" s="157">
        <f t="shared" si="0"/>
        <v>19</v>
      </c>
      <c r="B31" s="289"/>
      <c r="D31" s="157"/>
    </row>
    <row r="32" spans="1:5" ht="16.5" thickBot="1" x14ac:dyDescent="0.3">
      <c r="A32" s="157">
        <f t="shared" si="0"/>
        <v>20</v>
      </c>
      <c r="B32" s="289"/>
      <c r="C32" s="159" t="s">
        <v>208</v>
      </c>
      <c r="E32" s="303">
        <f>SUM(E27:E30)</f>
        <v>91796725.710000008</v>
      </c>
    </row>
    <row r="33" spans="1:5" ht="16.5" thickTop="1" x14ac:dyDescent="0.25"/>
    <row r="34" spans="1:5" x14ac:dyDescent="0.25">
      <c r="E34" s="304"/>
    </row>
    <row r="35" spans="1:5" x14ac:dyDescent="0.25">
      <c r="E35" s="305"/>
    </row>
    <row r="37" spans="1:5" x14ac:dyDescent="0.25">
      <c r="E37" s="306"/>
    </row>
    <row r="38" spans="1:5" x14ac:dyDescent="0.25">
      <c r="E38" s="305"/>
    </row>
    <row r="39" spans="1:5" x14ac:dyDescent="0.25">
      <c r="E39" s="307"/>
    </row>
    <row r="41" spans="1:5" x14ac:dyDescent="0.25">
      <c r="A41" s="157" t="s">
        <v>0</v>
      </c>
    </row>
    <row r="53" spans="1:1" x14ac:dyDescent="0.25">
      <c r="A53" s="157" t="s">
        <v>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workbookViewId="0">
      <selection activeCell="A46" sqref="A46:XFD69"/>
    </sheetView>
  </sheetViews>
  <sheetFormatPr defaultRowHeight="15" x14ac:dyDescent="0.25"/>
  <cols>
    <col min="1" max="1" width="6.140625" style="157" customWidth="1"/>
    <col min="2" max="2" width="3.5703125" style="154" customWidth="1"/>
    <col min="3" max="3" width="32.42578125" style="154" customWidth="1"/>
    <col min="4" max="4" width="2.28515625" style="154" customWidth="1"/>
    <col min="5" max="5" width="21.140625" style="154" bestFit="1" customWidth="1"/>
    <col min="6" max="6" width="2.28515625" style="154" customWidth="1"/>
    <col min="7" max="7" width="24.7109375" style="308" customWidth="1"/>
  </cols>
  <sheetData>
    <row r="1" spans="1:7" x14ac:dyDescent="0.25">
      <c r="A1" s="273" t="s">
        <v>5</v>
      </c>
    </row>
    <row r="2" spans="1:7" x14ac:dyDescent="0.25">
      <c r="A2" s="273" t="s">
        <v>209</v>
      </c>
    </row>
    <row r="3" spans="1:7" x14ac:dyDescent="0.25">
      <c r="A3" s="309" t="s">
        <v>210</v>
      </c>
      <c r="B3" s="310"/>
      <c r="C3" s="310"/>
      <c r="D3" s="310"/>
      <c r="E3" s="310"/>
      <c r="F3" s="310"/>
      <c r="G3" s="311"/>
    </row>
    <row r="4" spans="1:7" x14ac:dyDescent="0.25">
      <c r="A4" s="156"/>
    </row>
    <row r="5" spans="1:7" x14ac:dyDescent="0.25">
      <c r="A5" s="156"/>
    </row>
    <row r="6" spans="1:7" x14ac:dyDescent="0.25">
      <c r="A6" s="156"/>
    </row>
    <row r="7" spans="1:7" x14ac:dyDescent="0.25">
      <c r="G7" s="311"/>
    </row>
    <row r="8" spans="1:7" x14ac:dyDescent="0.25">
      <c r="C8" s="288"/>
      <c r="D8" s="288"/>
    </row>
    <row r="9" spans="1:7" x14ac:dyDescent="0.25">
      <c r="C9" s="288"/>
      <c r="D9" s="288"/>
    </row>
    <row r="10" spans="1:7" ht="15.75" x14ac:dyDescent="0.25">
      <c r="A10" s="157" t="s">
        <v>8</v>
      </c>
      <c r="E10" s="161"/>
      <c r="F10" s="290"/>
      <c r="G10" s="312"/>
    </row>
    <row r="11" spans="1:7" ht="15.75" x14ac:dyDescent="0.25">
      <c r="A11" s="162" t="s">
        <v>11</v>
      </c>
      <c r="C11" s="166" t="s">
        <v>114</v>
      </c>
      <c r="D11" s="290"/>
      <c r="E11" s="167" t="s">
        <v>110</v>
      </c>
      <c r="F11" s="290"/>
      <c r="G11" s="312"/>
    </row>
    <row r="12" spans="1:7" ht="15.75" x14ac:dyDescent="0.25">
      <c r="E12" s="291"/>
      <c r="G12" s="312"/>
    </row>
    <row r="13" spans="1:7" ht="15.75" x14ac:dyDescent="0.25">
      <c r="A13" s="157">
        <v>1</v>
      </c>
      <c r="C13" s="313" t="s">
        <v>211</v>
      </c>
      <c r="E13" s="293"/>
      <c r="G13" s="312"/>
    </row>
    <row r="14" spans="1:7" ht="15.75" x14ac:dyDescent="0.25">
      <c r="A14" s="157">
        <v>2</v>
      </c>
      <c r="B14" s="314"/>
      <c r="C14" s="314" t="s">
        <v>212</v>
      </c>
      <c r="E14" s="315">
        <f>E44</f>
        <v>151373421.22</v>
      </c>
      <c r="F14" s="192"/>
      <c r="G14" s="312"/>
    </row>
    <row r="15" spans="1:7" ht="15.75" x14ac:dyDescent="0.25">
      <c r="A15" s="157">
        <v>3</v>
      </c>
      <c r="B15" s="314"/>
      <c r="C15" s="316" t="s">
        <v>213</v>
      </c>
      <c r="E15" s="317">
        <f>E14/G32</f>
        <v>5.6826886033889204E-2</v>
      </c>
      <c r="G15" s="312"/>
    </row>
    <row r="16" spans="1:7" x14ac:dyDescent="0.25">
      <c r="A16" s="157">
        <v>4</v>
      </c>
      <c r="B16" s="314"/>
      <c r="C16" s="314"/>
      <c r="E16" s="283"/>
      <c r="F16" s="192"/>
      <c r="G16" s="283"/>
    </row>
    <row r="17" spans="1:7" x14ac:dyDescent="0.25">
      <c r="A17" s="157">
        <v>5</v>
      </c>
      <c r="B17" s="314"/>
      <c r="C17" s="233" t="s">
        <v>214</v>
      </c>
      <c r="D17" s="231"/>
      <c r="E17" s="318" t="s">
        <v>215</v>
      </c>
      <c r="F17" s="231"/>
      <c r="G17" s="234" t="s">
        <v>216</v>
      </c>
    </row>
    <row r="18" spans="1:7" x14ac:dyDescent="0.25">
      <c r="B18" s="314"/>
      <c r="C18" s="319" t="s">
        <v>55</v>
      </c>
      <c r="D18" s="231"/>
      <c r="E18" s="320">
        <v>539638545.94000006</v>
      </c>
      <c r="F18" s="321"/>
      <c r="G18" s="322">
        <v>2627556502</v>
      </c>
    </row>
    <row r="19" spans="1:7" x14ac:dyDescent="0.25">
      <c r="A19" s="157">
        <v>6</v>
      </c>
      <c r="B19" s="314"/>
      <c r="C19" s="236" t="s">
        <v>217</v>
      </c>
      <c r="D19" s="223"/>
      <c r="E19" s="323">
        <v>0</v>
      </c>
      <c r="F19" s="323"/>
      <c r="G19" s="323">
        <v>0</v>
      </c>
    </row>
    <row r="20" spans="1:7" x14ac:dyDescent="0.25">
      <c r="A20" s="157">
        <v>7</v>
      </c>
      <c r="B20" s="314"/>
      <c r="C20" s="236" t="s">
        <v>20</v>
      </c>
      <c r="D20" s="223"/>
      <c r="E20" s="323">
        <v>0</v>
      </c>
      <c r="F20" s="314"/>
      <c r="G20" s="323">
        <v>0</v>
      </c>
    </row>
    <row r="21" spans="1:7" x14ac:dyDescent="0.25">
      <c r="A21" s="157">
        <v>8</v>
      </c>
      <c r="B21" s="314"/>
      <c r="C21" s="236" t="s">
        <v>21</v>
      </c>
      <c r="D21" s="223"/>
      <c r="E21" s="323">
        <v>0</v>
      </c>
      <c r="F21" s="314"/>
      <c r="G21" s="323">
        <v>0</v>
      </c>
    </row>
    <row r="22" spans="1:7" x14ac:dyDescent="0.25">
      <c r="A22" s="157">
        <v>9</v>
      </c>
      <c r="C22" s="236" t="s">
        <v>22</v>
      </c>
      <c r="D22" s="223"/>
      <c r="E22" s="323">
        <v>0</v>
      </c>
      <c r="F22" s="314"/>
      <c r="G22" s="323">
        <v>0</v>
      </c>
    </row>
    <row r="23" spans="1:7" x14ac:dyDescent="0.25">
      <c r="A23" s="157">
        <v>10</v>
      </c>
      <c r="C23" s="236" t="s">
        <v>23</v>
      </c>
      <c r="D23" s="223"/>
      <c r="E23" s="323">
        <v>0</v>
      </c>
      <c r="F23" s="314"/>
      <c r="G23" s="323">
        <v>0</v>
      </c>
    </row>
    <row r="24" spans="1:7" x14ac:dyDescent="0.25">
      <c r="A24" s="157">
        <v>11</v>
      </c>
      <c r="C24" s="236" t="s">
        <v>24</v>
      </c>
      <c r="D24" s="223"/>
      <c r="E24" s="323">
        <v>0</v>
      </c>
      <c r="F24" s="314"/>
      <c r="G24" s="323">
        <v>0</v>
      </c>
    </row>
    <row r="25" spans="1:7" x14ac:dyDescent="0.25">
      <c r="A25" s="157">
        <v>12</v>
      </c>
      <c r="C25" s="236" t="s">
        <v>25</v>
      </c>
      <c r="D25" s="226"/>
      <c r="E25" s="323">
        <v>0</v>
      </c>
      <c r="F25" s="314"/>
      <c r="G25" s="323">
        <v>0</v>
      </c>
    </row>
    <row r="26" spans="1:7" x14ac:dyDescent="0.25">
      <c r="A26" s="157">
        <v>13</v>
      </c>
      <c r="C26" s="236" t="s">
        <v>26</v>
      </c>
      <c r="D26" s="226"/>
      <c r="E26" s="323">
        <v>0</v>
      </c>
      <c r="F26" s="314"/>
      <c r="G26" s="323">
        <v>0</v>
      </c>
    </row>
    <row r="27" spans="1:7" x14ac:dyDescent="0.25">
      <c r="A27" s="157">
        <v>14</v>
      </c>
      <c r="C27" s="236" t="s">
        <v>27</v>
      </c>
      <c r="D27" s="226"/>
      <c r="E27" s="323">
        <v>0</v>
      </c>
      <c r="F27" s="314"/>
      <c r="G27" s="323">
        <v>0</v>
      </c>
    </row>
    <row r="28" spans="1:7" x14ac:dyDescent="0.25">
      <c r="A28" s="157">
        <v>15</v>
      </c>
      <c r="C28" s="236" t="s">
        <v>28</v>
      </c>
      <c r="D28" s="226"/>
      <c r="E28" s="323">
        <v>0</v>
      </c>
      <c r="F28" s="314"/>
      <c r="G28" s="323">
        <v>0</v>
      </c>
    </row>
    <row r="29" spans="1:7" x14ac:dyDescent="0.25">
      <c r="A29" s="157">
        <v>16</v>
      </c>
      <c r="C29" s="236" t="s">
        <v>29</v>
      </c>
      <c r="D29" s="226"/>
      <c r="E29" s="323">
        <v>0</v>
      </c>
      <c r="F29" s="314"/>
      <c r="G29" s="323">
        <v>0</v>
      </c>
    </row>
    <row r="30" spans="1:7" x14ac:dyDescent="0.25">
      <c r="A30" s="157">
        <v>17</v>
      </c>
      <c r="C30" s="242" t="s">
        <v>30</v>
      </c>
      <c r="D30" s="226"/>
      <c r="E30" s="324">
        <v>554851653.20000005</v>
      </c>
      <c r="F30" s="314"/>
      <c r="G30" s="324">
        <v>2699971778.5299997</v>
      </c>
    </row>
    <row r="31" spans="1:7" x14ac:dyDescent="0.25">
      <c r="A31" s="157">
        <v>18</v>
      </c>
      <c r="C31" s="226"/>
      <c r="D31" s="226"/>
      <c r="E31" s="314"/>
      <c r="F31" s="314"/>
      <c r="G31" s="314"/>
    </row>
    <row r="32" spans="1:7" ht="15.75" thickBot="1" x14ac:dyDescent="0.3">
      <c r="A32" s="157">
        <v>19</v>
      </c>
      <c r="C32" s="248" t="s">
        <v>110</v>
      </c>
      <c r="D32" s="226"/>
      <c r="E32" s="325">
        <f>(E30+E18)/2</f>
        <v>547245099.57000005</v>
      </c>
      <c r="F32" s="326"/>
      <c r="G32" s="325">
        <f>(G30+G18)/2</f>
        <v>2663764140.2649999</v>
      </c>
    </row>
    <row r="33" spans="3:7" ht="15.75" thickTop="1" x14ac:dyDescent="0.25">
      <c r="C33" s="248"/>
      <c r="D33" s="226"/>
      <c r="E33" s="327"/>
      <c r="F33" s="328"/>
      <c r="G33" s="327"/>
    </row>
    <row r="34" spans="3:7" x14ac:dyDescent="0.25">
      <c r="E34" s="221"/>
    </row>
    <row r="35" spans="3:7" x14ac:dyDescent="0.25">
      <c r="C35" s="292" t="s">
        <v>218</v>
      </c>
      <c r="E35" s="169"/>
      <c r="F35" s="155"/>
      <c r="G35" s="329"/>
    </row>
    <row r="36" spans="3:7" x14ac:dyDescent="0.25">
      <c r="C36" s="154" t="s">
        <v>219</v>
      </c>
      <c r="E36" s="330">
        <v>142333436</v>
      </c>
      <c r="F36" s="155"/>
      <c r="G36" s="329"/>
    </row>
    <row r="37" spans="3:7" x14ac:dyDescent="0.25">
      <c r="C37" s="154" t="s">
        <v>220</v>
      </c>
      <c r="E37" s="331">
        <v>24571.3</v>
      </c>
      <c r="F37" s="155"/>
      <c r="G37" s="329"/>
    </row>
    <row r="38" spans="3:7" x14ac:dyDescent="0.25">
      <c r="C38" s="154" t="s">
        <v>221</v>
      </c>
      <c r="E38" s="331">
        <v>293312.92</v>
      </c>
      <c r="F38" s="155"/>
      <c r="G38" s="329"/>
    </row>
    <row r="39" spans="3:7" x14ac:dyDescent="0.25">
      <c r="C39" s="154" t="s">
        <v>222</v>
      </c>
      <c r="E39" s="331">
        <v>543353</v>
      </c>
      <c r="F39" s="155"/>
      <c r="G39" s="329"/>
    </row>
    <row r="40" spans="3:7" x14ac:dyDescent="0.25">
      <c r="C40" s="154" t="s">
        <v>223</v>
      </c>
      <c r="E40" s="331">
        <v>2868820</v>
      </c>
      <c r="F40" s="155"/>
      <c r="G40" s="329"/>
    </row>
    <row r="41" spans="3:7" x14ac:dyDescent="0.25">
      <c r="C41" s="154" t="s">
        <v>224</v>
      </c>
      <c r="E41" s="331">
        <v>1068530</v>
      </c>
      <c r="F41" s="155"/>
      <c r="G41" s="329"/>
    </row>
    <row r="42" spans="3:7" x14ac:dyDescent="0.25">
      <c r="C42" s="169" t="s">
        <v>225</v>
      </c>
      <c r="E42" s="332">
        <v>4241398</v>
      </c>
      <c r="F42" s="155"/>
      <c r="G42" s="329"/>
    </row>
    <row r="43" spans="3:7" x14ac:dyDescent="0.25">
      <c r="E43" s="155"/>
      <c r="F43" s="155"/>
      <c r="G43" s="329"/>
    </row>
    <row r="44" spans="3:7" ht="15.75" thickBot="1" x14ac:dyDescent="0.3">
      <c r="C44" s="159" t="s">
        <v>226</v>
      </c>
      <c r="E44" s="333">
        <f>SUM(E36:E43)</f>
        <v>151373421.22</v>
      </c>
      <c r="F44" s="155"/>
      <c r="G44" s="329"/>
    </row>
    <row r="45" spans="3:7" ht="15.75" thickTop="1" x14ac:dyDescent="0.25">
      <c r="C45" s="155"/>
      <c r="D45" s="155"/>
      <c r="E45" s="155"/>
      <c r="F45" s="155"/>
      <c r="G45" s="329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26" sqref="C26"/>
    </sheetView>
  </sheetViews>
  <sheetFormatPr defaultRowHeight="15" x14ac:dyDescent="0.25"/>
  <cols>
    <col min="1" max="1" width="6.140625" style="334" customWidth="1"/>
    <col min="2" max="2" width="3.5703125" style="334" customWidth="1"/>
    <col min="3" max="3" width="72.7109375" style="334" customWidth="1"/>
    <col min="4" max="4" width="2.28515625" style="334" customWidth="1"/>
    <col min="5" max="5" width="17.140625" style="334" customWidth="1"/>
    <col min="6" max="6" width="12" style="334" bestFit="1" customWidth="1"/>
  </cols>
  <sheetData>
    <row r="1" spans="1:6" x14ac:dyDescent="0.25">
      <c r="A1" s="273" t="s">
        <v>5</v>
      </c>
    </row>
    <row r="2" spans="1:6" x14ac:dyDescent="0.25">
      <c r="A2" s="273" t="s">
        <v>227</v>
      </c>
    </row>
    <row r="3" spans="1:6" x14ac:dyDescent="0.25">
      <c r="A3" s="7" t="s">
        <v>7</v>
      </c>
    </row>
    <row r="4" spans="1:6" x14ac:dyDescent="0.25">
      <c r="A4" s="7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10" spans="1:6" x14ac:dyDescent="0.25">
      <c r="A10" s="226" t="s">
        <v>8</v>
      </c>
      <c r="B10" s="223"/>
      <c r="C10" s="223"/>
      <c r="D10" s="223"/>
      <c r="E10" s="223"/>
    </row>
    <row r="11" spans="1:6" x14ac:dyDescent="0.25">
      <c r="A11" s="275" t="s">
        <v>11</v>
      </c>
      <c r="B11" s="223"/>
      <c r="C11" s="335" t="s">
        <v>228</v>
      </c>
      <c r="D11" s="336"/>
      <c r="E11" s="337" t="s">
        <v>110</v>
      </c>
    </row>
    <row r="12" spans="1:6" x14ac:dyDescent="0.25">
      <c r="A12" s="334">
        <v>1</v>
      </c>
      <c r="C12" s="334" t="s">
        <v>229</v>
      </c>
      <c r="E12" s="338">
        <v>0</v>
      </c>
    </row>
    <row r="13" spans="1:6" x14ac:dyDescent="0.25">
      <c r="A13" s="334">
        <f>A12+1</f>
        <v>2</v>
      </c>
    </row>
    <row r="14" spans="1:6" x14ac:dyDescent="0.25">
      <c r="A14" s="334">
        <f>A13+1</f>
        <v>3</v>
      </c>
      <c r="C14" s="339" t="s">
        <v>230</v>
      </c>
      <c r="E14" s="340"/>
      <c r="F14" s="341"/>
    </row>
    <row r="15" spans="1:6" x14ac:dyDescent="0.25">
      <c r="A15" s="334">
        <f>A14+1</f>
        <v>4</v>
      </c>
      <c r="C15" s="334" t="s">
        <v>231</v>
      </c>
      <c r="E15" s="338">
        <v>51460467.069999993</v>
      </c>
      <c r="F15" s="341"/>
    </row>
    <row r="16" spans="1:6" x14ac:dyDescent="0.25">
      <c r="A16" s="334">
        <f>A15+1</f>
        <v>5</v>
      </c>
      <c r="C16" s="342" t="s">
        <v>232</v>
      </c>
      <c r="D16" s="342"/>
      <c r="E16" s="343">
        <v>5500198.7000000002</v>
      </c>
      <c r="F16" s="341"/>
    </row>
    <row r="17" spans="1:6" x14ac:dyDescent="0.25">
      <c r="A17" s="334">
        <f>A16+1</f>
        <v>6</v>
      </c>
      <c r="C17" s="342" t="s">
        <v>233</v>
      </c>
      <c r="D17" s="342"/>
      <c r="E17" s="343">
        <v>30230836.579999998</v>
      </c>
      <c r="F17" s="341"/>
    </row>
    <row r="18" spans="1:6" x14ac:dyDescent="0.25">
      <c r="A18" s="344">
        <v>7</v>
      </c>
      <c r="B18" s="344"/>
      <c r="C18" s="340" t="s">
        <v>234</v>
      </c>
      <c r="E18" s="345">
        <v>12898167.289999999</v>
      </c>
      <c r="F18" s="341"/>
    </row>
    <row r="19" spans="1:6" ht="15.75" thickBot="1" x14ac:dyDescent="0.3">
      <c r="A19" s="334">
        <v>8</v>
      </c>
      <c r="C19" s="346" t="s">
        <v>235</v>
      </c>
      <c r="E19" s="347">
        <f>E15-E16-E17-E18</f>
        <v>2831264.4999999925</v>
      </c>
      <c r="F19" s="341"/>
    </row>
    <row r="20" spans="1:6" ht="15.75" thickTop="1" x14ac:dyDescent="0.25">
      <c r="F20" s="348"/>
    </row>
    <row r="27" spans="1:6" x14ac:dyDescent="0.25">
      <c r="E27" s="349"/>
    </row>
    <row r="28" spans="1:6" x14ac:dyDescent="0.25">
      <c r="E28" s="350"/>
    </row>
    <row r="29" spans="1:6" x14ac:dyDescent="0.25">
      <c r="E29" s="351"/>
    </row>
    <row r="31" spans="1:6" x14ac:dyDescent="0.25">
      <c r="E31" s="3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2" sqref="Q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Normal="100" workbookViewId="0">
      <selection activeCell="K50" sqref="K50"/>
    </sheetView>
  </sheetViews>
  <sheetFormatPr defaultColWidth="24" defaultRowHeight="12" x14ac:dyDescent="0.2"/>
  <cols>
    <col min="1" max="1" width="6.140625" style="13" customWidth="1"/>
    <col min="2" max="2" width="3.5703125" style="10" customWidth="1"/>
    <col min="3" max="3" width="26.7109375" style="10" customWidth="1"/>
    <col min="4" max="4" width="2.28515625" style="10" customWidth="1"/>
    <col min="5" max="5" width="19" style="10" customWidth="1"/>
    <col min="6" max="6" width="2.28515625" style="10" customWidth="1"/>
    <col min="7" max="7" width="19" style="10" customWidth="1"/>
    <col min="8" max="8" width="2.28515625" style="10" customWidth="1"/>
    <col min="9" max="9" width="20.5703125" style="10" customWidth="1"/>
    <col min="10" max="10" width="2.28515625" style="10" customWidth="1"/>
    <col min="11" max="11" width="19" style="10" customWidth="1"/>
    <col min="12" max="12" width="2.28515625" style="10" customWidth="1"/>
    <col min="13" max="13" width="19" style="10" customWidth="1"/>
    <col min="14" max="14" width="2.28515625" style="10" customWidth="1"/>
    <col min="15" max="15" width="19" style="10" customWidth="1"/>
    <col min="16" max="16" width="2.28515625" style="10" customWidth="1"/>
    <col min="17" max="17" width="19" style="10" customWidth="1"/>
    <col min="18" max="258" width="24" style="10"/>
    <col min="259" max="259" width="6.140625" style="10" customWidth="1"/>
    <col min="260" max="260" width="3.5703125" style="10" customWidth="1"/>
    <col min="261" max="261" width="26.7109375" style="10" customWidth="1"/>
    <col min="262" max="262" width="2.28515625" style="10" customWidth="1"/>
    <col min="263" max="263" width="19" style="10" customWidth="1"/>
    <col min="264" max="264" width="2.28515625" style="10" customWidth="1"/>
    <col min="265" max="265" width="19" style="10" customWidth="1"/>
    <col min="266" max="266" width="2.28515625" style="10" customWidth="1"/>
    <col min="267" max="267" width="20.5703125" style="10" customWidth="1"/>
    <col min="268" max="268" width="2.28515625" style="10" customWidth="1"/>
    <col min="269" max="269" width="19" style="10" customWidth="1"/>
    <col min="270" max="270" width="2.28515625" style="10" customWidth="1"/>
    <col min="271" max="271" width="19" style="10" customWidth="1"/>
    <col min="272" max="272" width="2.28515625" style="10" customWidth="1"/>
    <col min="273" max="273" width="19" style="10" customWidth="1"/>
    <col min="274" max="514" width="24" style="10"/>
    <col min="515" max="515" width="6.140625" style="10" customWidth="1"/>
    <col min="516" max="516" width="3.5703125" style="10" customWidth="1"/>
    <col min="517" max="517" width="26.7109375" style="10" customWidth="1"/>
    <col min="518" max="518" width="2.28515625" style="10" customWidth="1"/>
    <col min="519" max="519" width="19" style="10" customWidth="1"/>
    <col min="520" max="520" width="2.28515625" style="10" customWidth="1"/>
    <col min="521" max="521" width="19" style="10" customWidth="1"/>
    <col min="522" max="522" width="2.28515625" style="10" customWidth="1"/>
    <col min="523" max="523" width="20.5703125" style="10" customWidth="1"/>
    <col min="524" max="524" width="2.28515625" style="10" customWidth="1"/>
    <col min="525" max="525" width="19" style="10" customWidth="1"/>
    <col min="526" max="526" width="2.28515625" style="10" customWidth="1"/>
    <col min="527" max="527" width="19" style="10" customWidth="1"/>
    <col min="528" max="528" width="2.28515625" style="10" customWidth="1"/>
    <col min="529" max="529" width="19" style="10" customWidth="1"/>
    <col min="530" max="770" width="24" style="10"/>
    <col min="771" max="771" width="6.140625" style="10" customWidth="1"/>
    <col min="772" max="772" width="3.5703125" style="10" customWidth="1"/>
    <col min="773" max="773" width="26.7109375" style="10" customWidth="1"/>
    <col min="774" max="774" width="2.28515625" style="10" customWidth="1"/>
    <col min="775" max="775" width="19" style="10" customWidth="1"/>
    <col min="776" max="776" width="2.28515625" style="10" customWidth="1"/>
    <col min="777" max="777" width="19" style="10" customWidth="1"/>
    <col min="778" max="778" width="2.28515625" style="10" customWidth="1"/>
    <col min="779" max="779" width="20.5703125" style="10" customWidth="1"/>
    <col min="780" max="780" width="2.28515625" style="10" customWidth="1"/>
    <col min="781" max="781" width="19" style="10" customWidth="1"/>
    <col min="782" max="782" width="2.28515625" style="10" customWidth="1"/>
    <col min="783" max="783" width="19" style="10" customWidth="1"/>
    <col min="784" max="784" width="2.28515625" style="10" customWidth="1"/>
    <col min="785" max="785" width="19" style="10" customWidth="1"/>
    <col min="786" max="1026" width="24" style="10"/>
    <col min="1027" max="1027" width="6.140625" style="10" customWidth="1"/>
    <col min="1028" max="1028" width="3.5703125" style="10" customWidth="1"/>
    <col min="1029" max="1029" width="26.7109375" style="10" customWidth="1"/>
    <col min="1030" max="1030" width="2.28515625" style="10" customWidth="1"/>
    <col min="1031" max="1031" width="19" style="10" customWidth="1"/>
    <col min="1032" max="1032" width="2.28515625" style="10" customWidth="1"/>
    <col min="1033" max="1033" width="19" style="10" customWidth="1"/>
    <col min="1034" max="1034" width="2.28515625" style="10" customWidth="1"/>
    <col min="1035" max="1035" width="20.5703125" style="10" customWidth="1"/>
    <col min="1036" max="1036" width="2.28515625" style="10" customWidth="1"/>
    <col min="1037" max="1037" width="19" style="10" customWidth="1"/>
    <col min="1038" max="1038" width="2.28515625" style="10" customWidth="1"/>
    <col min="1039" max="1039" width="19" style="10" customWidth="1"/>
    <col min="1040" max="1040" width="2.28515625" style="10" customWidth="1"/>
    <col min="1041" max="1041" width="19" style="10" customWidth="1"/>
    <col min="1042" max="1282" width="24" style="10"/>
    <col min="1283" max="1283" width="6.140625" style="10" customWidth="1"/>
    <col min="1284" max="1284" width="3.5703125" style="10" customWidth="1"/>
    <col min="1285" max="1285" width="26.7109375" style="10" customWidth="1"/>
    <col min="1286" max="1286" width="2.28515625" style="10" customWidth="1"/>
    <col min="1287" max="1287" width="19" style="10" customWidth="1"/>
    <col min="1288" max="1288" width="2.28515625" style="10" customWidth="1"/>
    <col min="1289" max="1289" width="19" style="10" customWidth="1"/>
    <col min="1290" max="1290" width="2.28515625" style="10" customWidth="1"/>
    <col min="1291" max="1291" width="20.5703125" style="10" customWidth="1"/>
    <col min="1292" max="1292" width="2.28515625" style="10" customWidth="1"/>
    <col min="1293" max="1293" width="19" style="10" customWidth="1"/>
    <col min="1294" max="1294" width="2.28515625" style="10" customWidth="1"/>
    <col min="1295" max="1295" width="19" style="10" customWidth="1"/>
    <col min="1296" max="1296" width="2.28515625" style="10" customWidth="1"/>
    <col min="1297" max="1297" width="19" style="10" customWidth="1"/>
    <col min="1298" max="1538" width="24" style="10"/>
    <col min="1539" max="1539" width="6.140625" style="10" customWidth="1"/>
    <col min="1540" max="1540" width="3.5703125" style="10" customWidth="1"/>
    <col min="1541" max="1541" width="26.7109375" style="10" customWidth="1"/>
    <col min="1542" max="1542" width="2.28515625" style="10" customWidth="1"/>
    <col min="1543" max="1543" width="19" style="10" customWidth="1"/>
    <col min="1544" max="1544" width="2.28515625" style="10" customWidth="1"/>
    <col min="1545" max="1545" width="19" style="10" customWidth="1"/>
    <col min="1546" max="1546" width="2.28515625" style="10" customWidth="1"/>
    <col min="1547" max="1547" width="20.5703125" style="10" customWidth="1"/>
    <col min="1548" max="1548" width="2.28515625" style="10" customWidth="1"/>
    <col min="1549" max="1549" width="19" style="10" customWidth="1"/>
    <col min="1550" max="1550" width="2.28515625" style="10" customWidth="1"/>
    <col min="1551" max="1551" width="19" style="10" customWidth="1"/>
    <col min="1552" max="1552" width="2.28515625" style="10" customWidth="1"/>
    <col min="1553" max="1553" width="19" style="10" customWidth="1"/>
    <col min="1554" max="1794" width="24" style="10"/>
    <col min="1795" max="1795" width="6.140625" style="10" customWidth="1"/>
    <col min="1796" max="1796" width="3.5703125" style="10" customWidth="1"/>
    <col min="1797" max="1797" width="26.7109375" style="10" customWidth="1"/>
    <col min="1798" max="1798" width="2.28515625" style="10" customWidth="1"/>
    <col min="1799" max="1799" width="19" style="10" customWidth="1"/>
    <col min="1800" max="1800" width="2.28515625" style="10" customWidth="1"/>
    <col min="1801" max="1801" width="19" style="10" customWidth="1"/>
    <col min="1802" max="1802" width="2.28515625" style="10" customWidth="1"/>
    <col min="1803" max="1803" width="20.5703125" style="10" customWidth="1"/>
    <col min="1804" max="1804" width="2.28515625" style="10" customWidth="1"/>
    <col min="1805" max="1805" width="19" style="10" customWidth="1"/>
    <col min="1806" max="1806" width="2.28515625" style="10" customWidth="1"/>
    <col min="1807" max="1807" width="19" style="10" customWidth="1"/>
    <col min="1808" max="1808" width="2.28515625" style="10" customWidth="1"/>
    <col min="1809" max="1809" width="19" style="10" customWidth="1"/>
    <col min="1810" max="2050" width="24" style="10"/>
    <col min="2051" max="2051" width="6.140625" style="10" customWidth="1"/>
    <col min="2052" max="2052" width="3.5703125" style="10" customWidth="1"/>
    <col min="2053" max="2053" width="26.7109375" style="10" customWidth="1"/>
    <col min="2054" max="2054" width="2.28515625" style="10" customWidth="1"/>
    <col min="2055" max="2055" width="19" style="10" customWidth="1"/>
    <col min="2056" max="2056" width="2.28515625" style="10" customWidth="1"/>
    <col min="2057" max="2057" width="19" style="10" customWidth="1"/>
    <col min="2058" max="2058" width="2.28515625" style="10" customWidth="1"/>
    <col min="2059" max="2059" width="20.5703125" style="10" customWidth="1"/>
    <col min="2060" max="2060" width="2.28515625" style="10" customWidth="1"/>
    <col min="2061" max="2061" width="19" style="10" customWidth="1"/>
    <col min="2062" max="2062" width="2.28515625" style="10" customWidth="1"/>
    <col min="2063" max="2063" width="19" style="10" customWidth="1"/>
    <col min="2064" max="2064" width="2.28515625" style="10" customWidth="1"/>
    <col min="2065" max="2065" width="19" style="10" customWidth="1"/>
    <col min="2066" max="2306" width="24" style="10"/>
    <col min="2307" max="2307" width="6.140625" style="10" customWidth="1"/>
    <col min="2308" max="2308" width="3.5703125" style="10" customWidth="1"/>
    <col min="2309" max="2309" width="26.7109375" style="10" customWidth="1"/>
    <col min="2310" max="2310" width="2.28515625" style="10" customWidth="1"/>
    <col min="2311" max="2311" width="19" style="10" customWidth="1"/>
    <col min="2312" max="2312" width="2.28515625" style="10" customWidth="1"/>
    <col min="2313" max="2313" width="19" style="10" customWidth="1"/>
    <col min="2314" max="2314" width="2.28515625" style="10" customWidth="1"/>
    <col min="2315" max="2315" width="20.5703125" style="10" customWidth="1"/>
    <col min="2316" max="2316" width="2.28515625" style="10" customWidth="1"/>
    <col min="2317" max="2317" width="19" style="10" customWidth="1"/>
    <col min="2318" max="2318" width="2.28515625" style="10" customWidth="1"/>
    <col min="2319" max="2319" width="19" style="10" customWidth="1"/>
    <col min="2320" max="2320" width="2.28515625" style="10" customWidth="1"/>
    <col min="2321" max="2321" width="19" style="10" customWidth="1"/>
    <col min="2322" max="2562" width="24" style="10"/>
    <col min="2563" max="2563" width="6.140625" style="10" customWidth="1"/>
    <col min="2564" max="2564" width="3.5703125" style="10" customWidth="1"/>
    <col min="2565" max="2565" width="26.7109375" style="10" customWidth="1"/>
    <col min="2566" max="2566" width="2.28515625" style="10" customWidth="1"/>
    <col min="2567" max="2567" width="19" style="10" customWidth="1"/>
    <col min="2568" max="2568" width="2.28515625" style="10" customWidth="1"/>
    <col min="2569" max="2569" width="19" style="10" customWidth="1"/>
    <col min="2570" max="2570" width="2.28515625" style="10" customWidth="1"/>
    <col min="2571" max="2571" width="20.5703125" style="10" customWidth="1"/>
    <col min="2572" max="2572" width="2.28515625" style="10" customWidth="1"/>
    <col min="2573" max="2573" width="19" style="10" customWidth="1"/>
    <col min="2574" max="2574" width="2.28515625" style="10" customWidth="1"/>
    <col min="2575" max="2575" width="19" style="10" customWidth="1"/>
    <col min="2576" max="2576" width="2.28515625" style="10" customWidth="1"/>
    <col min="2577" max="2577" width="19" style="10" customWidth="1"/>
    <col min="2578" max="2818" width="24" style="10"/>
    <col min="2819" max="2819" width="6.140625" style="10" customWidth="1"/>
    <col min="2820" max="2820" width="3.5703125" style="10" customWidth="1"/>
    <col min="2821" max="2821" width="26.7109375" style="10" customWidth="1"/>
    <col min="2822" max="2822" width="2.28515625" style="10" customWidth="1"/>
    <col min="2823" max="2823" width="19" style="10" customWidth="1"/>
    <col min="2824" max="2824" width="2.28515625" style="10" customWidth="1"/>
    <col min="2825" max="2825" width="19" style="10" customWidth="1"/>
    <col min="2826" max="2826" width="2.28515625" style="10" customWidth="1"/>
    <col min="2827" max="2827" width="20.5703125" style="10" customWidth="1"/>
    <col min="2828" max="2828" width="2.28515625" style="10" customWidth="1"/>
    <col min="2829" max="2829" width="19" style="10" customWidth="1"/>
    <col min="2830" max="2830" width="2.28515625" style="10" customWidth="1"/>
    <col min="2831" max="2831" width="19" style="10" customWidth="1"/>
    <col min="2832" max="2832" width="2.28515625" style="10" customWidth="1"/>
    <col min="2833" max="2833" width="19" style="10" customWidth="1"/>
    <col min="2834" max="3074" width="24" style="10"/>
    <col min="3075" max="3075" width="6.140625" style="10" customWidth="1"/>
    <col min="3076" max="3076" width="3.5703125" style="10" customWidth="1"/>
    <col min="3077" max="3077" width="26.7109375" style="10" customWidth="1"/>
    <col min="3078" max="3078" width="2.28515625" style="10" customWidth="1"/>
    <col min="3079" max="3079" width="19" style="10" customWidth="1"/>
    <col min="3080" max="3080" width="2.28515625" style="10" customWidth="1"/>
    <col min="3081" max="3081" width="19" style="10" customWidth="1"/>
    <col min="3082" max="3082" width="2.28515625" style="10" customWidth="1"/>
    <col min="3083" max="3083" width="20.5703125" style="10" customWidth="1"/>
    <col min="3084" max="3084" width="2.28515625" style="10" customWidth="1"/>
    <col min="3085" max="3085" width="19" style="10" customWidth="1"/>
    <col min="3086" max="3086" width="2.28515625" style="10" customWidth="1"/>
    <col min="3087" max="3087" width="19" style="10" customWidth="1"/>
    <col min="3088" max="3088" width="2.28515625" style="10" customWidth="1"/>
    <col min="3089" max="3089" width="19" style="10" customWidth="1"/>
    <col min="3090" max="3330" width="24" style="10"/>
    <col min="3331" max="3331" width="6.140625" style="10" customWidth="1"/>
    <col min="3332" max="3332" width="3.5703125" style="10" customWidth="1"/>
    <col min="3333" max="3333" width="26.7109375" style="10" customWidth="1"/>
    <col min="3334" max="3334" width="2.28515625" style="10" customWidth="1"/>
    <col min="3335" max="3335" width="19" style="10" customWidth="1"/>
    <col min="3336" max="3336" width="2.28515625" style="10" customWidth="1"/>
    <col min="3337" max="3337" width="19" style="10" customWidth="1"/>
    <col min="3338" max="3338" width="2.28515625" style="10" customWidth="1"/>
    <col min="3339" max="3339" width="20.5703125" style="10" customWidth="1"/>
    <col min="3340" max="3340" width="2.28515625" style="10" customWidth="1"/>
    <col min="3341" max="3341" width="19" style="10" customWidth="1"/>
    <col min="3342" max="3342" width="2.28515625" style="10" customWidth="1"/>
    <col min="3343" max="3343" width="19" style="10" customWidth="1"/>
    <col min="3344" max="3344" width="2.28515625" style="10" customWidth="1"/>
    <col min="3345" max="3345" width="19" style="10" customWidth="1"/>
    <col min="3346" max="3586" width="24" style="10"/>
    <col min="3587" max="3587" width="6.140625" style="10" customWidth="1"/>
    <col min="3588" max="3588" width="3.5703125" style="10" customWidth="1"/>
    <col min="3589" max="3589" width="26.7109375" style="10" customWidth="1"/>
    <col min="3590" max="3590" width="2.28515625" style="10" customWidth="1"/>
    <col min="3591" max="3591" width="19" style="10" customWidth="1"/>
    <col min="3592" max="3592" width="2.28515625" style="10" customWidth="1"/>
    <col min="3593" max="3593" width="19" style="10" customWidth="1"/>
    <col min="3594" max="3594" width="2.28515625" style="10" customWidth="1"/>
    <col min="3595" max="3595" width="20.5703125" style="10" customWidth="1"/>
    <col min="3596" max="3596" width="2.28515625" style="10" customWidth="1"/>
    <col min="3597" max="3597" width="19" style="10" customWidth="1"/>
    <col min="3598" max="3598" width="2.28515625" style="10" customWidth="1"/>
    <col min="3599" max="3599" width="19" style="10" customWidth="1"/>
    <col min="3600" max="3600" width="2.28515625" style="10" customWidth="1"/>
    <col min="3601" max="3601" width="19" style="10" customWidth="1"/>
    <col min="3602" max="3842" width="24" style="10"/>
    <col min="3843" max="3843" width="6.140625" style="10" customWidth="1"/>
    <col min="3844" max="3844" width="3.5703125" style="10" customWidth="1"/>
    <col min="3845" max="3845" width="26.7109375" style="10" customWidth="1"/>
    <col min="3846" max="3846" width="2.28515625" style="10" customWidth="1"/>
    <col min="3847" max="3847" width="19" style="10" customWidth="1"/>
    <col min="3848" max="3848" width="2.28515625" style="10" customWidth="1"/>
    <col min="3849" max="3849" width="19" style="10" customWidth="1"/>
    <col min="3850" max="3850" width="2.28515625" style="10" customWidth="1"/>
    <col min="3851" max="3851" width="20.5703125" style="10" customWidth="1"/>
    <col min="3852" max="3852" width="2.28515625" style="10" customWidth="1"/>
    <col min="3853" max="3853" width="19" style="10" customWidth="1"/>
    <col min="3854" max="3854" width="2.28515625" style="10" customWidth="1"/>
    <col min="3855" max="3855" width="19" style="10" customWidth="1"/>
    <col min="3856" max="3856" width="2.28515625" style="10" customWidth="1"/>
    <col min="3857" max="3857" width="19" style="10" customWidth="1"/>
    <col min="3858" max="4098" width="24" style="10"/>
    <col min="4099" max="4099" width="6.140625" style="10" customWidth="1"/>
    <col min="4100" max="4100" width="3.5703125" style="10" customWidth="1"/>
    <col min="4101" max="4101" width="26.7109375" style="10" customWidth="1"/>
    <col min="4102" max="4102" width="2.28515625" style="10" customWidth="1"/>
    <col min="4103" max="4103" width="19" style="10" customWidth="1"/>
    <col min="4104" max="4104" width="2.28515625" style="10" customWidth="1"/>
    <col min="4105" max="4105" width="19" style="10" customWidth="1"/>
    <col min="4106" max="4106" width="2.28515625" style="10" customWidth="1"/>
    <col min="4107" max="4107" width="20.5703125" style="10" customWidth="1"/>
    <col min="4108" max="4108" width="2.28515625" style="10" customWidth="1"/>
    <col min="4109" max="4109" width="19" style="10" customWidth="1"/>
    <col min="4110" max="4110" width="2.28515625" style="10" customWidth="1"/>
    <col min="4111" max="4111" width="19" style="10" customWidth="1"/>
    <col min="4112" max="4112" width="2.28515625" style="10" customWidth="1"/>
    <col min="4113" max="4113" width="19" style="10" customWidth="1"/>
    <col min="4114" max="4354" width="24" style="10"/>
    <col min="4355" max="4355" width="6.140625" style="10" customWidth="1"/>
    <col min="4356" max="4356" width="3.5703125" style="10" customWidth="1"/>
    <col min="4357" max="4357" width="26.7109375" style="10" customWidth="1"/>
    <col min="4358" max="4358" width="2.28515625" style="10" customWidth="1"/>
    <col min="4359" max="4359" width="19" style="10" customWidth="1"/>
    <col min="4360" max="4360" width="2.28515625" style="10" customWidth="1"/>
    <col min="4361" max="4361" width="19" style="10" customWidth="1"/>
    <col min="4362" max="4362" width="2.28515625" style="10" customWidth="1"/>
    <col min="4363" max="4363" width="20.5703125" style="10" customWidth="1"/>
    <col min="4364" max="4364" width="2.28515625" style="10" customWidth="1"/>
    <col min="4365" max="4365" width="19" style="10" customWidth="1"/>
    <col min="4366" max="4366" width="2.28515625" style="10" customWidth="1"/>
    <col min="4367" max="4367" width="19" style="10" customWidth="1"/>
    <col min="4368" max="4368" width="2.28515625" style="10" customWidth="1"/>
    <col min="4369" max="4369" width="19" style="10" customWidth="1"/>
    <col min="4370" max="4610" width="24" style="10"/>
    <col min="4611" max="4611" width="6.140625" style="10" customWidth="1"/>
    <col min="4612" max="4612" width="3.5703125" style="10" customWidth="1"/>
    <col min="4613" max="4613" width="26.7109375" style="10" customWidth="1"/>
    <col min="4614" max="4614" width="2.28515625" style="10" customWidth="1"/>
    <col min="4615" max="4615" width="19" style="10" customWidth="1"/>
    <col min="4616" max="4616" width="2.28515625" style="10" customWidth="1"/>
    <col min="4617" max="4617" width="19" style="10" customWidth="1"/>
    <col min="4618" max="4618" width="2.28515625" style="10" customWidth="1"/>
    <col min="4619" max="4619" width="20.5703125" style="10" customWidth="1"/>
    <col min="4620" max="4620" width="2.28515625" style="10" customWidth="1"/>
    <col min="4621" max="4621" width="19" style="10" customWidth="1"/>
    <col min="4622" max="4622" width="2.28515625" style="10" customWidth="1"/>
    <col min="4623" max="4623" width="19" style="10" customWidth="1"/>
    <col min="4624" max="4624" width="2.28515625" style="10" customWidth="1"/>
    <col min="4625" max="4625" width="19" style="10" customWidth="1"/>
    <col min="4626" max="4866" width="24" style="10"/>
    <col min="4867" max="4867" width="6.140625" style="10" customWidth="1"/>
    <col min="4868" max="4868" width="3.5703125" style="10" customWidth="1"/>
    <col min="4869" max="4869" width="26.7109375" style="10" customWidth="1"/>
    <col min="4870" max="4870" width="2.28515625" style="10" customWidth="1"/>
    <col min="4871" max="4871" width="19" style="10" customWidth="1"/>
    <col min="4872" max="4872" width="2.28515625" style="10" customWidth="1"/>
    <col min="4873" max="4873" width="19" style="10" customWidth="1"/>
    <col min="4874" max="4874" width="2.28515625" style="10" customWidth="1"/>
    <col min="4875" max="4875" width="20.5703125" style="10" customWidth="1"/>
    <col min="4876" max="4876" width="2.28515625" style="10" customWidth="1"/>
    <col min="4877" max="4877" width="19" style="10" customWidth="1"/>
    <col min="4878" max="4878" width="2.28515625" style="10" customWidth="1"/>
    <col min="4879" max="4879" width="19" style="10" customWidth="1"/>
    <col min="4880" max="4880" width="2.28515625" style="10" customWidth="1"/>
    <col min="4881" max="4881" width="19" style="10" customWidth="1"/>
    <col min="4882" max="5122" width="24" style="10"/>
    <col min="5123" max="5123" width="6.140625" style="10" customWidth="1"/>
    <col min="5124" max="5124" width="3.5703125" style="10" customWidth="1"/>
    <col min="5125" max="5125" width="26.7109375" style="10" customWidth="1"/>
    <col min="5126" max="5126" width="2.28515625" style="10" customWidth="1"/>
    <col min="5127" max="5127" width="19" style="10" customWidth="1"/>
    <col min="5128" max="5128" width="2.28515625" style="10" customWidth="1"/>
    <col min="5129" max="5129" width="19" style="10" customWidth="1"/>
    <col min="5130" max="5130" width="2.28515625" style="10" customWidth="1"/>
    <col min="5131" max="5131" width="20.5703125" style="10" customWidth="1"/>
    <col min="5132" max="5132" width="2.28515625" style="10" customWidth="1"/>
    <col min="5133" max="5133" width="19" style="10" customWidth="1"/>
    <col min="5134" max="5134" width="2.28515625" style="10" customWidth="1"/>
    <col min="5135" max="5135" width="19" style="10" customWidth="1"/>
    <col min="5136" max="5136" width="2.28515625" style="10" customWidth="1"/>
    <col min="5137" max="5137" width="19" style="10" customWidth="1"/>
    <col min="5138" max="5378" width="24" style="10"/>
    <col min="5379" max="5379" width="6.140625" style="10" customWidth="1"/>
    <col min="5380" max="5380" width="3.5703125" style="10" customWidth="1"/>
    <col min="5381" max="5381" width="26.7109375" style="10" customWidth="1"/>
    <col min="5382" max="5382" width="2.28515625" style="10" customWidth="1"/>
    <col min="5383" max="5383" width="19" style="10" customWidth="1"/>
    <col min="5384" max="5384" width="2.28515625" style="10" customWidth="1"/>
    <col min="5385" max="5385" width="19" style="10" customWidth="1"/>
    <col min="5386" max="5386" width="2.28515625" style="10" customWidth="1"/>
    <col min="5387" max="5387" width="20.5703125" style="10" customWidth="1"/>
    <col min="5388" max="5388" width="2.28515625" style="10" customWidth="1"/>
    <col min="5389" max="5389" width="19" style="10" customWidth="1"/>
    <col min="5390" max="5390" width="2.28515625" style="10" customWidth="1"/>
    <col min="5391" max="5391" width="19" style="10" customWidth="1"/>
    <col min="5392" max="5392" width="2.28515625" style="10" customWidth="1"/>
    <col min="5393" max="5393" width="19" style="10" customWidth="1"/>
    <col min="5394" max="5634" width="24" style="10"/>
    <col min="5635" max="5635" width="6.140625" style="10" customWidth="1"/>
    <col min="5636" max="5636" width="3.5703125" style="10" customWidth="1"/>
    <col min="5637" max="5637" width="26.7109375" style="10" customWidth="1"/>
    <col min="5638" max="5638" width="2.28515625" style="10" customWidth="1"/>
    <col min="5639" max="5639" width="19" style="10" customWidth="1"/>
    <col min="5640" max="5640" width="2.28515625" style="10" customWidth="1"/>
    <col min="5641" max="5641" width="19" style="10" customWidth="1"/>
    <col min="5642" max="5642" width="2.28515625" style="10" customWidth="1"/>
    <col min="5643" max="5643" width="20.5703125" style="10" customWidth="1"/>
    <col min="5644" max="5644" width="2.28515625" style="10" customWidth="1"/>
    <col min="5645" max="5645" width="19" style="10" customWidth="1"/>
    <col min="5646" max="5646" width="2.28515625" style="10" customWidth="1"/>
    <col min="5647" max="5647" width="19" style="10" customWidth="1"/>
    <col min="5648" max="5648" width="2.28515625" style="10" customWidth="1"/>
    <col min="5649" max="5649" width="19" style="10" customWidth="1"/>
    <col min="5650" max="5890" width="24" style="10"/>
    <col min="5891" max="5891" width="6.140625" style="10" customWidth="1"/>
    <col min="5892" max="5892" width="3.5703125" style="10" customWidth="1"/>
    <col min="5893" max="5893" width="26.7109375" style="10" customWidth="1"/>
    <col min="5894" max="5894" width="2.28515625" style="10" customWidth="1"/>
    <col min="5895" max="5895" width="19" style="10" customWidth="1"/>
    <col min="5896" max="5896" width="2.28515625" style="10" customWidth="1"/>
    <col min="5897" max="5897" width="19" style="10" customWidth="1"/>
    <col min="5898" max="5898" width="2.28515625" style="10" customWidth="1"/>
    <col min="5899" max="5899" width="20.5703125" style="10" customWidth="1"/>
    <col min="5900" max="5900" width="2.28515625" style="10" customWidth="1"/>
    <col min="5901" max="5901" width="19" style="10" customWidth="1"/>
    <col min="5902" max="5902" width="2.28515625" style="10" customWidth="1"/>
    <col min="5903" max="5903" width="19" style="10" customWidth="1"/>
    <col min="5904" max="5904" width="2.28515625" style="10" customWidth="1"/>
    <col min="5905" max="5905" width="19" style="10" customWidth="1"/>
    <col min="5906" max="6146" width="24" style="10"/>
    <col min="6147" max="6147" width="6.140625" style="10" customWidth="1"/>
    <col min="6148" max="6148" width="3.5703125" style="10" customWidth="1"/>
    <col min="6149" max="6149" width="26.7109375" style="10" customWidth="1"/>
    <col min="6150" max="6150" width="2.28515625" style="10" customWidth="1"/>
    <col min="6151" max="6151" width="19" style="10" customWidth="1"/>
    <col min="6152" max="6152" width="2.28515625" style="10" customWidth="1"/>
    <col min="6153" max="6153" width="19" style="10" customWidth="1"/>
    <col min="6154" max="6154" width="2.28515625" style="10" customWidth="1"/>
    <col min="6155" max="6155" width="20.5703125" style="10" customWidth="1"/>
    <col min="6156" max="6156" width="2.28515625" style="10" customWidth="1"/>
    <col min="6157" max="6157" width="19" style="10" customWidth="1"/>
    <col min="6158" max="6158" width="2.28515625" style="10" customWidth="1"/>
    <col min="6159" max="6159" width="19" style="10" customWidth="1"/>
    <col min="6160" max="6160" width="2.28515625" style="10" customWidth="1"/>
    <col min="6161" max="6161" width="19" style="10" customWidth="1"/>
    <col min="6162" max="6402" width="24" style="10"/>
    <col min="6403" max="6403" width="6.140625" style="10" customWidth="1"/>
    <col min="6404" max="6404" width="3.5703125" style="10" customWidth="1"/>
    <col min="6405" max="6405" width="26.7109375" style="10" customWidth="1"/>
    <col min="6406" max="6406" width="2.28515625" style="10" customWidth="1"/>
    <col min="6407" max="6407" width="19" style="10" customWidth="1"/>
    <col min="6408" max="6408" width="2.28515625" style="10" customWidth="1"/>
    <col min="6409" max="6409" width="19" style="10" customWidth="1"/>
    <col min="6410" max="6410" width="2.28515625" style="10" customWidth="1"/>
    <col min="6411" max="6411" width="20.5703125" style="10" customWidth="1"/>
    <col min="6412" max="6412" width="2.28515625" style="10" customWidth="1"/>
    <col min="6413" max="6413" width="19" style="10" customWidth="1"/>
    <col min="6414" max="6414" width="2.28515625" style="10" customWidth="1"/>
    <col min="6415" max="6415" width="19" style="10" customWidth="1"/>
    <col min="6416" max="6416" width="2.28515625" style="10" customWidth="1"/>
    <col min="6417" max="6417" width="19" style="10" customWidth="1"/>
    <col min="6418" max="6658" width="24" style="10"/>
    <col min="6659" max="6659" width="6.140625" style="10" customWidth="1"/>
    <col min="6660" max="6660" width="3.5703125" style="10" customWidth="1"/>
    <col min="6661" max="6661" width="26.7109375" style="10" customWidth="1"/>
    <col min="6662" max="6662" width="2.28515625" style="10" customWidth="1"/>
    <col min="6663" max="6663" width="19" style="10" customWidth="1"/>
    <col min="6664" max="6664" width="2.28515625" style="10" customWidth="1"/>
    <col min="6665" max="6665" width="19" style="10" customWidth="1"/>
    <col min="6666" max="6666" width="2.28515625" style="10" customWidth="1"/>
    <col min="6667" max="6667" width="20.5703125" style="10" customWidth="1"/>
    <col min="6668" max="6668" width="2.28515625" style="10" customWidth="1"/>
    <col min="6669" max="6669" width="19" style="10" customWidth="1"/>
    <col min="6670" max="6670" width="2.28515625" style="10" customWidth="1"/>
    <col min="6671" max="6671" width="19" style="10" customWidth="1"/>
    <col min="6672" max="6672" width="2.28515625" style="10" customWidth="1"/>
    <col min="6673" max="6673" width="19" style="10" customWidth="1"/>
    <col min="6674" max="6914" width="24" style="10"/>
    <col min="6915" max="6915" width="6.140625" style="10" customWidth="1"/>
    <col min="6916" max="6916" width="3.5703125" style="10" customWidth="1"/>
    <col min="6917" max="6917" width="26.7109375" style="10" customWidth="1"/>
    <col min="6918" max="6918" width="2.28515625" style="10" customWidth="1"/>
    <col min="6919" max="6919" width="19" style="10" customWidth="1"/>
    <col min="6920" max="6920" width="2.28515625" style="10" customWidth="1"/>
    <col min="6921" max="6921" width="19" style="10" customWidth="1"/>
    <col min="6922" max="6922" width="2.28515625" style="10" customWidth="1"/>
    <col min="6923" max="6923" width="20.5703125" style="10" customWidth="1"/>
    <col min="6924" max="6924" width="2.28515625" style="10" customWidth="1"/>
    <col min="6925" max="6925" width="19" style="10" customWidth="1"/>
    <col min="6926" max="6926" width="2.28515625" style="10" customWidth="1"/>
    <col min="6927" max="6927" width="19" style="10" customWidth="1"/>
    <col min="6928" max="6928" width="2.28515625" style="10" customWidth="1"/>
    <col min="6929" max="6929" width="19" style="10" customWidth="1"/>
    <col min="6930" max="7170" width="24" style="10"/>
    <col min="7171" max="7171" width="6.140625" style="10" customWidth="1"/>
    <col min="7172" max="7172" width="3.5703125" style="10" customWidth="1"/>
    <col min="7173" max="7173" width="26.7109375" style="10" customWidth="1"/>
    <col min="7174" max="7174" width="2.28515625" style="10" customWidth="1"/>
    <col min="7175" max="7175" width="19" style="10" customWidth="1"/>
    <col min="7176" max="7176" width="2.28515625" style="10" customWidth="1"/>
    <col min="7177" max="7177" width="19" style="10" customWidth="1"/>
    <col min="7178" max="7178" width="2.28515625" style="10" customWidth="1"/>
    <col min="7179" max="7179" width="20.5703125" style="10" customWidth="1"/>
    <col min="7180" max="7180" width="2.28515625" style="10" customWidth="1"/>
    <col min="7181" max="7181" width="19" style="10" customWidth="1"/>
    <col min="7182" max="7182" width="2.28515625" style="10" customWidth="1"/>
    <col min="7183" max="7183" width="19" style="10" customWidth="1"/>
    <col min="7184" max="7184" width="2.28515625" style="10" customWidth="1"/>
    <col min="7185" max="7185" width="19" style="10" customWidth="1"/>
    <col min="7186" max="7426" width="24" style="10"/>
    <col min="7427" max="7427" width="6.140625" style="10" customWidth="1"/>
    <col min="7428" max="7428" width="3.5703125" style="10" customWidth="1"/>
    <col min="7429" max="7429" width="26.7109375" style="10" customWidth="1"/>
    <col min="7430" max="7430" width="2.28515625" style="10" customWidth="1"/>
    <col min="7431" max="7431" width="19" style="10" customWidth="1"/>
    <col min="7432" max="7432" width="2.28515625" style="10" customWidth="1"/>
    <col min="7433" max="7433" width="19" style="10" customWidth="1"/>
    <col min="7434" max="7434" width="2.28515625" style="10" customWidth="1"/>
    <col min="7435" max="7435" width="20.5703125" style="10" customWidth="1"/>
    <col min="7436" max="7436" width="2.28515625" style="10" customWidth="1"/>
    <col min="7437" max="7437" width="19" style="10" customWidth="1"/>
    <col min="7438" max="7438" width="2.28515625" style="10" customWidth="1"/>
    <col min="7439" max="7439" width="19" style="10" customWidth="1"/>
    <col min="7440" max="7440" width="2.28515625" style="10" customWidth="1"/>
    <col min="7441" max="7441" width="19" style="10" customWidth="1"/>
    <col min="7442" max="7682" width="24" style="10"/>
    <col min="7683" max="7683" width="6.140625" style="10" customWidth="1"/>
    <col min="7684" max="7684" width="3.5703125" style="10" customWidth="1"/>
    <col min="7685" max="7685" width="26.7109375" style="10" customWidth="1"/>
    <col min="7686" max="7686" width="2.28515625" style="10" customWidth="1"/>
    <col min="7687" max="7687" width="19" style="10" customWidth="1"/>
    <col min="7688" max="7688" width="2.28515625" style="10" customWidth="1"/>
    <col min="7689" max="7689" width="19" style="10" customWidth="1"/>
    <col min="7690" max="7690" width="2.28515625" style="10" customWidth="1"/>
    <col min="7691" max="7691" width="20.5703125" style="10" customWidth="1"/>
    <col min="7692" max="7692" width="2.28515625" style="10" customWidth="1"/>
    <col min="7693" max="7693" width="19" style="10" customWidth="1"/>
    <col min="7694" max="7694" width="2.28515625" style="10" customWidth="1"/>
    <col min="7695" max="7695" width="19" style="10" customWidth="1"/>
    <col min="7696" max="7696" width="2.28515625" style="10" customWidth="1"/>
    <col min="7697" max="7697" width="19" style="10" customWidth="1"/>
    <col min="7698" max="7938" width="24" style="10"/>
    <col min="7939" max="7939" width="6.140625" style="10" customWidth="1"/>
    <col min="7940" max="7940" width="3.5703125" style="10" customWidth="1"/>
    <col min="7941" max="7941" width="26.7109375" style="10" customWidth="1"/>
    <col min="7942" max="7942" width="2.28515625" style="10" customWidth="1"/>
    <col min="7943" max="7943" width="19" style="10" customWidth="1"/>
    <col min="7944" max="7944" width="2.28515625" style="10" customWidth="1"/>
    <col min="7945" max="7945" width="19" style="10" customWidth="1"/>
    <col min="7946" max="7946" width="2.28515625" style="10" customWidth="1"/>
    <col min="7947" max="7947" width="20.5703125" style="10" customWidth="1"/>
    <col min="7948" max="7948" width="2.28515625" style="10" customWidth="1"/>
    <col min="7949" max="7949" width="19" style="10" customWidth="1"/>
    <col min="7950" max="7950" width="2.28515625" style="10" customWidth="1"/>
    <col min="7951" max="7951" width="19" style="10" customWidth="1"/>
    <col min="7952" max="7952" width="2.28515625" style="10" customWidth="1"/>
    <col min="7953" max="7953" width="19" style="10" customWidth="1"/>
    <col min="7954" max="8194" width="24" style="10"/>
    <col min="8195" max="8195" width="6.140625" style="10" customWidth="1"/>
    <col min="8196" max="8196" width="3.5703125" style="10" customWidth="1"/>
    <col min="8197" max="8197" width="26.7109375" style="10" customWidth="1"/>
    <col min="8198" max="8198" width="2.28515625" style="10" customWidth="1"/>
    <col min="8199" max="8199" width="19" style="10" customWidth="1"/>
    <col min="8200" max="8200" width="2.28515625" style="10" customWidth="1"/>
    <col min="8201" max="8201" width="19" style="10" customWidth="1"/>
    <col min="8202" max="8202" width="2.28515625" style="10" customWidth="1"/>
    <col min="8203" max="8203" width="20.5703125" style="10" customWidth="1"/>
    <col min="8204" max="8204" width="2.28515625" style="10" customWidth="1"/>
    <col min="8205" max="8205" width="19" style="10" customWidth="1"/>
    <col min="8206" max="8206" width="2.28515625" style="10" customWidth="1"/>
    <col min="8207" max="8207" width="19" style="10" customWidth="1"/>
    <col min="8208" max="8208" width="2.28515625" style="10" customWidth="1"/>
    <col min="8209" max="8209" width="19" style="10" customWidth="1"/>
    <col min="8210" max="8450" width="24" style="10"/>
    <col min="8451" max="8451" width="6.140625" style="10" customWidth="1"/>
    <col min="8452" max="8452" width="3.5703125" style="10" customWidth="1"/>
    <col min="8453" max="8453" width="26.7109375" style="10" customWidth="1"/>
    <col min="8454" max="8454" width="2.28515625" style="10" customWidth="1"/>
    <col min="8455" max="8455" width="19" style="10" customWidth="1"/>
    <col min="8456" max="8456" width="2.28515625" style="10" customWidth="1"/>
    <col min="8457" max="8457" width="19" style="10" customWidth="1"/>
    <col min="8458" max="8458" width="2.28515625" style="10" customWidth="1"/>
    <col min="8459" max="8459" width="20.5703125" style="10" customWidth="1"/>
    <col min="8460" max="8460" width="2.28515625" style="10" customWidth="1"/>
    <col min="8461" max="8461" width="19" style="10" customWidth="1"/>
    <col min="8462" max="8462" width="2.28515625" style="10" customWidth="1"/>
    <col min="8463" max="8463" width="19" style="10" customWidth="1"/>
    <col min="8464" max="8464" width="2.28515625" style="10" customWidth="1"/>
    <col min="8465" max="8465" width="19" style="10" customWidth="1"/>
    <col min="8466" max="8706" width="24" style="10"/>
    <col min="8707" max="8707" width="6.140625" style="10" customWidth="1"/>
    <col min="8708" max="8708" width="3.5703125" style="10" customWidth="1"/>
    <col min="8709" max="8709" width="26.7109375" style="10" customWidth="1"/>
    <col min="8710" max="8710" width="2.28515625" style="10" customWidth="1"/>
    <col min="8711" max="8711" width="19" style="10" customWidth="1"/>
    <col min="8712" max="8712" width="2.28515625" style="10" customWidth="1"/>
    <col min="8713" max="8713" width="19" style="10" customWidth="1"/>
    <col min="8714" max="8714" width="2.28515625" style="10" customWidth="1"/>
    <col min="8715" max="8715" width="20.5703125" style="10" customWidth="1"/>
    <col min="8716" max="8716" width="2.28515625" style="10" customWidth="1"/>
    <col min="8717" max="8717" width="19" style="10" customWidth="1"/>
    <col min="8718" max="8718" width="2.28515625" style="10" customWidth="1"/>
    <col min="8719" max="8719" width="19" style="10" customWidth="1"/>
    <col min="8720" max="8720" width="2.28515625" style="10" customWidth="1"/>
    <col min="8721" max="8721" width="19" style="10" customWidth="1"/>
    <col min="8722" max="8962" width="24" style="10"/>
    <col min="8963" max="8963" width="6.140625" style="10" customWidth="1"/>
    <col min="8964" max="8964" width="3.5703125" style="10" customWidth="1"/>
    <col min="8965" max="8965" width="26.7109375" style="10" customWidth="1"/>
    <col min="8966" max="8966" width="2.28515625" style="10" customWidth="1"/>
    <col min="8967" max="8967" width="19" style="10" customWidth="1"/>
    <col min="8968" max="8968" width="2.28515625" style="10" customWidth="1"/>
    <col min="8969" max="8969" width="19" style="10" customWidth="1"/>
    <col min="8970" max="8970" width="2.28515625" style="10" customWidth="1"/>
    <col min="8971" max="8971" width="20.5703125" style="10" customWidth="1"/>
    <col min="8972" max="8972" width="2.28515625" style="10" customWidth="1"/>
    <col min="8973" max="8973" width="19" style="10" customWidth="1"/>
    <col min="8974" max="8974" width="2.28515625" style="10" customWidth="1"/>
    <col min="8975" max="8975" width="19" style="10" customWidth="1"/>
    <col min="8976" max="8976" width="2.28515625" style="10" customWidth="1"/>
    <col min="8977" max="8977" width="19" style="10" customWidth="1"/>
    <col min="8978" max="9218" width="24" style="10"/>
    <col min="9219" max="9219" width="6.140625" style="10" customWidth="1"/>
    <col min="9220" max="9220" width="3.5703125" style="10" customWidth="1"/>
    <col min="9221" max="9221" width="26.7109375" style="10" customWidth="1"/>
    <col min="9222" max="9222" width="2.28515625" style="10" customWidth="1"/>
    <col min="9223" max="9223" width="19" style="10" customWidth="1"/>
    <col min="9224" max="9224" width="2.28515625" style="10" customWidth="1"/>
    <col min="9225" max="9225" width="19" style="10" customWidth="1"/>
    <col min="9226" max="9226" width="2.28515625" style="10" customWidth="1"/>
    <col min="9227" max="9227" width="20.5703125" style="10" customWidth="1"/>
    <col min="9228" max="9228" width="2.28515625" style="10" customWidth="1"/>
    <col min="9229" max="9229" width="19" style="10" customWidth="1"/>
    <col min="9230" max="9230" width="2.28515625" style="10" customWidth="1"/>
    <col min="9231" max="9231" width="19" style="10" customWidth="1"/>
    <col min="9232" max="9232" width="2.28515625" style="10" customWidth="1"/>
    <col min="9233" max="9233" width="19" style="10" customWidth="1"/>
    <col min="9234" max="9474" width="24" style="10"/>
    <col min="9475" max="9475" width="6.140625" style="10" customWidth="1"/>
    <col min="9476" max="9476" width="3.5703125" style="10" customWidth="1"/>
    <col min="9477" max="9477" width="26.7109375" style="10" customWidth="1"/>
    <col min="9478" max="9478" width="2.28515625" style="10" customWidth="1"/>
    <col min="9479" max="9479" width="19" style="10" customWidth="1"/>
    <col min="9480" max="9480" width="2.28515625" style="10" customWidth="1"/>
    <col min="9481" max="9481" width="19" style="10" customWidth="1"/>
    <col min="9482" max="9482" width="2.28515625" style="10" customWidth="1"/>
    <col min="9483" max="9483" width="20.5703125" style="10" customWidth="1"/>
    <col min="9484" max="9484" width="2.28515625" style="10" customWidth="1"/>
    <col min="9485" max="9485" width="19" style="10" customWidth="1"/>
    <col min="9486" max="9486" width="2.28515625" style="10" customWidth="1"/>
    <col min="9487" max="9487" width="19" style="10" customWidth="1"/>
    <col min="9488" max="9488" width="2.28515625" style="10" customWidth="1"/>
    <col min="9489" max="9489" width="19" style="10" customWidth="1"/>
    <col min="9490" max="9730" width="24" style="10"/>
    <col min="9731" max="9731" width="6.140625" style="10" customWidth="1"/>
    <col min="9732" max="9732" width="3.5703125" style="10" customWidth="1"/>
    <col min="9733" max="9733" width="26.7109375" style="10" customWidth="1"/>
    <col min="9734" max="9734" width="2.28515625" style="10" customWidth="1"/>
    <col min="9735" max="9735" width="19" style="10" customWidth="1"/>
    <col min="9736" max="9736" width="2.28515625" style="10" customWidth="1"/>
    <col min="9737" max="9737" width="19" style="10" customWidth="1"/>
    <col min="9738" max="9738" width="2.28515625" style="10" customWidth="1"/>
    <col min="9739" max="9739" width="20.5703125" style="10" customWidth="1"/>
    <col min="9740" max="9740" width="2.28515625" style="10" customWidth="1"/>
    <col min="9741" max="9741" width="19" style="10" customWidth="1"/>
    <col min="9742" max="9742" width="2.28515625" style="10" customWidth="1"/>
    <col min="9743" max="9743" width="19" style="10" customWidth="1"/>
    <col min="9744" max="9744" width="2.28515625" style="10" customWidth="1"/>
    <col min="9745" max="9745" width="19" style="10" customWidth="1"/>
    <col min="9746" max="9986" width="24" style="10"/>
    <col min="9987" max="9987" width="6.140625" style="10" customWidth="1"/>
    <col min="9988" max="9988" width="3.5703125" style="10" customWidth="1"/>
    <col min="9989" max="9989" width="26.7109375" style="10" customWidth="1"/>
    <col min="9990" max="9990" width="2.28515625" style="10" customWidth="1"/>
    <col min="9991" max="9991" width="19" style="10" customWidth="1"/>
    <col min="9992" max="9992" width="2.28515625" style="10" customWidth="1"/>
    <col min="9993" max="9993" width="19" style="10" customWidth="1"/>
    <col min="9994" max="9994" width="2.28515625" style="10" customWidth="1"/>
    <col min="9995" max="9995" width="20.5703125" style="10" customWidth="1"/>
    <col min="9996" max="9996" width="2.28515625" style="10" customWidth="1"/>
    <col min="9997" max="9997" width="19" style="10" customWidth="1"/>
    <col min="9998" max="9998" width="2.28515625" style="10" customWidth="1"/>
    <col min="9999" max="9999" width="19" style="10" customWidth="1"/>
    <col min="10000" max="10000" width="2.28515625" style="10" customWidth="1"/>
    <col min="10001" max="10001" width="19" style="10" customWidth="1"/>
    <col min="10002" max="10242" width="24" style="10"/>
    <col min="10243" max="10243" width="6.140625" style="10" customWidth="1"/>
    <col min="10244" max="10244" width="3.5703125" style="10" customWidth="1"/>
    <col min="10245" max="10245" width="26.7109375" style="10" customWidth="1"/>
    <col min="10246" max="10246" width="2.28515625" style="10" customWidth="1"/>
    <col min="10247" max="10247" width="19" style="10" customWidth="1"/>
    <col min="10248" max="10248" width="2.28515625" style="10" customWidth="1"/>
    <col min="10249" max="10249" width="19" style="10" customWidth="1"/>
    <col min="10250" max="10250" width="2.28515625" style="10" customWidth="1"/>
    <col min="10251" max="10251" width="20.5703125" style="10" customWidth="1"/>
    <col min="10252" max="10252" width="2.28515625" style="10" customWidth="1"/>
    <col min="10253" max="10253" width="19" style="10" customWidth="1"/>
    <col min="10254" max="10254" width="2.28515625" style="10" customWidth="1"/>
    <col min="10255" max="10255" width="19" style="10" customWidth="1"/>
    <col min="10256" max="10256" width="2.28515625" style="10" customWidth="1"/>
    <col min="10257" max="10257" width="19" style="10" customWidth="1"/>
    <col min="10258" max="10498" width="24" style="10"/>
    <col min="10499" max="10499" width="6.140625" style="10" customWidth="1"/>
    <col min="10500" max="10500" width="3.5703125" style="10" customWidth="1"/>
    <col min="10501" max="10501" width="26.7109375" style="10" customWidth="1"/>
    <col min="10502" max="10502" width="2.28515625" style="10" customWidth="1"/>
    <col min="10503" max="10503" width="19" style="10" customWidth="1"/>
    <col min="10504" max="10504" width="2.28515625" style="10" customWidth="1"/>
    <col min="10505" max="10505" width="19" style="10" customWidth="1"/>
    <col min="10506" max="10506" width="2.28515625" style="10" customWidth="1"/>
    <col min="10507" max="10507" width="20.5703125" style="10" customWidth="1"/>
    <col min="10508" max="10508" width="2.28515625" style="10" customWidth="1"/>
    <col min="10509" max="10509" width="19" style="10" customWidth="1"/>
    <col min="10510" max="10510" width="2.28515625" style="10" customWidth="1"/>
    <col min="10511" max="10511" width="19" style="10" customWidth="1"/>
    <col min="10512" max="10512" width="2.28515625" style="10" customWidth="1"/>
    <col min="10513" max="10513" width="19" style="10" customWidth="1"/>
    <col min="10514" max="10754" width="24" style="10"/>
    <col min="10755" max="10755" width="6.140625" style="10" customWidth="1"/>
    <col min="10756" max="10756" width="3.5703125" style="10" customWidth="1"/>
    <col min="10757" max="10757" width="26.7109375" style="10" customWidth="1"/>
    <col min="10758" max="10758" width="2.28515625" style="10" customWidth="1"/>
    <col min="10759" max="10759" width="19" style="10" customWidth="1"/>
    <col min="10760" max="10760" width="2.28515625" style="10" customWidth="1"/>
    <col min="10761" max="10761" width="19" style="10" customWidth="1"/>
    <col min="10762" max="10762" width="2.28515625" style="10" customWidth="1"/>
    <col min="10763" max="10763" width="20.5703125" style="10" customWidth="1"/>
    <col min="10764" max="10764" width="2.28515625" style="10" customWidth="1"/>
    <col min="10765" max="10765" width="19" style="10" customWidth="1"/>
    <col min="10766" max="10766" width="2.28515625" style="10" customWidth="1"/>
    <col min="10767" max="10767" width="19" style="10" customWidth="1"/>
    <col min="10768" max="10768" width="2.28515625" style="10" customWidth="1"/>
    <col min="10769" max="10769" width="19" style="10" customWidth="1"/>
    <col min="10770" max="11010" width="24" style="10"/>
    <col min="11011" max="11011" width="6.140625" style="10" customWidth="1"/>
    <col min="11012" max="11012" width="3.5703125" style="10" customWidth="1"/>
    <col min="11013" max="11013" width="26.7109375" style="10" customWidth="1"/>
    <col min="11014" max="11014" width="2.28515625" style="10" customWidth="1"/>
    <col min="11015" max="11015" width="19" style="10" customWidth="1"/>
    <col min="11016" max="11016" width="2.28515625" style="10" customWidth="1"/>
    <col min="11017" max="11017" width="19" style="10" customWidth="1"/>
    <col min="11018" max="11018" width="2.28515625" style="10" customWidth="1"/>
    <col min="11019" max="11019" width="20.5703125" style="10" customWidth="1"/>
    <col min="11020" max="11020" width="2.28515625" style="10" customWidth="1"/>
    <col min="11021" max="11021" width="19" style="10" customWidth="1"/>
    <col min="11022" max="11022" width="2.28515625" style="10" customWidth="1"/>
    <col min="11023" max="11023" width="19" style="10" customWidth="1"/>
    <col min="11024" max="11024" width="2.28515625" style="10" customWidth="1"/>
    <col min="11025" max="11025" width="19" style="10" customWidth="1"/>
    <col min="11026" max="11266" width="24" style="10"/>
    <col min="11267" max="11267" width="6.140625" style="10" customWidth="1"/>
    <col min="11268" max="11268" width="3.5703125" style="10" customWidth="1"/>
    <col min="11269" max="11269" width="26.7109375" style="10" customWidth="1"/>
    <col min="11270" max="11270" width="2.28515625" style="10" customWidth="1"/>
    <col min="11271" max="11271" width="19" style="10" customWidth="1"/>
    <col min="11272" max="11272" width="2.28515625" style="10" customWidth="1"/>
    <col min="11273" max="11273" width="19" style="10" customWidth="1"/>
    <col min="11274" max="11274" width="2.28515625" style="10" customWidth="1"/>
    <col min="11275" max="11275" width="20.5703125" style="10" customWidth="1"/>
    <col min="11276" max="11276" width="2.28515625" style="10" customWidth="1"/>
    <col min="11277" max="11277" width="19" style="10" customWidth="1"/>
    <col min="11278" max="11278" width="2.28515625" style="10" customWidth="1"/>
    <col min="11279" max="11279" width="19" style="10" customWidth="1"/>
    <col min="11280" max="11280" width="2.28515625" style="10" customWidth="1"/>
    <col min="11281" max="11281" width="19" style="10" customWidth="1"/>
    <col min="11282" max="11522" width="24" style="10"/>
    <col min="11523" max="11523" width="6.140625" style="10" customWidth="1"/>
    <col min="11524" max="11524" width="3.5703125" style="10" customWidth="1"/>
    <col min="11525" max="11525" width="26.7109375" style="10" customWidth="1"/>
    <col min="11526" max="11526" width="2.28515625" style="10" customWidth="1"/>
    <col min="11527" max="11527" width="19" style="10" customWidth="1"/>
    <col min="11528" max="11528" width="2.28515625" style="10" customWidth="1"/>
    <col min="11529" max="11529" width="19" style="10" customWidth="1"/>
    <col min="11530" max="11530" width="2.28515625" style="10" customWidth="1"/>
    <col min="11531" max="11531" width="20.5703125" style="10" customWidth="1"/>
    <col min="11532" max="11532" width="2.28515625" style="10" customWidth="1"/>
    <col min="11533" max="11533" width="19" style="10" customWidth="1"/>
    <col min="11534" max="11534" width="2.28515625" style="10" customWidth="1"/>
    <col min="11535" max="11535" width="19" style="10" customWidth="1"/>
    <col min="11536" max="11536" width="2.28515625" style="10" customWidth="1"/>
    <col min="11537" max="11537" width="19" style="10" customWidth="1"/>
    <col min="11538" max="11778" width="24" style="10"/>
    <col min="11779" max="11779" width="6.140625" style="10" customWidth="1"/>
    <col min="11780" max="11780" width="3.5703125" style="10" customWidth="1"/>
    <col min="11781" max="11781" width="26.7109375" style="10" customWidth="1"/>
    <col min="11782" max="11782" width="2.28515625" style="10" customWidth="1"/>
    <col min="11783" max="11783" width="19" style="10" customWidth="1"/>
    <col min="11784" max="11784" width="2.28515625" style="10" customWidth="1"/>
    <col min="11785" max="11785" width="19" style="10" customWidth="1"/>
    <col min="11786" max="11786" width="2.28515625" style="10" customWidth="1"/>
    <col min="11787" max="11787" width="20.5703125" style="10" customWidth="1"/>
    <col min="11788" max="11788" width="2.28515625" style="10" customWidth="1"/>
    <col min="11789" max="11789" width="19" style="10" customWidth="1"/>
    <col min="11790" max="11790" width="2.28515625" style="10" customWidth="1"/>
    <col min="11791" max="11791" width="19" style="10" customWidth="1"/>
    <col min="11792" max="11792" width="2.28515625" style="10" customWidth="1"/>
    <col min="11793" max="11793" width="19" style="10" customWidth="1"/>
    <col min="11794" max="12034" width="24" style="10"/>
    <col min="12035" max="12035" width="6.140625" style="10" customWidth="1"/>
    <col min="12036" max="12036" width="3.5703125" style="10" customWidth="1"/>
    <col min="12037" max="12037" width="26.7109375" style="10" customWidth="1"/>
    <col min="12038" max="12038" width="2.28515625" style="10" customWidth="1"/>
    <col min="12039" max="12039" width="19" style="10" customWidth="1"/>
    <col min="12040" max="12040" width="2.28515625" style="10" customWidth="1"/>
    <col min="12041" max="12041" width="19" style="10" customWidth="1"/>
    <col min="12042" max="12042" width="2.28515625" style="10" customWidth="1"/>
    <col min="12043" max="12043" width="20.5703125" style="10" customWidth="1"/>
    <col min="12044" max="12044" width="2.28515625" style="10" customWidth="1"/>
    <col min="12045" max="12045" width="19" style="10" customWidth="1"/>
    <col min="12046" max="12046" width="2.28515625" style="10" customWidth="1"/>
    <col min="12047" max="12047" width="19" style="10" customWidth="1"/>
    <col min="12048" max="12048" width="2.28515625" style="10" customWidth="1"/>
    <col min="12049" max="12049" width="19" style="10" customWidth="1"/>
    <col min="12050" max="12290" width="24" style="10"/>
    <col min="12291" max="12291" width="6.140625" style="10" customWidth="1"/>
    <col min="12292" max="12292" width="3.5703125" style="10" customWidth="1"/>
    <col min="12293" max="12293" width="26.7109375" style="10" customWidth="1"/>
    <col min="12294" max="12294" width="2.28515625" style="10" customWidth="1"/>
    <col min="12295" max="12295" width="19" style="10" customWidth="1"/>
    <col min="12296" max="12296" width="2.28515625" style="10" customWidth="1"/>
    <col min="12297" max="12297" width="19" style="10" customWidth="1"/>
    <col min="12298" max="12298" width="2.28515625" style="10" customWidth="1"/>
    <col min="12299" max="12299" width="20.5703125" style="10" customWidth="1"/>
    <col min="12300" max="12300" width="2.28515625" style="10" customWidth="1"/>
    <col min="12301" max="12301" width="19" style="10" customWidth="1"/>
    <col min="12302" max="12302" width="2.28515625" style="10" customWidth="1"/>
    <col min="12303" max="12303" width="19" style="10" customWidth="1"/>
    <col min="12304" max="12304" width="2.28515625" style="10" customWidth="1"/>
    <col min="12305" max="12305" width="19" style="10" customWidth="1"/>
    <col min="12306" max="12546" width="24" style="10"/>
    <col min="12547" max="12547" width="6.140625" style="10" customWidth="1"/>
    <col min="12548" max="12548" width="3.5703125" style="10" customWidth="1"/>
    <col min="12549" max="12549" width="26.7109375" style="10" customWidth="1"/>
    <col min="12550" max="12550" width="2.28515625" style="10" customWidth="1"/>
    <col min="12551" max="12551" width="19" style="10" customWidth="1"/>
    <col min="12552" max="12552" width="2.28515625" style="10" customWidth="1"/>
    <col min="12553" max="12553" width="19" style="10" customWidth="1"/>
    <col min="12554" max="12554" width="2.28515625" style="10" customWidth="1"/>
    <col min="12555" max="12555" width="20.5703125" style="10" customWidth="1"/>
    <col min="12556" max="12556" width="2.28515625" style="10" customWidth="1"/>
    <col min="12557" max="12557" width="19" style="10" customWidth="1"/>
    <col min="12558" max="12558" width="2.28515625" style="10" customWidth="1"/>
    <col min="12559" max="12559" width="19" style="10" customWidth="1"/>
    <col min="12560" max="12560" width="2.28515625" style="10" customWidth="1"/>
    <col min="12561" max="12561" width="19" style="10" customWidth="1"/>
    <col min="12562" max="12802" width="24" style="10"/>
    <col min="12803" max="12803" width="6.140625" style="10" customWidth="1"/>
    <col min="12804" max="12804" width="3.5703125" style="10" customWidth="1"/>
    <col min="12805" max="12805" width="26.7109375" style="10" customWidth="1"/>
    <col min="12806" max="12806" width="2.28515625" style="10" customWidth="1"/>
    <col min="12807" max="12807" width="19" style="10" customWidth="1"/>
    <col min="12808" max="12808" width="2.28515625" style="10" customWidth="1"/>
    <col min="12809" max="12809" width="19" style="10" customWidth="1"/>
    <col min="12810" max="12810" width="2.28515625" style="10" customWidth="1"/>
    <col min="12811" max="12811" width="20.5703125" style="10" customWidth="1"/>
    <col min="12812" max="12812" width="2.28515625" style="10" customWidth="1"/>
    <col min="12813" max="12813" width="19" style="10" customWidth="1"/>
    <col min="12814" max="12814" width="2.28515625" style="10" customWidth="1"/>
    <col min="12815" max="12815" width="19" style="10" customWidth="1"/>
    <col min="12816" max="12816" width="2.28515625" style="10" customWidth="1"/>
    <col min="12817" max="12817" width="19" style="10" customWidth="1"/>
    <col min="12818" max="13058" width="24" style="10"/>
    <col min="13059" max="13059" width="6.140625" style="10" customWidth="1"/>
    <col min="13060" max="13060" width="3.5703125" style="10" customWidth="1"/>
    <col min="13061" max="13061" width="26.7109375" style="10" customWidth="1"/>
    <col min="13062" max="13062" width="2.28515625" style="10" customWidth="1"/>
    <col min="13063" max="13063" width="19" style="10" customWidth="1"/>
    <col min="13064" max="13064" width="2.28515625" style="10" customWidth="1"/>
    <col min="13065" max="13065" width="19" style="10" customWidth="1"/>
    <col min="13066" max="13066" width="2.28515625" style="10" customWidth="1"/>
    <col min="13067" max="13067" width="20.5703125" style="10" customWidth="1"/>
    <col min="13068" max="13068" width="2.28515625" style="10" customWidth="1"/>
    <col min="13069" max="13069" width="19" style="10" customWidth="1"/>
    <col min="13070" max="13070" width="2.28515625" style="10" customWidth="1"/>
    <col min="13071" max="13071" width="19" style="10" customWidth="1"/>
    <col min="13072" max="13072" width="2.28515625" style="10" customWidth="1"/>
    <col min="13073" max="13073" width="19" style="10" customWidth="1"/>
    <col min="13074" max="13314" width="24" style="10"/>
    <col min="13315" max="13315" width="6.140625" style="10" customWidth="1"/>
    <col min="13316" max="13316" width="3.5703125" style="10" customWidth="1"/>
    <col min="13317" max="13317" width="26.7109375" style="10" customWidth="1"/>
    <col min="13318" max="13318" width="2.28515625" style="10" customWidth="1"/>
    <col min="13319" max="13319" width="19" style="10" customWidth="1"/>
    <col min="13320" max="13320" width="2.28515625" style="10" customWidth="1"/>
    <col min="13321" max="13321" width="19" style="10" customWidth="1"/>
    <col min="13322" max="13322" width="2.28515625" style="10" customWidth="1"/>
    <col min="13323" max="13323" width="20.5703125" style="10" customWidth="1"/>
    <col min="13324" max="13324" width="2.28515625" style="10" customWidth="1"/>
    <col min="13325" max="13325" width="19" style="10" customWidth="1"/>
    <col min="13326" max="13326" width="2.28515625" style="10" customWidth="1"/>
    <col min="13327" max="13327" width="19" style="10" customWidth="1"/>
    <col min="13328" max="13328" width="2.28515625" style="10" customWidth="1"/>
    <col min="13329" max="13329" width="19" style="10" customWidth="1"/>
    <col min="13330" max="13570" width="24" style="10"/>
    <col min="13571" max="13571" width="6.140625" style="10" customWidth="1"/>
    <col min="13572" max="13572" width="3.5703125" style="10" customWidth="1"/>
    <col min="13573" max="13573" width="26.7109375" style="10" customWidth="1"/>
    <col min="13574" max="13574" width="2.28515625" style="10" customWidth="1"/>
    <col min="13575" max="13575" width="19" style="10" customWidth="1"/>
    <col min="13576" max="13576" width="2.28515625" style="10" customWidth="1"/>
    <col min="13577" max="13577" width="19" style="10" customWidth="1"/>
    <col min="13578" max="13578" width="2.28515625" style="10" customWidth="1"/>
    <col min="13579" max="13579" width="20.5703125" style="10" customWidth="1"/>
    <col min="13580" max="13580" width="2.28515625" style="10" customWidth="1"/>
    <col min="13581" max="13581" width="19" style="10" customWidth="1"/>
    <col min="13582" max="13582" width="2.28515625" style="10" customWidth="1"/>
    <col min="13583" max="13583" width="19" style="10" customWidth="1"/>
    <col min="13584" max="13584" width="2.28515625" style="10" customWidth="1"/>
    <col min="13585" max="13585" width="19" style="10" customWidth="1"/>
    <col min="13586" max="13826" width="24" style="10"/>
    <col min="13827" max="13827" width="6.140625" style="10" customWidth="1"/>
    <col min="13828" max="13828" width="3.5703125" style="10" customWidth="1"/>
    <col min="13829" max="13829" width="26.7109375" style="10" customWidth="1"/>
    <col min="13830" max="13830" width="2.28515625" style="10" customWidth="1"/>
    <col min="13831" max="13831" width="19" style="10" customWidth="1"/>
    <col min="13832" max="13832" width="2.28515625" style="10" customWidth="1"/>
    <col min="13833" max="13833" width="19" style="10" customWidth="1"/>
    <col min="13834" max="13834" width="2.28515625" style="10" customWidth="1"/>
    <col min="13835" max="13835" width="20.5703125" style="10" customWidth="1"/>
    <col min="13836" max="13836" width="2.28515625" style="10" customWidth="1"/>
    <col min="13837" max="13837" width="19" style="10" customWidth="1"/>
    <col min="13838" max="13838" width="2.28515625" style="10" customWidth="1"/>
    <col min="13839" max="13839" width="19" style="10" customWidth="1"/>
    <col min="13840" max="13840" width="2.28515625" style="10" customWidth="1"/>
    <col min="13841" max="13841" width="19" style="10" customWidth="1"/>
    <col min="13842" max="14082" width="24" style="10"/>
    <col min="14083" max="14083" width="6.140625" style="10" customWidth="1"/>
    <col min="14084" max="14084" width="3.5703125" style="10" customWidth="1"/>
    <col min="14085" max="14085" width="26.7109375" style="10" customWidth="1"/>
    <col min="14086" max="14086" width="2.28515625" style="10" customWidth="1"/>
    <col min="14087" max="14087" width="19" style="10" customWidth="1"/>
    <col min="14088" max="14088" width="2.28515625" style="10" customWidth="1"/>
    <col min="14089" max="14089" width="19" style="10" customWidth="1"/>
    <col min="14090" max="14090" width="2.28515625" style="10" customWidth="1"/>
    <col min="14091" max="14091" width="20.5703125" style="10" customWidth="1"/>
    <col min="14092" max="14092" width="2.28515625" style="10" customWidth="1"/>
    <col min="14093" max="14093" width="19" style="10" customWidth="1"/>
    <col min="14094" max="14094" width="2.28515625" style="10" customWidth="1"/>
    <col min="14095" max="14095" width="19" style="10" customWidth="1"/>
    <col min="14096" max="14096" width="2.28515625" style="10" customWidth="1"/>
    <col min="14097" max="14097" width="19" style="10" customWidth="1"/>
    <col min="14098" max="14338" width="24" style="10"/>
    <col min="14339" max="14339" width="6.140625" style="10" customWidth="1"/>
    <col min="14340" max="14340" width="3.5703125" style="10" customWidth="1"/>
    <col min="14341" max="14341" width="26.7109375" style="10" customWidth="1"/>
    <col min="14342" max="14342" width="2.28515625" style="10" customWidth="1"/>
    <col min="14343" max="14343" width="19" style="10" customWidth="1"/>
    <col min="14344" max="14344" width="2.28515625" style="10" customWidth="1"/>
    <col min="14345" max="14345" width="19" style="10" customWidth="1"/>
    <col min="14346" max="14346" width="2.28515625" style="10" customWidth="1"/>
    <col min="14347" max="14347" width="20.5703125" style="10" customWidth="1"/>
    <col min="14348" max="14348" width="2.28515625" style="10" customWidth="1"/>
    <col min="14349" max="14349" width="19" style="10" customWidth="1"/>
    <col min="14350" max="14350" width="2.28515625" style="10" customWidth="1"/>
    <col min="14351" max="14351" width="19" style="10" customWidth="1"/>
    <col min="14352" max="14352" width="2.28515625" style="10" customWidth="1"/>
    <col min="14353" max="14353" width="19" style="10" customWidth="1"/>
    <col min="14354" max="14594" width="24" style="10"/>
    <col min="14595" max="14595" width="6.140625" style="10" customWidth="1"/>
    <col min="14596" max="14596" width="3.5703125" style="10" customWidth="1"/>
    <col min="14597" max="14597" width="26.7109375" style="10" customWidth="1"/>
    <col min="14598" max="14598" width="2.28515625" style="10" customWidth="1"/>
    <col min="14599" max="14599" width="19" style="10" customWidth="1"/>
    <col min="14600" max="14600" width="2.28515625" style="10" customWidth="1"/>
    <col min="14601" max="14601" width="19" style="10" customWidth="1"/>
    <col min="14602" max="14602" width="2.28515625" style="10" customWidth="1"/>
    <col min="14603" max="14603" width="20.5703125" style="10" customWidth="1"/>
    <col min="14604" max="14604" width="2.28515625" style="10" customWidth="1"/>
    <col min="14605" max="14605" width="19" style="10" customWidth="1"/>
    <col min="14606" max="14606" width="2.28515625" style="10" customWidth="1"/>
    <col min="14607" max="14607" width="19" style="10" customWidth="1"/>
    <col min="14608" max="14608" width="2.28515625" style="10" customWidth="1"/>
    <col min="14609" max="14609" width="19" style="10" customWidth="1"/>
    <col min="14610" max="14850" width="24" style="10"/>
    <col min="14851" max="14851" width="6.140625" style="10" customWidth="1"/>
    <col min="14852" max="14852" width="3.5703125" style="10" customWidth="1"/>
    <col min="14853" max="14853" width="26.7109375" style="10" customWidth="1"/>
    <col min="14854" max="14854" width="2.28515625" style="10" customWidth="1"/>
    <col min="14855" max="14855" width="19" style="10" customWidth="1"/>
    <col min="14856" max="14856" width="2.28515625" style="10" customWidth="1"/>
    <col min="14857" max="14857" width="19" style="10" customWidth="1"/>
    <col min="14858" max="14858" width="2.28515625" style="10" customWidth="1"/>
    <col min="14859" max="14859" width="20.5703125" style="10" customWidth="1"/>
    <col min="14860" max="14860" width="2.28515625" style="10" customWidth="1"/>
    <col min="14861" max="14861" width="19" style="10" customWidth="1"/>
    <col min="14862" max="14862" width="2.28515625" style="10" customWidth="1"/>
    <col min="14863" max="14863" width="19" style="10" customWidth="1"/>
    <col min="14864" max="14864" width="2.28515625" style="10" customWidth="1"/>
    <col min="14865" max="14865" width="19" style="10" customWidth="1"/>
    <col min="14866" max="15106" width="24" style="10"/>
    <col min="15107" max="15107" width="6.140625" style="10" customWidth="1"/>
    <col min="15108" max="15108" width="3.5703125" style="10" customWidth="1"/>
    <col min="15109" max="15109" width="26.7109375" style="10" customWidth="1"/>
    <col min="15110" max="15110" width="2.28515625" style="10" customWidth="1"/>
    <col min="15111" max="15111" width="19" style="10" customWidth="1"/>
    <col min="15112" max="15112" width="2.28515625" style="10" customWidth="1"/>
    <col min="15113" max="15113" width="19" style="10" customWidth="1"/>
    <col min="15114" max="15114" width="2.28515625" style="10" customWidth="1"/>
    <col min="15115" max="15115" width="20.5703125" style="10" customWidth="1"/>
    <col min="15116" max="15116" width="2.28515625" style="10" customWidth="1"/>
    <col min="15117" max="15117" width="19" style="10" customWidth="1"/>
    <col min="15118" max="15118" width="2.28515625" style="10" customWidth="1"/>
    <col min="15119" max="15119" width="19" style="10" customWidth="1"/>
    <col min="15120" max="15120" width="2.28515625" style="10" customWidth="1"/>
    <col min="15121" max="15121" width="19" style="10" customWidth="1"/>
    <col min="15122" max="15362" width="24" style="10"/>
    <col min="15363" max="15363" width="6.140625" style="10" customWidth="1"/>
    <col min="15364" max="15364" width="3.5703125" style="10" customWidth="1"/>
    <col min="15365" max="15365" width="26.7109375" style="10" customWidth="1"/>
    <col min="15366" max="15366" width="2.28515625" style="10" customWidth="1"/>
    <col min="15367" max="15367" width="19" style="10" customWidth="1"/>
    <col min="15368" max="15368" width="2.28515625" style="10" customWidth="1"/>
    <col min="15369" max="15369" width="19" style="10" customWidth="1"/>
    <col min="15370" max="15370" width="2.28515625" style="10" customWidth="1"/>
    <col min="15371" max="15371" width="20.5703125" style="10" customWidth="1"/>
    <col min="15372" max="15372" width="2.28515625" style="10" customWidth="1"/>
    <col min="15373" max="15373" width="19" style="10" customWidth="1"/>
    <col min="15374" max="15374" width="2.28515625" style="10" customWidth="1"/>
    <col min="15375" max="15375" width="19" style="10" customWidth="1"/>
    <col min="15376" max="15376" width="2.28515625" style="10" customWidth="1"/>
    <col min="15377" max="15377" width="19" style="10" customWidth="1"/>
    <col min="15378" max="15618" width="24" style="10"/>
    <col min="15619" max="15619" width="6.140625" style="10" customWidth="1"/>
    <col min="15620" max="15620" width="3.5703125" style="10" customWidth="1"/>
    <col min="15621" max="15621" width="26.7109375" style="10" customWidth="1"/>
    <col min="15622" max="15622" width="2.28515625" style="10" customWidth="1"/>
    <col min="15623" max="15623" width="19" style="10" customWidth="1"/>
    <col min="15624" max="15624" width="2.28515625" style="10" customWidth="1"/>
    <col min="15625" max="15625" width="19" style="10" customWidth="1"/>
    <col min="15626" max="15626" width="2.28515625" style="10" customWidth="1"/>
    <col min="15627" max="15627" width="20.5703125" style="10" customWidth="1"/>
    <col min="15628" max="15628" width="2.28515625" style="10" customWidth="1"/>
    <col min="15629" max="15629" width="19" style="10" customWidth="1"/>
    <col min="15630" max="15630" width="2.28515625" style="10" customWidth="1"/>
    <col min="15631" max="15631" width="19" style="10" customWidth="1"/>
    <col min="15632" max="15632" width="2.28515625" style="10" customWidth="1"/>
    <col min="15633" max="15633" width="19" style="10" customWidth="1"/>
    <col min="15634" max="15874" width="24" style="10"/>
    <col min="15875" max="15875" width="6.140625" style="10" customWidth="1"/>
    <col min="15876" max="15876" width="3.5703125" style="10" customWidth="1"/>
    <col min="15877" max="15877" width="26.7109375" style="10" customWidth="1"/>
    <col min="15878" max="15878" width="2.28515625" style="10" customWidth="1"/>
    <col min="15879" max="15879" width="19" style="10" customWidth="1"/>
    <col min="15880" max="15880" width="2.28515625" style="10" customWidth="1"/>
    <col min="15881" max="15881" width="19" style="10" customWidth="1"/>
    <col min="15882" max="15882" width="2.28515625" style="10" customWidth="1"/>
    <col min="15883" max="15883" width="20.5703125" style="10" customWidth="1"/>
    <col min="15884" max="15884" width="2.28515625" style="10" customWidth="1"/>
    <col min="15885" max="15885" width="19" style="10" customWidth="1"/>
    <col min="15886" max="15886" width="2.28515625" style="10" customWidth="1"/>
    <col min="15887" max="15887" width="19" style="10" customWidth="1"/>
    <col min="15888" max="15888" width="2.28515625" style="10" customWidth="1"/>
    <col min="15889" max="15889" width="19" style="10" customWidth="1"/>
    <col min="15890" max="16130" width="24" style="10"/>
    <col min="16131" max="16131" width="6.140625" style="10" customWidth="1"/>
    <col min="16132" max="16132" width="3.5703125" style="10" customWidth="1"/>
    <col min="16133" max="16133" width="26.7109375" style="10" customWidth="1"/>
    <col min="16134" max="16134" width="2.28515625" style="10" customWidth="1"/>
    <col min="16135" max="16135" width="19" style="10" customWidth="1"/>
    <col min="16136" max="16136" width="2.28515625" style="10" customWidth="1"/>
    <col min="16137" max="16137" width="19" style="10" customWidth="1"/>
    <col min="16138" max="16138" width="2.28515625" style="10" customWidth="1"/>
    <col min="16139" max="16139" width="20.5703125" style="10" customWidth="1"/>
    <col min="16140" max="16140" width="2.28515625" style="10" customWidth="1"/>
    <col min="16141" max="16141" width="19" style="10" customWidth="1"/>
    <col min="16142" max="16142" width="2.28515625" style="10" customWidth="1"/>
    <col min="16143" max="16143" width="19" style="10" customWidth="1"/>
    <col min="16144" max="16144" width="2.28515625" style="10" customWidth="1"/>
    <col min="16145" max="16145" width="19" style="10" customWidth="1"/>
    <col min="16146" max="16384" width="24" style="10"/>
  </cols>
  <sheetData>
    <row r="1" spans="1:17" x14ac:dyDescent="0.2">
      <c r="A1" s="7" t="s">
        <v>5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x14ac:dyDescent="0.2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x14ac:dyDescent="0.2">
      <c r="A3" s="11" t="s">
        <v>7</v>
      </c>
      <c r="J3" s="8"/>
      <c r="K3" s="8"/>
      <c r="L3" s="8"/>
      <c r="M3" s="8"/>
      <c r="N3" s="8"/>
      <c r="O3" s="8"/>
      <c r="P3" s="8"/>
      <c r="Q3" s="9"/>
    </row>
    <row r="4" spans="1:17" x14ac:dyDescent="0.2">
      <c r="A4" s="11"/>
      <c r="B4" s="12"/>
      <c r="J4" s="8"/>
      <c r="K4" s="8"/>
      <c r="L4" s="8"/>
      <c r="M4" s="8"/>
      <c r="N4" s="8"/>
      <c r="O4" s="8"/>
      <c r="P4" s="8"/>
      <c r="Q4" s="9"/>
    </row>
    <row r="5" spans="1:17" x14ac:dyDescent="0.2">
      <c r="B5" s="12"/>
      <c r="J5" s="8"/>
      <c r="K5" s="8"/>
      <c r="L5" s="8"/>
      <c r="M5" s="8"/>
      <c r="N5" s="8"/>
      <c r="O5" s="8"/>
      <c r="P5" s="8"/>
      <c r="Q5" s="9"/>
    </row>
    <row r="6" spans="1:17" x14ac:dyDescent="0.2">
      <c r="B6" s="12"/>
      <c r="J6" s="8"/>
      <c r="K6" s="8"/>
      <c r="L6" s="8"/>
      <c r="M6" s="8"/>
      <c r="N6" s="8"/>
      <c r="O6" s="8"/>
      <c r="P6" s="8"/>
      <c r="Q6" s="9"/>
    </row>
    <row r="7" spans="1:17" x14ac:dyDescent="0.2">
      <c r="B7" s="12"/>
    </row>
    <row r="8" spans="1:17" x14ac:dyDescent="0.2">
      <c r="B8" s="12"/>
      <c r="G8" s="14"/>
      <c r="I8" s="14"/>
      <c r="K8" s="14"/>
      <c r="M8" s="14"/>
    </row>
    <row r="9" spans="1:17" x14ac:dyDescent="0.2">
      <c r="B9" s="12"/>
      <c r="E9" s="14"/>
    </row>
    <row r="10" spans="1:17" x14ac:dyDescent="0.2">
      <c r="A10" s="13" t="s">
        <v>8</v>
      </c>
      <c r="E10" s="15"/>
      <c r="F10" s="16"/>
      <c r="I10" s="17"/>
      <c r="K10" s="18" t="s">
        <v>9</v>
      </c>
      <c r="M10" s="18" t="s">
        <v>10</v>
      </c>
      <c r="O10" s="18"/>
    </row>
    <row r="11" spans="1:17" x14ac:dyDescent="0.2">
      <c r="A11" s="19" t="s">
        <v>11</v>
      </c>
      <c r="C11" s="20" t="s">
        <v>12</v>
      </c>
      <c r="D11" s="21"/>
      <c r="E11" s="22" t="s">
        <v>13</v>
      </c>
      <c r="G11" s="22" t="s">
        <v>14</v>
      </c>
      <c r="I11" s="22" t="s">
        <v>15</v>
      </c>
      <c r="K11" s="22" t="s">
        <v>16</v>
      </c>
      <c r="M11" s="23" t="s">
        <v>16</v>
      </c>
      <c r="N11" s="24"/>
      <c r="O11" s="23" t="s">
        <v>17</v>
      </c>
      <c r="P11" s="24"/>
      <c r="Q11" s="25" t="s">
        <v>18</v>
      </c>
    </row>
    <row r="12" spans="1:17" x14ac:dyDescent="0.2">
      <c r="A12" s="26">
        <v>1</v>
      </c>
      <c r="C12" s="27" t="s">
        <v>19</v>
      </c>
      <c r="D12" s="27"/>
      <c r="E12" s="28">
        <v>901646</v>
      </c>
      <c r="F12" s="29"/>
      <c r="G12" s="28">
        <v>121084</v>
      </c>
      <c r="H12" s="29"/>
      <c r="I12" s="28">
        <v>249881</v>
      </c>
      <c r="J12" s="29"/>
      <c r="K12" s="28">
        <v>711389</v>
      </c>
      <c r="L12" s="29"/>
      <c r="M12" s="28">
        <v>184716</v>
      </c>
      <c r="N12" s="30"/>
      <c r="O12" s="28">
        <v>4337</v>
      </c>
      <c r="P12" s="31"/>
      <c r="Q12" s="32">
        <f>SUM(E12:O12)</f>
        <v>2173053</v>
      </c>
    </row>
    <row r="13" spans="1:17" x14ac:dyDescent="0.2">
      <c r="A13" s="26">
        <f t="shared" ref="A13:A25" si="0">+A12+1</f>
        <v>2</v>
      </c>
      <c r="C13" s="27" t="s">
        <v>20</v>
      </c>
      <c r="D13" s="27"/>
      <c r="E13" s="28">
        <v>899822</v>
      </c>
      <c r="F13" s="29"/>
      <c r="G13" s="28">
        <v>113957</v>
      </c>
      <c r="H13" s="29"/>
      <c r="I13" s="28">
        <v>264642</v>
      </c>
      <c r="J13" s="29"/>
      <c r="K13" s="28">
        <v>681983</v>
      </c>
      <c r="L13" s="29"/>
      <c r="M13" s="28">
        <v>183295</v>
      </c>
      <c r="N13" s="30"/>
      <c r="O13" s="28">
        <v>3967</v>
      </c>
      <c r="P13" s="31"/>
      <c r="Q13" s="32">
        <f>SUM(E13:O13)</f>
        <v>2147666</v>
      </c>
    </row>
    <row r="14" spans="1:17" x14ac:dyDescent="0.2">
      <c r="A14" s="26">
        <f t="shared" si="0"/>
        <v>3</v>
      </c>
      <c r="C14" s="27" t="s">
        <v>21</v>
      </c>
      <c r="D14" s="27"/>
      <c r="E14" s="28">
        <v>871257</v>
      </c>
      <c r="F14" s="29"/>
      <c r="G14" s="28">
        <v>113213</v>
      </c>
      <c r="H14" s="29"/>
      <c r="I14" s="28">
        <v>275508</v>
      </c>
      <c r="J14" s="29"/>
      <c r="K14" s="28">
        <v>650985</v>
      </c>
      <c r="L14" s="29"/>
      <c r="M14" s="28">
        <v>164848</v>
      </c>
      <c r="N14" s="30"/>
      <c r="O14" s="28">
        <v>3915</v>
      </c>
      <c r="P14" s="31"/>
      <c r="Q14" s="32">
        <f t="shared" ref="Q14:Q23" si="1">SUM(E14:O14)</f>
        <v>2079726</v>
      </c>
    </row>
    <row r="15" spans="1:17" x14ac:dyDescent="0.2">
      <c r="A15" s="26">
        <f t="shared" si="0"/>
        <v>4</v>
      </c>
      <c r="C15" s="27" t="s">
        <v>22</v>
      </c>
      <c r="D15" s="27"/>
      <c r="E15" s="28">
        <v>641797</v>
      </c>
      <c r="F15" s="29"/>
      <c r="G15" s="28">
        <v>98934</v>
      </c>
      <c r="H15" s="29"/>
      <c r="I15" s="28">
        <v>162753</v>
      </c>
      <c r="J15" s="29"/>
      <c r="K15" s="28">
        <v>516582.99999999994</v>
      </c>
      <c r="L15" s="29"/>
      <c r="M15" s="28">
        <v>125135</v>
      </c>
      <c r="N15" s="30"/>
      <c r="O15" s="28">
        <v>3388</v>
      </c>
      <c r="P15" s="31"/>
      <c r="Q15" s="32">
        <f t="shared" si="1"/>
        <v>1548590</v>
      </c>
    </row>
    <row r="16" spans="1:17" x14ac:dyDescent="0.2">
      <c r="A16" s="26">
        <f t="shared" si="0"/>
        <v>5</v>
      </c>
      <c r="C16" s="27" t="s">
        <v>23</v>
      </c>
      <c r="D16" s="27"/>
      <c r="E16" s="28">
        <v>660162</v>
      </c>
      <c r="F16" s="29"/>
      <c r="G16" s="28">
        <v>104036</v>
      </c>
      <c r="H16" s="29"/>
      <c r="I16" s="28">
        <v>111581</v>
      </c>
      <c r="J16" s="29"/>
      <c r="K16" s="28">
        <v>635182</v>
      </c>
      <c r="L16" s="29"/>
      <c r="M16" s="28">
        <v>96621</v>
      </c>
      <c r="N16" s="30"/>
      <c r="O16" s="28">
        <v>2664</v>
      </c>
      <c r="P16" s="31"/>
      <c r="Q16" s="32">
        <f t="shared" si="1"/>
        <v>1610246</v>
      </c>
    </row>
    <row r="17" spans="1:17" x14ac:dyDescent="0.2">
      <c r="A17" s="26">
        <f t="shared" si="0"/>
        <v>6</v>
      </c>
      <c r="C17" s="27" t="s">
        <v>24</v>
      </c>
      <c r="D17" s="27"/>
      <c r="E17" s="28">
        <v>848165</v>
      </c>
      <c r="F17" s="29"/>
      <c r="G17" s="28">
        <v>111684</v>
      </c>
      <c r="H17" s="29"/>
      <c r="I17" s="28">
        <v>151400</v>
      </c>
      <c r="J17" s="29"/>
      <c r="K17" s="28">
        <v>798533</v>
      </c>
      <c r="L17" s="29"/>
      <c r="M17" s="28">
        <v>99644</v>
      </c>
      <c r="N17" s="30"/>
      <c r="O17" s="28">
        <v>3321</v>
      </c>
      <c r="P17" s="31"/>
      <c r="Q17" s="32">
        <f t="shared" si="1"/>
        <v>2012747</v>
      </c>
    </row>
    <row r="18" spans="1:17" x14ac:dyDescent="0.2">
      <c r="A18" s="26">
        <f t="shared" si="0"/>
        <v>7</v>
      </c>
      <c r="C18" s="27" t="s">
        <v>25</v>
      </c>
      <c r="D18" s="27"/>
      <c r="E18" s="28">
        <v>919175</v>
      </c>
      <c r="F18" s="29"/>
      <c r="G18" s="28">
        <v>119549</v>
      </c>
      <c r="H18" s="29"/>
      <c r="I18" s="28">
        <v>161935</v>
      </c>
      <c r="J18" s="29"/>
      <c r="K18" s="28">
        <v>715106</v>
      </c>
      <c r="L18" s="29"/>
      <c r="M18" s="28">
        <v>120734</v>
      </c>
      <c r="N18" s="30"/>
      <c r="O18" s="28">
        <v>3450</v>
      </c>
      <c r="P18" s="31"/>
      <c r="Q18" s="32">
        <f t="shared" si="1"/>
        <v>2039949</v>
      </c>
    </row>
    <row r="19" spans="1:17" x14ac:dyDescent="0.2">
      <c r="A19" s="26">
        <f t="shared" si="0"/>
        <v>8</v>
      </c>
      <c r="C19" s="27" t="s">
        <v>26</v>
      </c>
      <c r="D19" s="27"/>
      <c r="E19" s="28">
        <v>990902</v>
      </c>
      <c r="F19" s="29"/>
      <c r="G19" s="28">
        <v>111563</v>
      </c>
      <c r="H19" s="29"/>
      <c r="I19" s="28">
        <v>183533</v>
      </c>
      <c r="J19" s="29"/>
      <c r="K19" s="28">
        <v>953179</v>
      </c>
      <c r="L19" s="29"/>
      <c r="M19" s="28">
        <v>161855</v>
      </c>
      <c r="N19" s="30"/>
      <c r="O19" s="28">
        <v>3782</v>
      </c>
      <c r="P19" s="31"/>
      <c r="Q19" s="32">
        <f t="shared" si="1"/>
        <v>2404814</v>
      </c>
    </row>
    <row r="20" spans="1:17" x14ac:dyDescent="0.2">
      <c r="A20" s="26">
        <f t="shared" si="0"/>
        <v>9</v>
      </c>
      <c r="C20" s="27" t="s">
        <v>27</v>
      </c>
      <c r="D20" s="27"/>
      <c r="E20" s="28">
        <v>943580</v>
      </c>
      <c r="F20" s="29"/>
      <c r="G20" s="28">
        <v>124988</v>
      </c>
      <c r="H20" s="29"/>
      <c r="I20" s="28">
        <v>170701</v>
      </c>
      <c r="J20" s="29"/>
      <c r="K20" s="28">
        <v>845840</v>
      </c>
      <c r="L20" s="29"/>
      <c r="M20" s="28">
        <v>132828</v>
      </c>
      <c r="N20" s="30"/>
      <c r="O20" s="28">
        <v>3885</v>
      </c>
      <c r="P20" s="31"/>
      <c r="Q20" s="32">
        <f t="shared" si="1"/>
        <v>2221822</v>
      </c>
    </row>
    <row r="21" spans="1:17" x14ac:dyDescent="0.2">
      <c r="A21" s="26">
        <f t="shared" si="0"/>
        <v>10</v>
      </c>
      <c r="C21" s="27" t="s">
        <v>28</v>
      </c>
      <c r="D21" s="27"/>
      <c r="E21" s="28">
        <v>642755</v>
      </c>
      <c r="F21" s="29"/>
      <c r="G21" s="28">
        <v>110965</v>
      </c>
      <c r="H21" s="29"/>
      <c r="I21" s="28">
        <v>132889</v>
      </c>
      <c r="J21" s="29"/>
      <c r="K21" s="28">
        <v>531231</v>
      </c>
      <c r="L21" s="29"/>
      <c r="M21" s="28">
        <v>102961</v>
      </c>
      <c r="N21" s="30"/>
      <c r="O21" s="28">
        <v>2822</v>
      </c>
      <c r="P21" s="31"/>
      <c r="Q21" s="32">
        <f t="shared" si="1"/>
        <v>1523623</v>
      </c>
    </row>
    <row r="22" spans="1:17" x14ac:dyDescent="0.2">
      <c r="A22" s="26">
        <f t="shared" si="0"/>
        <v>11</v>
      </c>
      <c r="C22" s="27" t="s">
        <v>29</v>
      </c>
      <c r="D22" s="27"/>
      <c r="E22" s="28">
        <v>730938</v>
      </c>
      <c r="F22" s="29"/>
      <c r="G22" s="28">
        <v>116581</v>
      </c>
      <c r="H22" s="29"/>
      <c r="I22" s="28">
        <v>170297</v>
      </c>
      <c r="J22" s="29"/>
      <c r="K22" s="28">
        <v>676981</v>
      </c>
      <c r="L22" s="29"/>
      <c r="M22" s="28">
        <v>108380</v>
      </c>
      <c r="N22" s="30"/>
      <c r="O22" s="28">
        <v>3212</v>
      </c>
      <c r="P22" s="31"/>
      <c r="Q22" s="32">
        <f t="shared" si="1"/>
        <v>1806389</v>
      </c>
    </row>
    <row r="23" spans="1:17" x14ac:dyDescent="0.2">
      <c r="A23" s="26">
        <f t="shared" si="0"/>
        <v>12</v>
      </c>
      <c r="C23" s="33" t="s">
        <v>30</v>
      </c>
      <c r="D23" s="27"/>
      <c r="E23" s="28">
        <v>822756</v>
      </c>
      <c r="F23" s="29"/>
      <c r="G23" s="28">
        <v>120304</v>
      </c>
      <c r="H23" s="29"/>
      <c r="I23" s="28">
        <v>174603</v>
      </c>
      <c r="J23" s="29"/>
      <c r="K23" s="28">
        <v>653275</v>
      </c>
      <c r="L23" s="29"/>
      <c r="M23" s="28">
        <v>149757</v>
      </c>
      <c r="N23" s="30"/>
      <c r="O23" s="28">
        <v>3742</v>
      </c>
      <c r="P23" s="31"/>
      <c r="Q23" s="32">
        <f t="shared" si="1"/>
        <v>1924437</v>
      </c>
    </row>
    <row r="24" spans="1:17" x14ac:dyDescent="0.2">
      <c r="A24" s="26">
        <f t="shared" si="0"/>
        <v>13</v>
      </c>
      <c r="C24" s="27"/>
      <c r="D24" s="27"/>
      <c r="E24" s="34"/>
      <c r="G24" s="35"/>
      <c r="I24" s="34"/>
      <c r="J24" s="36"/>
      <c r="K24" s="34"/>
      <c r="L24" s="36"/>
      <c r="M24" s="37"/>
      <c r="N24" s="38"/>
      <c r="O24" s="37"/>
      <c r="P24" s="38"/>
      <c r="Q24" s="39"/>
    </row>
    <row r="25" spans="1:17" ht="12.75" customHeight="1" thickBot="1" x14ac:dyDescent="0.25">
      <c r="A25" s="26">
        <f t="shared" si="0"/>
        <v>14</v>
      </c>
      <c r="C25" s="40" t="s">
        <v>31</v>
      </c>
      <c r="D25" s="41"/>
      <c r="E25" s="42">
        <f>AVERAGE(E12:E23)</f>
        <v>822746.25</v>
      </c>
      <c r="G25" s="42">
        <f>AVERAGE(G12:G23)</f>
        <v>113904.83333333333</v>
      </c>
      <c r="H25" s="8"/>
      <c r="I25" s="42">
        <f>AVERAGE(I12:I23)</f>
        <v>184143.58333333334</v>
      </c>
      <c r="J25" s="43"/>
      <c r="K25" s="42">
        <f>AVERAGE(K12:K23)</f>
        <v>697522.25</v>
      </c>
      <c r="L25" s="44"/>
      <c r="M25" s="42">
        <f>AVERAGE(M12:M23)</f>
        <v>135897.83333333334</v>
      </c>
      <c r="N25" s="45"/>
      <c r="O25" s="42">
        <f>AVERAGE(O12:O23)</f>
        <v>3540.4166666666665</v>
      </c>
      <c r="P25" s="45"/>
      <c r="Q25" s="42">
        <f>AVERAGE(Q12:Q23)</f>
        <v>1957755.1666666667</v>
      </c>
    </row>
    <row r="26" spans="1:17" ht="12.75" thickTop="1" x14ac:dyDescent="0.2">
      <c r="E26" s="46"/>
    </row>
    <row r="27" spans="1:17" x14ac:dyDescent="0.2">
      <c r="E27" s="46"/>
    </row>
    <row r="28" spans="1:17" x14ac:dyDescent="0.2">
      <c r="E28" s="46"/>
    </row>
    <row r="29" spans="1:17" x14ac:dyDescent="0.2">
      <c r="E29" s="46"/>
    </row>
    <row r="30" spans="1:17" x14ac:dyDescent="0.2">
      <c r="E30" s="46"/>
    </row>
    <row r="31" spans="1:17" x14ac:dyDescent="0.2">
      <c r="E31" s="46"/>
    </row>
    <row r="32" spans="1:17" x14ac:dyDescent="0.2">
      <c r="E32" s="46"/>
    </row>
    <row r="33" spans="5:5" x14ac:dyDescent="0.2">
      <c r="E33" s="46"/>
    </row>
    <row r="34" spans="5:5" x14ac:dyDescent="0.2">
      <c r="E34" s="46"/>
    </row>
    <row r="35" spans="5:5" x14ac:dyDescent="0.2">
      <c r="E35" s="46"/>
    </row>
    <row r="36" spans="5:5" x14ac:dyDescent="0.2">
      <c r="E36" s="46"/>
    </row>
    <row r="37" spans="5:5" x14ac:dyDescent="0.2">
      <c r="E37" s="46"/>
    </row>
    <row r="38" spans="5:5" x14ac:dyDescent="0.2">
      <c r="E38" s="46"/>
    </row>
    <row r="39" spans="5:5" x14ac:dyDescent="0.2">
      <c r="E39" s="46"/>
    </row>
    <row r="40" spans="5:5" x14ac:dyDescent="0.2">
      <c r="E40" s="46"/>
    </row>
    <row r="41" spans="5:5" x14ac:dyDescent="0.2">
      <c r="E41" s="46"/>
    </row>
    <row r="42" spans="5:5" x14ac:dyDescent="0.2">
      <c r="E42" s="46"/>
    </row>
    <row r="43" spans="5:5" x14ac:dyDescent="0.2">
      <c r="E43" s="46"/>
    </row>
    <row r="44" spans="5:5" x14ac:dyDescent="0.2">
      <c r="E44" s="46"/>
    </row>
  </sheetData>
  <pageMargins left="0.7" right="0.7" top="0.75" bottom="0.75" header="0.3" footer="0.3"/>
  <pageSetup scale="65" orientation="landscape" r:id="rId1"/>
  <headerFooter>
    <oddHeader>&amp;R&amp;G</oddHeader>
    <oddFooter>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7"/>
  <sheetViews>
    <sheetView topLeftCell="A40" workbookViewId="0">
      <selection activeCell="K26" sqref="K26"/>
    </sheetView>
  </sheetViews>
  <sheetFormatPr defaultRowHeight="15" x14ac:dyDescent="0.25"/>
  <cols>
    <col min="1" max="1" width="6.140625" style="13" customWidth="1"/>
    <col min="2" max="2" width="3.5703125" style="10" customWidth="1"/>
    <col min="3" max="3" width="26.7109375" style="10" customWidth="1"/>
    <col min="4" max="4" width="2.28515625" style="10" customWidth="1"/>
    <col min="5" max="5" width="19" style="10" customWidth="1"/>
    <col min="6" max="6" width="2.7109375" style="10" customWidth="1"/>
    <col min="7" max="7" width="19" style="10" customWidth="1"/>
    <col min="8" max="8" width="2.28515625" style="10" customWidth="1"/>
    <col min="9" max="9" width="19" style="10" customWidth="1"/>
    <col min="10" max="10" width="2.28515625" style="10" customWidth="1"/>
    <col min="11" max="11" width="19" style="10" customWidth="1"/>
    <col min="12" max="12" width="2.28515625" style="10" customWidth="1"/>
    <col min="13" max="13" width="19" style="10" customWidth="1"/>
    <col min="14" max="14" width="2.28515625" style="10" customWidth="1"/>
    <col min="15" max="15" width="19" style="10" customWidth="1"/>
    <col min="16" max="16" width="4.85546875" style="10" customWidth="1"/>
    <col min="17" max="17" width="19" style="10" bestFit="1" customWidth="1"/>
  </cols>
  <sheetData>
    <row r="1" spans="1:17" x14ac:dyDescent="0.25">
      <c r="A1" s="7" t="s">
        <v>5</v>
      </c>
      <c r="B1" s="8"/>
      <c r="C1" s="8"/>
      <c r="D1" s="8"/>
      <c r="E1" s="8"/>
      <c r="F1" s="8"/>
      <c r="G1" s="9"/>
      <c r="H1" s="8"/>
      <c r="I1" s="47"/>
      <c r="J1" s="47"/>
      <c r="K1" s="47"/>
      <c r="L1" s="47"/>
      <c r="M1" s="47"/>
      <c r="N1" s="47"/>
      <c r="O1" s="48"/>
      <c r="P1" s="49"/>
      <c r="Q1" s="10" t="s">
        <v>0</v>
      </c>
    </row>
    <row r="2" spans="1:17" x14ac:dyDescent="0.25">
      <c r="A2" s="7" t="s">
        <v>32</v>
      </c>
      <c r="B2" s="8"/>
      <c r="C2" s="8"/>
      <c r="D2" s="8"/>
      <c r="E2" s="8"/>
      <c r="F2" s="8"/>
      <c r="G2" s="8"/>
      <c r="H2" s="8"/>
      <c r="I2" s="47"/>
      <c r="J2" s="47"/>
      <c r="K2" s="47"/>
      <c r="L2" s="47"/>
      <c r="M2" s="47"/>
      <c r="N2" s="47"/>
      <c r="O2" s="49"/>
      <c r="P2" s="49"/>
    </row>
    <row r="3" spans="1:17" x14ac:dyDescent="0.25">
      <c r="A3" s="11" t="s">
        <v>7</v>
      </c>
      <c r="I3" s="49"/>
      <c r="J3" s="49"/>
      <c r="K3" s="49"/>
      <c r="L3" s="49" t="s">
        <v>0</v>
      </c>
      <c r="M3" s="49"/>
      <c r="N3" s="49"/>
      <c r="O3" s="49"/>
      <c r="P3" s="49"/>
    </row>
    <row r="4" spans="1:17" x14ac:dyDescent="0.25">
      <c r="A4" s="11"/>
      <c r="B4" s="12"/>
      <c r="I4" s="49"/>
      <c r="J4" s="49"/>
      <c r="K4" s="49"/>
      <c r="L4" s="49"/>
      <c r="M4" s="49"/>
      <c r="N4" s="49"/>
      <c r="O4" s="49"/>
      <c r="P4" s="49"/>
    </row>
    <row r="5" spans="1:17" x14ac:dyDescent="0.25">
      <c r="B5" s="12"/>
      <c r="I5" s="49"/>
      <c r="J5" s="49"/>
      <c r="K5" s="49"/>
      <c r="L5" s="49"/>
      <c r="M5" s="49"/>
      <c r="N5" s="49"/>
      <c r="O5" s="49"/>
      <c r="P5" s="49"/>
    </row>
    <row r="6" spans="1:17" x14ac:dyDescent="0.25">
      <c r="B6" s="12"/>
      <c r="I6" s="49"/>
      <c r="J6" s="49"/>
      <c r="K6" s="49"/>
      <c r="L6" s="49"/>
      <c r="M6" s="49"/>
      <c r="N6" s="49"/>
      <c r="O6" s="49"/>
      <c r="P6" s="49"/>
    </row>
    <row r="7" spans="1:17" x14ac:dyDescent="0.25">
      <c r="B7" s="12"/>
    </row>
    <row r="8" spans="1:17" x14ac:dyDescent="0.25">
      <c r="B8" s="12"/>
    </row>
    <row r="9" spans="1:17" x14ac:dyDescent="0.25">
      <c r="B9" s="12"/>
    </row>
    <row r="10" spans="1:17" x14ac:dyDescent="0.25">
      <c r="A10" s="13" t="s">
        <v>8</v>
      </c>
      <c r="E10" s="15"/>
      <c r="F10" s="50"/>
      <c r="G10" s="49"/>
      <c r="H10" s="49"/>
      <c r="I10" s="51"/>
      <c r="K10" s="18" t="s">
        <v>33</v>
      </c>
      <c r="M10" s="18" t="s">
        <v>34</v>
      </c>
      <c r="O10" s="24" t="s">
        <v>35</v>
      </c>
      <c r="Q10" s="52" t="s">
        <v>36</v>
      </c>
    </row>
    <row r="11" spans="1:17" x14ac:dyDescent="0.25">
      <c r="A11" s="19" t="s">
        <v>11</v>
      </c>
      <c r="C11" s="20" t="s">
        <v>37</v>
      </c>
      <c r="D11" s="21"/>
      <c r="E11" s="22" t="s">
        <v>38</v>
      </c>
      <c r="F11" s="49"/>
      <c r="G11" s="25" t="s">
        <v>39</v>
      </c>
      <c r="H11" s="49"/>
      <c r="I11" s="25" t="s">
        <v>40</v>
      </c>
      <c r="J11" s="49"/>
      <c r="K11" s="25" t="s">
        <v>41</v>
      </c>
      <c r="L11" s="49"/>
      <c r="M11" s="53" t="s">
        <v>42</v>
      </c>
      <c r="N11" s="24"/>
      <c r="O11" s="23" t="s">
        <v>43</v>
      </c>
      <c r="Q11" s="54" t="s">
        <v>44</v>
      </c>
    </row>
    <row r="12" spans="1:17" x14ac:dyDescent="0.25">
      <c r="A12" s="26">
        <v>1</v>
      </c>
      <c r="C12" s="55">
        <v>41974</v>
      </c>
      <c r="D12" s="27"/>
      <c r="E12" s="56">
        <v>2988491844.9099998</v>
      </c>
      <c r="F12" s="57"/>
      <c r="G12" s="58">
        <v>934652106.90999997</v>
      </c>
      <c r="H12" s="59"/>
      <c r="I12" s="58">
        <v>191209.96000000002</v>
      </c>
      <c r="J12" s="59"/>
      <c r="K12" s="58">
        <v>369611752.89999998</v>
      </c>
      <c r="L12" s="59"/>
      <c r="M12" s="58">
        <v>0</v>
      </c>
      <c r="N12" s="60"/>
      <c r="O12" s="58">
        <f>SUM(E12:N12)</f>
        <v>4292946914.6799998</v>
      </c>
      <c r="Q12" s="58">
        <v>29039324.629500002</v>
      </c>
    </row>
    <row r="13" spans="1:17" x14ac:dyDescent="0.25">
      <c r="A13" s="26">
        <f t="shared" ref="A13:A64" si="0">+A12+1</f>
        <v>2</v>
      </c>
      <c r="C13" s="55">
        <v>42005</v>
      </c>
      <c r="D13" s="27"/>
      <c r="E13" s="61">
        <v>3001384591.77</v>
      </c>
      <c r="F13" s="62"/>
      <c r="G13" s="61">
        <v>926643000.99000001</v>
      </c>
      <c r="H13" s="63"/>
      <c r="I13" s="61">
        <v>3987340.66</v>
      </c>
      <c r="J13" s="63"/>
      <c r="K13" s="61">
        <v>369772643.71999997</v>
      </c>
      <c r="L13" s="63"/>
      <c r="M13" s="61">
        <v>0</v>
      </c>
      <c r="N13" s="64"/>
      <c r="O13" s="61">
        <f t="shared" ref="O13:O24" si="1">SUM(E13:M13)</f>
        <v>4301787577.1400003</v>
      </c>
      <c r="Q13" s="61">
        <v>47503988.138800003</v>
      </c>
    </row>
    <row r="14" spans="1:17" x14ac:dyDescent="0.25">
      <c r="A14" s="26">
        <f t="shared" si="0"/>
        <v>3</v>
      </c>
      <c r="C14" s="27" t="s">
        <v>20</v>
      </c>
      <c r="D14" s="27"/>
      <c r="E14" s="61">
        <v>3004300835.7800002</v>
      </c>
      <c r="F14" s="62"/>
      <c r="G14" s="61">
        <v>944389956.50999999</v>
      </c>
      <c r="H14" s="63"/>
      <c r="I14" s="61">
        <v>3987340.66</v>
      </c>
      <c r="J14" s="63"/>
      <c r="K14" s="61">
        <v>371015698.61000001</v>
      </c>
      <c r="L14" s="63"/>
      <c r="M14" s="61">
        <v>0</v>
      </c>
      <c r="N14" s="64"/>
      <c r="O14" s="61">
        <f t="shared" si="1"/>
        <v>4323693831.5599995</v>
      </c>
      <c r="Q14" s="61">
        <v>47756075.098800004</v>
      </c>
    </row>
    <row r="15" spans="1:17" x14ac:dyDescent="0.25">
      <c r="A15" s="26">
        <f t="shared" si="0"/>
        <v>4</v>
      </c>
      <c r="C15" s="27" t="s">
        <v>21</v>
      </c>
      <c r="D15" s="27"/>
      <c r="E15" s="61">
        <v>3005084669.7000003</v>
      </c>
      <c r="F15" s="62"/>
      <c r="G15" s="61">
        <v>956996153.71000004</v>
      </c>
      <c r="H15" s="63"/>
      <c r="I15" s="61">
        <v>3987340.66</v>
      </c>
      <c r="J15" s="63"/>
      <c r="K15" s="61">
        <v>372314012.19</v>
      </c>
      <c r="L15" s="63"/>
      <c r="M15" s="61">
        <v>0</v>
      </c>
      <c r="N15" s="64"/>
      <c r="O15" s="61">
        <f t="shared" si="1"/>
        <v>4338382176.2600002</v>
      </c>
      <c r="Q15" s="61">
        <v>47728302.8288</v>
      </c>
    </row>
    <row r="16" spans="1:17" x14ac:dyDescent="0.25">
      <c r="A16" s="26">
        <f t="shared" si="0"/>
        <v>5</v>
      </c>
      <c r="C16" s="27" t="s">
        <v>22</v>
      </c>
      <c r="D16" s="27"/>
      <c r="E16" s="61">
        <v>3009848591.3699999</v>
      </c>
      <c r="F16" s="62"/>
      <c r="G16" s="61">
        <v>1052442526.0799999</v>
      </c>
      <c r="H16" s="63"/>
      <c r="I16" s="61">
        <v>3987340.66</v>
      </c>
      <c r="J16" s="63"/>
      <c r="K16" s="61">
        <v>373004399.33999997</v>
      </c>
      <c r="L16" s="63"/>
      <c r="M16" s="61">
        <v>0</v>
      </c>
      <c r="N16" s="64"/>
      <c r="O16" s="61">
        <f t="shared" si="1"/>
        <v>4439282857.4499998</v>
      </c>
      <c r="Q16" s="61">
        <v>47700026.8087999</v>
      </c>
    </row>
    <row r="17" spans="1:17" x14ac:dyDescent="0.25">
      <c r="A17" s="26">
        <f t="shared" si="0"/>
        <v>6</v>
      </c>
      <c r="C17" s="27" t="s">
        <v>23</v>
      </c>
      <c r="D17" s="27"/>
      <c r="E17" s="61">
        <v>3010859761.6700006</v>
      </c>
      <c r="F17" s="62"/>
      <c r="G17" s="61">
        <v>1056500349.2499999</v>
      </c>
      <c r="H17" s="63"/>
      <c r="I17" s="61">
        <v>3987340.66</v>
      </c>
      <c r="J17" s="63"/>
      <c r="K17" s="61">
        <v>372996992.94</v>
      </c>
      <c r="L17" s="63"/>
      <c r="M17" s="61">
        <v>0</v>
      </c>
      <c r="N17" s="64"/>
      <c r="O17" s="61">
        <f t="shared" si="1"/>
        <v>4444344444.5200005</v>
      </c>
      <c r="Q17" s="61">
        <v>48191314.711599998</v>
      </c>
    </row>
    <row r="18" spans="1:17" x14ac:dyDescent="0.25">
      <c r="A18" s="26">
        <f t="shared" si="0"/>
        <v>7</v>
      </c>
      <c r="C18" s="27" t="s">
        <v>24</v>
      </c>
      <c r="D18" s="27"/>
      <c r="E18" s="61">
        <v>3063009025.6100001</v>
      </c>
      <c r="F18" s="62"/>
      <c r="G18" s="61">
        <v>1077875904.8499999</v>
      </c>
      <c r="H18" s="63"/>
      <c r="I18" s="61">
        <v>3987340.66</v>
      </c>
      <c r="J18" s="63"/>
      <c r="K18" s="61">
        <v>373606003.87</v>
      </c>
      <c r="L18" s="63"/>
      <c r="M18" s="61">
        <v>0</v>
      </c>
      <c r="N18" s="64"/>
      <c r="O18" s="61">
        <f t="shared" si="1"/>
        <v>4518478274.9899998</v>
      </c>
      <c r="Q18" s="61">
        <v>48312441.081600003</v>
      </c>
    </row>
    <row r="19" spans="1:17" x14ac:dyDescent="0.25">
      <c r="A19" s="26">
        <f t="shared" si="0"/>
        <v>8</v>
      </c>
      <c r="C19" s="27" t="s">
        <v>25</v>
      </c>
      <c r="D19" s="27"/>
      <c r="E19" s="61">
        <v>3068009838.6100006</v>
      </c>
      <c r="F19" s="62"/>
      <c r="G19" s="61">
        <v>1091636186.4100001</v>
      </c>
      <c r="H19" s="63"/>
      <c r="I19" s="61">
        <v>3987340.66</v>
      </c>
      <c r="J19" s="63"/>
      <c r="K19" s="61">
        <v>374215053.50999999</v>
      </c>
      <c r="L19" s="63"/>
      <c r="M19" s="61">
        <v>0</v>
      </c>
      <c r="N19" s="64"/>
      <c r="O19" s="61">
        <f t="shared" si="1"/>
        <v>4537848419.1900005</v>
      </c>
      <c r="Q19" s="61">
        <v>48279503.386600003</v>
      </c>
    </row>
    <row r="20" spans="1:17" x14ac:dyDescent="0.25">
      <c r="A20" s="26">
        <f t="shared" si="0"/>
        <v>9</v>
      </c>
      <c r="C20" s="27" t="s">
        <v>26</v>
      </c>
      <c r="D20" s="27"/>
      <c r="E20" s="61">
        <v>3069691934.0800009</v>
      </c>
      <c r="F20" s="62"/>
      <c r="G20" s="61">
        <v>1093268057.0600002</v>
      </c>
      <c r="H20" s="63"/>
      <c r="I20" s="61">
        <v>3987340.66</v>
      </c>
      <c r="J20" s="63"/>
      <c r="K20" s="61">
        <v>375153133.12000006</v>
      </c>
      <c r="L20" s="63"/>
      <c r="M20" s="61">
        <v>0</v>
      </c>
      <c r="N20" s="64"/>
      <c r="O20" s="61">
        <f t="shared" si="1"/>
        <v>4542100464.920001</v>
      </c>
      <c r="Q20" s="61">
        <v>48279503.386600003</v>
      </c>
    </row>
    <row r="21" spans="1:17" x14ac:dyDescent="0.25">
      <c r="A21" s="26">
        <f t="shared" si="0"/>
        <v>10</v>
      </c>
      <c r="C21" s="27" t="s">
        <v>27</v>
      </c>
      <c r="D21" s="27"/>
      <c r="E21" s="61">
        <v>3071721559.0300007</v>
      </c>
      <c r="F21" s="62"/>
      <c r="G21" s="61">
        <v>1102759658.1800001</v>
      </c>
      <c r="H21" s="63"/>
      <c r="I21" s="61">
        <v>3987340.66</v>
      </c>
      <c r="J21" s="63"/>
      <c r="K21" s="61">
        <v>369552917.52999997</v>
      </c>
      <c r="L21" s="63"/>
      <c r="M21" s="61">
        <v>0</v>
      </c>
      <c r="N21" s="64"/>
      <c r="O21" s="61">
        <f t="shared" si="1"/>
        <v>4548021475.4000006</v>
      </c>
      <c r="Q21" s="61">
        <v>48424476.176600002</v>
      </c>
    </row>
    <row r="22" spans="1:17" x14ac:dyDescent="0.25">
      <c r="A22" s="26">
        <f t="shared" si="0"/>
        <v>11</v>
      </c>
      <c r="C22" s="27" t="s">
        <v>28</v>
      </c>
      <c r="D22" s="27"/>
      <c r="E22" s="61">
        <v>3078653589.7500005</v>
      </c>
      <c r="F22" s="62"/>
      <c r="G22" s="61">
        <v>1104875579.21</v>
      </c>
      <c r="H22" s="63"/>
      <c r="I22" s="61">
        <v>3987340.66</v>
      </c>
      <c r="J22" s="63"/>
      <c r="K22" s="61">
        <v>370208922.21999997</v>
      </c>
      <c r="L22" s="63"/>
      <c r="M22" s="61">
        <v>0</v>
      </c>
      <c r="N22" s="64"/>
      <c r="O22" s="61">
        <f t="shared" si="1"/>
        <v>4557725431.8400002</v>
      </c>
      <c r="Q22" s="61">
        <v>48203924.116599999</v>
      </c>
    </row>
    <row r="23" spans="1:17" x14ac:dyDescent="0.25">
      <c r="A23" s="26">
        <f t="shared" si="0"/>
        <v>12</v>
      </c>
      <c r="C23" s="27" t="s">
        <v>29</v>
      </c>
      <c r="D23" s="27"/>
      <c r="E23" s="61">
        <v>3077648919.9700003</v>
      </c>
      <c r="F23" s="62"/>
      <c r="G23" s="61">
        <v>1106935622.46</v>
      </c>
      <c r="H23" s="63"/>
      <c r="I23" s="61">
        <v>3989097.9200000004</v>
      </c>
      <c r="J23" s="63"/>
      <c r="K23" s="61">
        <v>368976644.17000002</v>
      </c>
      <c r="L23" s="63"/>
      <c r="M23" s="61">
        <v>0</v>
      </c>
      <c r="N23" s="64"/>
      <c r="O23" s="61">
        <f t="shared" si="1"/>
        <v>4557550284.5200005</v>
      </c>
      <c r="Q23" s="61">
        <v>48187269.776600003</v>
      </c>
    </row>
    <row r="24" spans="1:17" x14ac:dyDescent="0.25">
      <c r="A24" s="26">
        <f t="shared" si="0"/>
        <v>13</v>
      </c>
      <c r="C24" s="65">
        <v>42339</v>
      </c>
      <c r="D24" s="27"/>
      <c r="E24" s="61">
        <v>3112519113.54</v>
      </c>
      <c r="F24" s="62"/>
      <c r="G24" s="61">
        <v>1117452202.8099999</v>
      </c>
      <c r="H24" s="63"/>
      <c r="I24" s="61">
        <v>3989097.9200000004</v>
      </c>
      <c r="J24" s="63"/>
      <c r="K24" s="61">
        <v>372950834.96000004</v>
      </c>
      <c r="L24" s="63"/>
      <c r="M24" s="61">
        <v>0</v>
      </c>
      <c r="N24" s="64"/>
      <c r="O24" s="61">
        <f t="shared" si="1"/>
        <v>4606911249.2299995</v>
      </c>
      <c r="Q24" s="61">
        <v>48292291.416599996</v>
      </c>
    </row>
    <row r="25" spans="1:17" x14ac:dyDescent="0.25">
      <c r="A25" s="26">
        <f t="shared" si="0"/>
        <v>14</v>
      </c>
      <c r="C25" s="27"/>
      <c r="D25" s="27"/>
      <c r="E25" s="34"/>
      <c r="G25" s="34"/>
      <c r="I25" s="34"/>
      <c r="J25" s="36"/>
      <c r="K25" s="34"/>
      <c r="L25" s="36"/>
      <c r="M25" s="37"/>
      <c r="N25" s="38"/>
      <c r="O25" s="39"/>
      <c r="Q25" s="39"/>
    </row>
    <row r="26" spans="1:17" ht="15.75" thickBot="1" x14ac:dyDescent="0.3">
      <c r="A26" s="26">
        <f t="shared" si="0"/>
        <v>15</v>
      </c>
      <c r="C26" s="41" t="s">
        <v>45</v>
      </c>
      <c r="D26" s="41"/>
      <c r="E26" s="66">
        <f>AVERAGE(E12:E24)</f>
        <v>3043171098.1376929</v>
      </c>
      <c r="F26" s="67"/>
      <c r="G26" s="66">
        <f>AVERAGE(G12:G24)</f>
        <v>1043571331.1099999</v>
      </c>
      <c r="H26" s="68"/>
      <c r="I26" s="66">
        <f>AVERAGE(I12:I24)</f>
        <v>3695600.9538461543</v>
      </c>
      <c r="J26" s="69"/>
      <c r="K26" s="66">
        <f>AVERAGE(K12:K24)</f>
        <v>371798385.31384605</v>
      </c>
      <c r="L26" s="70"/>
      <c r="M26" s="66">
        <f>AVERAGE(M12:M24)</f>
        <v>0</v>
      </c>
      <c r="N26" s="71"/>
      <c r="O26" s="66">
        <f>AVERAGE(O12:O24)</f>
        <v>4462236415.5153847</v>
      </c>
      <c r="Q26" s="66">
        <f>AVERAGE(Q12:Q24)</f>
        <v>46607572.427499995</v>
      </c>
    </row>
    <row r="27" spans="1:17" ht="15.75" thickTop="1" x14ac:dyDescent="0.25">
      <c r="A27" s="26">
        <f t="shared" si="0"/>
        <v>16</v>
      </c>
      <c r="B27" s="72"/>
      <c r="C27" s="72"/>
      <c r="D27" s="72"/>
      <c r="E27" s="73" t="s">
        <v>0</v>
      </c>
      <c r="F27" s="73"/>
      <c r="G27" s="73"/>
      <c r="H27" s="73"/>
      <c r="I27" s="73"/>
      <c r="J27" s="73"/>
      <c r="K27" s="73" t="s">
        <v>0</v>
      </c>
      <c r="L27" s="73"/>
      <c r="M27" s="73"/>
      <c r="N27" s="73"/>
      <c r="O27" s="73" t="s">
        <v>0</v>
      </c>
      <c r="P27" s="74" t="s">
        <v>0</v>
      </c>
    </row>
    <row r="28" spans="1:17" x14ac:dyDescent="0.25">
      <c r="A28" s="26">
        <f t="shared" si="0"/>
        <v>17</v>
      </c>
      <c r="E28" s="24"/>
      <c r="F28" s="16"/>
      <c r="J28" s="15"/>
      <c r="L28" s="15"/>
      <c r="M28" s="15"/>
      <c r="N28" s="15"/>
      <c r="O28" s="24"/>
    </row>
    <row r="29" spans="1:17" x14ac:dyDescent="0.25">
      <c r="A29" s="26">
        <f t="shared" si="0"/>
        <v>18</v>
      </c>
      <c r="E29" s="15"/>
      <c r="F29" s="16"/>
      <c r="I29" s="17"/>
      <c r="K29" s="18" t="s">
        <v>33</v>
      </c>
      <c r="M29" s="18" t="s">
        <v>34</v>
      </c>
      <c r="O29" s="24" t="s">
        <v>35</v>
      </c>
    </row>
    <row r="30" spans="1:17" x14ac:dyDescent="0.25">
      <c r="A30" s="26">
        <f t="shared" si="0"/>
        <v>19</v>
      </c>
      <c r="C30" s="20" t="s">
        <v>46</v>
      </c>
      <c r="E30" s="22" t="s">
        <v>38</v>
      </c>
      <c r="G30" s="22" t="s">
        <v>39</v>
      </c>
      <c r="H30" s="75"/>
      <c r="I30" s="22" t="s">
        <v>40</v>
      </c>
      <c r="K30" s="22" t="s">
        <v>41</v>
      </c>
      <c r="M30" s="23" t="s">
        <v>42</v>
      </c>
      <c r="N30" s="24"/>
      <c r="O30" s="23" t="s">
        <v>43</v>
      </c>
    </row>
    <row r="31" spans="1:17" x14ac:dyDescent="0.25">
      <c r="A31" s="26">
        <f t="shared" si="0"/>
        <v>20</v>
      </c>
      <c r="C31" s="55">
        <v>41974</v>
      </c>
      <c r="D31" s="27"/>
      <c r="E31" s="58">
        <v>1324366466.8199997</v>
      </c>
      <c r="F31" s="57"/>
      <c r="G31" s="58">
        <v>287011155.03000003</v>
      </c>
      <c r="H31" s="59"/>
      <c r="I31" s="58">
        <v>56494.879999999997</v>
      </c>
      <c r="J31" s="59"/>
      <c r="K31" s="58">
        <v>190524934.94999999</v>
      </c>
      <c r="L31" s="59"/>
      <c r="M31" s="58">
        <v>0</v>
      </c>
      <c r="N31" s="60"/>
      <c r="O31" s="58">
        <f t="shared" ref="O31:O43" si="2">SUM(E31:M31)</f>
        <v>1801959051.6799998</v>
      </c>
      <c r="Q31" s="76"/>
    </row>
    <row r="32" spans="1:17" x14ac:dyDescent="0.25">
      <c r="A32" s="26">
        <f t="shared" si="0"/>
        <v>21</v>
      </c>
      <c r="C32" s="55">
        <v>42005</v>
      </c>
      <c r="D32" s="27"/>
      <c r="E32" s="61">
        <v>1335714625.3800001</v>
      </c>
      <c r="F32" s="61"/>
      <c r="G32" s="61">
        <v>285739012.45000005</v>
      </c>
      <c r="H32" s="63"/>
      <c r="I32" s="61">
        <v>67538.510000000009</v>
      </c>
      <c r="J32" s="63"/>
      <c r="K32" s="61">
        <v>191969418.38</v>
      </c>
      <c r="L32" s="63"/>
      <c r="M32" s="61">
        <v>0</v>
      </c>
      <c r="N32" s="64"/>
      <c r="O32" s="61">
        <f t="shared" si="2"/>
        <v>1813490594.7200003</v>
      </c>
      <c r="Q32" s="77"/>
    </row>
    <row r="33" spans="1:17" x14ac:dyDescent="0.25">
      <c r="A33" s="26">
        <f t="shared" si="0"/>
        <v>22</v>
      </c>
      <c r="C33" s="27" t="s">
        <v>20</v>
      </c>
      <c r="D33" s="27"/>
      <c r="E33" s="61">
        <v>1342988758.9400003</v>
      </c>
      <c r="F33" s="61"/>
      <c r="G33" s="61">
        <v>287723543.91999996</v>
      </c>
      <c r="H33" s="63"/>
      <c r="I33" s="61">
        <v>78582.13</v>
      </c>
      <c r="J33" s="63"/>
      <c r="K33" s="61">
        <v>193457977.22999996</v>
      </c>
      <c r="L33" s="63"/>
      <c r="M33" s="61">
        <v>0</v>
      </c>
      <c r="N33" s="64"/>
      <c r="O33" s="61">
        <f t="shared" si="2"/>
        <v>1824248862.2200003</v>
      </c>
      <c r="Q33" s="78"/>
    </row>
    <row r="34" spans="1:17" x14ac:dyDescent="0.25">
      <c r="A34" s="26">
        <f t="shared" si="0"/>
        <v>23</v>
      </c>
      <c r="C34" s="27" t="s">
        <v>21</v>
      </c>
      <c r="D34" s="27"/>
      <c r="E34" s="61">
        <v>1349714348.0300002</v>
      </c>
      <c r="F34" s="61"/>
      <c r="G34" s="61">
        <v>291404978.57999998</v>
      </c>
      <c r="H34" s="63"/>
      <c r="I34" s="61">
        <v>89625.779999999984</v>
      </c>
      <c r="J34" s="63"/>
      <c r="K34" s="61">
        <v>195156146.53999999</v>
      </c>
      <c r="L34" s="63"/>
      <c r="M34" s="61">
        <v>0</v>
      </c>
      <c r="N34" s="64"/>
      <c r="O34" s="61">
        <f t="shared" si="2"/>
        <v>1836365098.9300001</v>
      </c>
      <c r="Q34" s="78"/>
    </row>
    <row r="35" spans="1:17" x14ac:dyDescent="0.25">
      <c r="A35" s="26">
        <f t="shared" si="0"/>
        <v>24</v>
      </c>
      <c r="C35" s="27" t="s">
        <v>22</v>
      </c>
      <c r="D35" s="27"/>
      <c r="E35" s="61">
        <v>1357227025.6499999</v>
      </c>
      <c r="F35" s="61"/>
      <c r="G35" s="61">
        <v>293321444.13999999</v>
      </c>
      <c r="H35" s="63"/>
      <c r="I35" s="61">
        <v>100669.38999999998</v>
      </c>
      <c r="J35" s="63"/>
      <c r="K35" s="61">
        <v>196458503.11000001</v>
      </c>
      <c r="L35" s="63"/>
      <c r="M35" s="61">
        <v>0</v>
      </c>
      <c r="N35" s="64"/>
      <c r="O35" s="61">
        <f t="shared" si="2"/>
        <v>1847107642.29</v>
      </c>
      <c r="Q35" s="78"/>
    </row>
    <row r="36" spans="1:17" x14ac:dyDescent="0.25">
      <c r="A36" s="26">
        <f t="shared" si="0"/>
        <v>25</v>
      </c>
      <c r="C36" s="27" t="s">
        <v>23</v>
      </c>
      <c r="D36" s="27"/>
      <c r="E36" s="61">
        <v>1365072486.0799997</v>
      </c>
      <c r="F36" s="61"/>
      <c r="G36" s="61">
        <v>296497359.72999996</v>
      </c>
      <c r="H36" s="63"/>
      <c r="I36" s="61">
        <v>111713.05</v>
      </c>
      <c r="J36" s="63"/>
      <c r="K36" s="61">
        <v>196919425.49999997</v>
      </c>
      <c r="L36" s="63"/>
      <c r="M36" s="61">
        <v>0</v>
      </c>
      <c r="N36" s="64"/>
      <c r="O36" s="61">
        <f t="shared" si="2"/>
        <v>1858600984.3599997</v>
      </c>
      <c r="Q36" s="78"/>
    </row>
    <row r="37" spans="1:17" x14ac:dyDescent="0.25">
      <c r="A37" s="26">
        <f t="shared" si="0"/>
        <v>26</v>
      </c>
      <c r="C37" s="27" t="s">
        <v>24</v>
      </c>
      <c r="D37" s="27"/>
      <c r="E37" s="61">
        <v>1421198563.2099998</v>
      </c>
      <c r="F37" s="61"/>
      <c r="G37" s="61">
        <v>298730319.13999999</v>
      </c>
      <c r="H37" s="63"/>
      <c r="I37" s="61">
        <v>122756.65</v>
      </c>
      <c r="J37" s="63"/>
      <c r="K37" s="61">
        <v>198357218.49000004</v>
      </c>
      <c r="L37" s="63"/>
      <c r="M37" s="61">
        <v>0</v>
      </c>
      <c r="N37" s="64"/>
      <c r="O37" s="61">
        <f t="shared" si="2"/>
        <v>1918408857.49</v>
      </c>
      <c r="Q37" s="78"/>
    </row>
    <row r="38" spans="1:17" x14ac:dyDescent="0.25">
      <c r="A38" s="26">
        <f t="shared" si="0"/>
        <v>27</v>
      </c>
      <c r="C38" s="27" t="s">
        <v>25</v>
      </c>
      <c r="D38" s="27"/>
      <c r="E38" s="61">
        <v>1429086635.4199996</v>
      </c>
      <c r="F38" s="61"/>
      <c r="G38" s="61">
        <v>301045861.25</v>
      </c>
      <c r="H38" s="63"/>
      <c r="I38" s="61">
        <v>133800.31</v>
      </c>
      <c r="J38" s="63"/>
      <c r="K38" s="61">
        <v>199795439.49000004</v>
      </c>
      <c r="L38" s="63"/>
      <c r="M38" s="61">
        <v>0</v>
      </c>
      <c r="N38" s="64"/>
      <c r="O38" s="61">
        <f t="shared" si="2"/>
        <v>1930061736.4699996</v>
      </c>
      <c r="Q38" s="78"/>
    </row>
    <row r="39" spans="1:17" x14ac:dyDescent="0.25">
      <c r="A39" s="26">
        <f t="shared" si="0"/>
        <v>28</v>
      </c>
      <c r="C39" s="27" t="s">
        <v>26</v>
      </c>
      <c r="D39" s="27"/>
      <c r="E39" s="61">
        <v>1436622220.9000001</v>
      </c>
      <c r="F39" s="61"/>
      <c r="G39" s="61">
        <v>303073948.61000001</v>
      </c>
      <c r="H39" s="63"/>
      <c r="I39" s="61">
        <v>144843.9</v>
      </c>
      <c r="J39" s="63"/>
      <c r="K39" s="61">
        <v>201172565.41</v>
      </c>
      <c r="L39" s="63"/>
      <c r="M39" s="61">
        <v>0</v>
      </c>
      <c r="N39" s="64"/>
      <c r="O39" s="61">
        <f t="shared" si="2"/>
        <v>1941013578.8200004</v>
      </c>
      <c r="Q39" s="78"/>
    </row>
    <row r="40" spans="1:17" x14ac:dyDescent="0.25">
      <c r="A40" s="26">
        <f t="shared" si="0"/>
        <v>29</v>
      </c>
      <c r="C40" s="27" t="s">
        <v>27</v>
      </c>
      <c r="D40" s="27"/>
      <c r="E40" s="61">
        <v>1444570829.1900001</v>
      </c>
      <c r="F40" s="61"/>
      <c r="G40" s="61">
        <v>308804712.12000006</v>
      </c>
      <c r="H40" s="63"/>
      <c r="I40" s="61">
        <v>155887.59</v>
      </c>
      <c r="J40" s="63"/>
      <c r="K40" s="61">
        <v>199240675.38999999</v>
      </c>
      <c r="L40" s="63"/>
      <c r="M40" s="61">
        <v>0</v>
      </c>
      <c r="N40" s="64"/>
      <c r="O40" s="61">
        <f t="shared" si="2"/>
        <v>1952772104.29</v>
      </c>
      <c r="Q40" s="78"/>
    </row>
    <row r="41" spans="1:17" x14ac:dyDescent="0.25">
      <c r="A41" s="26">
        <f t="shared" si="0"/>
        <v>30</v>
      </c>
      <c r="C41" s="27" t="s">
        <v>28</v>
      </c>
      <c r="D41" s="27"/>
      <c r="E41" s="61">
        <v>1452533479.3499999</v>
      </c>
      <c r="F41" s="61"/>
      <c r="G41" s="61">
        <v>310942414.88</v>
      </c>
      <c r="H41" s="63"/>
      <c r="I41" s="61">
        <v>166931.18</v>
      </c>
      <c r="J41" s="63"/>
      <c r="K41" s="61">
        <v>200678672.71000001</v>
      </c>
      <c r="L41" s="63"/>
      <c r="M41" s="61">
        <v>0</v>
      </c>
      <c r="N41" s="64"/>
      <c r="O41" s="61">
        <f t="shared" si="2"/>
        <v>1964321498.1200001</v>
      </c>
      <c r="Q41" s="78"/>
    </row>
    <row r="42" spans="1:17" x14ac:dyDescent="0.25">
      <c r="A42" s="26">
        <f t="shared" si="0"/>
        <v>31</v>
      </c>
      <c r="C42" s="27" t="s">
        <v>29</v>
      </c>
      <c r="D42" s="27"/>
      <c r="E42" s="61">
        <v>1460448927.9400001</v>
      </c>
      <c r="F42" s="61"/>
      <c r="G42" s="61">
        <v>313096524.62</v>
      </c>
      <c r="H42" s="63"/>
      <c r="I42" s="61">
        <v>177979.75000000003</v>
      </c>
      <c r="J42" s="63"/>
      <c r="K42" s="61">
        <v>199925342.90000004</v>
      </c>
      <c r="L42" s="63"/>
      <c r="M42" s="61">
        <v>0</v>
      </c>
      <c r="N42" s="64"/>
      <c r="O42" s="61">
        <f t="shared" si="2"/>
        <v>1973648775.21</v>
      </c>
      <c r="Q42" s="78"/>
    </row>
    <row r="43" spans="1:17" x14ac:dyDescent="0.25">
      <c r="A43" s="26">
        <f t="shared" si="0"/>
        <v>32</v>
      </c>
      <c r="C43" s="65">
        <v>42339</v>
      </c>
      <c r="D43" s="27"/>
      <c r="E43" s="61">
        <v>1468410363.6100001</v>
      </c>
      <c r="F43" s="61"/>
      <c r="G43" s="61">
        <v>314877793.25</v>
      </c>
      <c r="H43" s="63"/>
      <c r="I43" s="61">
        <v>189028.19999999998</v>
      </c>
      <c r="J43" s="63"/>
      <c r="K43" s="61">
        <v>201126063.96999997</v>
      </c>
      <c r="L43" s="63"/>
      <c r="M43" s="61">
        <v>0</v>
      </c>
      <c r="N43" s="64"/>
      <c r="O43" s="61">
        <f t="shared" si="2"/>
        <v>1984603249.0300002</v>
      </c>
      <c r="Q43" s="78"/>
    </row>
    <row r="44" spans="1:17" x14ac:dyDescent="0.25">
      <c r="A44" s="26">
        <f t="shared" si="0"/>
        <v>33</v>
      </c>
      <c r="C44" s="27"/>
      <c r="D44" s="27"/>
      <c r="E44" s="34"/>
      <c r="G44" s="34"/>
      <c r="I44" s="34"/>
      <c r="J44" s="36"/>
      <c r="K44" s="34"/>
      <c r="L44" s="36"/>
      <c r="M44" s="37"/>
      <c r="N44" s="38"/>
      <c r="O44" s="39"/>
    </row>
    <row r="45" spans="1:17" ht="15.75" thickBot="1" x14ac:dyDescent="0.3">
      <c r="A45" s="26">
        <f t="shared" si="0"/>
        <v>34</v>
      </c>
      <c r="C45" s="79" t="s">
        <v>45</v>
      </c>
      <c r="D45" s="41"/>
      <c r="E45" s="66">
        <f>AVERAGE(E31:E43)</f>
        <v>1399073440.8092308</v>
      </c>
      <c r="G45" s="66">
        <f>AVERAGE(G31:G43)</f>
        <v>299405312.90153843</v>
      </c>
      <c r="H45" s="8"/>
      <c r="I45" s="66">
        <f>AVERAGE(I31:I43)</f>
        <v>122757.79384615383</v>
      </c>
      <c r="J45" s="43"/>
      <c r="K45" s="66">
        <f>AVERAGE(K31:K43)</f>
        <v>197290952.6207692</v>
      </c>
      <c r="L45" s="44"/>
      <c r="M45" s="66">
        <f>AVERAGE(M31:M43)</f>
        <v>0</v>
      </c>
      <c r="N45" s="45"/>
      <c r="O45" s="66">
        <f>AVERAGE(O31:O43)</f>
        <v>1895892464.1253843</v>
      </c>
    </row>
    <row r="46" spans="1:17" ht="15.75" thickTop="1" x14ac:dyDescent="0.25">
      <c r="A46" s="26">
        <f t="shared" si="0"/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7" x14ac:dyDescent="0.25">
      <c r="A47" s="26">
        <f t="shared" si="0"/>
        <v>36</v>
      </c>
      <c r="E47" s="24"/>
      <c r="F47" s="16"/>
      <c r="J47" s="15"/>
      <c r="L47" s="15"/>
      <c r="M47" s="15"/>
      <c r="N47" s="15"/>
      <c r="O47" s="24"/>
    </row>
    <row r="48" spans="1:17" x14ac:dyDescent="0.25">
      <c r="A48" s="26">
        <f t="shared" si="0"/>
        <v>37</v>
      </c>
      <c r="E48" s="15"/>
      <c r="F48" s="16"/>
      <c r="I48" s="17"/>
      <c r="K48" s="18" t="s">
        <v>33</v>
      </c>
      <c r="M48" s="18" t="s">
        <v>34</v>
      </c>
      <c r="O48" s="24" t="s">
        <v>47</v>
      </c>
    </row>
    <row r="49" spans="1:15" x14ac:dyDescent="0.25">
      <c r="A49" s="26">
        <f t="shared" si="0"/>
        <v>38</v>
      </c>
      <c r="C49" s="20" t="s">
        <v>48</v>
      </c>
      <c r="E49" s="22" t="s">
        <v>38</v>
      </c>
      <c r="G49" s="22" t="s">
        <v>39</v>
      </c>
      <c r="I49" s="22" t="s">
        <v>40</v>
      </c>
      <c r="K49" s="22" t="s">
        <v>41</v>
      </c>
      <c r="M49" s="23" t="s">
        <v>42</v>
      </c>
      <c r="N49" s="24"/>
      <c r="O49" s="23" t="s">
        <v>43</v>
      </c>
    </row>
    <row r="50" spans="1:15" x14ac:dyDescent="0.25">
      <c r="A50" s="26">
        <f t="shared" si="0"/>
        <v>39</v>
      </c>
      <c r="C50" s="55">
        <v>41974</v>
      </c>
      <c r="D50" s="27"/>
      <c r="E50" s="58">
        <f>E12-E31</f>
        <v>1664125378.0900002</v>
      </c>
      <c r="F50" s="80"/>
      <c r="G50" s="58">
        <f t="shared" ref="G50:G62" si="3">G12-G31</f>
        <v>647640951.87999988</v>
      </c>
      <c r="H50" s="81"/>
      <c r="I50" s="58">
        <f t="shared" ref="I50:I62" si="4">I12-I31</f>
        <v>134715.08000000002</v>
      </c>
      <c r="J50" s="81"/>
      <c r="K50" s="58">
        <f t="shared" ref="K50:K62" si="5">K12-K31</f>
        <v>179086817.94999999</v>
      </c>
      <c r="L50" s="81"/>
      <c r="M50" s="58">
        <f t="shared" ref="M50:M62" si="6">M12-M31</f>
        <v>0</v>
      </c>
      <c r="N50" s="60"/>
      <c r="O50" s="58">
        <f t="shared" ref="O50:O62" si="7">O12-O31</f>
        <v>2490987863</v>
      </c>
    </row>
    <row r="51" spans="1:15" x14ac:dyDescent="0.25">
      <c r="A51" s="26">
        <f t="shared" si="0"/>
        <v>40</v>
      </c>
      <c r="C51" s="55">
        <v>42005</v>
      </c>
      <c r="D51" s="27"/>
      <c r="E51" s="61">
        <f>E13-E32</f>
        <v>1665669966.3899999</v>
      </c>
      <c r="F51" s="82"/>
      <c r="G51" s="61">
        <f t="shared" si="3"/>
        <v>640903988.53999996</v>
      </c>
      <c r="H51" s="83"/>
      <c r="I51" s="61">
        <f t="shared" si="4"/>
        <v>3919802.1500000004</v>
      </c>
      <c r="J51" s="83"/>
      <c r="K51" s="61">
        <f t="shared" si="5"/>
        <v>177803225.33999997</v>
      </c>
      <c r="L51" s="83"/>
      <c r="M51" s="61">
        <f t="shared" si="6"/>
        <v>0</v>
      </c>
      <c r="N51" s="64"/>
      <c r="O51" s="61">
        <f t="shared" si="7"/>
        <v>2488296982.4200001</v>
      </c>
    </row>
    <row r="52" spans="1:15" x14ac:dyDescent="0.25">
      <c r="A52" s="26">
        <f t="shared" si="0"/>
        <v>41</v>
      </c>
      <c r="C52" s="27" t="s">
        <v>20</v>
      </c>
      <c r="D52" s="27"/>
      <c r="E52" s="61">
        <f>E14-E33</f>
        <v>1661312076.8399999</v>
      </c>
      <c r="F52" s="82"/>
      <c r="G52" s="61">
        <f t="shared" si="3"/>
        <v>656666412.59000003</v>
      </c>
      <c r="H52" s="83"/>
      <c r="I52" s="61">
        <f t="shared" si="4"/>
        <v>3908758.5300000003</v>
      </c>
      <c r="J52" s="83"/>
      <c r="K52" s="61">
        <f t="shared" si="5"/>
        <v>177557721.38000005</v>
      </c>
      <c r="L52" s="83"/>
      <c r="M52" s="61">
        <f t="shared" si="6"/>
        <v>0</v>
      </c>
      <c r="N52" s="64"/>
      <c r="O52" s="61">
        <f t="shared" si="7"/>
        <v>2499444969.3399992</v>
      </c>
    </row>
    <row r="53" spans="1:15" x14ac:dyDescent="0.25">
      <c r="A53" s="26">
        <f t="shared" si="0"/>
        <v>42</v>
      </c>
      <c r="C53" s="27" t="s">
        <v>21</v>
      </c>
      <c r="D53" s="27"/>
      <c r="E53" s="61">
        <f>E15-E34</f>
        <v>1655370321.6700001</v>
      </c>
      <c r="F53" s="82"/>
      <c r="G53" s="61">
        <f t="shared" si="3"/>
        <v>665591175.13000011</v>
      </c>
      <c r="H53" s="83"/>
      <c r="I53" s="61">
        <f t="shared" si="4"/>
        <v>3897714.8800000004</v>
      </c>
      <c r="J53" s="83"/>
      <c r="K53" s="61">
        <f t="shared" si="5"/>
        <v>177157865.65000001</v>
      </c>
      <c r="L53" s="83"/>
      <c r="M53" s="61">
        <f t="shared" si="6"/>
        <v>0</v>
      </c>
      <c r="N53" s="64"/>
      <c r="O53" s="61">
        <f t="shared" si="7"/>
        <v>2502017077.3299999</v>
      </c>
    </row>
    <row r="54" spans="1:15" x14ac:dyDescent="0.25">
      <c r="A54" s="26">
        <f t="shared" si="0"/>
        <v>43</v>
      </c>
      <c r="C54" s="27" t="s">
        <v>22</v>
      </c>
      <c r="D54" s="27"/>
      <c r="E54" s="61">
        <f t="shared" ref="E54:E62" si="8">E16-E35</f>
        <v>1652621565.72</v>
      </c>
      <c r="F54" s="82"/>
      <c r="G54" s="61">
        <f t="shared" si="3"/>
        <v>759121081.93999994</v>
      </c>
      <c r="H54" s="83"/>
      <c r="I54" s="61">
        <f t="shared" si="4"/>
        <v>3886671.27</v>
      </c>
      <c r="J54" s="83"/>
      <c r="K54" s="61">
        <f t="shared" si="5"/>
        <v>176545896.22999996</v>
      </c>
      <c r="L54" s="83"/>
      <c r="M54" s="61">
        <f t="shared" si="6"/>
        <v>0</v>
      </c>
      <c r="N54" s="64"/>
      <c r="O54" s="61">
        <f t="shared" si="7"/>
        <v>2592175215.1599998</v>
      </c>
    </row>
    <row r="55" spans="1:15" x14ac:dyDescent="0.25">
      <c r="A55" s="26">
        <f t="shared" si="0"/>
        <v>44</v>
      </c>
      <c r="C55" s="27" t="s">
        <v>23</v>
      </c>
      <c r="D55" s="27"/>
      <c r="E55" s="61">
        <f t="shared" si="8"/>
        <v>1645787275.5900009</v>
      </c>
      <c r="F55" s="82"/>
      <c r="G55" s="61">
        <f t="shared" si="3"/>
        <v>760002989.51999998</v>
      </c>
      <c r="H55" s="83"/>
      <c r="I55" s="61">
        <f t="shared" si="4"/>
        <v>3875627.6100000003</v>
      </c>
      <c r="J55" s="83"/>
      <c r="K55" s="61">
        <f t="shared" si="5"/>
        <v>176077567.44000003</v>
      </c>
      <c r="L55" s="83"/>
      <c r="M55" s="61">
        <f t="shared" si="6"/>
        <v>0</v>
      </c>
      <c r="N55" s="64"/>
      <c r="O55" s="61">
        <f t="shared" si="7"/>
        <v>2585743460.1600008</v>
      </c>
    </row>
    <row r="56" spans="1:15" x14ac:dyDescent="0.25">
      <c r="A56" s="26">
        <f t="shared" si="0"/>
        <v>45</v>
      </c>
      <c r="C56" s="27" t="s">
        <v>24</v>
      </c>
      <c r="D56" s="27"/>
      <c r="E56" s="61">
        <f t="shared" si="8"/>
        <v>1641810462.4000003</v>
      </c>
      <c r="F56" s="82"/>
      <c r="G56" s="61">
        <f t="shared" si="3"/>
        <v>779145585.70999992</v>
      </c>
      <c r="H56" s="83"/>
      <c r="I56" s="61">
        <f t="shared" si="4"/>
        <v>3864584.0100000002</v>
      </c>
      <c r="J56" s="83"/>
      <c r="K56" s="61">
        <f t="shared" si="5"/>
        <v>175248785.37999997</v>
      </c>
      <c r="L56" s="83"/>
      <c r="M56" s="61">
        <f t="shared" si="6"/>
        <v>0</v>
      </c>
      <c r="N56" s="64"/>
      <c r="O56" s="61">
        <f t="shared" si="7"/>
        <v>2600069417.5</v>
      </c>
    </row>
    <row r="57" spans="1:15" x14ac:dyDescent="0.25">
      <c r="A57" s="26">
        <f t="shared" si="0"/>
        <v>46</v>
      </c>
      <c r="C57" s="27" t="s">
        <v>25</v>
      </c>
      <c r="D57" s="27"/>
      <c r="E57" s="61">
        <f t="shared" si="8"/>
        <v>1638923203.190001</v>
      </c>
      <c r="F57" s="82"/>
      <c r="G57" s="61">
        <f t="shared" si="3"/>
        <v>790590325.16000009</v>
      </c>
      <c r="H57" s="83"/>
      <c r="I57" s="61">
        <f t="shared" si="4"/>
        <v>3853540.35</v>
      </c>
      <c r="J57" s="83"/>
      <c r="K57" s="61">
        <f t="shared" si="5"/>
        <v>174419614.01999995</v>
      </c>
      <c r="L57" s="83"/>
      <c r="M57" s="61">
        <f t="shared" si="6"/>
        <v>0</v>
      </c>
      <c r="N57" s="64"/>
      <c r="O57" s="61">
        <f t="shared" si="7"/>
        <v>2607786682.7200012</v>
      </c>
    </row>
    <row r="58" spans="1:15" x14ac:dyDescent="0.25">
      <c r="A58" s="26">
        <f t="shared" si="0"/>
        <v>47</v>
      </c>
      <c r="C58" s="27" t="s">
        <v>26</v>
      </c>
      <c r="D58" s="27"/>
      <c r="E58" s="61">
        <f t="shared" si="8"/>
        <v>1633069713.1800008</v>
      </c>
      <c r="F58" s="82"/>
      <c r="G58" s="61">
        <f t="shared" si="3"/>
        <v>790194108.45000017</v>
      </c>
      <c r="H58" s="83"/>
      <c r="I58" s="61">
        <f t="shared" si="4"/>
        <v>3842496.7600000002</v>
      </c>
      <c r="J58" s="83"/>
      <c r="K58" s="61">
        <f t="shared" si="5"/>
        <v>173980567.71000007</v>
      </c>
      <c r="L58" s="83"/>
      <c r="M58" s="61">
        <f t="shared" si="6"/>
        <v>0</v>
      </c>
      <c r="N58" s="64"/>
      <c r="O58" s="61">
        <f t="shared" si="7"/>
        <v>2601086886.1000004</v>
      </c>
    </row>
    <row r="59" spans="1:15" x14ac:dyDescent="0.25">
      <c r="A59" s="26">
        <f t="shared" si="0"/>
        <v>48</v>
      </c>
      <c r="C59" s="27" t="s">
        <v>27</v>
      </c>
      <c r="D59" s="27"/>
      <c r="E59" s="61">
        <f t="shared" si="8"/>
        <v>1627150729.8400006</v>
      </c>
      <c r="F59" s="82"/>
      <c r="G59" s="61">
        <f t="shared" si="3"/>
        <v>793954946.05999994</v>
      </c>
      <c r="H59" s="83"/>
      <c r="I59" s="61">
        <f t="shared" si="4"/>
        <v>3831453.0700000003</v>
      </c>
      <c r="J59" s="83"/>
      <c r="K59" s="61">
        <f t="shared" si="5"/>
        <v>170312242.13999999</v>
      </c>
      <c r="L59" s="83"/>
      <c r="M59" s="61">
        <f t="shared" si="6"/>
        <v>0</v>
      </c>
      <c r="N59" s="64"/>
      <c r="O59" s="61">
        <f t="shared" si="7"/>
        <v>2595249371.1100006</v>
      </c>
    </row>
    <row r="60" spans="1:15" x14ac:dyDescent="0.25">
      <c r="A60" s="26">
        <f t="shared" si="0"/>
        <v>49</v>
      </c>
      <c r="C60" s="27" t="s">
        <v>28</v>
      </c>
      <c r="D60" s="27"/>
      <c r="E60" s="61">
        <f t="shared" si="8"/>
        <v>1626120110.4000006</v>
      </c>
      <c r="F60" s="82"/>
      <c r="G60" s="61">
        <f t="shared" si="3"/>
        <v>793933164.33000004</v>
      </c>
      <c r="H60" s="83"/>
      <c r="I60" s="61">
        <f t="shared" si="4"/>
        <v>3820409.48</v>
      </c>
      <c r="J60" s="83"/>
      <c r="K60" s="61">
        <f t="shared" si="5"/>
        <v>169530249.50999996</v>
      </c>
      <c r="L60" s="83"/>
      <c r="M60" s="61">
        <f t="shared" si="6"/>
        <v>0</v>
      </c>
      <c r="N60" s="64"/>
      <c r="O60" s="61">
        <f t="shared" si="7"/>
        <v>2593403933.7200003</v>
      </c>
    </row>
    <row r="61" spans="1:15" x14ac:dyDescent="0.25">
      <c r="A61" s="26">
        <f t="shared" si="0"/>
        <v>50</v>
      </c>
      <c r="C61" s="27" t="s">
        <v>29</v>
      </c>
      <c r="D61" s="27"/>
      <c r="E61" s="61">
        <f t="shared" si="8"/>
        <v>1617199992.0300002</v>
      </c>
      <c r="F61" s="82"/>
      <c r="G61" s="61">
        <f t="shared" si="3"/>
        <v>793839097.84000003</v>
      </c>
      <c r="H61" s="83"/>
      <c r="I61" s="61">
        <f t="shared" si="4"/>
        <v>3811118.1700000004</v>
      </c>
      <c r="J61" s="83"/>
      <c r="K61" s="61">
        <f t="shared" si="5"/>
        <v>169051301.26999998</v>
      </c>
      <c r="L61" s="83"/>
      <c r="M61" s="61">
        <f t="shared" si="6"/>
        <v>0</v>
      </c>
      <c r="N61" s="64"/>
      <c r="O61" s="61">
        <f t="shared" si="7"/>
        <v>2583901509.3100004</v>
      </c>
    </row>
    <row r="62" spans="1:15" x14ac:dyDescent="0.25">
      <c r="A62" s="26">
        <f t="shared" si="0"/>
        <v>51</v>
      </c>
      <c r="C62" s="65">
        <v>42339</v>
      </c>
      <c r="D62" s="27"/>
      <c r="E62" s="61">
        <f t="shared" si="8"/>
        <v>1644108749.9299998</v>
      </c>
      <c r="F62" s="82"/>
      <c r="G62" s="61">
        <f t="shared" si="3"/>
        <v>802574409.55999994</v>
      </c>
      <c r="H62" s="83"/>
      <c r="I62" s="61">
        <f t="shared" si="4"/>
        <v>3800069.72</v>
      </c>
      <c r="J62" s="83"/>
      <c r="K62" s="61">
        <f t="shared" si="5"/>
        <v>171824770.99000007</v>
      </c>
      <c r="L62" s="83"/>
      <c r="M62" s="61">
        <f t="shared" si="6"/>
        <v>0</v>
      </c>
      <c r="N62" s="64"/>
      <c r="O62" s="61">
        <f t="shared" si="7"/>
        <v>2622308000.1999993</v>
      </c>
    </row>
    <row r="63" spans="1:15" x14ac:dyDescent="0.25">
      <c r="A63" s="26">
        <f t="shared" si="0"/>
        <v>52</v>
      </c>
      <c r="C63" s="27"/>
      <c r="D63" s="27"/>
      <c r="E63" s="34"/>
      <c r="G63" s="34"/>
      <c r="I63" s="34"/>
      <c r="J63" s="36"/>
      <c r="K63" s="34"/>
      <c r="L63" s="36"/>
      <c r="M63" s="37"/>
      <c r="N63" s="38"/>
      <c r="O63" s="39"/>
    </row>
    <row r="64" spans="1:15" ht="15.75" thickBot="1" x14ac:dyDescent="0.3">
      <c r="A64" s="26">
        <f t="shared" si="0"/>
        <v>53</v>
      </c>
      <c r="C64" s="41" t="s">
        <v>45</v>
      </c>
      <c r="D64" s="41"/>
      <c r="E64" s="66">
        <f>AVERAGE(E50:E62)</f>
        <v>1644097657.3284616</v>
      </c>
      <c r="G64" s="66">
        <f>AVERAGE(G50:G62)</f>
        <v>744166018.20846152</v>
      </c>
      <c r="H64" s="8"/>
      <c r="I64" s="66">
        <f>AVERAGE(I50:I62)</f>
        <v>3572843.1600000006</v>
      </c>
      <c r="J64" s="43"/>
      <c r="K64" s="66">
        <f>AVERAGE(K50:K62)</f>
        <v>174507432.69307691</v>
      </c>
      <c r="L64" s="44"/>
      <c r="M64" s="66">
        <f>AVERAGE(M50:M62)</f>
        <v>0</v>
      </c>
      <c r="N64" s="45"/>
      <c r="O64" s="66">
        <f>AVERAGE(O50:O62)</f>
        <v>2566343951.3900003</v>
      </c>
    </row>
    <row r="65" spans="5:15" ht="15.75" thickTop="1" x14ac:dyDescent="0.25">
      <c r="E65" s="46"/>
      <c r="G65" s="49"/>
    </row>
    <row r="66" spans="5:15" x14ac:dyDescent="0.25">
      <c r="E66" s="46"/>
      <c r="G66" s="49"/>
    </row>
    <row r="67" spans="5:15" x14ac:dyDescent="0.25"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K1048576"/>
    </sheetView>
  </sheetViews>
  <sheetFormatPr defaultRowHeight="15" x14ac:dyDescent="0.25"/>
  <cols>
    <col min="1" max="1" width="5.85546875" customWidth="1"/>
    <col min="2" max="2" width="2.28515625" customWidth="1"/>
    <col min="3" max="3" width="19" bestFit="1" customWidth="1"/>
    <col min="4" max="4" width="2.28515625" customWidth="1"/>
    <col min="5" max="5" width="15.5703125" customWidth="1"/>
    <col min="6" max="6" width="2" customWidth="1"/>
    <col min="7" max="7" width="15.5703125" customWidth="1"/>
    <col min="8" max="8" width="1.85546875" customWidth="1"/>
    <col min="9" max="9" width="15.5703125" customWidth="1"/>
    <col min="10" max="10" width="2.140625" customWidth="1"/>
    <col min="11" max="11" width="15.5703125" bestFit="1" customWidth="1"/>
  </cols>
  <sheetData>
    <row r="1" spans="1:11" x14ac:dyDescent="0.25">
      <c r="A1" s="7" t="s">
        <v>5</v>
      </c>
      <c r="B1" s="7"/>
    </row>
    <row r="2" spans="1:11" x14ac:dyDescent="0.25">
      <c r="A2" s="7" t="s">
        <v>49</v>
      </c>
      <c r="B2" s="7"/>
    </row>
    <row r="3" spans="1:11" x14ac:dyDescent="0.25">
      <c r="A3" s="11" t="s">
        <v>50</v>
      </c>
      <c r="B3" s="11"/>
    </row>
    <row r="7" spans="1:11" x14ac:dyDescent="0.25">
      <c r="A7" s="13" t="s">
        <v>8</v>
      </c>
      <c r="B7" s="13"/>
    </row>
    <row r="8" spans="1:11" x14ac:dyDescent="0.25">
      <c r="A8" s="19" t="s">
        <v>11</v>
      </c>
      <c r="B8" s="84"/>
      <c r="C8" s="20" t="s">
        <v>51</v>
      </c>
      <c r="D8" s="21"/>
      <c r="E8" s="22" t="s">
        <v>52</v>
      </c>
      <c r="F8" s="49"/>
      <c r="G8" s="25" t="s">
        <v>53</v>
      </c>
      <c r="H8" s="49"/>
      <c r="I8" s="25" t="s">
        <v>54</v>
      </c>
      <c r="K8" s="25" t="s">
        <v>34</v>
      </c>
    </row>
    <row r="9" spans="1:11" x14ac:dyDescent="0.25">
      <c r="A9" s="26">
        <v>1</v>
      </c>
      <c r="B9" s="26"/>
      <c r="C9" s="27" t="s">
        <v>55</v>
      </c>
      <c r="D9" s="27"/>
      <c r="E9" s="85">
        <v>0</v>
      </c>
      <c r="F9" s="86"/>
      <c r="G9" s="85">
        <v>18326110.509999998</v>
      </c>
      <c r="H9" s="85"/>
      <c r="I9" s="85">
        <v>83133441.659999996</v>
      </c>
      <c r="J9" s="87"/>
      <c r="K9" s="85">
        <f>SUM(E9:I9)</f>
        <v>101459552.16999999</v>
      </c>
    </row>
    <row r="10" spans="1:11" x14ac:dyDescent="0.25">
      <c r="A10" s="26">
        <v>2</v>
      </c>
      <c r="B10" s="26"/>
      <c r="C10" s="27" t="s">
        <v>19</v>
      </c>
      <c r="D10" s="27"/>
      <c r="E10" s="85">
        <v>0</v>
      </c>
      <c r="F10" s="86"/>
      <c r="G10" s="88">
        <v>19106232.629999995</v>
      </c>
      <c r="H10" s="85"/>
      <c r="I10" s="88">
        <v>84780522.609999999</v>
      </c>
      <c r="K10" s="85">
        <f t="shared" ref="K10:K21" si="0">SUM(E10:I10)</f>
        <v>103886755.23999999</v>
      </c>
    </row>
    <row r="11" spans="1:11" x14ac:dyDescent="0.25">
      <c r="A11" s="26">
        <v>3</v>
      </c>
      <c r="B11" s="26"/>
      <c r="C11" s="27" t="s">
        <v>20</v>
      </c>
      <c r="D11" s="27"/>
      <c r="E11" s="85">
        <v>0</v>
      </c>
      <c r="F11" s="86"/>
      <c r="G11" s="88">
        <v>9675941.8100000005</v>
      </c>
      <c r="H11" s="85"/>
      <c r="I11" s="88">
        <v>86642431.75999999</v>
      </c>
      <c r="K11" s="85">
        <f t="shared" si="0"/>
        <v>96318373.569999993</v>
      </c>
    </row>
    <row r="12" spans="1:11" x14ac:dyDescent="0.25">
      <c r="A12" s="26">
        <v>4</v>
      </c>
      <c r="B12" s="26"/>
      <c r="C12" s="27" t="s">
        <v>21</v>
      </c>
      <c r="D12" s="27"/>
      <c r="E12" s="85">
        <v>0</v>
      </c>
      <c r="F12" s="86"/>
      <c r="G12" s="88">
        <v>961547.69000000041</v>
      </c>
      <c r="H12" s="85"/>
      <c r="I12" s="88">
        <v>87620736.980000004</v>
      </c>
      <c r="K12" s="85">
        <f t="shared" si="0"/>
        <v>88582284.670000002</v>
      </c>
    </row>
    <row r="13" spans="1:11" x14ac:dyDescent="0.25">
      <c r="A13" s="26">
        <v>5</v>
      </c>
      <c r="B13" s="26"/>
      <c r="C13" s="27" t="s">
        <v>22</v>
      </c>
      <c r="D13" s="27"/>
      <c r="E13" s="85">
        <v>0</v>
      </c>
      <c r="F13" s="86"/>
      <c r="G13" s="88">
        <v>-535739.88999999955</v>
      </c>
      <c r="H13" s="85"/>
      <c r="I13" s="88">
        <v>1616687.8000000035</v>
      </c>
      <c r="K13" s="85">
        <f t="shared" si="0"/>
        <v>1080947.9100000039</v>
      </c>
    </row>
    <row r="14" spans="1:11" x14ac:dyDescent="0.25">
      <c r="A14" s="26">
        <v>6</v>
      </c>
      <c r="B14" s="26"/>
      <c r="C14" s="27" t="s">
        <v>23</v>
      </c>
      <c r="D14" s="27"/>
      <c r="E14" s="85">
        <v>0</v>
      </c>
      <c r="F14" s="86"/>
      <c r="G14" s="88">
        <v>396668.41000000085</v>
      </c>
      <c r="H14" s="89"/>
      <c r="I14" s="88">
        <v>489454.78000000352</v>
      </c>
      <c r="J14" s="90"/>
      <c r="K14" s="85">
        <f t="shared" si="0"/>
        <v>886123.19000000437</v>
      </c>
    </row>
    <row r="15" spans="1:11" x14ac:dyDescent="0.25">
      <c r="A15" s="26">
        <v>7</v>
      </c>
      <c r="B15" s="26"/>
      <c r="C15" s="27" t="s">
        <v>24</v>
      </c>
      <c r="D15" s="27"/>
      <c r="E15" s="85">
        <v>0</v>
      </c>
      <c r="F15" s="86"/>
      <c r="G15" s="88">
        <v>1102278.8900000006</v>
      </c>
      <c r="H15" s="89"/>
      <c r="I15" s="88">
        <v>-279951.7399999965</v>
      </c>
      <c r="J15" s="90"/>
      <c r="K15" s="85">
        <f t="shared" si="0"/>
        <v>822327.1500000041</v>
      </c>
    </row>
    <row r="16" spans="1:11" x14ac:dyDescent="0.25">
      <c r="A16" s="26">
        <v>8</v>
      </c>
      <c r="B16" s="26"/>
      <c r="C16" s="27" t="s">
        <v>25</v>
      </c>
      <c r="D16" s="27"/>
      <c r="E16" s="85">
        <v>0</v>
      </c>
      <c r="F16" s="86"/>
      <c r="G16" s="88">
        <v>644349.57000000076</v>
      </c>
      <c r="H16" s="89"/>
      <c r="I16" s="88">
        <v>-1363758.5399999965</v>
      </c>
      <c r="J16" s="90"/>
      <c r="K16" s="85">
        <f t="shared" si="0"/>
        <v>-719408.96999999578</v>
      </c>
    </row>
    <row r="17" spans="1:11" x14ac:dyDescent="0.25">
      <c r="A17" s="26">
        <v>9</v>
      </c>
      <c r="B17" s="26"/>
      <c r="C17" s="27" t="s">
        <v>26</v>
      </c>
      <c r="D17" s="27"/>
      <c r="E17" s="85">
        <v>0</v>
      </c>
      <c r="F17" s="86"/>
      <c r="G17" s="88">
        <v>-620565.4999999993</v>
      </c>
      <c r="H17" s="89"/>
      <c r="I17" s="88">
        <v>-681529.85999999649</v>
      </c>
      <c r="J17" s="90"/>
      <c r="K17" s="85">
        <f t="shared" si="0"/>
        <v>-1302095.3599999957</v>
      </c>
    </row>
    <row r="18" spans="1:11" x14ac:dyDescent="0.25">
      <c r="A18" s="26">
        <v>10</v>
      </c>
      <c r="B18" s="26"/>
      <c r="C18" s="27" t="s">
        <v>27</v>
      </c>
      <c r="D18" s="27"/>
      <c r="E18" s="85">
        <v>0</v>
      </c>
      <c r="F18" s="86"/>
      <c r="G18" s="88">
        <v>-1571972.5099999991</v>
      </c>
      <c r="H18" s="89"/>
      <c r="I18" s="88">
        <v>-1020596.4799999965</v>
      </c>
      <c r="J18" s="90"/>
      <c r="K18" s="85">
        <f t="shared" si="0"/>
        <v>-2592568.9899999956</v>
      </c>
    </row>
    <row r="19" spans="1:11" x14ac:dyDescent="0.25">
      <c r="A19" s="26">
        <v>11</v>
      </c>
      <c r="B19" s="26"/>
      <c r="C19" s="27" t="s">
        <v>28</v>
      </c>
      <c r="D19" s="27"/>
      <c r="E19" s="85">
        <v>0</v>
      </c>
      <c r="F19" s="86"/>
      <c r="G19" s="88">
        <v>-618435.40999999922</v>
      </c>
      <c r="H19" s="89"/>
      <c r="I19" s="88">
        <v>-771923.47999999649</v>
      </c>
      <c r="J19" s="90"/>
      <c r="K19" s="85">
        <f t="shared" si="0"/>
        <v>-1390358.8899999957</v>
      </c>
    </row>
    <row r="20" spans="1:11" x14ac:dyDescent="0.25">
      <c r="A20" s="26">
        <v>12</v>
      </c>
      <c r="B20" s="26"/>
      <c r="C20" s="27" t="s">
        <v>29</v>
      </c>
      <c r="D20" s="27"/>
      <c r="E20" s="85">
        <v>0</v>
      </c>
      <c r="F20" s="86"/>
      <c r="G20" s="88">
        <v>-625541.42999999935</v>
      </c>
      <c r="H20" s="89"/>
      <c r="I20" s="88">
        <v>-1076781.3099999966</v>
      </c>
      <c r="J20" s="90"/>
      <c r="K20" s="85">
        <f t="shared" si="0"/>
        <v>-1702322.739999996</v>
      </c>
    </row>
    <row r="21" spans="1:11" x14ac:dyDescent="0.25">
      <c r="A21" s="26">
        <v>13</v>
      </c>
      <c r="B21" s="26"/>
      <c r="C21" s="33" t="s">
        <v>30</v>
      </c>
      <c r="D21" s="27"/>
      <c r="E21" s="85">
        <v>0</v>
      </c>
      <c r="F21" s="86"/>
      <c r="G21" s="88">
        <v>1382652.5500000003</v>
      </c>
      <c r="H21" s="89"/>
      <c r="I21" s="88">
        <v>-48008.309999996505</v>
      </c>
      <c r="J21" s="90"/>
      <c r="K21" s="85">
        <f t="shared" si="0"/>
        <v>1334644.2400000037</v>
      </c>
    </row>
    <row r="22" spans="1:11" x14ac:dyDescent="0.25">
      <c r="A22" s="26">
        <v>14</v>
      </c>
      <c r="B22" s="26"/>
      <c r="C22" s="27"/>
      <c r="D22" s="27"/>
      <c r="E22" s="34"/>
      <c r="F22" s="10"/>
      <c r="G22" s="34"/>
      <c r="H22" s="10"/>
      <c r="I22" s="34"/>
      <c r="K22" s="34"/>
    </row>
    <row r="23" spans="1:11" ht="15.75" thickBot="1" x14ac:dyDescent="0.3">
      <c r="A23" s="26">
        <v>15</v>
      </c>
      <c r="B23" s="26"/>
      <c r="C23" s="41" t="s">
        <v>45</v>
      </c>
      <c r="D23" s="41"/>
      <c r="E23" s="91">
        <f>AVERAGE(E9:E21)</f>
        <v>0</v>
      </c>
      <c r="F23" s="92"/>
      <c r="G23" s="91">
        <f>AVERAGE(G9:G21)</f>
        <v>3663348.2553846156</v>
      </c>
      <c r="H23" s="93"/>
      <c r="I23" s="91">
        <f>AVERAGE(I9:I21)</f>
        <v>26080055.836153843</v>
      </c>
      <c r="J23" s="87"/>
      <c r="K23" s="94">
        <f>SUM(E23:I23)</f>
        <v>29743404.091538459</v>
      </c>
    </row>
    <row r="24" spans="1:11" ht="15.75" thickTop="1" x14ac:dyDescent="0.25">
      <c r="A24" s="26"/>
      <c r="B24" s="26"/>
    </row>
    <row r="25" spans="1:11" x14ac:dyDescent="0.25">
      <c r="A25" s="26"/>
      <c r="B25" s="26"/>
      <c r="C25" s="72"/>
      <c r="D25" s="72"/>
      <c r="E25" s="73" t="s">
        <v>0</v>
      </c>
      <c r="F25" s="73"/>
      <c r="G25" s="73"/>
      <c r="H25" s="73"/>
      <c r="I25" s="73"/>
      <c r="K25" s="73"/>
    </row>
    <row r="26" spans="1:11" x14ac:dyDescent="0.25">
      <c r="A26" s="26"/>
      <c r="B26" s="26"/>
    </row>
    <row r="31" spans="1:11" x14ac:dyDescent="0.25">
      <c r="E31" s="9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58" workbookViewId="0">
      <selection activeCell="O8" sqref="O8"/>
    </sheetView>
  </sheetViews>
  <sheetFormatPr defaultRowHeight="15" x14ac:dyDescent="0.2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6.140625" customWidth="1"/>
    <col min="13" max="13" width="1.85546875" customWidth="1"/>
    <col min="14" max="14" width="18.28515625" customWidth="1"/>
  </cols>
  <sheetData>
    <row r="1" spans="1:14" x14ac:dyDescent="0.25">
      <c r="A1" s="96" t="s">
        <v>56</v>
      </c>
      <c r="B1" s="97"/>
      <c r="C1" s="97"/>
    </row>
    <row r="2" spans="1:14" x14ac:dyDescent="0.25">
      <c r="A2" s="98"/>
      <c r="B2" s="98"/>
    </row>
    <row r="4" spans="1:14" x14ac:dyDescent="0.25">
      <c r="B4" t="s">
        <v>57</v>
      </c>
      <c r="C4" t="s">
        <v>52</v>
      </c>
    </row>
    <row r="5" spans="1:14" x14ac:dyDescent="0.25">
      <c r="B5" s="99" t="s">
        <v>58</v>
      </c>
      <c r="C5" s="100" t="s">
        <v>59</v>
      </c>
      <c r="D5" s="100" t="s">
        <v>60</v>
      </c>
      <c r="E5" s="101"/>
      <c r="F5" s="100" t="s">
        <v>61</v>
      </c>
      <c r="G5" s="100" t="s">
        <v>62</v>
      </c>
      <c r="H5" s="100" t="s">
        <v>63</v>
      </c>
      <c r="I5" s="101"/>
      <c r="J5" s="100" t="s">
        <v>64</v>
      </c>
      <c r="K5" s="100" t="s">
        <v>65</v>
      </c>
      <c r="L5" s="100" t="s">
        <v>66</v>
      </c>
      <c r="N5" s="100" t="s">
        <v>67</v>
      </c>
    </row>
    <row r="6" spans="1:14" x14ac:dyDescent="0.25">
      <c r="B6" s="102"/>
      <c r="C6" s="102"/>
      <c r="D6" s="99" t="s">
        <v>68</v>
      </c>
      <c r="E6" s="103"/>
      <c r="F6" s="102"/>
      <c r="G6" s="102"/>
      <c r="H6" s="99" t="s">
        <v>69</v>
      </c>
      <c r="J6" s="102"/>
      <c r="K6" s="102"/>
      <c r="L6" s="99" t="s">
        <v>70</v>
      </c>
      <c r="N6" s="99" t="s">
        <v>71</v>
      </c>
    </row>
    <row r="7" spans="1:14" ht="120" x14ac:dyDescent="0.25">
      <c r="A7" s="104"/>
      <c r="B7" s="105" t="s">
        <v>72</v>
      </c>
      <c r="C7" s="106" t="s">
        <v>73</v>
      </c>
      <c r="D7" s="105" t="s">
        <v>74</v>
      </c>
      <c r="E7" s="107"/>
      <c r="F7" s="106" t="s">
        <v>75</v>
      </c>
      <c r="G7" s="108" t="s">
        <v>76</v>
      </c>
      <c r="H7" s="106" t="s">
        <v>77</v>
      </c>
      <c r="J7" s="106" t="s">
        <v>78</v>
      </c>
      <c r="K7" s="106" t="s">
        <v>79</v>
      </c>
      <c r="L7" s="106" t="s">
        <v>80</v>
      </c>
      <c r="N7" s="106" t="s">
        <v>81</v>
      </c>
    </row>
    <row r="8" spans="1:14" x14ac:dyDescent="0.25">
      <c r="A8" s="109">
        <v>41974</v>
      </c>
      <c r="B8" s="110">
        <v>15826732.390000001</v>
      </c>
      <c r="C8" s="110">
        <v>731660.23</v>
      </c>
      <c r="D8" s="111">
        <f>+B8-C8</f>
        <v>15095072.16</v>
      </c>
      <c r="E8" s="112"/>
      <c r="F8" s="113">
        <v>942964.94</v>
      </c>
      <c r="G8" s="113">
        <v>43017.239999998827</v>
      </c>
      <c r="H8" s="111">
        <f>+F8-G8</f>
        <v>899947.70000000112</v>
      </c>
      <c r="J8" s="113">
        <v>0</v>
      </c>
      <c r="K8" s="113">
        <v>0</v>
      </c>
      <c r="L8" s="111">
        <f>+J8-K8</f>
        <v>0</v>
      </c>
      <c r="N8" s="114">
        <f>+C8-G8+K8</f>
        <v>688642.99000000115</v>
      </c>
    </row>
    <row r="9" spans="1:14" x14ac:dyDescent="0.25">
      <c r="A9" s="109">
        <v>42005</v>
      </c>
      <c r="B9" s="115">
        <v>15826732.390000001</v>
      </c>
      <c r="C9" s="115">
        <v>731660.23</v>
      </c>
      <c r="D9" s="116">
        <f t="shared" ref="D9:D20" si="0">+B9-C9</f>
        <v>15095072.16</v>
      </c>
      <c r="E9" s="112"/>
      <c r="F9" s="117">
        <v>977227.66</v>
      </c>
      <c r="G9" s="117">
        <v>44553.569999998785</v>
      </c>
      <c r="H9" s="116">
        <f t="shared" ref="H9:H20" si="1">+F9-G9</f>
        <v>932674.09000000125</v>
      </c>
      <c r="J9" s="117">
        <v>0</v>
      </c>
      <c r="K9" s="117">
        <v>0</v>
      </c>
      <c r="L9" s="116">
        <f t="shared" ref="L9:L20" si="2">+J9-K9</f>
        <v>0</v>
      </c>
      <c r="N9" s="118">
        <f t="shared" ref="N9:N20" si="3">+C9-G9+K9</f>
        <v>687106.6600000012</v>
      </c>
    </row>
    <row r="10" spans="1:14" x14ac:dyDescent="0.25">
      <c r="A10" s="109">
        <v>42036</v>
      </c>
      <c r="B10" s="115">
        <v>15826732.390000001</v>
      </c>
      <c r="C10" s="115">
        <v>731660.23</v>
      </c>
      <c r="D10" s="116">
        <f t="shared" si="0"/>
        <v>15095072.16</v>
      </c>
      <c r="E10" s="112"/>
      <c r="F10" s="117">
        <v>1011490.36</v>
      </c>
      <c r="G10" s="117">
        <v>46089.899999998743</v>
      </c>
      <c r="H10" s="116">
        <f t="shared" si="1"/>
        <v>965400.46000000124</v>
      </c>
      <c r="J10" s="117">
        <v>0</v>
      </c>
      <c r="K10" s="117">
        <v>0</v>
      </c>
      <c r="L10" s="116">
        <f t="shared" si="2"/>
        <v>0</v>
      </c>
      <c r="N10" s="118">
        <f t="shared" si="3"/>
        <v>685570.33000000124</v>
      </c>
    </row>
    <row r="11" spans="1:14" x14ac:dyDescent="0.25">
      <c r="A11" s="109">
        <v>42064</v>
      </c>
      <c r="B11" s="115">
        <v>15826732.390000001</v>
      </c>
      <c r="C11" s="115">
        <v>731660.23</v>
      </c>
      <c r="D11" s="116">
        <f t="shared" si="0"/>
        <v>15095072.16</v>
      </c>
      <c r="E11" s="112"/>
      <c r="F11" s="117">
        <v>1045753.11</v>
      </c>
      <c r="G11" s="117">
        <v>47626.229999998701</v>
      </c>
      <c r="H11" s="116">
        <f t="shared" si="1"/>
        <v>998126.88000000129</v>
      </c>
      <c r="J11" s="117">
        <v>0</v>
      </c>
      <c r="K11" s="117">
        <v>0</v>
      </c>
      <c r="L11" s="116">
        <f t="shared" si="2"/>
        <v>0</v>
      </c>
      <c r="N11" s="118">
        <f t="shared" si="3"/>
        <v>684034.00000000128</v>
      </c>
    </row>
    <row r="12" spans="1:14" x14ac:dyDescent="0.25">
      <c r="A12" s="109">
        <v>42095</v>
      </c>
      <c r="B12" s="115">
        <v>15826732.390000001</v>
      </c>
      <c r="C12" s="115">
        <v>731660.23</v>
      </c>
      <c r="D12" s="116">
        <f t="shared" si="0"/>
        <v>15095072.16</v>
      </c>
      <c r="E12" s="112"/>
      <c r="F12" s="117">
        <v>1080015.8</v>
      </c>
      <c r="G12" s="117">
        <v>49209.379999998724</v>
      </c>
      <c r="H12" s="116">
        <f t="shared" si="1"/>
        <v>1030806.4200000013</v>
      </c>
      <c r="J12" s="117">
        <v>0</v>
      </c>
      <c r="K12" s="117">
        <v>0</v>
      </c>
      <c r="L12" s="116">
        <f t="shared" si="2"/>
        <v>0</v>
      </c>
      <c r="N12" s="118">
        <f t="shared" si="3"/>
        <v>682450.85000000126</v>
      </c>
    </row>
    <row r="13" spans="1:14" x14ac:dyDescent="0.25">
      <c r="A13" s="109">
        <v>42125</v>
      </c>
      <c r="B13" s="115">
        <v>15826732.390000001</v>
      </c>
      <c r="C13" s="115">
        <v>731660.23</v>
      </c>
      <c r="D13" s="116">
        <f t="shared" si="0"/>
        <v>15095072.16</v>
      </c>
      <c r="E13" s="112"/>
      <c r="F13" s="117">
        <v>1114278.56</v>
      </c>
      <c r="G13" s="117">
        <v>50792.529999998747</v>
      </c>
      <c r="H13" s="116">
        <f t="shared" si="1"/>
        <v>1063486.0300000012</v>
      </c>
      <c r="J13" s="117">
        <v>0</v>
      </c>
      <c r="K13" s="117">
        <v>0</v>
      </c>
      <c r="L13" s="116">
        <f t="shared" si="2"/>
        <v>0</v>
      </c>
      <c r="N13" s="118">
        <f t="shared" si="3"/>
        <v>680867.70000000123</v>
      </c>
    </row>
    <row r="14" spans="1:14" x14ac:dyDescent="0.25">
      <c r="A14" s="109">
        <v>42156</v>
      </c>
      <c r="B14" s="115">
        <v>15826732.390000001</v>
      </c>
      <c r="C14" s="115">
        <v>731660.23</v>
      </c>
      <c r="D14" s="116">
        <f t="shared" si="0"/>
        <v>15095072.16</v>
      </c>
      <c r="E14" s="112"/>
      <c r="F14" s="117">
        <v>1148541.23</v>
      </c>
      <c r="G14" s="117">
        <v>52375.679999998771</v>
      </c>
      <c r="H14" s="116">
        <f t="shared" si="1"/>
        <v>1096165.5500000012</v>
      </c>
      <c r="J14" s="117">
        <v>0</v>
      </c>
      <c r="K14" s="117">
        <v>0</v>
      </c>
      <c r="L14" s="116">
        <f t="shared" si="2"/>
        <v>0</v>
      </c>
      <c r="N14" s="118">
        <f t="shared" si="3"/>
        <v>679284.55000000121</v>
      </c>
    </row>
    <row r="15" spans="1:14" x14ac:dyDescent="0.25">
      <c r="A15" s="109">
        <v>42186</v>
      </c>
      <c r="B15" s="115">
        <v>15826732.390000001</v>
      </c>
      <c r="C15" s="115">
        <v>731660.23</v>
      </c>
      <c r="D15" s="116">
        <f t="shared" si="0"/>
        <v>15095072.16</v>
      </c>
      <c r="E15" s="112"/>
      <c r="F15" s="117">
        <v>1182803.99</v>
      </c>
      <c r="G15" s="117">
        <v>53958.829999998794</v>
      </c>
      <c r="H15" s="116">
        <f t="shared" si="1"/>
        <v>1128845.1600000011</v>
      </c>
      <c r="J15" s="117">
        <v>0</v>
      </c>
      <c r="K15" s="117">
        <v>0</v>
      </c>
      <c r="L15" s="116">
        <f t="shared" si="2"/>
        <v>0</v>
      </c>
      <c r="N15" s="118">
        <f t="shared" si="3"/>
        <v>677701.40000000119</v>
      </c>
    </row>
    <row r="16" spans="1:14" x14ac:dyDescent="0.25">
      <c r="A16" s="109">
        <v>42217</v>
      </c>
      <c r="B16" s="115">
        <v>15826732.390000001</v>
      </c>
      <c r="C16" s="115">
        <v>731660.23</v>
      </c>
      <c r="D16" s="116">
        <f t="shared" si="0"/>
        <v>15095072.16</v>
      </c>
      <c r="E16" s="112"/>
      <c r="F16" s="117">
        <v>1217066.6499999999</v>
      </c>
      <c r="G16" s="117">
        <v>55541.979999998817</v>
      </c>
      <c r="H16" s="116">
        <f t="shared" si="1"/>
        <v>1161524.6700000011</v>
      </c>
      <c r="J16" s="117">
        <v>0</v>
      </c>
      <c r="K16" s="117">
        <v>0</v>
      </c>
      <c r="L16" s="116">
        <f t="shared" si="2"/>
        <v>0</v>
      </c>
      <c r="N16" s="118">
        <f t="shared" si="3"/>
        <v>676118.25000000116</v>
      </c>
    </row>
    <row r="17" spans="1:14" x14ac:dyDescent="0.25">
      <c r="A17" s="109">
        <v>42248</v>
      </c>
      <c r="B17" s="115">
        <v>15826732.390000001</v>
      </c>
      <c r="C17" s="115">
        <v>731660.23</v>
      </c>
      <c r="D17" s="116">
        <f t="shared" si="0"/>
        <v>15095072.16</v>
      </c>
      <c r="E17" s="112"/>
      <c r="F17" s="117">
        <v>1251329.44</v>
      </c>
      <c r="G17" s="117">
        <v>57125.129999998841</v>
      </c>
      <c r="H17" s="116">
        <f t="shared" si="1"/>
        <v>1194204.310000001</v>
      </c>
      <c r="J17" s="117">
        <v>0</v>
      </c>
      <c r="K17" s="117">
        <v>0</v>
      </c>
      <c r="L17" s="116">
        <f t="shared" si="2"/>
        <v>0</v>
      </c>
      <c r="N17" s="118">
        <f t="shared" si="3"/>
        <v>674535.10000000114</v>
      </c>
    </row>
    <row r="18" spans="1:14" x14ac:dyDescent="0.25">
      <c r="A18" s="109">
        <v>42278</v>
      </c>
      <c r="B18" s="115">
        <v>15826732.390000001</v>
      </c>
      <c r="C18" s="115">
        <v>731660.23</v>
      </c>
      <c r="D18" s="116">
        <f t="shared" si="0"/>
        <v>15095072.16</v>
      </c>
      <c r="E18" s="112"/>
      <c r="F18" s="117">
        <v>1285592.07</v>
      </c>
      <c r="G18" s="117">
        <v>58708.279999998864</v>
      </c>
      <c r="H18" s="116">
        <f t="shared" si="1"/>
        <v>1226883.7900000012</v>
      </c>
      <c r="J18" s="117">
        <v>0</v>
      </c>
      <c r="K18" s="117">
        <v>0</v>
      </c>
      <c r="L18" s="116">
        <f t="shared" si="2"/>
        <v>0</v>
      </c>
      <c r="N18" s="118">
        <f t="shared" si="3"/>
        <v>672951.95000000112</v>
      </c>
    </row>
    <row r="19" spans="1:14" x14ac:dyDescent="0.25">
      <c r="A19" s="109">
        <v>42309</v>
      </c>
      <c r="B19" s="115">
        <v>15826732.390000001</v>
      </c>
      <c r="C19" s="115">
        <v>731660.23</v>
      </c>
      <c r="D19" s="116">
        <f t="shared" si="0"/>
        <v>15095072.16</v>
      </c>
      <c r="E19" s="112"/>
      <c r="F19" s="117">
        <v>1319854.8799999999</v>
      </c>
      <c r="G19" s="117">
        <v>60291.429999998887</v>
      </c>
      <c r="H19" s="116">
        <f t="shared" si="1"/>
        <v>1259563.4500000011</v>
      </c>
      <c r="J19" s="117">
        <v>0</v>
      </c>
      <c r="K19" s="117">
        <v>0</v>
      </c>
      <c r="L19" s="116">
        <f t="shared" si="2"/>
        <v>0</v>
      </c>
      <c r="N19" s="118">
        <f t="shared" si="3"/>
        <v>671368.80000000109</v>
      </c>
    </row>
    <row r="20" spans="1:14" x14ac:dyDescent="0.25">
      <c r="A20" s="109">
        <v>42339</v>
      </c>
      <c r="B20" s="115">
        <v>15826732.390000001</v>
      </c>
      <c r="C20" s="115">
        <v>731660.23</v>
      </c>
      <c r="D20" s="116">
        <f t="shared" si="0"/>
        <v>15095072.16</v>
      </c>
      <c r="E20" s="112"/>
      <c r="F20" s="117">
        <v>1354117.47</v>
      </c>
      <c r="G20" s="117">
        <v>61874.57999999891</v>
      </c>
      <c r="H20" s="116">
        <f t="shared" si="1"/>
        <v>1292242.8900000011</v>
      </c>
      <c r="J20" s="117">
        <v>0</v>
      </c>
      <c r="K20" s="117">
        <v>0</v>
      </c>
      <c r="L20" s="116">
        <f t="shared" si="2"/>
        <v>0</v>
      </c>
      <c r="N20" s="118">
        <f t="shared" si="3"/>
        <v>669785.65000000107</v>
      </c>
    </row>
    <row r="21" spans="1:14" x14ac:dyDescent="0.25">
      <c r="B21" s="119"/>
      <c r="C21" s="120"/>
      <c r="D21" s="121"/>
      <c r="F21" s="119"/>
      <c r="G21" s="119"/>
      <c r="H21" s="121"/>
      <c r="J21" s="119"/>
      <c r="K21" s="119"/>
      <c r="L21" s="121"/>
      <c r="N21" s="121"/>
    </row>
    <row r="22" spans="1:14" x14ac:dyDescent="0.25">
      <c r="A22" t="s">
        <v>82</v>
      </c>
      <c r="B22" s="122">
        <f>AVERAGE(B8:B20)</f>
        <v>15826732.389999995</v>
      </c>
      <c r="C22" s="122">
        <f>AVERAGE(C8:C20)</f>
        <v>731660.23000000021</v>
      </c>
      <c r="D22" s="122">
        <f>AVERAGE(D8:D20)</f>
        <v>15095072.159999998</v>
      </c>
      <c r="E22" s="123"/>
      <c r="F22" s="122">
        <f>AVERAGE(F8:F20)</f>
        <v>1148541.2430769233</v>
      </c>
      <c r="G22" s="122">
        <f>AVERAGE(G8:G20)</f>
        <v>52397.28923076803</v>
      </c>
      <c r="H22" s="122">
        <f>AVERAGE(H8:H20)</f>
        <v>1096143.953846155</v>
      </c>
      <c r="J22" s="122">
        <f>AVERAGE(J8:J20)</f>
        <v>0</v>
      </c>
      <c r="K22" s="122">
        <f>AVERAGE(K8:K20)</f>
        <v>0</v>
      </c>
      <c r="L22" s="122">
        <f>AVERAGE(L8:L20)</f>
        <v>0</v>
      </c>
      <c r="N22" s="122">
        <f>AVERAGE(N8:N20)</f>
        <v>679262.94076923176</v>
      </c>
    </row>
    <row r="23" spans="1:14" x14ac:dyDescent="0.25">
      <c r="B23" s="102"/>
      <c r="D23" s="102"/>
      <c r="H23" s="102"/>
      <c r="J23" s="102"/>
      <c r="K23" s="102"/>
      <c r="L23" s="102"/>
      <c r="N23" s="102"/>
    </row>
    <row r="24" spans="1:14" ht="75" x14ac:dyDescent="0.25">
      <c r="B24" s="106" t="s">
        <v>83</v>
      </c>
      <c r="C24" s="124"/>
      <c r="D24" s="106" t="s">
        <v>84</v>
      </c>
      <c r="E24" s="107"/>
      <c r="H24" s="106" t="s">
        <v>85</v>
      </c>
      <c r="J24" s="106" t="s">
        <v>86</v>
      </c>
      <c r="K24" s="106" t="s">
        <v>87</v>
      </c>
      <c r="L24" s="106" t="s">
        <v>84</v>
      </c>
      <c r="N24" s="106" t="s">
        <v>87</v>
      </c>
    </row>
    <row r="25" spans="1:14" x14ac:dyDescent="0.25">
      <c r="F25" s="123"/>
      <c r="G25" s="123"/>
    </row>
    <row r="28" spans="1:14" x14ac:dyDescent="0.25">
      <c r="B28" t="s">
        <v>88</v>
      </c>
      <c r="C28" t="s">
        <v>54</v>
      </c>
    </row>
    <row r="29" spans="1:14" x14ac:dyDescent="0.25">
      <c r="B29" s="99" t="s">
        <v>58</v>
      </c>
      <c r="C29" s="100" t="s">
        <v>59</v>
      </c>
      <c r="D29" s="100" t="s">
        <v>60</v>
      </c>
      <c r="E29" s="101"/>
      <c r="F29" s="100" t="s">
        <v>61</v>
      </c>
      <c r="G29" s="100" t="s">
        <v>62</v>
      </c>
      <c r="H29" s="100" t="s">
        <v>63</v>
      </c>
      <c r="I29" s="101"/>
      <c r="J29" s="100" t="s">
        <v>64</v>
      </c>
      <c r="K29" s="100" t="s">
        <v>65</v>
      </c>
      <c r="L29" s="100" t="s">
        <v>66</v>
      </c>
      <c r="N29" s="100" t="s">
        <v>67</v>
      </c>
    </row>
    <row r="30" spans="1:14" x14ac:dyDescent="0.25">
      <c r="B30" s="102"/>
      <c r="C30" s="102"/>
      <c r="D30" s="99" t="s">
        <v>68</v>
      </c>
      <c r="E30" s="103"/>
      <c r="F30" s="102"/>
      <c r="G30" s="102"/>
      <c r="H30" s="99" t="s">
        <v>69</v>
      </c>
      <c r="J30" s="102"/>
      <c r="K30" s="102"/>
      <c r="L30" s="99" t="s">
        <v>70</v>
      </c>
      <c r="N30" s="99" t="s">
        <v>71</v>
      </c>
    </row>
    <row r="31" spans="1:14" ht="120" x14ac:dyDescent="0.25">
      <c r="B31" s="106" t="s">
        <v>89</v>
      </c>
      <c r="C31" s="106" t="s">
        <v>90</v>
      </c>
      <c r="D31" s="106" t="s">
        <v>91</v>
      </c>
      <c r="E31" s="107"/>
      <c r="F31" s="106" t="s">
        <v>75</v>
      </c>
      <c r="G31" s="106" t="s">
        <v>76</v>
      </c>
      <c r="H31" s="106" t="s">
        <v>77</v>
      </c>
      <c r="J31" s="106" t="s">
        <v>78</v>
      </c>
      <c r="K31" s="106" t="s">
        <v>79</v>
      </c>
      <c r="L31" s="106" t="s">
        <v>80</v>
      </c>
      <c r="N31" s="106" t="s">
        <v>81</v>
      </c>
    </row>
    <row r="32" spans="1:14" x14ac:dyDescent="0.25">
      <c r="A32" s="109">
        <v>41974</v>
      </c>
      <c r="B32" s="113">
        <v>74989762.409999996</v>
      </c>
      <c r="C32" s="113">
        <v>4335979.28</v>
      </c>
      <c r="D32" s="111">
        <f>+B32-C32</f>
        <v>70653783.129999995</v>
      </c>
      <c r="E32" s="112"/>
      <c r="F32" s="113">
        <v>2620783.48</v>
      </c>
      <c r="G32" s="113">
        <v>143892.36000000872</v>
      </c>
      <c r="H32" s="111">
        <f>+F32-G32</f>
        <v>2476891.1199999913</v>
      </c>
      <c r="J32" s="113">
        <v>83133441.659999996</v>
      </c>
      <c r="K32" s="113">
        <v>7051047.2599999998</v>
      </c>
      <c r="L32" s="111">
        <f>+J32-K32</f>
        <v>76082394.399999991</v>
      </c>
      <c r="N32" s="114">
        <f>+C32-G32+K32</f>
        <v>11243134.179999992</v>
      </c>
    </row>
    <row r="33" spans="1:14" x14ac:dyDescent="0.25">
      <c r="A33" s="109">
        <v>42005</v>
      </c>
      <c r="B33" s="117">
        <v>75239323.409999996</v>
      </c>
      <c r="C33" s="117">
        <v>4335979.28</v>
      </c>
      <c r="D33" s="116">
        <f t="shared" ref="D33:D44" si="4">+B33-C33</f>
        <v>70903344.129999995</v>
      </c>
      <c r="E33" s="112"/>
      <c r="F33" s="117">
        <v>2789175.71</v>
      </c>
      <c r="G33" s="117">
        <v>153643.46000000834</v>
      </c>
      <c r="H33" s="116">
        <f t="shared" ref="H33:H44" si="5">+F33-G33</f>
        <v>2635532.2499999916</v>
      </c>
      <c r="J33" s="117">
        <v>84780522.609999999</v>
      </c>
      <c r="K33" s="117">
        <v>7051047.2599999998</v>
      </c>
      <c r="L33" s="116">
        <f t="shared" ref="L33:L44" si="6">+J33-K33</f>
        <v>77729475.349999994</v>
      </c>
      <c r="N33" s="118">
        <f t="shared" ref="N33:N44" si="7">+C33-G33+K33</f>
        <v>11233383.079999991</v>
      </c>
    </row>
    <row r="34" spans="1:14" x14ac:dyDescent="0.25">
      <c r="A34" s="109">
        <v>42036</v>
      </c>
      <c r="B34" s="117">
        <v>75309584.409999996</v>
      </c>
      <c r="C34" s="117">
        <v>4335979.28</v>
      </c>
      <c r="D34" s="116">
        <f t="shared" si="4"/>
        <v>70973605.129999995</v>
      </c>
      <c r="E34" s="112"/>
      <c r="F34" s="117">
        <v>2957685.03</v>
      </c>
      <c r="G34" s="117">
        <v>163394.56000000797</v>
      </c>
      <c r="H34" s="116">
        <f t="shared" si="5"/>
        <v>2794290.4699999918</v>
      </c>
      <c r="J34" s="117">
        <v>86642431.75999999</v>
      </c>
      <c r="K34" s="117">
        <v>7051047.2599999998</v>
      </c>
      <c r="L34" s="116">
        <f t="shared" si="6"/>
        <v>79591384.499999985</v>
      </c>
      <c r="N34" s="118">
        <f t="shared" si="7"/>
        <v>11223631.979999993</v>
      </c>
    </row>
    <row r="35" spans="1:14" x14ac:dyDescent="0.25">
      <c r="A35" s="109">
        <v>42064</v>
      </c>
      <c r="B35" s="117">
        <v>75364487.409999996</v>
      </c>
      <c r="C35" s="117">
        <v>4335979.28</v>
      </c>
      <c r="D35" s="116">
        <f t="shared" si="4"/>
        <v>71028508.129999995</v>
      </c>
      <c r="E35" s="112"/>
      <c r="F35" s="117">
        <v>3126285.8899999997</v>
      </c>
      <c r="G35" s="117">
        <v>173145.6600000076</v>
      </c>
      <c r="H35" s="116">
        <f t="shared" si="5"/>
        <v>2953140.2299999921</v>
      </c>
      <c r="J35" s="117">
        <v>87620736.980000004</v>
      </c>
      <c r="K35" s="117">
        <v>7051047.2599999998</v>
      </c>
      <c r="L35" s="116">
        <f t="shared" si="6"/>
        <v>80569689.719999999</v>
      </c>
      <c r="N35" s="118">
        <f t="shared" si="7"/>
        <v>11213880.879999992</v>
      </c>
    </row>
    <row r="36" spans="1:14" x14ac:dyDescent="0.25">
      <c r="A36" s="109">
        <v>42095</v>
      </c>
      <c r="B36" s="117">
        <v>162930254.62</v>
      </c>
      <c r="C36" s="117">
        <v>11387026.539999999</v>
      </c>
      <c r="D36" s="116">
        <f t="shared" si="4"/>
        <v>151543228.08000001</v>
      </c>
      <c r="E36" s="112"/>
      <c r="F36" s="117">
        <v>3494093.3600000003</v>
      </c>
      <c r="G36" s="117">
        <v>199595.18000000715</v>
      </c>
      <c r="H36" s="116">
        <f t="shared" si="5"/>
        <v>3294498.1799999932</v>
      </c>
      <c r="J36" s="117">
        <v>1616687.8000000035</v>
      </c>
      <c r="K36" s="117">
        <v>0</v>
      </c>
      <c r="L36" s="116">
        <f t="shared" si="6"/>
        <v>1616687.8000000035</v>
      </c>
      <c r="N36" s="118">
        <f t="shared" si="7"/>
        <v>11187431.359999992</v>
      </c>
    </row>
    <row r="37" spans="1:14" x14ac:dyDescent="0.25">
      <c r="A37" s="109">
        <v>42125</v>
      </c>
      <c r="B37" s="117">
        <v>164486880.62</v>
      </c>
      <c r="C37" s="117">
        <v>11387026.539999999</v>
      </c>
      <c r="D37" s="116">
        <f t="shared" si="4"/>
        <v>153099854.08000001</v>
      </c>
      <c r="E37" s="112"/>
      <c r="F37" s="117">
        <v>3864991.1500000004</v>
      </c>
      <c r="G37" s="117">
        <v>226044.70000000671</v>
      </c>
      <c r="H37" s="116">
        <f t="shared" si="5"/>
        <v>3638946.4499999937</v>
      </c>
      <c r="J37" s="117">
        <v>489454.78000000352</v>
      </c>
      <c r="K37" s="117">
        <v>0</v>
      </c>
      <c r="L37" s="116">
        <f t="shared" si="6"/>
        <v>489454.78000000352</v>
      </c>
      <c r="N37" s="118">
        <f t="shared" si="7"/>
        <v>11160981.839999992</v>
      </c>
    </row>
    <row r="38" spans="1:14" x14ac:dyDescent="0.25">
      <c r="A38" s="109">
        <v>42156</v>
      </c>
      <c r="B38" s="117">
        <v>164982715.62</v>
      </c>
      <c r="C38" s="117">
        <v>11387026.539999999</v>
      </c>
      <c r="D38" s="116">
        <f t="shared" si="4"/>
        <v>153595689.08000001</v>
      </c>
      <c r="E38" s="112"/>
      <c r="F38" s="117">
        <v>4236990.42</v>
      </c>
      <c r="G38" s="117">
        <v>252494.22000000626</v>
      </c>
      <c r="H38" s="116">
        <f t="shared" si="5"/>
        <v>3984496.1999999937</v>
      </c>
      <c r="J38" s="117">
        <v>-279951.7399999965</v>
      </c>
      <c r="K38" s="117">
        <v>0</v>
      </c>
      <c r="L38" s="116">
        <f t="shared" si="6"/>
        <v>-279951.7399999965</v>
      </c>
      <c r="N38" s="118">
        <f t="shared" si="7"/>
        <v>11134532.319999993</v>
      </c>
    </row>
    <row r="39" spans="1:14" x14ac:dyDescent="0.25">
      <c r="A39" s="109">
        <v>42186</v>
      </c>
      <c r="B39" s="117">
        <v>165862154.62</v>
      </c>
      <c r="C39" s="117">
        <v>11387026.539999999</v>
      </c>
      <c r="D39" s="116">
        <f t="shared" si="4"/>
        <v>154475128.08000001</v>
      </c>
      <c r="E39" s="112"/>
      <c r="F39" s="117">
        <v>4611025.580000001</v>
      </c>
      <c r="G39" s="117">
        <v>278943.74000000581</v>
      </c>
      <c r="H39" s="116">
        <f t="shared" si="5"/>
        <v>4332081.8399999952</v>
      </c>
      <c r="J39" s="117">
        <v>-1363758.5399999965</v>
      </c>
      <c r="K39" s="117">
        <v>0</v>
      </c>
      <c r="L39" s="116">
        <f t="shared" si="6"/>
        <v>-1363758.5399999965</v>
      </c>
      <c r="N39" s="118">
        <f t="shared" si="7"/>
        <v>11108082.799999993</v>
      </c>
    </row>
    <row r="40" spans="1:14" x14ac:dyDescent="0.25">
      <c r="A40" s="109">
        <v>42217</v>
      </c>
      <c r="B40" s="117">
        <v>165862154.62</v>
      </c>
      <c r="C40" s="117">
        <v>11387026.539999999</v>
      </c>
      <c r="D40" s="116">
        <f t="shared" si="4"/>
        <v>154475128.08000001</v>
      </c>
      <c r="E40" s="112"/>
      <c r="F40" s="117">
        <v>4985060.55</v>
      </c>
      <c r="G40" s="117">
        <v>305393.26000000536</v>
      </c>
      <c r="H40" s="116">
        <f t="shared" si="5"/>
        <v>4679667.2899999944</v>
      </c>
      <c r="J40" s="117">
        <v>-681529.85999999649</v>
      </c>
      <c r="K40" s="117">
        <v>0</v>
      </c>
      <c r="L40" s="116">
        <f t="shared" si="6"/>
        <v>-681529.85999999649</v>
      </c>
      <c r="N40" s="118">
        <f t="shared" si="7"/>
        <v>11081633.279999994</v>
      </c>
    </row>
    <row r="41" spans="1:14" x14ac:dyDescent="0.25">
      <c r="A41" s="109">
        <v>42248</v>
      </c>
      <c r="B41" s="117">
        <v>166710397.62</v>
      </c>
      <c r="C41" s="117">
        <v>11387026.539999999</v>
      </c>
      <c r="D41" s="116">
        <f t="shared" si="4"/>
        <v>155323371.08000001</v>
      </c>
      <c r="E41" s="112"/>
      <c r="F41" s="117">
        <v>5360838.82</v>
      </c>
      <c r="G41" s="117">
        <v>331842.78000000492</v>
      </c>
      <c r="H41" s="116">
        <f t="shared" si="5"/>
        <v>5028996.0399999954</v>
      </c>
      <c r="J41" s="117">
        <v>-1020596.4799999965</v>
      </c>
      <c r="K41" s="117">
        <v>0</v>
      </c>
      <c r="L41" s="116">
        <f t="shared" si="6"/>
        <v>-1020596.4799999965</v>
      </c>
      <c r="N41" s="118">
        <f t="shared" si="7"/>
        <v>11055183.759999994</v>
      </c>
    </row>
    <row r="42" spans="1:14" x14ac:dyDescent="0.25">
      <c r="A42" s="109">
        <v>42278</v>
      </c>
      <c r="B42" s="117">
        <v>166762153.62</v>
      </c>
      <c r="C42" s="117">
        <v>11387026.539999999</v>
      </c>
      <c r="D42" s="116">
        <f t="shared" si="4"/>
        <v>155375127.08000001</v>
      </c>
      <c r="E42" s="112"/>
      <c r="F42" s="117">
        <v>5736736.6100000003</v>
      </c>
      <c r="G42" s="117">
        <v>358292.30000000447</v>
      </c>
      <c r="H42" s="116">
        <f t="shared" si="5"/>
        <v>5378444.3099999959</v>
      </c>
      <c r="J42" s="117">
        <v>-771923.47999999649</v>
      </c>
      <c r="K42" s="117">
        <v>0</v>
      </c>
      <c r="L42" s="116">
        <f t="shared" si="6"/>
        <v>-771923.47999999649</v>
      </c>
      <c r="N42" s="118">
        <f t="shared" si="7"/>
        <v>11028734.239999995</v>
      </c>
    </row>
    <row r="43" spans="1:14" x14ac:dyDescent="0.25">
      <c r="A43" s="109">
        <v>42309</v>
      </c>
      <c r="B43" s="117">
        <v>167012783.62</v>
      </c>
      <c r="C43" s="117">
        <v>11387026.539999999</v>
      </c>
      <c r="D43" s="116">
        <f t="shared" si="4"/>
        <v>155625757.08000001</v>
      </c>
      <c r="E43" s="112"/>
      <c r="F43" s="117">
        <v>6113214.8899999997</v>
      </c>
      <c r="G43" s="117">
        <v>384741.82000000402</v>
      </c>
      <c r="H43" s="116">
        <f t="shared" si="5"/>
        <v>5728473.0699999956</v>
      </c>
      <c r="J43" s="117">
        <v>-1076781.3099999966</v>
      </c>
      <c r="K43" s="117">
        <v>0</v>
      </c>
      <c r="L43" s="116">
        <f t="shared" si="6"/>
        <v>-1076781.3099999966</v>
      </c>
      <c r="N43" s="118">
        <f t="shared" si="7"/>
        <v>11002284.719999995</v>
      </c>
    </row>
    <row r="44" spans="1:14" x14ac:dyDescent="0.25">
      <c r="A44" s="109">
        <v>42339</v>
      </c>
      <c r="B44" s="117">
        <v>167055506.62</v>
      </c>
      <c r="C44" s="117">
        <v>11387026.539999999</v>
      </c>
      <c r="D44" s="116">
        <f t="shared" si="4"/>
        <v>155668480.08000001</v>
      </c>
      <c r="E44" s="112"/>
      <c r="F44" s="117">
        <v>6489764</v>
      </c>
      <c r="G44" s="117">
        <v>411191.34000000358</v>
      </c>
      <c r="H44" s="116">
        <f t="shared" si="5"/>
        <v>6078572.6599999964</v>
      </c>
      <c r="J44" s="117">
        <v>-48008.309999996505</v>
      </c>
      <c r="K44" s="117">
        <v>0</v>
      </c>
      <c r="L44" s="116">
        <f t="shared" si="6"/>
        <v>-48008.309999996505</v>
      </c>
      <c r="N44" s="118">
        <f t="shared" si="7"/>
        <v>10975835.199999996</v>
      </c>
    </row>
    <row r="45" spans="1:14" x14ac:dyDescent="0.25">
      <c r="B45" s="119"/>
      <c r="C45" s="119"/>
      <c r="D45" s="121"/>
      <c r="F45" s="119"/>
      <c r="G45" s="119"/>
      <c r="H45" s="121"/>
      <c r="J45" s="119"/>
      <c r="K45" s="119"/>
      <c r="L45" s="121"/>
      <c r="N45" s="121"/>
    </row>
    <row r="46" spans="1:14" x14ac:dyDescent="0.25">
      <c r="A46" t="s">
        <v>82</v>
      </c>
      <c r="B46" s="122">
        <f>AVERAGE(B32:B44)</f>
        <v>137889858.40153843</v>
      </c>
      <c r="C46" s="122">
        <f>AVERAGE(C32:C44)</f>
        <v>9217473.5369230732</v>
      </c>
      <c r="D46" s="122">
        <f>AVERAGE(D32:D44)</f>
        <v>128672384.86461538</v>
      </c>
      <c r="E46" s="123"/>
      <c r="F46" s="122">
        <f>AVERAGE(F32:F44)</f>
        <v>4337434.2684615385</v>
      </c>
      <c r="G46" s="122">
        <f>AVERAGE(G32:G44)</f>
        <v>260201.1830769293</v>
      </c>
      <c r="H46" s="122">
        <f>AVERAGE(H32:H44)</f>
        <v>4077233.0853846092</v>
      </c>
      <c r="J46" s="122">
        <f>AVERAGE(J32:J44)</f>
        <v>26080055.836153843</v>
      </c>
      <c r="K46" s="122">
        <f>AVERAGE(K32:K44)</f>
        <v>2169553.0030769231</v>
      </c>
      <c r="L46" s="122">
        <f>SUM(L32:L44)</f>
        <v>310836536.82999998</v>
      </c>
      <c r="N46" s="122">
        <f>AVERAGE(N32:N44)</f>
        <v>11126825.356923072</v>
      </c>
    </row>
    <row r="47" spans="1:14" x14ac:dyDescent="0.25">
      <c r="B47" s="102"/>
      <c r="D47" s="102"/>
      <c r="H47" s="102"/>
      <c r="J47" s="102"/>
      <c r="K47" s="102"/>
      <c r="L47" s="102"/>
      <c r="N47" s="102"/>
    </row>
    <row r="48" spans="1:14" ht="75" x14ac:dyDescent="0.25">
      <c r="B48" s="106" t="s">
        <v>83</v>
      </c>
      <c r="C48" s="124"/>
      <c r="D48" s="106" t="s">
        <v>84</v>
      </c>
      <c r="E48" s="107"/>
      <c r="F48" s="123"/>
      <c r="H48" s="106" t="s">
        <v>85</v>
      </c>
      <c r="J48" s="106" t="s">
        <v>86</v>
      </c>
      <c r="K48" s="106" t="s">
        <v>87</v>
      </c>
      <c r="L48" s="106" t="s">
        <v>84</v>
      </c>
      <c r="N48" s="106" t="s">
        <v>87</v>
      </c>
    </row>
    <row r="50" spans="1:14" x14ac:dyDescent="0.25">
      <c r="G50" s="123"/>
    </row>
    <row r="52" spans="1:14" x14ac:dyDescent="0.25">
      <c r="B52" t="s">
        <v>92</v>
      </c>
      <c r="C52" t="s">
        <v>53</v>
      </c>
    </row>
    <row r="53" spans="1:14" x14ac:dyDescent="0.25">
      <c r="B53" s="99" t="s">
        <v>58</v>
      </c>
      <c r="C53" s="100" t="s">
        <v>59</v>
      </c>
      <c r="D53" s="100" t="s">
        <v>60</v>
      </c>
      <c r="E53" s="101"/>
      <c r="F53" s="100" t="s">
        <v>61</v>
      </c>
      <c r="G53" s="100" t="s">
        <v>62</v>
      </c>
      <c r="H53" s="100" t="s">
        <v>63</v>
      </c>
      <c r="I53" s="101"/>
      <c r="J53" s="100" t="s">
        <v>64</v>
      </c>
      <c r="K53" s="100" t="s">
        <v>65</v>
      </c>
      <c r="L53" s="100" t="s">
        <v>66</v>
      </c>
      <c r="N53" s="100" t="s">
        <v>67</v>
      </c>
    </row>
    <row r="54" spans="1:14" x14ac:dyDescent="0.25">
      <c r="B54" s="102"/>
      <c r="C54" s="102"/>
      <c r="D54" s="99" t="s">
        <v>68</v>
      </c>
      <c r="E54" s="103"/>
      <c r="F54" s="102"/>
      <c r="G54" s="102"/>
      <c r="H54" s="99" t="s">
        <v>69</v>
      </c>
      <c r="J54" s="102"/>
      <c r="K54" s="102"/>
      <c r="L54" s="99" t="s">
        <v>70</v>
      </c>
      <c r="N54" s="99" t="s">
        <v>71</v>
      </c>
    </row>
    <row r="55" spans="1:14" ht="120" x14ac:dyDescent="0.25">
      <c r="A55" s="104"/>
      <c r="B55" s="105" t="s">
        <v>72</v>
      </c>
      <c r="C55" s="106" t="s">
        <v>73</v>
      </c>
      <c r="D55" s="105" t="s">
        <v>74</v>
      </c>
      <c r="E55" s="107"/>
      <c r="F55" s="106" t="s">
        <v>75</v>
      </c>
      <c r="G55" s="108" t="s">
        <v>76</v>
      </c>
      <c r="H55" s="106" t="s">
        <v>77</v>
      </c>
      <c r="J55" s="106" t="s">
        <v>78</v>
      </c>
      <c r="K55" s="106" t="s">
        <v>79</v>
      </c>
      <c r="L55" s="106" t="s">
        <v>80</v>
      </c>
      <c r="N55" s="106" t="s">
        <v>81</v>
      </c>
    </row>
    <row r="56" spans="1:14" x14ac:dyDescent="0.25">
      <c r="A56" s="109">
        <v>41974</v>
      </c>
      <c r="B56" s="113">
        <v>83518928.080000013</v>
      </c>
      <c r="C56" s="117">
        <v>3467289.78</v>
      </c>
      <c r="D56" s="111">
        <f>+B56-C56</f>
        <v>80051638.300000012</v>
      </c>
      <c r="E56" s="112"/>
      <c r="F56" s="113">
        <v>1050823.45</v>
      </c>
      <c r="G56" s="113">
        <v>74709.429999999702</v>
      </c>
      <c r="H56" s="111">
        <f>+F56-G56</f>
        <v>976114.02000000025</v>
      </c>
      <c r="J56" s="113">
        <v>18326110.509999998</v>
      </c>
      <c r="K56" s="113">
        <v>2233048.19</v>
      </c>
      <c r="L56" s="111">
        <f>+J56-K56</f>
        <v>16093062.319999998</v>
      </c>
      <c r="N56" s="114">
        <f>+C56-G56+K56</f>
        <v>5625628.54</v>
      </c>
    </row>
    <row r="57" spans="1:14" x14ac:dyDescent="0.25">
      <c r="A57" s="109">
        <v>42005</v>
      </c>
      <c r="B57" s="117">
        <v>83942060.410000011</v>
      </c>
      <c r="C57" s="117">
        <v>3467289.78</v>
      </c>
      <c r="D57" s="116">
        <f t="shared" ref="D57:D68" si="8">+B57-C57</f>
        <v>80474770.63000001</v>
      </c>
      <c r="E57" s="112"/>
      <c r="F57" s="117">
        <v>1236635.2200000002</v>
      </c>
      <c r="G57" s="117">
        <v>82612.429999999702</v>
      </c>
      <c r="H57" s="116">
        <f t="shared" ref="H57:H68" si="9">+F57-G57</f>
        <v>1154022.7900000005</v>
      </c>
      <c r="J57" s="117">
        <v>19106232.629999995</v>
      </c>
      <c r="K57" s="117">
        <v>2233048.19</v>
      </c>
      <c r="L57" s="116">
        <f t="shared" ref="L57:L68" si="10">+J57-K57</f>
        <v>16873184.439999994</v>
      </c>
      <c r="N57" s="118">
        <f t="shared" ref="N57:N68" si="11">+C57-G57+K57</f>
        <v>5617725.54</v>
      </c>
    </row>
    <row r="58" spans="1:14" x14ac:dyDescent="0.25">
      <c r="A58" s="109">
        <v>42036</v>
      </c>
      <c r="B58" s="117">
        <v>98082077.030000001</v>
      </c>
      <c r="C58" s="117">
        <v>3952601.02</v>
      </c>
      <c r="D58" s="116">
        <f t="shared" si="8"/>
        <v>94129476.010000005</v>
      </c>
      <c r="E58" s="112"/>
      <c r="F58" s="117">
        <v>1454478.3499999999</v>
      </c>
      <c r="G58" s="117">
        <v>91614.069999999367</v>
      </c>
      <c r="H58" s="116">
        <f t="shared" si="9"/>
        <v>1362864.2800000005</v>
      </c>
      <c r="J58" s="117">
        <v>9675941.8100000005</v>
      </c>
      <c r="K58" s="117">
        <v>1747736.9500000002</v>
      </c>
      <c r="L58" s="116">
        <f t="shared" si="10"/>
        <v>7928204.8600000003</v>
      </c>
      <c r="N58" s="118">
        <f t="shared" si="11"/>
        <v>5608723.9000000004</v>
      </c>
    </row>
    <row r="59" spans="1:14" x14ac:dyDescent="0.25">
      <c r="A59" s="109">
        <v>42064</v>
      </c>
      <c r="B59" s="117">
        <v>109975639.86</v>
      </c>
      <c r="C59" s="117">
        <v>5700337.9699999997</v>
      </c>
      <c r="D59" s="116">
        <f t="shared" si="8"/>
        <v>104275301.89</v>
      </c>
      <c r="E59" s="112"/>
      <c r="F59" s="117">
        <v>1699261.3900000001</v>
      </c>
      <c r="G59" s="117">
        <v>103757.08999999892</v>
      </c>
      <c r="H59" s="116">
        <f t="shared" si="9"/>
        <v>1595504.3000000012</v>
      </c>
      <c r="J59" s="117">
        <v>961547.69000000041</v>
      </c>
      <c r="K59" s="117">
        <v>0</v>
      </c>
      <c r="L59" s="116">
        <f t="shared" si="10"/>
        <v>961547.69000000041</v>
      </c>
      <c r="N59" s="118">
        <f t="shared" si="11"/>
        <v>5596580.8800000008</v>
      </c>
    </row>
    <row r="60" spans="1:14" x14ac:dyDescent="0.25">
      <c r="A60" s="109">
        <v>42095</v>
      </c>
      <c r="B60" s="117">
        <v>113105663.77000003</v>
      </c>
      <c r="C60" s="117">
        <v>5700337.9699999997</v>
      </c>
      <c r="D60" s="116">
        <f t="shared" si="8"/>
        <v>107405325.80000003</v>
      </c>
      <c r="E60" s="112"/>
      <c r="F60" s="117">
        <v>1951289.6800000004</v>
      </c>
      <c r="G60" s="117">
        <v>116067.74999999907</v>
      </c>
      <c r="H60" s="116">
        <f t="shared" si="9"/>
        <v>1835221.9300000013</v>
      </c>
      <c r="J60" s="117">
        <v>-535739.88999999955</v>
      </c>
      <c r="K60" s="117">
        <v>0</v>
      </c>
      <c r="L60" s="116">
        <f t="shared" si="10"/>
        <v>-535739.88999999955</v>
      </c>
      <c r="N60" s="118">
        <f t="shared" si="11"/>
        <v>5584270.2200000007</v>
      </c>
    </row>
    <row r="61" spans="1:14" x14ac:dyDescent="0.25">
      <c r="A61" s="109">
        <v>42125</v>
      </c>
      <c r="B61" s="117">
        <v>114384577.03</v>
      </c>
      <c r="C61" s="117">
        <v>5700337.9699999997</v>
      </c>
      <c r="D61" s="116">
        <f t="shared" si="8"/>
        <v>108684239.06</v>
      </c>
      <c r="E61" s="112"/>
      <c r="F61" s="117">
        <v>2206278.6899999995</v>
      </c>
      <c r="G61" s="117">
        <v>128378.40999999922</v>
      </c>
      <c r="H61" s="116">
        <f t="shared" si="9"/>
        <v>2077900.2800000003</v>
      </c>
      <c r="J61" s="117">
        <v>396668.41000000085</v>
      </c>
      <c r="K61" s="117">
        <v>0</v>
      </c>
      <c r="L61" s="116">
        <f t="shared" si="10"/>
        <v>396668.41000000085</v>
      </c>
      <c r="N61" s="118">
        <f t="shared" si="11"/>
        <v>5571959.5600000005</v>
      </c>
    </row>
    <row r="62" spans="1:14" x14ac:dyDescent="0.25">
      <c r="A62" s="109">
        <v>42156</v>
      </c>
      <c r="B62" s="117">
        <v>116390049.13</v>
      </c>
      <c r="C62" s="117">
        <v>5700337.9699999997</v>
      </c>
      <c r="D62" s="116">
        <f t="shared" si="8"/>
        <v>110689711.16</v>
      </c>
      <c r="E62" s="112"/>
      <c r="F62" s="117">
        <v>2465909.5299999998</v>
      </c>
      <c r="G62" s="117">
        <v>140689.06999999937</v>
      </c>
      <c r="H62" s="116">
        <f t="shared" si="9"/>
        <v>2325220.4600000004</v>
      </c>
      <c r="J62" s="117">
        <v>1102278.8900000006</v>
      </c>
      <c r="K62" s="117">
        <v>0</v>
      </c>
      <c r="L62" s="116">
        <f t="shared" si="10"/>
        <v>1102278.8900000006</v>
      </c>
      <c r="N62" s="118">
        <f t="shared" si="11"/>
        <v>5559648.9000000004</v>
      </c>
    </row>
    <row r="63" spans="1:14" x14ac:dyDescent="0.25">
      <c r="A63" s="109">
        <v>42186</v>
      </c>
      <c r="B63" s="117">
        <v>118983336.33</v>
      </c>
      <c r="C63" s="117">
        <v>5700337.9699999997</v>
      </c>
      <c r="D63" s="116">
        <f t="shared" si="8"/>
        <v>113282998.36</v>
      </c>
      <c r="E63" s="112"/>
      <c r="F63" s="117">
        <v>2731543.98</v>
      </c>
      <c r="G63" s="117">
        <v>152999.72999999952</v>
      </c>
      <c r="H63" s="116">
        <f t="shared" si="9"/>
        <v>2578544.2500000005</v>
      </c>
      <c r="J63" s="117">
        <v>644349.57000000076</v>
      </c>
      <c r="K63" s="117">
        <v>0</v>
      </c>
      <c r="L63" s="116">
        <f t="shared" si="10"/>
        <v>644349.57000000076</v>
      </c>
      <c r="N63" s="118">
        <f t="shared" si="11"/>
        <v>5547338.2400000002</v>
      </c>
    </row>
    <row r="64" spans="1:14" x14ac:dyDescent="0.25">
      <c r="A64" s="109">
        <v>42217</v>
      </c>
      <c r="B64" s="117">
        <v>120436610.45</v>
      </c>
      <c r="C64" s="117">
        <v>5700337.9699999997</v>
      </c>
      <c r="D64" s="116">
        <f t="shared" si="8"/>
        <v>114736272.48</v>
      </c>
      <c r="E64" s="112"/>
      <c r="F64" s="117">
        <v>3002150.72</v>
      </c>
      <c r="G64" s="117">
        <v>165310.38999999966</v>
      </c>
      <c r="H64" s="116">
        <f t="shared" si="9"/>
        <v>2836840.3300000005</v>
      </c>
      <c r="J64" s="117">
        <v>-620565.4999999993</v>
      </c>
      <c r="K64" s="117">
        <v>0</v>
      </c>
      <c r="L64" s="116">
        <f t="shared" si="10"/>
        <v>-620565.4999999993</v>
      </c>
      <c r="N64" s="118">
        <f t="shared" si="11"/>
        <v>5535027.5800000001</v>
      </c>
    </row>
    <row r="65" spans="1:14" x14ac:dyDescent="0.25">
      <c r="A65" s="109">
        <v>42248</v>
      </c>
      <c r="B65" s="117">
        <v>106985118.39999999</v>
      </c>
      <c r="C65" s="117">
        <v>5700337.9699999997</v>
      </c>
      <c r="D65" s="116">
        <f t="shared" si="8"/>
        <v>101284780.42999999</v>
      </c>
      <c r="E65" s="112"/>
      <c r="F65" s="117">
        <v>2704766.8</v>
      </c>
      <c r="G65" s="117">
        <v>177621.04999999981</v>
      </c>
      <c r="H65" s="116">
        <f t="shared" si="9"/>
        <v>2527145.75</v>
      </c>
      <c r="J65" s="117">
        <v>-1571972.5099999991</v>
      </c>
      <c r="K65" s="117">
        <v>0</v>
      </c>
      <c r="L65" s="116">
        <f t="shared" si="10"/>
        <v>-1571972.5099999991</v>
      </c>
      <c r="N65" s="118">
        <f t="shared" si="11"/>
        <v>5522716.9199999999</v>
      </c>
    </row>
    <row r="66" spans="1:14" x14ac:dyDescent="0.25">
      <c r="A66" s="109">
        <v>42278</v>
      </c>
      <c r="B66" s="117">
        <v>122006037.27</v>
      </c>
      <c r="C66" s="117">
        <v>5700337.9699999997</v>
      </c>
      <c r="D66" s="116">
        <f t="shared" si="8"/>
        <v>116305699.3</v>
      </c>
      <c r="E66" s="112"/>
      <c r="F66" s="117">
        <v>3556885.5800000005</v>
      </c>
      <c r="G66" s="117">
        <v>189931.70999999996</v>
      </c>
      <c r="H66" s="116">
        <f t="shared" si="9"/>
        <v>3366953.8700000006</v>
      </c>
      <c r="J66" s="117">
        <v>-618435.40999999922</v>
      </c>
      <c r="K66" s="117">
        <v>0</v>
      </c>
      <c r="L66" s="116">
        <f t="shared" si="10"/>
        <v>-618435.40999999922</v>
      </c>
      <c r="N66" s="118">
        <f t="shared" si="11"/>
        <v>5510406.2599999998</v>
      </c>
    </row>
    <row r="67" spans="1:14" x14ac:dyDescent="0.25">
      <c r="A67" s="109">
        <v>42309</v>
      </c>
      <c r="B67" s="117">
        <v>122466355.35000001</v>
      </c>
      <c r="C67" s="117">
        <v>5700337.9699999997</v>
      </c>
      <c r="D67" s="116">
        <f t="shared" si="8"/>
        <v>116766017.38000001</v>
      </c>
      <c r="E67" s="112"/>
      <c r="F67" s="117">
        <v>3833886.7300000004</v>
      </c>
      <c r="G67" s="117">
        <v>202242.37000000011</v>
      </c>
      <c r="H67" s="116">
        <f t="shared" si="9"/>
        <v>3631644.3600000003</v>
      </c>
      <c r="J67" s="117">
        <v>-625541.42999999935</v>
      </c>
      <c r="K67" s="117">
        <v>0</v>
      </c>
      <c r="L67" s="116">
        <f t="shared" si="10"/>
        <v>-625541.42999999935</v>
      </c>
      <c r="N67" s="118">
        <f t="shared" si="11"/>
        <v>5498095.5999999996</v>
      </c>
    </row>
    <row r="68" spans="1:14" x14ac:dyDescent="0.25">
      <c r="A68" s="109">
        <v>42339</v>
      </c>
      <c r="B68" s="117">
        <v>122835281.39999999</v>
      </c>
      <c r="C68" s="117">
        <v>5700337.9699999997</v>
      </c>
      <c r="D68" s="116">
        <f t="shared" si="8"/>
        <v>117134943.42999999</v>
      </c>
      <c r="E68" s="112"/>
      <c r="F68" s="117">
        <v>4111739.5500000007</v>
      </c>
      <c r="G68" s="117">
        <v>214553.03000000026</v>
      </c>
      <c r="H68" s="116">
        <f t="shared" si="9"/>
        <v>3897186.5200000005</v>
      </c>
      <c r="J68" s="117">
        <v>1382652.5500000003</v>
      </c>
      <c r="K68" s="117">
        <v>0</v>
      </c>
      <c r="L68" s="116">
        <f t="shared" si="10"/>
        <v>1382652.5500000003</v>
      </c>
      <c r="N68" s="118">
        <f t="shared" si="11"/>
        <v>5485784.9399999995</v>
      </c>
    </row>
    <row r="69" spans="1:14" x14ac:dyDescent="0.25">
      <c r="B69" s="119"/>
      <c r="C69" s="119"/>
      <c r="D69" s="121"/>
      <c r="F69" s="119"/>
      <c r="G69" s="119"/>
      <c r="H69" s="121"/>
      <c r="J69" s="119"/>
      <c r="K69" s="119"/>
      <c r="L69" s="121"/>
      <c r="N69" s="121"/>
    </row>
    <row r="70" spans="1:14" x14ac:dyDescent="0.25">
      <c r="A70" t="s">
        <v>82</v>
      </c>
      <c r="B70" s="122">
        <f>AVERAGE(B56:B68)</f>
        <v>110239364.19307694</v>
      </c>
      <c r="C70" s="122">
        <f>AVERAGE(C56:C68)</f>
        <v>5222350.7907692306</v>
      </c>
      <c r="D70" s="122">
        <f>AVERAGE(D56:D68)</f>
        <v>105017013.40230772</v>
      </c>
      <c r="E70" s="123"/>
      <c r="F70" s="122">
        <f>AVERAGE(F56:F68)</f>
        <v>2461973.0515384618</v>
      </c>
      <c r="G70" s="122">
        <f>AVERAGE(G56:G68)</f>
        <v>141575.88692307653</v>
      </c>
      <c r="H70" s="122">
        <f>AVERAGE(H56:H68)</f>
        <v>2320397.1646153852</v>
      </c>
      <c r="J70" s="122">
        <f>AVERAGE(J56:J68)</f>
        <v>3663348.2553846156</v>
      </c>
      <c r="K70" s="122">
        <f>AVERAGE(K56:K68)</f>
        <v>477987.17923076922</v>
      </c>
      <c r="L70" s="122">
        <f>AVERAGE(L56:L68)</f>
        <v>3185361.0761538455</v>
      </c>
      <c r="N70" s="122">
        <f>AVERAGE(N56:N68)</f>
        <v>5558762.0830769232</v>
      </c>
    </row>
    <row r="71" spans="1:14" x14ac:dyDescent="0.25">
      <c r="B71" s="102"/>
      <c r="D71" s="102"/>
      <c r="H71" s="102"/>
      <c r="J71" s="102"/>
      <c r="K71" s="102"/>
      <c r="L71" s="102"/>
      <c r="N71" s="102"/>
    </row>
    <row r="72" spans="1:14" ht="75" x14ac:dyDescent="0.25">
      <c r="B72" s="106" t="s">
        <v>83</v>
      </c>
      <c r="C72" s="124"/>
      <c r="D72" s="106" t="s">
        <v>84</v>
      </c>
      <c r="E72" s="107"/>
      <c r="H72" s="106" t="s">
        <v>85</v>
      </c>
      <c r="J72" s="106" t="s">
        <v>86</v>
      </c>
      <c r="K72" s="106" t="s">
        <v>87</v>
      </c>
      <c r="L72" s="106" t="s">
        <v>84</v>
      </c>
      <c r="N72" s="106" t="s">
        <v>87</v>
      </c>
    </row>
    <row r="73" spans="1:14" x14ac:dyDescent="0.25">
      <c r="G73" s="123"/>
    </row>
    <row r="75" spans="1:14" x14ac:dyDescent="0.25">
      <c r="B75" t="s">
        <v>93</v>
      </c>
    </row>
    <row r="76" spans="1:14" x14ac:dyDescent="0.25">
      <c r="B76" s="99" t="s">
        <v>58</v>
      </c>
      <c r="C76" s="100" t="s">
        <v>59</v>
      </c>
      <c r="D76" s="100" t="s">
        <v>60</v>
      </c>
      <c r="E76" s="101"/>
      <c r="F76" s="100" t="s">
        <v>61</v>
      </c>
      <c r="G76" s="100" t="s">
        <v>62</v>
      </c>
      <c r="H76" s="100" t="s">
        <v>63</v>
      </c>
      <c r="I76" s="101"/>
      <c r="J76" s="100" t="s">
        <v>64</v>
      </c>
      <c r="K76" s="100" t="s">
        <v>65</v>
      </c>
      <c r="L76" s="100" t="s">
        <v>66</v>
      </c>
      <c r="N76" s="100" t="s">
        <v>67</v>
      </c>
    </row>
    <row r="77" spans="1:14" x14ac:dyDescent="0.25">
      <c r="B77" s="102"/>
      <c r="C77" s="102"/>
      <c r="D77" s="99" t="s">
        <v>68</v>
      </c>
      <c r="E77" s="103"/>
      <c r="F77" s="102"/>
      <c r="G77" s="102"/>
      <c r="H77" s="99" t="s">
        <v>69</v>
      </c>
      <c r="J77" s="102"/>
      <c r="K77" s="102"/>
      <c r="L77" s="99" t="s">
        <v>70</v>
      </c>
      <c r="N77" s="99" t="s">
        <v>71</v>
      </c>
    </row>
    <row r="78" spans="1:14" ht="120" x14ac:dyDescent="0.25">
      <c r="A78" s="104"/>
      <c r="B78" s="105" t="s">
        <v>72</v>
      </c>
      <c r="C78" s="106" t="s">
        <v>73</v>
      </c>
      <c r="D78" s="105" t="s">
        <v>74</v>
      </c>
      <c r="E78" s="107"/>
      <c r="F78" s="106" t="s">
        <v>75</v>
      </c>
      <c r="G78" s="108" t="s">
        <v>76</v>
      </c>
      <c r="H78" s="106" t="s">
        <v>77</v>
      </c>
      <c r="J78" s="106" t="s">
        <v>78</v>
      </c>
      <c r="K78" s="106" t="s">
        <v>79</v>
      </c>
      <c r="L78" s="106" t="s">
        <v>80</v>
      </c>
      <c r="N78" s="106" t="s">
        <v>81</v>
      </c>
    </row>
    <row r="79" spans="1:14" x14ac:dyDescent="0.25">
      <c r="A79" s="109">
        <v>41974</v>
      </c>
      <c r="B79" s="113">
        <v>0</v>
      </c>
      <c r="C79" s="113">
        <v>0</v>
      </c>
      <c r="D79" s="111">
        <f>+B79-C79</f>
        <v>0</v>
      </c>
      <c r="E79" s="112"/>
      <c r="F79" s="113">
        <v>0</v>
      </c>
      <c r="G79" s="113">
        <v>0</v>
      </c>
      <c r="H79" s="111">
        <f>+F79-G79</f>
        <v>0</v>
      </c>
      <c r="J79" s="113">
        <v>0</v>
      </c>
      <c r="K79" s="113">
        <v>0</v>
      </c>
      <c r="L79" s="111">
        <f>+J79-K79</f>
        <v>0</v>
      </c>
      <c r="N79" s="114">
        <f>+C79-G79+K79</f>
        <v>0</v>
      </c>
    </row>
    <row r="80" spans="1:14" x14ac:dyDescent="0.25">
      <c r="A80" s="109">
        <v>42005</v>
      </c>
      <c r="B80" s="117">
        <v>0</v>
      </c>
      <c r="C80" s="117">
        <v>0</v>
      </c>
      <c r="D80" s="116">
        <f t="shared" ref="D80:D91" si="12">+B80-C80</f>
        <v>0</v>
      </c>
      <c r="E80" s="112"/>
      <c r="F80" s="117">
        <v>0</v>
      </c>
      <c r="G80" s="117">
        <v>0</v>
      </c>
      <c r="H80" s="116">
        <f t="shared" ref="H80:H91" si="13">+F80-G80</f>
        <v>0</v>
      </c>
      <c r="J80" s="117">
        <v>0</v>
      </c>
      <c r="K80" s="117">
        <v>0</v>
      </c>
      <c r="L80" s="116">
        <f t="shared" ref="L80:L91" si="14">+J80-K80</f>
        <v>0</v>
      </c>
      <c r="N80" s="118">
        <f t="shared" ref="N80:N91" si="15">+C80-G80+K80</f>
        <v>0</v>
      </c>
    </row>
    <row r="81" spans="1:14" x14ac:dyDescent="0.25">
      <c r="A81" s="109">
        <v>42036</v>
      </c>
      <c r="B81" s="117">
        <v>0</v>
      </c>
      <c r="C81" s="117">
        <v>0</v>
      </c>
      <c r="D81" s="116">
        <f t="shared" si="12"/>
        <v>0</v>
      </c>
      <c r="E81" s="112"/>
      <c r="F81" s="117">
        <v>0</v>
      </c>
      <c r="G81" s="117">
        <v>0</v>
      </c>
      <c r="H81" s="116">
        <f t="shared" si="13"/>
        <v>0</v>
      </c>
      <c r="J81" s="117">
        <v>0</v>
      </c>
      <c r="K81" s="117">
        <v>0</v>
      </c>
      <c r="L81" s="116">
        <f t="shared" si="14"/>
        <v>0</v>
      </c>
      <c r="N81" s="118">
        <f t="shared" si="15"/>
        <v>0</v>
      </c>
    </row>
    <row r="82" spans="1:14" x14ac:dyDescent="0.25">
      <c r="A82" s="109">
        <v>42064</v>
      </c>
      <c r="B82" s="117">
        <v>0</v>
      </c>
      <c r="C82" s="117">
        <v>0</v>
      </c>
      <c r="D82" s="116">
        <f t="shared" si="12"/>
        <v>0</v>
      </c>
      <c r="E82" s="112"/>
      <c r="F82" s="117">
        <v>0</v>
      </c>
      <c r="G82" s="117">
        <v>0</v>
      </c>
      <c r="H82" s="116">
        <f t="shared" si="13"/>
        <v>0</v>
      </c>
      <c r="J82" s="117">
        <v>0</v>
      </c>
      <c r="K82" s="117">
        <v>0</v>
      </c>
      <c r="L82" s="116">
        <f t="shared" si="14"/>
        <v>0</v>
      </c>
      <c r="N82" s="118">
        <f t="shared" si="15"/>
        <v>0</v>
      </c>
    </row>
    <row r="83" spans="1:14" x14ac:dyDescent="0.25">
      <c r="A83" s="109">
        <v>42095</v>
      </c>
      <c r="B83" s="117">
        <v>0</v>
      </c>
      <c r="C83" s="117">
        <v>0</v>
      </c>
      <c r="D83" s="116">
        <f t="shared" si="12"/>
        <v>0</v>
      </c>
      <c r="E83" s="112"/>
      <c r="F83" s="117">
        <v>0</v>
      </c>
      <c r="G83" s="117">
        <v>0</v>
      </c>
      <c r="H83" s="116">
        <f t="shared" si="13"/>
        <v>0</v>
      </c>
      <c r="J83" s="117">
        <v>0</v>
      </c>
      <c r="K83" s="117">
        <v>0</v>
      </c>
      <c r="L83" s="116">
        <f t="shared" si="14"/>
        <v>0</v>
      </c>
      <c r="N83" s="118">
        <f t="shared" si="15"/>
        <v>0</v>
      </c>
    </row>
    <row r="84" spans="1:14" x14ac:dyDescent="0.25">
      <c r="A84" s="109">
        <v>42125</v>
      </c>
      <c r="B84" s="117">
        <v>0</v>
      </c>
      <c r="C84" s="117">
        <v>0</v>
      </c>
      <c r="D84" s="116">
        <f t="shared" si="12"/>
        <v>0</v>
      </c>
      <c r="E84" s="112"/>
      <c r="F84" s="117">
        <v>0</v>
      </c>
      <c r="G84" s="117">
        <v>0</v>
      </c>
      <c r="H84" s="116">
        <f t="shared" si="13"/>
        <v>0</v>
      </c>
      <c r="J84" s="117">
        <v>0</v>
      </c>
      <c r="K84" s="117">
        <v>0</v>
      </c>
      <c r="L84" s="116">
        <f t="shared" si="14"/>
        <v>0</v>
      </c>
      <c r="N84" s="118">
        <f t="shared" si="15"/>
        <v>0</v>
      </c>
    </row>
    <row r="85" spans="1:14" x14ac:dyDescent="0.25">
      <c r="A85" s="109">
        <v>42156</v>
      </c>
      <c r="B85" s="117">
        <v>0</v>
      </c>
      <c r="C85" s="117">
        <v>0</v>
      </c>
      <c r="D85" s="116">
        <f t="shared" si="12"/>
        <v>0</v>
      </c>
      <c r="E85" s="112"/>
      <c r="F85" s="117">
        <v>0</v>
      </c>
      <c r="G85" s="117">
        <v>0</v>
      </c>
      <c r="H85" s="116">
        <f t="shared" si="13"/>
        <v>0</v>
      </c>
      <c r="J85" s="117">
        <v>0</v>
      </c>
      <c r="K85" s="117">
        <v>0</v>
      </c>
      <c r="L85" s="116">
        <f t="shared" si="14"/>
        <v>0</v>
      </c>
      <c r="N85" s="118">
        <f t="shared" si="15"/>
        <v>0</v>
      </c>
    </row>
    <row r="86" spans="1:14" x14ac:dyDescent="0.25">
      <c r="A86" s="109">
        <v>42186</v>
      </c>
      <c r="B86" s="117">
        <v>0</v>
      </c>
      <c r="C86" s="117">
        <v>0</v>
      </c>
      <c r="D86" s="116">
        <f t="shared" si="12"/>
        <v>0</v>
      </c>
      <c r="E86" s="112"/>
      <c r="F86" s="117">
        <v>0</v>
      </c>
      <c r="G86" s="117">
        <v>0</v>
      </c>
      <c r="H86" s="116">
        <f t="shared" si="13"/>
        <v>0</v>
      </c>
      <c r="J86" s="117">
        <v>0</v>
      </c>
      <c r="K86" s="117">
        <v>0</v>
      </c>
      <c r="L86" s="116">
        <f t="shared" si="14"/>
        <v>0</v>
      </c>
      <c r="N86" s="118">
        <f t="shared" si="15"/>
        <v>0</v>
      </c>
    </row>
    <row r="87" spans="1:14" x14ac:dyDescent="0.25">
      <c r="A87" s="109">
        <v>42217</v>
      </c>
      <c r="B87" s="117">
        <v>0</v>
      </c>
      <c r="C87" s="117">
        <v>0</v>
      </c>
      <c r="D87" s="116">
        <f t="shared" si="12"/>
        <v>0</v>
      </c>
      <c r="E87" s="112"/>
      <c r="F87" s="117">
        <v>0</v>
      </c>
      <c r="G87" s="117">
        <v>0</v>
      </c>
      <c r="H87" s="116">
        <f t="shared" si="13"/>
        <v>0</v>
      </c>
      <c r="J87" s="117">
        <v>0</v>
      </c>
      <c r="K87" s="117">
        <v>0</v>
      </c>
      <c r="L87" s="116">
        <f t="shared" si="14"/>
        <v>0</v>
      </c>
      <c r="N87" s="118">
        <f t="shared" si="15"/>
        <v>0</v>
      </c>
    </row>
    <row r="88" spans="1:14" x14ac:dyDescent="0.25">
      <c r="A88" s="109">
        <v>42248</v>
      </c>
      <c r="B88" s="117">
        <v>0</v>
      </c>
      <c r="C88" s="117">
        <v>0</v>
      </c>
      <c r="D88" s="116">
        <f t="shared" si="12"/>
        <v>0</v>
      </c>
      <c r="E88" s="112"/>
      <c r="F88" s="117">
        <v>0</v>
      </c>
      <c r="G88" s="117">
        <v>0</v>
      </c>
      <c r="H88" s="116">
        <f t="shared" si="13"/>
        <v>0</v>
      </c>
      <c r="J88" s="117">
        <v>0</v>
      </c>
      <c r="K88" s="117">
        <v>0</v>
      </c>
      <c r="L88" s="116">
        <f t="shared" si="14"/>
        <v>0</v>
      </c>
      <c r="N88" s="118">
        <f t="shared" si="15"/>
        <v>0</v>
      </c>
    </row>
    <row r="89" spans="1:14" x14ac:dyDescent="0.25">
      <c r="A89" s="109">
        <v>42278</v>
      </c>
      <c r="B89" s="117">
        <v>0</v>
      </c>
      <c r="C89" s="117">
        <v>0</v>
      </c>
      <c r="D89" s="116">
        <f t="shared" si="12"/>
        <v>0</v>
      </c>
      <c r="E89" s="112"/>
      <c r="F89" s="117">
        <v>0</v>
      </c>
      <c r="G89" s="117">
        <v>0</v>
      </c>
      <c r="H89" s="116">
        <f t="shared" si="13"/>
        <v>0</v>
      </c>
      <c r="J89" s="117">
        <v>0</v>
      </c>
      <c r="K89" s="117">
        <v>0</v>
      </c>
      <c r="L89" s="116">
        <f t="shared" si="14"/>
        <v>0</v>
      </c>
      <c r="N89" s="118">
        <f t="shared" si="15"/>
        <v>0</v>
      </c>
    </row>
    <row r="90" spans="1:14" x14ac:dyDescent="0.25">
      <c r="A90" s="109">
        <v>42309</v>
      </c>
      <c r="B90" s="117">
        <v>0</v>
      </c>
      <c r="C90" s="117">
        <v>0</v>
      </c>
      <c r="D90" s="116">
        <f t="shared" si="12"/>
        <v>0</v>
      </c>
      <c r="E90" s="112"/>
      <c r="F90" s="117">
        <v>0</v>
      </c>
      <c r="G90" s="117">
        <v>0</v>
      </c>
      <c r="H90" s="116">
        <f t="shared" si="13"/>
        <v>0</v>
      </c>
      <c r="J90" s="117">
        <v>0</v>
      </c>
      <c r="K90" s="117">
        <v>0</v>
      </c>
      <c r="L90" s="116">
        <f t="shared" si="14"/>
        <v>0</v>
      </c>
      <c r="N90" s="118">
        <f t="shared" si="15"/>
        <v>0</v>
      </c>
    </row>
    <row r="91" spans="1:14" x14ac:dyDescent="0.25">
      <c r="A91" s="109">
        <v>42339</v>
      </c>
      <c r="B91" s="117">
        <v>0</v>
      </c>
      <c r="C91" s="117">
        <v>0</v>
      </c>
      <c r="D91" s="116">
        <f t="shared" si="12"/>
        <v>0</v>
      </c>
      <c r="E91" s="112"/>
      <c r="F91" s="117">
        <v>0</v>
      </c>
      <c r="G91" s="117">
        <v>0</v>
      </c>
      <c r="H91" s="116">
        <f t="shared" si="13"/>
        <v>0</v>
      </c>
      <c r="J91" s="117">
        <v>0</v>
      </c>
      <c r="K91" s="117">
        <v>0</v>
      </c>
      <c r="L91" s="116">
        <f t="shared" si="14"/>
        <v>0</v>
      </c>
      <c r="N91" s="118">
        <f t="shared" si="15"/>
        <v>0</v>
      </c>
    </row>
    <row r="92" spans="1:14" x14ac:dyDescent="0.25">
      <c r="B92" s="119"/>
      <c r="C92" s="119"/>
      <c r="D92" s="121"/>
      <c r="F92" s="119"/>
      <c r="G92" s="119"/>
      <c r="H92" s="121"/>
      <c r="J92" s="119"/>
      <c r="K92" s="119"/>
      <c r="L92" s="121"/>
      <c r="N92" s="121"/>
    </row>
    <row r="93" spans="1:14" x14ac:dyDescent="0.25">
      <c r="A93" t="s">
        <v>82</v>
      </c>
      <c r="B93" s="122">
        <f>AVERAGE(B79:B91)</f>
        <v>0</v>
      </c>
      <c r="C93" s="122">
        <f>AVERAGE(C79:C92)</f>
        <v>0</v>
      </c>
      <c r="D93" s="122">
        <f>AVERAGE(D79:D91)</f>
        <v>0</v>
      </c>
      <c r="E93" s="123"/>
      <c r="F93" s="122">
        <f>AVERAGE(F79:F91)</f>
        <v>0</v>
      </c>
      <c r="G93" s="122">
        <f>AVERAGE(G79:G91)</f>
        <v>0</v>
      </c>
      <c r="H93" s="122">
        <f>AVERAGE(H79:H91)</f>
        <v>0</v>
      </c>
      <c r="J93" s="122">
        <f>AVERAGE(J79:J91)</f>
        <v>0</v>
      </c>
      <c r="K93" s="122">
        <f>AVERAGE(K79:K91)</f>
        <v>0</v>
      </c>
      <c r="L93" s="122">
        <f>AVERAGE(L79:L91)</f>
        <v>0</v>
      </c>
      <c r="N93" s="122">
        <f>AVERAGE(N79:N91)</f>
        <v>0</v>
      </c>
    </row>
    <row r="94" spans="1:14" x14ac:dyDescent="0.25">
      <c r="B94" s="102"/>
      <c r="D94" s="102"/>
      <c r="H94" s="102"/>
      <c r="J94" s="102"/>
      <c r="K94" s="102"/>
      <c r="L94" s="102"/>
      <c r="N94" s="102"/>
    </row>
    <row r="95" spans="1:14" ht="75" x14ac:dyDescent="0.25">
      <c r="B95" s="106" t="s">
        <v>83</v>
      </c>
      <c r="C95" s="124"/>
      <c r="D95" s="106" t="s">
        <v>84</v>
      </c>
      <c r="E95" s="107"/>
      <c r="H95" s="106" t="s">
        <v>85</v>
      </c>
      <c r="J95" s="106" t="s">
        <v>86</v>
      </c>
      <c r="K95" s="106" t="s">
        <v>87</v>
      </c>
      <c r="L95" s="106" t="s">
        <v>84</v>
      </c>
      <c r="N95" s="106" t="s">
        <v>87</v>
      </c>
    </row>
    <row r="97" spans="1:14" x14ac:dyDescent="0.25">
      <c r="C97" s="125"/>
      <c r="D97" s="125"/>
      <c r="E97" s="125"/>
      <c r="F97" s="125"/>
      <c r="G97" s="125"/>
      <c r="H97" s="125"/>
      <c r="I97" s="125"/>
      <c r="J97" s="125"/>
      <c r="K97" s="126"/>
      <c r="L97" s="125"/>
      <c r="M97" s="125"/>
      <c r="N97" s="125"/>
    </row>
    <row r="98" spans="1:14" x14ac:dyDescent="0.25">
      <c r="B98" t="s">
        <v>94</v>
      </c>
    </row>
    <row r="99" spans="1:14" x14ac:dyDescent="0.25">
      <c r="B99" s="99" t="s">
        <v>58</v>
      </c>
      <c r="C99" s="100" t="s">
        <v>59</v>
      </c>
      <c r="D99" s="100" t="s">
        <v>60</v>
      </c>
      <c r="E99" s="101"/>
      <c r="F99" s="100" t="s">
        <v>61</v>
      </c>
      <c r="G99" s="100" t="s">
        <v>62</v>
      </c>
      <c r="H99" s="100" t="s">
        <v>63</v>
      </c>
      <c r="I99" s="101"/>
      <c r="J99" s="100" t="s">
        <v>64</v>
      </c>
      <c r="K99" s="100" t="s">
        <v>65</v>
      </c>
      <c r="L99" s="100" t="s">
        <v>66</v>
      </c>
      <c r="N99" s="100" t="s">
        <v>67</v>
      </c>
    </row>
    <row r="100" spans="1:14" x14ac:dyDescent="0.25">
      <c r="B100" s="102"/>
      <c r="C100" s="102"/>
      <c r="D100" s="99" t="s">
        <v>68</v>
      </c>
      <c r="E100" s="103"/>
      <c r="F100" s="102"/>
      <c r="G100" s="102"/>
      <c r="H100" s="99" t="s">
        <v>69</v>
      </c>
      <c r="J100" s="102"/>
      <c r="K100" s="102"/>
      <c r="L100" s="99" t="s">
        <v>70</v>
      </c>
      <c r="N100" s="99" t="s">
        <v>71</v>
      </c>
    </row>
    <row r="101" spans="1:14" ht="120" x14ac:dyDescent="0.25">
      <c r="B101" s="127" t="s">
        <v>72</v>
      </c>
      <c r="C101" s="106" t="s">
        <v>73</v>
      </c>
      <c r="D101" s="105" t="s">
        <v>74</v>
      </c>
      <c r="E101" s="107"/>
      <c r="F101" s="106" t="s">
        <v>75</v>
      </c>
      <c r="G101" s="108" t="s">
        <v>76</v>
      </c>
      <c r="H101" s="106" t="s">
        <v>77</v>
      </c>
      <c r="J101" s="106" t="s">
        <v>78</v>
      </c>
      <c r="K101" s="106" t="s">
        <v>79</v>
      </c>
      <c r="L101" s="106" t="s">
        <v>80</v>
      </c>
      <c r="N101" s="106" t="s">
        <v>81</v>
      </c>
    </row>
    <row r="102" spans="1:14" x14ac:dyDescent="0.25">
      <c r="A102" s="109">
        <v>41974</v>
      </c>
      <c r="B102" s="113">
        <f>SUM(B79+B56+B32+B8)</f>
        <v>174335422.88</v>
      </c>
      <c r="C102" s="113">
        <f t="shared" ref="B102:D114" si="16">SUM(C79+C56+C32+C8)</f>
        <v>8534929.290000001</v>
      </c>
      <c r="D102" s="111">
        <f>+B102-C102</f>
        <v>165800493.59</v>
      </c>
      <c r="E102" s="112"/>
      <c r="F102" s="113">
        <f t="shared" ref="F102:G114" si="17">SUM(F79+F56+F32+F8)</f>
        <v>4614571.8699999992</v>
      </c>
      <c r="G102" s="113">
        <f t="shared" si="17"/>
        <v>261619.03000000725</v>
      </c>
      <c r="H102" s="111">
        <f>+F102-G102</f>
        <v>4352952.8399999924</v>
      </c>
      <c r="J102" s="113">
        <f t="shared" ref="J102:K114" si="18">SUM(J79+J56+J32+J8)</f>
        <v>101459552.16999999</v>
      </c>
      <c r="K102" s="113">
        <f t="shared" si="18"/>
        <v>9284095.4499999993</v>
      </c>
      <c r="L102" s="111">
        <f>+J102-K102</f>
        <v>92175456.719999984</v>
      </c>
      <c r="N102" s="114">
        <f>+C102-G102+K102</f>
        <v>17557405.709999993</v>
      </c>
    </row>
    <row r="103" spans="1:14" x14ac:dyDescent="0.25">
      <c r="A103" s="109">
        <v>42005</v>
      </c>
      <c r="B103" s="117">
        <f t="shared" si="16"/>
        <v>175008116.20999998</v>
      </c>
      <c r="C103" s="117">
        <f t="shared" si="16"/>
        <v>8534929.290000001</v>
      </c>
      <c r="D103" s="116">
        <f t="shared" ref="D103:D114" si="19">+B103-C103</f>
        <v>166473186.91999999</v>
      </c>
      <c r="E103" s="112"/>
      <c r="F103" s="117">
        <f t="shared" si="17"/>
        <v>5003038.59</v>
      </c>
      <c r="G103" s="117">
        <f t="shared" si="17"/>
        <v>280809.46000000683</v>
      </c>
      <c r="H103" s="116">
        <f t="shared" ref="H103:H114" si="20">+F103-G103</f>
        <v>4722229.1299999934</v>
      </c>
      <c r="J103" s="117">
        <f t="shared" si="18"/>
        <v>103886755.23999999</v>
      </c>
      <c r="K103" s="117">
        <f t="shared" si="18"/>
        <v>9284095.4499999993</v>
      </c>
      <c r="L103" s="116">
        <f t="shared" ref="L103:L114" si="21">+J103-K103</f>
        <v>94602659.789999992</v>
      </c>
      <c r="N103" s="118">
        <f t="shared" ref="N103:N114" si="22">+C103-G103+K103</f>
        <v>17538215.279999994</v>
      </c>
    </row>
    <row r="104" spans="1:14" x14ac:dyDescent="0.25">
      <c r="A104" s="109">
        <v>42036</v>
      </c>
      <c r="B104" s="117">
        <f t="shared" si="16"/>
        <v>189218393.82999998</v>
      </c>
      <c r="C104" s="117">
        <f t="shared" si="16"/>
        <v>9020240.5300000012</v>
      </c>
      <c r="D104" s="116">
        <f t="shared" si="19"/>
        <v>180198153.29999998</v>
      </c>
      <c r="E104" s="112"/>
      <c r="F104" s="117">
        <f t="shared" si="17"/>
        <v>5423653.7400000002</v>
      </c>
      <c r="G104" s="117">
        <f t="shared" si="17"/>
        <v>301098.53000000608</v>
      </c>
      <c r="H104" s="116">
        <f t="shared" si="20"/>
        <v>5122555.2099999944</v>
      </c>
      <c r="J104" s="117">
        <f t="shared" si="18"/>
        <v>96318373.569999993</v>
      </c>
      <c r="K104" s="117">
        <f t="shared" si="18"/>
        <v>8798784.2100000009</v>
      </c>
      <c r="L104" s="116">
        <f t="shared" si="21"/>
        <v>87519589.359999985</v>
      </c>
      <c r="N104" s="118">
        <f t="shared" si="22"/>
        <v>17517926.209999993</v>
      </c>
    </row>
    <row r="105" spans="1:14" x14ac:dyDescent="0.25">
      <c r="A105" s="109">
        <v>42064</v>
      </c>
      <c r="B105" s="117">
        <f t="shared" si="16"/>
        <v>201166859.65999997</v>
      </c>
      <c r="C105" s="117">
        <f t="shared" si="16"/>
        <v>10767977.48</v>
      </c>
      <c r="D105" s="116">
        <f t="shared" si="19"/>
        <v>190398882.17999998</v>
      </c>
      <c r="E105" s="112"/>
      <c r="F105" s="117">
        <f t="shared" si="17"/>
        <v>5871300.3899999997</v>
      </c>
      <c r="G105" s="117">
        <f t="shared" si="17"/>
        <v>324528.98000000522</v>
      </c>
      <c r="H105" s="116">
        <f t="shared" si="20"/>
        <v>5546771.4099999946</v>
      </c>
      <c r="J105" s="117">
        <f t="shared" si="18"/>
        <v>88582284.670000002</v>
      </c>
      <c r="K105" s="117">
        <f t="shared" si="18"/>
        <v>7051047.2599999998</v>
      </c>
      <c r="L105" s="116">
        <f t="shared" si="21"/>
        <v>81531237.409999996</v>
      </c>
      <c r="N105" s="118">
        <f t="shared" si="22"/>
        <v>17494495.759999994</v>
      </c>
    </row>
    <row r="106" spans="1:14" x14ac:dyDescent="0.25">
      <c r="A106" s="109">
        <v>42095</v>
      </c>
      <c r="B106" s="117">
        <f t="shared" si="16"/>
        <v>291862650.78000003</v>
      </c>
      <c r="C106" s="117">
        <f t="shared" si="16"/>
        <v>17819024.739999998</v>
      </c>
      <c r="D106" s="116">
        <f t="shared" si="19"/>
        <v>274043626.04000002</v>
      </c>
      <c r="E106" s="112"/>
      <c r="F106" s="117">
        <f t="shared" si="17"/>
        <v>6525398.8400000008</v>
      </c>
      <c r="G106" s="117">
        <f t="shared" si="17"/>
        <v>364872.31000000495</v>
      </c>
      <c r="H106" s="116">
        <f t="shared" si="20"/>
        <v>6160526.5299999956</v>
      </c>
      <c r="J106" s="117">
        <f t="shared" si="18"/>
        <v>1080947.9100000039</v>
      </c>
      <c r="K106" s="117">
        <f t="shared" si="18"/>
        <v>0</v>
      </c>
      <c r="L106" s="116">
        <f t="shared" si="21"/>
        <v>1080947.9100000039</v>
      </c>
      <c r="N106" s="118">
        <f t="shared" si="22"/>
        <v>17454152.429999992</v>
      </c>
    </row>
    <row r="107" spans="1:14" x14ac:dyDescent="0.25">
      <c r="A107" s="109">
        <v>42125</v>
      </c>
      <c r="B107" s="117">
        <f t="shared" si="16"/>
        <v>294698190.03999996</v>
      </c>
      <c r="C107" s="117">
        <f t="shared" si="16"/>
        <v>17819024.739999998</v>
      </c>
      <c r="D107" s="116">
        <f t="shared" si="19"/>
        <v>276879165.29999995</v>
      </c>
      <c r="E107" s="112"/>
      <c r="F107" s="117">
        <f t="shared" si="17"/>
        <v>7185548.4000000004</v>
      </c>
      <c r="G107" s="117">
        <f t="shared" si="17"/>
        <v>405215.64000000467</v>
      </c>
      <c r="H107" s="116">
        <f t="shared" si="20"/>
        <v>6780332.7599999961</v>
      </c>
      <c r="J107" s="117">
        <f t="shared" si="18"/>
        <v>886123.19000000437</v>
      </c>
      <c r="K107" s="117">
        <f t="shared" si="18"/>
        <v>0</v>
      </c>
      <c r="L107" s="116">
        <f t="shared" si="21"/>
        <v>886123.19000000437</v>
      </c>
      <c r="N107" s="118">
        <f t="shared" si="22"/>
        <v>17413809.099999994</v>
      </c>
    </row>
    <row r="108" spans="1:14" x14ac:dyDescent="0.25">
      <c r="A108" s="109">
        <v>42156</v>
      </c>
      <c r="B108" s="117">
        <f t="shared" si="16"/>
        <v>297199497.13999999</v>
      </c>
      <c r="C108" s="117">
        <f t="shared" si="16"/>
        <v>17819024.739999998</v>
      </c>
      <c r="D108" s="116">
        <f t="shared" si="19"/>
        <v>279380472.39999998</v>
      </c>
      <c r="E108" s="112"/>
      <c r="F108" s="117">
        <f t="shared" si="17"/>
        <v>7851441.1799999997</v>
      </c>
      <c r="G108" s="117">
        <f t="shared" si="17"/>
        <v>445558.9700000044</v>
      </c>
      <c r="H108" s="116">
        <f t="shared" si="20"/>
        <v>7405882.2099999953</v>
      </c>
      <c r="J108" s="117">
        <f t="shared" si="18"/>
        <v>822327.1500000041</v>
      </c>
      <c r="K108" s="117">
        <f t="shared" si="18"/>
        <v>0</v>
      </c>
      <c r="L108" s="116">
        <f t="shared" si="21"/>
        <v>822327.1500000041</v>
      </c>
      <c r="N108" s="118">
        <f t="shared" si="22"/>
        <v>17373465.769999996</v>
      </c>
    </row>
    <row r="109" spans="1:14" x14ac:dyDescent="0.25">
      <c r="A109" s="109">
        <v>42186</v>
      </c>
      <c r="B109" s="117">
        <f t="shared" si="16"/>
        <v>300672223.33999997</v>
      </c>
      <c r="C109" s="117">
        <f t="shared" si="16"/>
        <v>17819024.739999998</v>
      </c>
      <c r="D109" s="116">
        <f t="shared" si="19"/>
        <v>282853198.59999996</v>
      </c>
      <c r="E109" s="112"/>
      <c r="F109" s="117">
        <f t="shared" si="17"/>
        <v>8525373.5500000007</v>
      </c>
      <c r="G109" s="117">
        <f t="shared" si="17"/>
        <v>485902.30000000412</v>
      </c>
      <c r="H109" s="116">
        <f t="shared" si="20"/>
        <v>8039471.2499999963</v>
      </c>
      <c r="J109" s="117">
        <f t="shared" si="18"/>
        <v>-719408.96999999578</v>
      </c>
      <c r="K109" s="117">
        <f t="shared" si="18"/>
        <v>0</v>
      </c>
      <c r="L109" s="116">
        <f t="shared" si="21"/>
        <v>-719408.96999999578</v>
      </c>
      <c r="N109" s="118">
        <f t="shared" si="22"/>
        <v>17333122.439999994</v>
      </c>
    </row>
    <row r="110" spans="1:14" x14ac:dyDescent="0.25">
      <c r="A110" s="109">
        <v>42217</v>
      </c>
      <c r="B110" s="117">
        <f t="shared" si="16"/>
        <v>302125497.45999998</v>
      </c>
      <c r="C110" s="117">
        <f t="shared" si="16"/>
        <v>17819024.739999998</v>
      </c>
      <c r="D110" s="116">
        <f t="shared" si="19"/>
        <v>284306472.71999997</v>
      </c>
      <c r="E110" s="112"/>
      <c r="F110" s="117">
        <f t="shared" si="17"/>
        <v>9204277.9199999999</v>
      </c>
      <c r="G110" s="117">
        <f t="shared" si="17"/>
        <v>526245.63000000385</v>
      </c>
      <c r="H110" s="116">
        <f t="shared" si="20"/>
        <v>8678032.2899999954</v>
      </c>
      <c r="J110" s="117">
        <f t="shared" si="18"/>
        <v>-1302095.3599999957</v>
      </c>
      <c r="K110" s="117">
        <f t="shared" si="18"/>
        <v>0</v>
      </c>
      <c r="L110" s="116">
        <f t="shared" si="21"/>
        <v>-1302095.3599999957</v>
      </c>
      <c r="N110" s="118">
        <f t="shared" si="22"/>
        <v>17292779.109999996</v>
      </c>
    </row>
    <row r="111" spans="1:14" x14ac:dyDescent="0.25">
      <c r="A111" s="109">
        <v>42248</v>
      </c>
      <c r="B111" s="117">
        <f t="shared" si="16"/>
        <v>289522248.40999997</v>
      </c>
      <c r="C111" s="117">
        <f t="shared" si="16"/>
        <v>17819024.739999998</v>
      </c>
      <c r="D111" s="116">
        <f t="shared" si="19"/>
        <v>271703223.66999996</v>
      </c>
      <c r="E111" s="112"/>
      <c r="F111" s="117">
        <f t="shared" si="17"/>
        <v>9316935.0600000005</v>
      </c>
      <c r="G111" s="117">
        <f t="shared" si="17"/>
        <v>566588.96000000357</v>
      </c>
      <c r="H111" s="116">
        <f t="shared" si="20"/>
        <v>8750346.0999999978</v>
      </c>
      <c r="J111" s="117">
        <f t="shared" si="18"/>
        <v>-2592568.9899999956</v>
      </c>
      <c r="K111" s="117">
        <f t="shared" si="18"/>
        <v>0</v>
      </c>
      <c r="L111" s="116">
        <f t="shared" si="21"/>
        <v>-2592568.9899999956</v>
      </c>
      <c r="N111" s="118">
        <f t="shared" si="22"/>
        <v>17252435.779999994</v>
      </c>
    </row>
    <row r="112" spans="1:14" x14ac:dyDescent="0.25">
      <c r="A112" s="109">
        <v>42278</v>
      </c>
      <c r="B112" s="117">
        <f t="shared" si="16"/>
        <v>304594923.27999997</v>
      </c>
      <c r="C112" s="117">
        <f t="shared" si="16"/>
        <v>17819024.739999998</v>
      </c>
      <c r="D112" s="116">
        <f t="shared" si="19"/>
        <v>286775898.53999996</v>
      </c>
      <c r="E112" s="112"/>
      <c r="F112" s="117">
        <f t="shared" si="17"/>
        <v>10579214.260000002</v>
      </c>
      <c r="G112" s="117">
        <f t="shared" si="17"/>
        <v>606932.2900000033</v>
      </c>
      <c r="H112" s="116">
        <f t="shared" si="20"/>
        <v>9972281.9699999988</v>
      </c>
      <c r="J112" s="117">
        <f t="shared" si="18"/>
        <v>-1390358.8899999957</v>
      </c>
      <c r="K112" s="117">
        <f t="shared" si="18"/>
        <v>0</v>
      </c>
      <c r="L112" s="116">
        <f t="shared" si="21"/>
        <v>-1390358.8899999957</v>
      </c>
      <c r="N112" s="118">
        <f t="shared" si="22"/>
        <v>17212092.449999996</v>
      </c>
    </row>
    <row r="113" spans="1:14" x14ac:dyDescent="0.25">
      <c r="A113" s="109">
        <v>42309</v>
      </c>
      <c r="B113" s="117">
        <f t="shared" si="16"/>
        <v>305305871.36000001</v>
      </c>
      <c r="C113" s="117">
        <f t="shared" si="16"/>
        <v>17819024.739999998</v>
      </c>
      <c r="D113" s="116">
        <f t="shared" si="19"/>
        <v>287486846.62</v>
      </c>
      <c r="E113" s="112"/>
      <c r="F113" s="117">
        <f t="shared" si="17"/>
        <v>11266956.5</v>
      </c>
      <c r="G113" s="117">
        <f t="shared" si="17"/>
        <v>647275.62000000302</v>
      </c>
      <c r="H113" s="116">
        <f t="shared" si="20"/>
        <v>10619680.879999997</v>
      </c>
      <c r="J113" s="117">
        <f t="shared" si="18"/>
        <v>-1702322.739999996</v>
      </c>
      <c r="K113" s="117">
        <f t="shared" si="18"/>
        <v>0</v>
      </c>
      <c r="L113" s="116">
        <f t="shared" si="21"/>
        <v>-1702322.739999996</v>
      </c>
      <c r="N113" s="118">
        <f t="shared" si="22"/>
        <v>17171749.119999994</v>
      </c>
    </row>
    <row r="114" spans="1:14" x14ac:dyDescent="0.25">
      <c r="A114" s="109">
        <v>42339</v>
      </c>
      <c r="B114" s="128">
        <f t="shared" si="16"/>
        <v>305717520.40999997</v>
      </c>
      <c r="C114" s="128">
        <f t="shared" si="16"/>
        <v>17819024.739999998</v>
      </c>
      <c r="D114" s="129">
        <f t="shared" si="19"/>
        <v>287898495.66999996</v>
      </c>
      <c r="E114" s="112"/>
      <c r="F114" s="128">
        <f t="shared" si="17"/>
        <v>11955621.020000001</v>
      </c>
      <c r="G114" s="128">
        <f t="shared" si="17"/>
        <v>687618.95000000275</v>
      </c>
      <c r="H114" s="129">
        <f t="shared" si="20"/>
        <v>11268002.069999998</v>
      </c>
      <c r="J114" s="128">
        <f t="shared" si="18"/>
        <v>1334644.2400000037</v>
      </c>
      <c r="K114" s="128">
        <f t="shared" si="18"/>
        <v>0</v>
      </c>
      <c r="L114" s="129">
        <f t="shared" si="21"/>
        <v>1334644.2400000037</v>
      </c>
      <c r="N114" s="122">
        <f t="shared" si="22"/>
        <v>17131405.789999995</v>
      </c>
    </row>
    <row r="115" spans="1:14" x14ac:dyDescent="0.25">
      <c r="B115" s="130"/>
      <c r="C115" s="130"/>
      <c r="D115" s="130"/>
      <c r="E115" s="125"/>
      <c r="F115" s="130"/>
      <c r="G115" s="131"/>
      <c r="H115" s="130"/>
      <c r="I115" s="125"/>
      <c r="J115" s="130"/>
      <c r="K115" s="130"/>
      <c r="L115" s="121"/>
      <c r="N115" s="121"/>
    </row>
    <row r="116" spans="1:14" x14ac:dyDescent="0.25">
      <c r="A116" t="s">
        <v>82</v>
      </c>
      <c r="B116" s="122">
        <f>AVERAGE(B102:B114)</f>
        <v>263955954.98461536</v>
      </c>
      <c r="C116" s="132">
        <f>AVERAGE(C102:C114)</f>
        <v>15171484.557692308</v>
      </c>
      <c r="D116" s="122">
        <f>AVERAGE(D102:D114)</f>
        <v>248784470.42692307</v>
      </c>
      <c r="E116" s="123"/>
      <c r="F116" s="122">
        <f>AVERAGE(F102:F114)</f>
        <v>7947948.5630769236</v>
      </c>
      <c r="G116" s="122">
        <f>AVERAGE(G102:G115)</f>
        <v>454174.35923077381</v>
      </c>
      <c r="H116" s="122">
        <f>AVERAGE(H102:H114)</f>
        <v>7493774.2038461482</v>
      </c>
      <c r="J116" s="132">
        <f>AVERAGE(J102:J114)</f>
        <v>29743404.091538463</v>
      </c>
      <c r="K116" s="132">
        <f>AVERAGE(K102:K114)</f>
        <v>2647540.1823076922</v>
      </c>
      <c r="L116" s="122">
        <f>AVERAGE(L102:L114)</f>
        <v>27095863.909230769</v>
      </c>
      <c r="N116" s="122">
        <f>AVERAGE(N102:N114)</f>
        <v>17364850.380769227</v>
      </c>
    </row>
    <row r="117" spans="1:14" x14ac:dyDescent="0.25">
      <c r="B117" s="102"/>
      <c r="D117" s="102"/>
      <c r="H117" s="102"/>
      <c r="J117" s="102"/>
      <c r="K117" s="102"/>
      <c r="L117" s="102"/>
      <c r="N117" s="102"/>
    </row>
    <row r="118" spans="1:14" ht="75" x14ac:dyDescent="0.25">
      <c r="B118" s="106" t="s">
        <v>83</v>
      </c>
      <c r="C118" s="124"/>
      <c r="D118" s="106" t="s">
        <v>84</v>
      </c>
      <c r="E118" s="107"/>
      <c r="H118" s="106" t="s">
        <v>85</v>
      </c>
      <c r="J118" s="133" t="s">
        <v>86</v>
      </c>
      <c r="K118" s="133" t="s">
        <v>87</v>
      </c>
      <c r="L118" s="106" t="s">
        <v>84</v>
      </c>
      <c r="N118" s="106" t="s">
        <v>87</v>
      </c>
    </row>
    <row r="120" spans="1:14" x14ac:dyDescent="0.25">
      <c r="J120" s="134" t="s">
        <v>95</v>
      </c>
      <c r="K120" s="135">
        <f>J116</f>
        <v>29743404.091538463</v>
      </c>
    </row>
    <row r="123" spans="1:14" x14ac:dyDescent="0.25">
      <c r="J123" s="136" t="s">
        <v>96</v>
      </c>
      <c r="K123" s="137">
        <f>N116</f>
        <v>17364850.380769227</v>
      </c>
    </row>
    <row r="124" spans="1:14" x14ac:dyDescent="0.25">
      <c r="J124" s="136" t="s">
        <v>97</v>
      </c>
      <c r="K124" s="138"/>
    </row>
    <row r="125" spans="1:14" x14ac:dyDescent="0.25">
      <c r="K125" s="138"/>
    </row>
    <row r="126" spans="1:14" x14ac:dyDescent="0.25">
      <c r="J126" s="136" t="s">
        <v>98</v>
      </c>
      <c r="K126" s="137">
        <f>C116+K116</f>
        <v>17819024.740000002</v>
      </c>
    </row>
    <row r="127" spans="1:14" x14ac:dyDescent="0.25">
      <c r="K127" s="138"/>
    </row>
    <row r="128" spans="1:14" x14ac:dyDescent="0.25">
      <c r="J128" s="139" t="s">
        <v>99</v>
      </c>
      <c r="K128" s="137">
        <f>G114-G102</f>
        <v>425999.9199999955</v>
      </c>
    </row>
    <row r="129" spans="10:10" x14ac:dyDescent="0.25">
      <c r="J129" s="140" t="s">
        <v>97</v>
      </c>
    </row>
  </sheetData>
  <mergeCells count="2">
    <mergeCell ref="A1:C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N26" sqref="N26"/>
    </sheetView>
  </sheetViews>
  <sheetFormatPr defaultRowHeight="15" x14ac:dyDescent="0.25"/>
  <cols>
    <col min="1" max="1" width="6.140625" style="13" customWidth="1"/>
    <col min="2" max="2" width="3.5703125" style="10" customWidth="1"/>
    <col min="3" max="3" width="29" style="10" customWidth="1"/>
    <col min="4" max="4" width="2.28515625" style="10" customWidth="1"/>
    <col min="5" max="5" width="21.7109375" style="10" bestFit="1" customWidth="1"/>
    <col min="6" max="6" width="2.28515625" style="10" customWidth="1"/>
    <col min="7" max="7" width="19" style="10" customWidth="1"/>
  </cols>
  <sheetData>
    <row r="1" spans="1:7" x14ac:dyDescent="0.25">
      <c r="A1" s="7" t="s">
        <v>5</v>
      </c>
      <c r="B1" s="8"/>
      <c r="C1" s="8"/>
      <c r="D1" s="8"/>
      <c r="E1" s="8"/>
      <c r="F1" s="8"/>
      <c r="G1" s="9"/>
    </row>
    <row r="2" spans="1:7" x14ac:dyDescent="0.25">
      <c r="A2" s="7" t="s">
        <v>100</v>
      </c>
      <c r="B2" s="8"/>
      <c r="C2" s="8"/>
      <c r="D2" s="8"/>
      <c r="E2" s="8"/>
      <c r="F2" s="8"/>
      <c r="G2" s="9"/>
    </row>
    <row r="3" spans="1:7" x14ac:dyDescent="0.25">
      <c r="A3" s="7" t="s">
        <v>101</v>
      </c>
      <c r="B3" s="8"/>
      <c r="C3" s="8"/>
      <c r="D3" s="8"/>
      <c r="E3" s="8" t="s">
        <v>0</v>
      </c>
      <c r="F3" s="8"/>
      <c r="G3" s="8"/>
    </row>
    <row r="5" spans="1:7" x14ac:dyDescent="0.25">
      <c r="B5" s="12"/>
    </row>
    <row r="6" spans="1:7" x14ac:dyDescent="0.25">
      <c r="B6" s="12"/>
    </row>
    <row r="7" spans="1:7" x14ac:dyDescent="0.25">
      <c r="A7" s="141"/>
      <c r="B7" s="141"/>
      <c r="C7" s="141"/>
      <c r="D7" s="141"/>
      <c r="E7" s="141"/>
      <c r="F7" s="141"/>
      <c r="G7" s="141"/>
    </row>
    <row r="8" spans="1:7" x14ac:dyDescent="0.25">
      <c r="A8" s="141"/>
      <c r="B8" s="141"/>
      <c r="C8" s="141"/>
      <c r="D8" s="141"/>
      <c r="E8" s="141"/>
      <c r="F8" s="141"/>
      <c r="G8" s="141"/>
    </row>
    <row r="9" spans="1:7" x14ac:dyDescent="0.25">
      <c r="E9" s="141"/>
      <c r="F9" s="141"/>
      <c r="G9" s="141"/>
    </row>
    <row r="10" spans="1:7" x14ac:dyDescent="0.25">
      <c r="A10" s="13" t="s">
        <v>8</v>
      </c>
      <c r="E10" s="15" t="s">
        <v>102</v>
      </c>
      <c r="F10" s="18"/>
      <c r="G10" s="142" t="s">
        <v>103</v>
      </c>
    </row>
    <row r="11" spans="1:7" x14ac:dyDescent="0.25">
      <c r="A11" s="19" t="s">
        <v>11</v>
      </c>
      <c r="C11" s="20" t="s">
        <v>104</v>
      </c>
      <c r="E11" s="22" t="s">
        <v>105</v>
      </c>
      <c r="F11" s="18"/>
      <c r="G11" s="143" t="s">
        <v>106</v>
      </c>
    </row>
    <row r="12" spans="1:7" x14ac:dyDescent="0.25">
      <c r="A12" s="26">
        <v>1</v>
      </c>
      <c r="C12" s="27" t="s">
        <v>55</v>
      </c>
      <c r="D12" s="27"/>
      <c r="E12" s="144">
        <v>13231802</v>
      </c>
      <c r="F12" s="80"/>
      <c r="G12" s="144">
        <v>15029115.99</v>
      </c>
    </row>
    <row r="13" spans="1:7" x14ac:dyDescent="0.25">
      <c r="A13" s="26">
        <v>2</v>
      </c>
      <c r="C13" s="27" t="s">
        <v>19</v>
      </c>
      <c r="D13" s="27"/>
      <c r="E13" s="145">
        <v>0</v>
      </c>
      <c r="F13" s="80"/>
      <c r="G13" s="145">
        <v>0</v>
      </c>
    </row>
    <row r="14" spans="1:7" x14ac:dyDescent="0.25">
      <c r="A14" s="26">
        <v>3</v>
      </c>
      <c r="C14" s="27" t="s">
        <v>20</v>
      </c>
      <c r="D14" s="27"/>
      <c r="E14" s="145">
        <v>0</v>
      </c>
      <c r="F14" s="80"/>
      <c r="G14" s="145">
        <v>0</v>
      </c>
    </row>
    <row r="15" spans="1:7" x14ac:dyDescent="0.25">
      <c r="A15" s="26">
        <v>4</v>
      </c>
      <c r="C15" s="27" t="s">
        <v>21</v>
      </c>
      <c r="D15" s="27"/>
      <c r="E15" s="145">
        <v>0</v>
      </c>
      <c r="F15" s="80"/>
      <c r="G15" s="145">
        <v>0</v>
      </c>
    </row>
    <row r="16" spans="1:7" x14ac:dyDescent="0.25">
      <c r="A16" s="26">
        <v>5</v>
      </c>
      <c r="C16" s="27" t="s">
        <v>22</v>
      </c>
      <c r="D16" s="27"/>
      <c r="E16" s="145">
        <v>0</v>
      </c>
      <c r="F16" s="80"/>
      <c r="G16" s="145">
        <v>0</v>
      </c>
    </row>
    <row r="17" spans="1:7" x14ac:dyDescent="0.25">
      <c r="A17" s="26">
        <v>6</v>
      </c>
      <c r="C17" s="27" t="s">
        <v>107</v>
      </c>
      <c r="D17" s="27"/>
      <c r="E17" s="145">
        <v>0</v>
      </c>
      <c r="F17" s="80"/>
      <c r="G17" s="145">
        <v>0</v>
      </c>
    </row>
    <row r="18" spans="1:7" x14ac:dyDescent="0.25">
      <c r="A18" s="26">
        <v>7</v>
      </c>
      <c r="C18" s="27" t="s">
        <v>24</v>
      </c>
      <c r="D18" s="27"/>
      <c r="E18" s="145">
        <v>0</v>
      </c>
      <c r="F18" s="80"/>
      <c r="G18" s="145">
        <v>0</v>
      </c>
    </row>
    <row r="19" spans="1:7" x14ac:dyDescent="0.25">
      <c r="A19" s="26">
        <v>8</v>
      </c>
      <c r="C19" s="27" t="s">
        <v>25</v>
      </c>
      <c r="D19" s="27"/>
      <c r="E19" s="145">
        <v>0</v>
      </c>
      <c r="F19" s="80"/>
      <c r="G19" s="145">
        <v>0</v>
      </c>
    </row>
    <row r="20" spans="1:7" x14ac:dyDescent="0.25">
      <c r="A20" s="26">
        <v>9</v>
      </c>
      <c r="C20" s="27" t="s">
        <v>108</v>
      </c>
      <c r="D20" s="27"/>
      <c r="E20" s="145">
        <v>0</v>
      </c>
      <c r="F20" s="80"/>
      <c r="G20" s="145">
        <v>0</v>
      </c>
    </row>
    <row r="21" spans="1:7" x14ac:dyDescent="0.25">
      <c r="A21" s="26">
        <v>10</v>
      </c>
      <c r="C21" s="27" t="s">
        <v>27</v>
      </c>
      <c r="D21" s="27"/>
      <c r="E21" s="145">
        <v>0</v>
      </c>
      <c r="F21" s="80"/>
      <c r="G21" s="145">
        <v>0</v>
      </c>
    </row>
    <row r="22" spans="1:7" x14ac:dyDescent="0.25">
      <c r="A22" s="26">
        <v>11</v>
      </c>
      <c r="C22" s="27" t="s">
        <v>28</v>
      </c>
      <c r="D22" s="27"/>
      <c r="E22" s="145">
        <v>0</v>
      </c>
      <c r="F22" s="80"/>
      <c r="G22" s="145">
        <v>0</v>
      </c>
    </row>
    <row r="23" spans="1:7" x14ac:dyDescent="0.25">
      <c r="A23" s="26">
        <v>12</v>
      </c>
      <c r="C23" s="27" t="s">
        <v>109</v>
      </c>
      <c r="D23" s="27"/>
      <c r="E23" s="145">
        <v>0</v>
      </c>
      <c r="F23" s="80"/>
      <c r="G23" s="145">
        <v>0</v>
      </c>
    </row>
    <row r="24" spans="1:7" x14ac:dyDescent="0.25">
      <c r="A24" s="26">
        <v>13</v>
      </c>
      <c r="C24" s="146" t="s">
        <v>30</v>
      </c>
      <c r="D24" s="27"/>
      <c r="E24" s="147">
        <v>15212522</v>
      </c>
      <c r="F24" s="80"/>
      <c r="G24" s="147">
        <v>7985306</v>
      </c>
    </row>
    <row r="25" spans="1:7" x14ac:dyDescent="0.25">
      <c r="A25" s="26">
        <v>14</v>
      </c>
      <c r="C25" s="27"/>
      <c r="D25" s="27"/>
      <c r="E25" s="34"/>
      <c r="F25" s="36"/>
      <c r="G25" s="34"/>
    </row>
    <row r="26" spans="1:7" ht="15.75" thickBot="1" x14ac:dyDescent="0.3">
      <c r="A26" s="26">
        <v>15</v>
      </c>
      <c r="C26" s="40" t="s">
        <v>110</v>
      </c>
      <c r="D26" s="148"/>
      <c r="E26" s="66">
        <f>(E12+E24)/2</f>
        <v>14222162</v>
      </c>
      <c r="F26" s="149"/>
      <c r="G26" s="66">
        <f>(G12+G24)/2</f>
        <v>11507210.995000001</v>
      </c>
    </row>
    <row r="27" spans="1:7" ht="15.75" thickTop="1" x14ac:dyDescent="0.25">
      <c r="A27" s="150"/>
      <c r="B27" s="150"/>
      <c r="C27" s="150"/>
      <c r="D27" s="150"/>
      <c r="E27" s="150"/>
      <c r="F27" s="150"/>
      <c r="G27" s="150"/>
    </row>
    <row r="28" spans="1:7" x14ac:dyDescent="0.25">
      <c r="A28" s="150"/>
      <c r="B28" s="150"/>
      <c r="C28" s="150"/>
      <c r="D28" s="150"/>
      <c r="E28" s="151"/>
      <c r="F28" s="150"/>
      <c r="G28" s="151"/>
    </row>
    <row r="29" spans="1:7" x14ac:dyDescent="0.25">
      <c r="A29" s="150"/>
      <c r="B29" s="150"/>
      <c r="C29" s="150"/>
      <c r="D29" s="150"/>
      <c r="E29" s="150"/>
      <c r="F29" s="150"/>
      <c r="G29" s="150"/>
    </row>
    <row r="30" spans="1:7" x14ac:dyDescent="0.25">
      <c r="A30" s="150"/>
      <c r="B30" s="150"/>
      <c r="C30" s="150"/>
      <c r="D30" s="150"/>
      <c r="E30" s="150"/>
      <c r="F30" s="150"/>
      <c r="G30" s="150"/>
    </row>
    <row r="31" spans="1:7" x14ac:dyDescent="0.25">
      <c r="A31" s="150"/>
      <c r="B31" s="150"/>
      <c r="C31" s="150"/>
      <c r="D31" s="150"/>
      <c r="E31" s="150"/>
      <c r="F31" s="150"/>
      <c r="G31" s="150"/>
    </row>
    <row r="32" spans="1:7" x14ac:dyDescent="0.25">
      <c r="E32" s="1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sqref="A1:G1048576"/>
    </sheetView>
  </sheetViews>
  <sheetFormatPr defaultRowHeight="15" x14ac:dyDescent="0.25"/>
  <cols>
    <col min="1" max="1" width="6.140625" style="157" customWidth="1"/>
    <col min="2" max="2" width="3.5703125" style="154" customWidth="1"/>
    <col min="3" max="3" width="11.28515625" style="154" customWidth="1"/>
    <col min="4" max="4" width="2.28515625" style="155" customWidth="1"/>
    <col min="5" max="5" width="46" style="154" customWidth="1"/>
    <col min="6" max="6" width="2.28515625" style="155" customWidth="1"/>
    <col min="7" max="7" width="15.85546875" style="154" customWidth="1"/>
  </cols>
  <sheetData>
    <row r="1" spans="1:7" x14ac:dyDescent="0.25">
      <c r="A1" s="153" t="s">
        <v>5</v>
      </c>
      <c r="B1" s="153"/>
      <c r="C1" s="153"/>
      <c r="D1" s="154"/>
    </row>
    <row r="2" spans="1:7" x14ac:dyDescent="0.25">
      <c r="A2" s="153" t="s">
        <v>111</v>
      </c>
      <c r="B2" s="153"/>
      <c r="C2" s="153"/>
      <c r="D2" s="154"/>
    </row>
    <row r="3" spans="1:7" x14ac:dyDescent="0.25">
      <c r="A3" s="156" t="s">
        <v>7</v>
      </c>
      <c r="B3" s="156"/>
      <c r="C3" s="156"/>
      <c r="D3" s="154"/>
    </row>
    <row r="4" spans="1:7" x14ac:dyDescent="0.25">
      <c r="A4" s="156"/>
      <c r="B4" s="156"/>
      <c r="C4" s="156"/>
      <c r="D4" s="154"/>
    </row>
    <row r="5" spans="1:7" x14ac:dyDescent="0.25">
      <c r="B5" s="157"/>
      <c r="C5" s="157"/>
      <c r="D5" s="154"/>
    </row>
    <row r="6" spans="1:7" x14ac:dyDescent="0.25">
      <c r="B6" s="157"/>
      <c r="C6" s="157"/>
      <c r="D6" s="154"/>
      <c r="G6" s="158"/>
    </row>
    <row r="7" spans="1:7" x14ac:dyDescent="0.25">
      <c r="A7" s="157" t="s">
        <v>8</v>
      </c>
      <c r="B7" s="157"/>
      <c r="C7" s="157"/>
      <c r="D7" s="159"/>
      <c r="E7" s="159"/>
      <c r="F7" s="160"/>
      <c r="G7" s="161"/>
    </row>
    <row r="8" spans="1:7" x14ac:dyDescent="0.25">
      <c r="A8" s="162" t="s">
        <v>11</v>
      </c>
      <c r="B8" s="163"/>
      <c r="C8" s="164" t="s">
        <v>112</v>
      </c>
      <c r="D8" s="165" t="s">
        <v>113</v>
      </c>
      <c r="E8" s="166" t="s">
        <v>114</v>
      </c>
      <c r="F8" s="160"/>
      <c r="G8" s="167" t="s">
        <v>110</v>
      </c>
    </row>
    <row r="9" spans="1:7" x14ac:dyDescent="0.25">
      <c r="B9" s="157"/>
      <c r="C9" s="157"/>
      <c r="D9" s="154"/>
    </row>
    <row r="10" spans="1:7" x14ac:dyDescent="0.25">
      <c r="A10" s="157">
        <v>1</v>
      </c>
      <c r="B10" s="157"/>
      <c r="C10" s="168"/>
      <c r="D10" s="154"/>
      <c r="E10" s="164" t="s">
        <v>115</v>
      </c>
      <c r="G10" s="169"/>
    </row>
    <row r="11" spans="1:7" x14ac:dyDescent="0.25">
      <c r="A11" s="157">
        <f>A10+1</f>
        <v>2</v>
      </c>
      <c r="B11" s="157"/>
      <c r="C11" s="158">
        <v>560</v>
      </c>
      <c r="D11" s="154"/>
      <c r="E11" s="157" t="s">
        <v>116</v>
      </c>
      <c r="G11" s="170">
        <v>10772986.479999999</v>
      </c>
    </row>
    <row r="12" spans="1:7" x14ac:dyDescent="0.25">
      <c r="A12" s="157">
        <f t="shared" ref="A12:A67" si="0">A11+1</f>
        <v>3</v>
      </c>
      <c r="B12" s="157"/>
      <c r="C12" s="158">
        <v>561</v>
      </c>
      <c r="D12" s="154"/>
      <c r="E12" s="157" t="s">
        <v>117</v>
      </c>
      <c r="G12" s="171">
        <v>7182822.2300000014</v>
      </c>
    </row>
    <row r="13" spans="1:7" x14ac:dyDescent="0.25">
      <c r="A13" s="157">
        <f t="shared" si="0"/>
        <v>4</v>
      </c>
      <c r="B13" s="157"/>
      <c r="C13" s="158">
        <v>562</v>
      </c>
      <c r="D13" s="154"/>
      <c r="E13" s="157" t="s">
        <v>118</v>
      </c>
      <c r="G13" s="171">
        <v>7195012.0599999987</v>
      </c>
    </row>
    <row r="14" spans="1:7" x14ac:dyDescent="0.25">
      <c r="A14" s="157">
        <f t="shared" si="0"/>
        <v>5</v>
      </c>
      <c r="B14" s="157"/>
      <c r="C14" s="158">
        <v>563</v>
      </c>
      <c r="D14" s="154"/>
      <c r="E14" s="157" t="s">
        <v>119</v>
      </c>
      <c r="G14" s="171">
        <v>2778148</v>
      </c>
    </row>
    <row r="15" spans="1:7" x14ac:dyDescent="0.25">
      <c r="A15" s="157">
        <f t="shared" si="0"/>
        <v>6</v>
      </c>
      <c r="B15" s="157"/>
      <c r="C15" s="158">
        <v>565</v>
      </c>
      <c r="D15" s="154"/>
      <c r="E15" s="157" t="s">
        <v>120</v>
      </c>
      <c r="G15" s="171">
        <v>47774346</v>
      </c>
    </row>
    <row r="16" spans="1:7" x14ac:dyDescent="0.25">
      <c r="A16" s="157">
        <f>A15+1</f>
        <v>7</v>
      </c>
      <c r="B16" s="157"/>
      <c r="C16" s="158">
        <v>566</v>
      </c>
      <c r="D16" s="154"/>
      <c r="E16" s="157" t="s">
        <v>121</v>
      </c>
      <c r="G16" s="171">
        <v>1267876</v>
      </c>
    </row>
    <row r="17" spans="1:7" x14ac:dyDescent="0.25">
      <c r="A17" s="157">
        <f>A16+1</f>
        <v>8</v>
      </c>
      <c r="B17" s="157"/>
      <c r="C17" s="172">
        <v>567</v>
      </c>
      <c r="E17" s="163" t="s">
        <v>122</v>
      </c>
      <c r="G17" s="171">
        <v>22581</v>
      </c>
    </row>
    <row r="18" spans="1:7" x14ac:dyDescent="0.25">
      <c r="A18" s="157">
        <f t="shared" si="0"/>
        <v>9</v>
      </c>
      <c r="B18" s="157"/>
      <c r="C18" s="172">
        <v>408</v>
      </c>
      <c r="D18" s="154"/>
      <c r="E18" s="163" t="s">
        <v>123</v>
      </c>
      <c r="G18" s="171">
        <v>19094922</v>
      </c>
    </row>
    <row r="19" spans="1:7" x14ac:dyDescent="0.25">
      <c r="A19" s="157">
        <f t="shared" si="0"/>
        <v>10</v>
      </c>
      <c r="B19" s="157"/>
      <c r="C19" s="172">
        <v>924</v>
      </c>
      <c r="D19" s="154"/>
      <c r="E19" s="163" t="s">
        <v>124</v>
      </c>
      <c r="G19" s="171">
        <v>2444503</v>
      </c>
    </row>
    <row r="20" spans="1:7" x14ac:dyDescent="0.25">
      <c r="A20" s="157">
        <f t="shared" si="0"/>
        <v>11</v>
      </c>
      <c r="B20" s="157"/>
      <c r="C20" s="158"/>
      <c r="D20" s="154"/>
      <c r="E20" s="165" t="s">
        <v>125</v>
      </c>
      <c r="G20" s="173">
        <f>SUM(G11:G19)</f>
        <v>98533196.769999996</v>
      </c>
    </row>
    <row r="21" spans="1:7" x14ac:dyDescent="0.25">
      <c r="A21" s="157">
        <f t="shared" si="0"/>
        <v>12</v>
      </c>
      <c r="B21" s="157"/>
      <c r="C21" s="158"/>
      <c r="D21" s="154"/>
      <c r="E21" s="157"/>
      <c r="G21" s="174"/>
    </row>
    <row r="22" spans="1:7" x14ac:dyDescent="0.25">
      <c r="A22" s="157">
        <f t="shared" si="0"/>
        <v>13</v>
      </c>
      <c r="B22" s="157"/>
      <c r="C22" s="175"/>
      <c r="D22" s="154"/>
      <c r="E22" s="164" t="s">
        <v>126</v>
      </c>
      <c r="G22" s="176"/>
    </row>
    <row r="23" spans="1:7" x14ac:dyDescent="0.25">
      <c r="A23" s="157">
        <f t="shared" si="0"/>
        <v>14</v>
      </c>
      <c r="B23" s="157"/>
      <c r="C23" s="158">
        <v>570</v>
      </c>
      <c r="D23" s="154"/>
      <c r="E23" s="157" t="s">
        <v>127</v>
      </c>
      <c r="G23" s="170">
        <v>899767</v>
      </c>
    </row>
    <row r="24" spans="1:7" x14ac:dyDescent="0.25">
      <c r="A24" s="157">
        <f t="shared" si="0"/>
        <v>15</v>
      </c>
      <c r="B24" s="157"/>
      <c r="C24" s="172">
        <v>571</v>
      </c>
      <c r="E24" s="163" t="s">
        <v>128</v>
      </c>
      <c r="G24" s="171">
        <v>5763249</v>
      </c>
    </row>
    <row r="25" spans="1:7" x14ac:dyDescent="0.25">
      <c r="A25" s="157">
        <f t="shared" si="0"/>
        <v>16</v>
      </c>
      <c r="B25" s="157"/>
      <c r="C25" s="158"/>
      <c r="D25" s="154"/>
      <c r="E25" s="177" t="s">
        <v>129</v>
      </c>
      <c r="G25" s="173">
        <f>SUM(G23:G24)</f>
        <v>6663016</v>
      </c>
    </row>
    <row r="26" spans="1:7" x14ac:dyDescent="0.25">
      <c r="A26" s="157">
        <f t="shared" si="0"/>
        <v>17</v>
      </c>
      <c r="B26" s="157"/>
      <c r="C26" s="158"/>
      <c r="D26" s="154"/>
      <c r="E26" s="157"/>
      <c r="G26" s="174"/>
    </row>
    <row r="27" spans="1:7" x14ac:dyDescent="0.25">
      <c r="A27" s="157">
        <f t="shared" si="0"/>
        <v>18</v>
      </c>
      <c r="B27" s="157"/>
      <c r="C27" s="175"/>
      <c r="D27" s="154"/>
      <c r="E27" s="164" t="s">
        <v>130</v>
      </c>
      <c r="G27" s="176"/>
    </row>
    <row r="28" spans="1:7" x14ac:dyDescent="0.25">
      <c r="A28" s="157">
        <f t="shared" si="0"/>
        <v>19</v>
      </c>
      <c r="B28" s="157"/>
      <c r="C28" s="172" t="s">
        <v>131</v>
      </c>
      <c r="E28" s="178" t="s">
        <v>132</v>
      </c>
      <c r="G28" s="170">
        <v>1943409</v>
      </c>
    </row>
    <row r="29" spans="1:7" x14ac:dyDescent="0.25">
      <c r="A29" s="157">
        <f t="shared" si="0"/>
        <v>20</v>
      </c>
      <c r="B29" s="157"/>
      <c r="C29" s="172">
        <v>408</v>
      </c>
      <c r="E29" s="178" t="s">
        <v>133</v>
      </c>
      <c r="G29" s="171">
        <v>3147753</v>
      </c>
    </row>
    <row r="30" spans="1:7" x14ac:dyDescent="0.25">
      <c r="A30" s="157">
        <f t="shared" si="0"/>
        <v>21</v>
      </c>
      <c r="B30" s="157"/>
      <c r="C30" s="172">
        <v>924</v>
      </c>
      <c r="E30" s="178" t="s">
        <v>134</v>
      </c>
      <c r="G30" s="171">
        <v>1501298</v>
      </c>
    </row>
    <row r="31" spans="1:7" x14ac:dyDescent="0.25">
      <c r="A31" s="157">
        <f t="shared" si="0"/>
        <v>22</v>
      </c>
      <c r="B31" s="157"/>
      <c r="C31" s="172">
        <v>561.4</v>
      </c>
      <c r="E31" s="178" t="s">
        <v>135</v>
      </c>
      <c r="G31" s="171">
        <v>2756823</v>
      </c>
    </row>
    <row r="32" spans="1:7" x14ac:dyDescent="0.25">
      <c r="A32" s="157">
        <f t="shared" si="0"/>
        <v>23</v>
      </c>
      <c r="B32" s="157"/>
      <c r="C32" s="172">
        <v>561.79999999999995</v>
      </c>
      <c r="E32" s="178" t="s">
        <v>136</v>
      </c>
      <c r="G32" s="171">
        <v>198184</v>
      </c>
    </row>
    <row r="33" spans="1:7" x14ac:dyDescent="0.25">
      <c r="A33" s="157">
        <f t="shared" si="0"/>
        <v>24</v>
      </c>
      <c r="B33" s="157"/>
      <c r="C33" s="172"/>
      <c r="E33" s="177" t="s">
        <v>137</v>
      </c>
      <c r="G33" s="173">
        <f>SUM(G28:G32)</f>
        <v>9547467</v>
      </c>
    </row>
    <row r="34" spans="1:7" x14ac:dyDescent="0.25">
      <c r="A34" s="157">
        <f t="shared" si="0"/>
        <v>25</v>
      </c>
      <c r="B34" s="157"/>
      <c r="C34" s="172"/>
      <c r="E34" s="177"/>
      <c r="G34" s="179"/>
    </row>
    <row r="35" spans="1:7" ht="15.75" thickBot="1" x14ac:dyDescent="0.3">
      <c r="A35" s="157">
        <f t="shared" si="0"/>
        <v>26</v>
      </c>
      <c r="B35" s="157"/>
      <c r="C35" s="172"/>
      <c r="E35" s="180" t="s">
        <v>138</v>
      </c>
      <c r="G35" s="181">
        <f>G20+G25-G33</f>
        <v>95648745.769999996</v>
      </c>
    </row>
    <row r="36" spans="1:7" ht="15.75" thickTop="1" x14ac:dyDescent="0.25">
      <c r="A36" s="157">
        <f t="shared" si="0"/>
        <v>27</v>
      </c>
      <c r="B36" s="157"/>
      <c r="C36" s="172"/>
      <c r="E36" s="177"/>
      <c r="G36" s="182"/>
    </row>
    <row r="37" spans="1:7" x14ac:dyDescent="0.25">
      <c r="A37" s="157">
        <f t="shared" si="0"/>
        <v>28</v>
      </c>
      <c r="B37" s="157"/>
      <c r="C37" s="172">
        <v>565</v>
      </c>
      <c r="D37" s="154"/>
      <c r="E37" s="160" t="s">
        <v>139</v>
      </c>
      <c r="F37" s="154"/>
      <c r="G37" s="183">
        <f>G15</f>
        <v>47774346</v>
      </c>
    </row>
    <row r="38" spans="1:7" x14ac:dyDescent="0.25">
      <c r="A38" s="157">
        <f t="shared" si="0"/>
        <v>29</v>
      </c>
      <c r="B38" s="157"/>
      <c r="C38" s="172"/>
      <c r="E38" s="163"/>
      <c r="G38" s="179"/>
    </row>
    <row r="39" spans="1:7" x14ac:dyDescent="0.25">
      <c r="A39" s="157">
        <f t="shared" si="0"/>
        <v>30</v>
      </c>
      <c r="B39" s="157"/>
      <c r="C39" s="175"/>
      <c r="E39" s="164" t="s">
        <v>140</v>
      </c>
      <c r="G39" s="176"/>
    </row>
    <row r="40" spans="1:7" x14ac:dyDescent="0.25">
      <c r="A40" s="157">
        <f t="shared" si="0"/>
        <v>31</v>
      </c>
      <c r="B40" s="157"/>
      <c r="C40" s="158">
        <v>920</v>
      </c>
      <c r="D40" s="154"/>
      <c r="E40" s="157" t="s">
        <v>141</v>
      </c>
      <c r="G40" s="170">
        <v>18358287</v>
      </c>
    </row>
    <row r="41" spans="1:7" x14ac:dyDescent="0.25">
      <c r="A41" s="157">
        <f t="shared" si="0"/>
        <v>32</v>
      </c>
      <c r="B41" s="157"/>
      <c r="C41" s="158">
        <v>921</v>
      </c>
      <c r="D41" s="154"/>
      <c r="E41" s="157" t="s">
        <v>142</v>
      </c>
      <c r="G41" s="171">
        <v>10132588</v>
      </c>
    </row>
    <row r="42" spans="1:7" x14ac:dyDescent="0.25">
      <c r="A42" s="157">
        <f t="shared" si="0"/>
        <v>33</v>
      </c>
      <c r="B42" s="157"/>
      <c r="C42" s="158">
        <v>922</v>
      </c>
      <c r="D42" s="154"/>
      <c r="E42" s="154" t="s">
        <v>143</v>
      </c>
      <c r="G42" s="171">
        <v>-4862969</v>
      </c>
    </row>
    <row r="43" spans="1:7" x14ac:dyDescent="0.25">
      <c r="A43" s="157">
        <f t="shared" si="0"/>
        <v>34</v>
      </c>
      <c r="B43" s="157"/>
      <c r="C43" s="158">
        <v>923</v>
      </c>
      <c r="D43" s="154"/>
      <c r="E43" s="157" t="s">
        <v>144</v>
      </c>
      <c r="G43" s="171">
        <v>2329430</v>
      </c>
    </row>
    <row r="44" spans="1:7" x14ac:dyDescent="0.25">
      <c r="A44" s="157">
        <f t="shared" si="0"/>
        <v>35</v>
      </c>
      <c r="B44" s="157"/>
      <c r="C44" s="158">
        <v>924</v>
      </c>
      <c r="D44" s="154"/>
      <c r="E44" s="157" t="s">
        <v>145</v>
      </c>
      <c r="G44" s="171">
        <v>3584364</v>
      </c>
    </row>
    <row r="45" spans="1:7" x14ac:dyDescent="0.25">
      <c r="A45" s="157">
        <f t="shared" si="0"/>
        <v>36</v>
      </c>
      <c r="B45" s="157"/>
      <c r="C45" s="158">
        <v>925</v>
      </c>
      <c r="D45" s="154"/>
      <c r="E45" s="157" t="s">
        <v>146</v>
      </c>
      <c r="G45" s="171">
        <v>1717850</v>
      </c>
    </row>
    <row r="46" spans="1:7" x14ac:dyDescent="0.25">
      <c r="A46" s="157">
        <f t="shared" si="0"/>
        <v>37</v>
      </c>
      <c r="B46" s="157"/>
      <c r="C46" s="158">
        <v>926</v>
      </c>
      <c r="D46" s="154"/>
      <c r="E46" s="157" t="s">
        <v>147</v>
      </c>
      <c r="G46" s="171">
        <v>-7250116</v>
      </c>
    </row>
    <row r="47" spans="1:7" x14ac:dyDescent="0.25">
      <c r="A47" s="157">
        <f t="shared" si="0"/>
        <v>38</v>
      </c>
      <c r="B47" s="157"/>
      <c r="C47" s="158">
        <v>928</v>
      </c>
      <c r="D47" s="154"/>
      <c r="E47" s="157" t="s">
        <v>148</v>
      </c>
      <c r="G47" s="171">
        <v>289715</v>
      </c>
    </row>
    <row r="48" spans="1:7" x14ac:dyDescent="0.25">
      <c r="A48" s="157">
        <f t="shared" si="0"/>
        <v>39</v>
      </c>
      <c r="B48" s="157"/>
      <c r="C48" s="158">
        <v>929</v>
      </c>
      <c r="D48" s="154"/>
      <c r="E48" s="157" t="s">
        <v>149</v>
      </c>
      <c r="G48" s="171">
        <v>-338888</v>
      </c>
    </row>
    <row r="49" spans="1:7" x14ac:dyDescent="0.25">
      <c r="A49" s="157">
        <f t="shared" si="0"/>
        <v>40</v>
      </c>
      <c r="B49" s="157"/>
      <c r="C49" s="158">
        <v>930.1</v>
      </c>
      <c r="D49" s="154"/>
      <c r="E49" s="157" t="s">
        <v>150</v>
      </c>
      <c r="G49" s="184">
        <v>0</v>
      </c>
    </row>
    <row r="50" spans="1:7" x14ac:dyDescent="0.25">
      <c r="A50" s="157">
        <f t="shared" si="0"/>
        <v>41</v>
      </c>
      <c r="B50" s="157"/>
      <c r="C50" s="158">
        <v>930.2</v>
      </c>
      <c r="D50" s="154"/>
      <c r="E50" s="157" t="s">
        <v>151</v>
      </c>
      <c r="G50" s="171">
        <v>19059964</v>
      </c>
    </row>
    <row r="51" spans="1:7" x14ac:dyDescent="0.25">
      <c r="A51" s="157">
        <f t="shared" si="0"/>
        <v>42</v>
      </c>
      <c r="B51" s="157"/>
      <c r="C51" s="175">
        <v>931</v>
      </c>
      <c r="D51" s="154"/>
      <c r="E51" s="168" t="s">
        <v>122</v>
      </c>
      <c r="G51" s="171">
        <v>5129036</v>
      </c>
    </row>
    <row r="52" spans="1:7" x14ac:dyDescent="0.25">
      <c r="A52" s="157">
        <f t="shared" si="0"/>
        <v>43</v>
      </c>
      <c r="B52" s="157"/>
      <c r="C52" s="158"/>
      <c r="D52" s="154"/>
      <c r="E52" s="165" t="s">
        <v>152</v>
      </c>
      <c r="G52" s="185">
        <f>SUM(G40:G51)</f>
        <v>48149261</v>
      </c>
    </row>
    <row r="53" spans="1:7" x14ac:dyDescent="0.25">
      <c r="A53" s="157">
        <f t="shared" si="0"/>
        <v>44</v>
      </c>
      <c r="B53" s="157"/>
      <c r="C53" s="157"/>
      <c r="D53" s="154"/>
    </row>
    <row r="54" spans="1:7" x14ac:dyDescent="0.25">
      <c r="A54" s="157">
        <f t="shared" si="0"/>
        <v>45</v>
      </c>
      <c r="B54" s="157"/>
      <c r="C54" s="186"/>
      <c r="D54" s="154"/>
      <c r="E54" s="164" t="s">
        <v>153</v>
      </c>
      <c r="G54" s="187"/>
    </row>
    <row r="55" spans="1:7" x14ac:dyDescent="0.25">
      <c r="A55" s="157">
        <f t="shared" si="0"/>
        <v>46</v>
      </c>
      <c r="B55" s="157"/>
      <c r="C55" s="158">
        <v>935</v>
      </c>
      <c r="D55" s="154"/>
      <c r="E55" s="157" t="s">
        <v>154</v>
      </c>
      <c r="G55" s="188">
        <v>5650644</v>
      </c>
    </row>
    <row r="56" spans="1:7" x14ac:dyDescent="0.25">
      <c r="A56" s="157">
        <f t="shared" si="0"/>
        <v>47</v>
      </c>
      <c r="B56" s="157"/>
      <c r="C56" s="158"/>
      <c r="D56" s="154"/>
      <c r="E56" s="157"/>
      <c r="G56" s="189"/>
    </row>
    <row r="57" spans="1:7" ht="15.75" thickBot="1" x14ac:dyDescent="0.3">
      <c r="A57" s="157">
        <f t="shared" si="0"/>
        <v>48</v>
      </c>
      <c r="B57" s="157"/>
      <c r="D57" s="154"/>
      <c r="E57" s="165" t="s">
        <v>155</v>
      </c>
      <c r="F57" s="154"/>
      <c r="G57" s="190">
        <f>G52+G55</f>
        <v>53799905</v>
      </c>
    </row>
    <row r="58" spans="1:7" ht="15.75" thickTop="1" x14ac:dyDescent="0.25">
      <c r="A58" s="157">
        <f t="shared" si="0"/>
        <v>49</v>
      </c>
      <c r="B58" s="157"/>
      <c r="C58" s="158"/>
      <c r="D58" s="154"/>
      <c r="E58" s="191"/>
      <c r="F58" s="192"/>
      <c r="G58" s="193"/>
    </row>
    <row r="59" spans="1:7" x14ac:dyDescent="0.25">
      <c r="A59" s="157">
        <f t="shared" si="0"/>
        <v>50</v>
      </c>
      <c r="B59" s="157"/>
      <c r="C59" s="158"/>
      <c r="D59" s="154"/>
      <c r="E59" s="194" t="s">
        <v>156</v>
      </c>
      <c r="F59" s="192"/>
      <c r="G59" s="195">
        <v>0</v>
      </c>
    </row>
    <row r="60" spans="1:7" x14ac:dyDescent="0.25">
      <c r="A60" s="157">
        <f t="shared" si="0"/>
        <v>51</v>
      </c>
      <c r="B60" s="157"/>
      <c r="C60" s="158">
        <v>930</v>
      </c>
      <c r="D60" s="154"/>
      <c r="E60" s="194" t="s">
        <v>157</v>
      </c>
      <c r="F60" s="192"/>
      <c r="G60" s="171">
        <v>2236405</v>
      </c>
    </row>
    <row r="61" spans="1:7" x14ac:dyDescent="0.25">
      <c r="A61" s="157">
        <f t="shared" si="0"/>
        <v>52</v>
      </c>
      <c r="B61" s="157"/>
      <c r="C61" s="196">
        <v>928</v>
      </c>
      <c r="D61" s="154"/>
      <c r="E61" s="194" t="s">
        <v>158</v>
      </c>
      <c r="F61" s="192"/>
      <c r="G61" s="197">
        <v>289715</v>
      </c>
    </row>
    <row r="62" spans="1:7" x14ac:dyDescent="0.25">
      <c r="A62" s="157">
        <f t="shared" si="0"/>
        <v>53</v>
      </c>
      <c r="B62" s="157"/>
      <c r="C62" s="196">
        <v>930.1</v>
      </c>
      <c r="D62" s="154"/>
      <c r="E62" s="194" t="s">
        <v>159</v>
      </c>
      <c r="F62" s="192"/>
      <c r="G62" s="198">
        <f>G49</f>
        <v>0</v>
      </c>
    </row>
    <row r="63" spans="1:7" x14ac:dyDescent="0.25">
      <c r="A63" s="157">
        <f t="shared" si="0"/>
        <v>54</v>
      </c>
      <c r="B63" s="157"/>
      <c r="C63" s="196"/>
      <c r="D63" s="154"/>
      <c r="E63" s="194"/>
      <c r="F63" s="192"/>
      <c r="G63" s="199">
        <f>SUM(G59:G62)</f>
        <v>2526120</v>
      </c>
    </row>
    <row r="64" spans="1:7" x14ac:dyDescent="0.25">
      <c r="A64" s="157">
        <f t="shared" si="0"/>
        <v>55</v>
      </c>
      <c r="B64" s="157"/>
      <c r="C64" s="196"/>
      <c r="D64" s="154"/>
      <c r="E64" s="194"/>
      <c r="F64" s="192"/>
      <c r="G64" s="174"/>
    </row>
    <row r="65" spans="1:7" x14ac:dyDescent="0.25">
      <c r="A65" s="157">
        <f t="shared" si="0"/>
        <v>56</v>
      </c>
      <c r="B65" s="157"/>
      <c r="C65" s="196">
        <v>928</v>
      </c>
      <c r="D65" s="154"/>
      <c r="E65" s="194" t="s">
        <v>160</v>
      </c>
      <c r="F65" s="192"/>
      <c r="G65" s="199">
        <v>269836</v>
      </c>
    </row>
    <row r="66" spans="1:7" x14ac:dyDescent="0.25">
      <c r="A66" s="157">
        <f t="shared" si="0"/>
        <v>57</v>
      </c>
      <c r="B66" s="157"/>
      <c r="C66" s="158"/>
      <c r="D66" s="154"/>
      <c r="E66" s="191"/>
      <c r="F66" s="192"/>
      <c r="G66" s="193"/>
    </row>
    <row r="67" spans="1:7" ht="15.75" thickBot="1" x14ac:dyDescent="0.3">
      <c r="A67" s="157">
        <f t="shared" si="0"/>
        <v>58</v>
      </c>
      <c r="B67" s="157"/>
      <c r="C67" s="158"/>
      <c r="D67" s="154"/>
      <c r="E67" s="200" t="s">
        <v>161</v>
      </c>
      <c r="F67" s="192"/>
      <c r="G67" s="201">
        <f>G35-G37+G57-G63+G65</f>
        <v>99418020.769999996</v>
      </c>
    </row>
    <row r="68" spans="1:7" ht="15.75" thickTop="1" x14ac:dyDescent="0.25">
      <c r="B68" s="157"/>
      <c r="C68" s="158"/>
      <c r="D68" s="154"/>
      <c r="E68" s="202"/>
      <c r="F68" s="192"/>
      <c r="G68" s="192"/>
    </row>
    <row r="69" spans="1:7" x14ac:dyDescent="0.25">
      <c r="B69" s="157"/>
      <c r="C69" s="157"/>
      <c r="D69" s="154"/>
      <c r="E69" s="202"/>
      <c r="F69" s="192"/>
      <c r="G69" s="192" t="s">
        <v>0</v>
      </c>
    </row>
    <row r="70" spans="1:7" ht="15.75" x14ac:dyDescent="0.25">
      <c r="B70" s="157"/>
      <c r="D70" s="154"/>
      <c r="E70" s="203" t="s">
        <v>162</v>
      </c>
      <c r="F70" s="192"/>
      <c r="G70" s="192" t="s">
        <v>0</v>
      </c>
    </row>
    <row r="71" spans="1:7" x14ac:dyDescent="0.25">
      <c r="B71" s="157"/>
      <c r="D71" s="154"/>
      <c r="E71" s="157"/>
      <c r="F71" s="192"/>
      <c r="G71" s="192"/>
    </row>
    <row r="72" spans="1:7" x14ac:dyDescent="0.25">
      <c r="B72" s="157"/>
      <c r="C72" s="157"/>
      <c r="D72" s="154"/>
      <c r="E72" s="191" t="s">
        <v>163</v>
      </c>
      <c r="F72" s="192"/>
      <c r="G72" s="204">
        <f>G57</f>
        <v>53799905</v>
      </c>
    </row>
    <row r="73" spans="1:7" x14ac:dyDescent="0.25">
      <c r="B73" s="157"/>
      <c r="C73" s="157"/>
      <c r="D73" s="154"/>
      <c r="E73" s="205" t="s">
        <v>164</v>
      </c>
      <c r="F73" s="192"/>
      <c r="G73" s="192" t="s">
        <v>0</v>
      </c>
    </row>
    <row r="74" spans="1:7" x14ac:dyDescent="0.25">
      <c r="B74" s="157"/>
      <c r="C74" s="157"/>
      <c r="D74" s="154"/>
      <c r="E74" s="191" t="s">
        <v>165</v>
      </c>
      <c r="F74" s="192"/>
      <c r="G74" s="204">
        <f>G55</f>
        <v>5650644</v>
      </c>
    </row>
    <row r="75" spans="1:7" x14ac:dyDescent="0.25">
      <c r="B75" s="157"/>
      <c r="C75" s="157"/>
      <c r="D75" s="154"/>
      <c r="E75" s="191" t="s">
        <v>166</v>
      </c>
      <c r="F75" s="192"/>
      <c r="G75" s="206">
        <v>72345</v>
      </c>
    </row>
    <row r="76" spans="1:7" x14ac:dyDescent="0.25">
      <c r="C76" s="155"/>
      <c r="D76" s="158"/>
      <c r="E76" s="207" t="s">
        <v>167</v>
      </c>
      <c r="F76" s="154"/>
    </row>
    <row r="77" spans="1:7" x14ac:dyDescent="0.25">
      <c r="C77" s="155"/>
      <c r="D77" s="158"/>
      <c r="E77" s="157" t="s">
        <v>168</v>
      </c>
      <c r="F77" s="154"/>
      <c r="G77" s="208">
        <f>G19</f>
        <v>2444503</v>
      </c>
    </row>
    <row r="78" spans="1:7" ht="16.5" x14ac:dyDescent="0.25">
      <c r="C78" s="191"/>
      <c r="D78" s="209"/>
      <c r="E78" s="157" t="s">
        <v>169</v>
      </c>
      <c r="F78" s="210"/>
      <c r="G78" s="211">
        <f>7141630+24739+71439+12308</f>
        <v>7250116</v>
      </c>
    </row>
    <row r="79" spans="1:7" ht="16.5" x14ac:dyDescent="0.25">
      <c r="C79" s="202"/>
      <c r="D79" s="209"/>
      <c r="E79" s="207" t="s">
        <v>170</v>
      </c>
      <c r="F79" s="210"/>
      <c r="G79" s="212">
        <f>G72-G74-G75+G77+G78</f>
        <v>57771535</v>
      </c>
    </row>
    <row r="80" spans="1:7" ht="16.5" x14ac:dyDescent="0.25">
      <c r="C80" s="202"/>
      <c r="D80" s="209"/>
      <c r="E80" s="157" t="s">
        <v>171</v>
      </c>
      <c r="F80" s="210"/>
      <c r="G80" s="213">
        <v>57951528</v>
      </c>
    </row>
    <row r="81" spans="3:7" ht="16.5" x14ac:dyDescent="0.25">
      <c r="C81" s="202"/>
      <c r="D81" s="214"/>
      <c r="E81" s="207" t="s">
        <v>164</v>
      </c>
      <c r="F81" s="210"/>
      <c r="G81" s="213"/>
    </row>
    <row r="82" spans="3:7" ht="16.5" x14ac:dyDescent="0.25">
      <c r="C82" s="202"/>
      <c r="D82" s="209"/>
      <c r="E82" s="157" t="s">
        <v>172</v>
      </c>
      <c r="F82" s="210"/>
      <c r="G82" s="215">
        <v>5756548</v>
      </c>
    </row>
    <row r="83" spans="3:7" ht="16.5" x14ac:dyDescent="0.25">
      <c r="C83" s="202"/>
      <c r="D83" s="209"/>
      <c r="E83" s="207" t="s">
        <v>170</v>
      </c>
      <c r="F83" s="210"/>
      <c r="G83" s="213">
        <f>G80-G82</f>
        <v>52194980</v>
      </c>
    </row>
    <row r="84" spans="3:7" ht="16.5" x14ac:dyDescent="0.25">
      <c r="C84" s="202"/>
      <c r="D84" s="209"/>
      <c r="E84" s="157" t="s">
        <v>173</v>
      </c>
      <c r="F84" s="210"/>
      <c r="G84" s="213">
        <v>52194988</v>
      </c>
    </row>
    <row r="85" spans="3:7" ht="16.5" x14ac:dyDescent="0.25">
      <c r="C85" s="202"/>
      <c r="D85" s="209"/>
      <c r="E85" s="157" t="s">
        <v>174</v>
      </c>
      <c r="F85" s="210"/>
      <c r="G85" s="204">
        <f>G83-G84</f>
        <v>-8</v>
      </c>
    </row>
    <row r="86" spans="3:7" ht="16.5" x14ac:dyDescent="0.25">
      <c r="C86" s="202"/>
      <c r="D86" s="209"/>
      <c r="E86" s="216"/>
      <c r="F86" s="210"/>
    </row>
    <row r="87" spans="3:7" ht="16.5" x14ac:dyDescent="0.25">
      <c r="C87" s="202"/>
      <c r="D87" s="209"/>
      <c r="E87" s="217" t="s">
        <v>175</v>
      </c>
      <c r="F87" s="210"/>
    </row>
    <row r="88" spans="3:7" ht="16.5" x14ac:dyDescent="0.25">
      <c r="C88" s="202"/>
      <c r="D88" s="209"/>
      <c r="E88" s="216"/>
      <c r="F88" s="210"/>
    </row>
    <row r="89" spans="3:7" ht="16.5" x14ac:dyDescent="0.25">
      <c r="C89" s="202"/>
      <c r="D89" s="209"/>
      <c r="E89" s="216"/>
      <c r="F89" s="210"/>
    </row>
    <row r="90" spans="3:7" ht="16.5" x14ac:dyDescent="0.25">
      <c r="C90" s="202"/>
      <c r="D90" s="209"/>
      <c r="E90" s="216"/>
      <c r="F90" s="210"/>
    </row>
    <row r="91" spans="3:7" ht="16.5" x14ac:dyDescent="0.25">
      <c r="C91" s="202"/>
      <c r="D91" s="209"/>
      <c r="F91" s="210"/>
    </row>
    <row r="92" spans="3:7" ht="16.5" x14ac:dyDescent="0.25">
      <c r="C92" s="202"/>
      <c r="D92" s="209"/>
      <c r="E92" s="216"/>
      <c r="F92" s="210"/>
    </row>
    <row r="93" spans="3:7" ht="16.5" x14ac:dyDescent="0.25">
      <c r="C93" s="202"/>
      <c r="D93" s="209"/>
      <c r="E93" s="216"/>
      <c r="F93" s="210"/>
    </row>
    <row r="94" spans="3:7" ht="16.5" x14ac:dyDescent="0.25">
      <c r="C94" s="202"/>
      <c r="D94" s="209"/>
      <c r="E94" s="216"/>
      <c r="F94" s="210"/>
    </row>
    <row r="95" spans="3:7" x14ac:dyDescent="0.25">
      <c r="C95" s="202"/>
      <c r="D95" s="218"/>
      <c r="E95" s="218"/>
      <c r="F95" s="210"/>
    </row>
    <row r="96" spans="3:7" x14ac:dyDescent="0.25">
      <c r="C96" s="191"/>
      <c r="D96" s="192"/>
      <c r="E96" s="192"/>
      <c r="F96" s="154"/>
    </row>
    <row r="97" spans="2:6" x14ac:dyDescent="0.25">
      <c r="C97" s="202"/>
      <c r="D97" s="192"/>
      <c r="E97" s="192"/>
      <c r="F97" s="154"/>
    </row>
    <row r="98" spans="2:6" x14ac:dyDescent="0.25">
      <c r="C98" s="191"/>
      <c r="D98" s="192"/>
      <c r="E98" s="192"/>
      <c r="F98" s="154"/>
    </row>
    <row r="99" spans="2:6" x14ac:dyDescent="0.25">
      <c r="C99" s="202"/>
      <c r="D99" s="192"/>
      <c r="E99" s="192"/>
      <c r="F99" s="154"/>
    </row>
    <row r="100" spans="2:6" x14ac:dyDescent="0.25">
      <c r="B100" s="219"/>
      <c r="C100" s="202"/>
      <c r="D100" s="192"/>
      <c r="E100" s="192"/>
      <c r="F100" s="154"/>
    </row>
    <row r="101" spans="2:6" x14ac:dyDescent="0.25">
      <c r="C101" s="202"/>
      <c r="D101" s="192"/>
      <c r="E101" s="192"/>
      <c r="F101" s="154"/>
    </row>
    <row r="102" spans="2:6" x14ac:dyDescent="0.25">
      <c r="B102" s="220"/>
      <c r="C102" s="220"/>
      <c r="D102" s="192"/>
      <c r="E102" s="192"/>
      <c r="F102" s="154"/>
    </row>
    <row r="103" spans="2:6" x14ac:dyDescent="0.25">
      <c r="B103" s="220"/>
      <c r="C103" s="220"/>
      <c r="D103" s="154"/>
      <c r="F103" s="154"/>
    </row>
    <row r="104" spans="2:6" x14ac:dyDescent="0.25">
      <c r="C104" s="155"/>
      <c r="D104" s="154"/>
      <c r="F104" s="154"/>
    </row>
    <row r="105" spans="2:6" x14ac:dyDescent="0.25">
      <c r="C105" s="155"/>
      <c r="D105" s="154"/>
      <c r="F105" s="154"/>
    </row>
    <row r="106" spans="2:6" x14ac:dyDescent="0.25">
      <c r="C106" s="155"/>
      <c r="D106" s="154"/>
      <c r="F106" s="154"/>
    </row>
    <row r="107" spans="2:6" x14ac:dyDescent="0.25">
      <c r="C107" s="155"/>
      <c r="D107" s="154"/>
      <c r="F107" s="154"/>
    </row>
    <row r="108" spans="2:6" x14ac:dyDescent="0.25">
      <c r="C108" s="155"/>
      <c r="D108" s="221"/>
      <c r="E108" s="221"/>
      <c r="F108" s="154"/>
    </row>
    <row r="109" spans="2:6" x14ac:dyDescent="0.25">
      <c r="C109" s="155"/>
      <c r="D109" s="154"/>
      <c r="F109" s="154"/>
    </row>
    <row r="110" spans="2:6" x14ac:dyDescent="0.25">
      <c r="C110" s="155"/>
      <c r="D110" s="154"/>
      <c r="F110" s="154"/>
    </row>
    <row r="111" spans="2:6" x14ac:dyDescent="0.25">
      <c r="C111" s="155"/>
      <c r="D111" s="154"/>
      <c r="F111" s="154"/>
    </row>
    <row r="112" spans="2:6" x14ac:dyDescent="0.25">
      <c r="E112" s="2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selection activeCell="G43" sqref="G43"/>
    </sheetView>
  </sheetViews>
  <sheetFormatPr defaultRowHeight="15" x14ac:dyDescent="0.25"/>
  <cols>
    <col min="1" max="1" width="6.140625" style="226" customWidth="1"/>
    <col min="2" max="2" width="3.5703125" style="223" customWidth="1"/>
    <col min="3" max="3" width="26.7109375" style="223" customWidth="1"/>
    <col min="4" max="4" width="2.28515625" style="223" customWidth="1"/>
    <col min="5" max="5" width="19" style="223" customWidth="1"/>
    <col min="6" max="6" width="2.5703125" style="223" customWidth="1"/>
    <col min="7" max="7" width="19" style="223" customWidth="1"/>
    <col min="8" max="8" width="2.28515625" style="223" customWidth="1"/>
    <col min="9" max="9" width="19" style="223" customWidth="1"/>
    <col min="10" max="10" width="2.28515625" style="223" customWidth="1"/>
    <col min="11" max="11" width="19" style="223" customWidth="1"/>
    <col min="12" max="12" width="2.28515625" style="223" customWidth="1"/>
    <col min="13" max="13" width="19.140625" style="223" customWidth="1"/>
    <col min="14" max="14" width="2.28515625" style="223" customWidth="1"/>
    <col min="15" max="15" width="19" style="227" customWidth="1"/>
  </cols>
  <sheetData>
    <row r="1" spans="1:15" x14ac:dyDescent="0.25">
      <c r="A1" s="222" t="s">
        <v>5</v>
      </c>
      <c r="O1" s="9"/>
    </row>
    <row r="2" spans="1:15" x14ac:dyDescent="0.25">
      <c r="A2" s="224" t="s">
        <v>176</v>
      </c>
      <c r="O2" s="225"/>
    </row>
    <row r="3" spans="1:15" x14ac:dyDescent="0.25">
      <c r="A3" s="7" t="s">
        <v>7</v>
      </c>
      <c r="O3" s="225"/>
    </row>
    <row r="4" spans="1:15" x14ac:dyDescent="0.25">
      <c r="A4" s="7"/>
      <c r="O4" s="225"/>
    </row>
    <row r="5" spans="1:15" x14ac:dyDescent="0.25">
      <c r="A5" s="7"/>
      <c r="O5" s="225"/>
    </row>
    <row r="6" spans="1:15" x14ac:dyDescent="0.25">
      <c r="A6" s="7"/>
      <c r="O6" s="225"/>
    </row>
    <row r="8" spans="1:15" x14ac:dyDescent="0.25">
      <c r="B8" s="12"/>
    </row>
    <row r="9" spans="1:15" x14ac:dyDescent="0.25">
      <c r="C9" s="224"/>
      <c r="D9" s="224"/>
    </row>
    <row r="10" spans="1:15" x14ac:dyDescent="0.25">
      <c r="A10" s="228" t="s">
        <v>8</v>
      </c>
      <c r="E10" s="229"/>
      <c r="F10" s="229"/>
      <c r="G10" s="229"/>
      <c r="H10" s="230"/>
      <c r="I10" s="229"/>
      <c r="J10" s="230"/>
      <c r="K10" s="229"/>
      <c r="L10" s="230"/>
      <c r="M10" s="231"/>
      <c r="N10" s="230"/>
      <c r="O10" s="230" t="s">
        <v>34</v>
      </c>
    </row>
    <row r="11" spans="1:15" x14ac:dyDescent="0.25">
      <c r="A11" s="232" t="s">
        <v>11</v>
      </c>
      <c r="C11" s="233" t="s">
        <v>177</v>
      </c>
      <c r="D11" s="233"/>
      <c r="E11" s="234" t="s">
        <v>178</v>
      </c>
      <c r="F11" s="231"/>
      <c r="G11" s="234" t="s">
        <v>179</v>
      </c>
      <c r="H11" s="235"/>
      <c r="I11" s="234" t="s">
        <v>180</v>
      </c>
      <c r="J11" s="235"/>
      <c r="K11" s="234" t="s">
        <v>181</v>
      </c>
      <c r="L11" s="235"/>
      <c r="M11" s="234" t="s">
        <v>42</v>
      </c>
      <c r="N11" s="235"/>
      <c r="O11" s="234" t="s">
        <v>177</v>
      </c>
    </row>
    <row r="12" spans="1:15" x14ac:dyDescent="0.25">
      <c r="A12" s="226">
        <v>1</v>
      </c>
      <c r="C12" s="236" t="s">
        <v>19</v>
      </c>
      <c r="D12" s="236"/>
      <c r="E12" s="237">
        <v>0</v>
      </c>
      <c r="F12" s="237"/>
      <c r="G12" s="237">
        <v>0</v>
      </c>
      <c r="H12" s="238"/>
      <c r="I12" s="237">
        <v>0</v>
      </c>
      <c r="J12" s="238"/>
      <c r="K12" s="237">
        <v>0</v>
      </c>
      <c r="L12" s="238"/>
      <c r="M12" s="237">
        <v>0</v>
      </c>
      <c r="N12" s="238"/>
      <c r="O12" s="239">
        <f t="shared" ref="O12:O23" si="0">SUM(E12+G12+I12+K12+M12)</f>
        <v>0</v>
      </c>
    </row>
    <row r="13" spans="1:15" x14ac:dyDescent="0.25">
      <c r="A13" s="226">
        <f t="shared" ref="A13:A25" si="1">A12+1</f>
        <v>2</v>
      </c>
      <c r="C13" s="236" t="s">
        <v>20</v>
      </c>
      <c r="D13" s="236"/>
      <c r="E13" s="240">
        <v>0</v>
      </c>
      <c r="F13" s="240"/>
      <c r="G13" s="240">
        <v>0</v>
      </c>
      <c r="H13" s="240"/>
      <c r="I13" s="240">
        <v>0</v>
      </c>
      <c r="J13" s="240"/>
      <c r="K13" s="240">
        <v>0</v>
      </c>
      <c r="L13" s="240"/>
      <c r="M13" s="240">
        <v>0</v>
      </c>
      <c r="N13" s="240"/>
      <c r="O13" s="241">
        <f t="shared" si="0"/>
        <v>0</v>
      </c>
    </row>
    <row r="14" spans="1:15" x14ac:dyDescent="0.25">
      <c r="A14" s="226">
        <f t="shared" si="1"/>
        <v>3</v>
      </c>
      <c r="C14" s="236" t="s">
        <v>21</v>
      </c>
      <c r="D14" s="236"/>
      <c r="E14" s="240">
        <v>0</v>
      </c>
      <c r="F14" s="240"/>
      <c r="G14" s="240">
        <v>0</v>
      </c>
      <c r="H14" s="240"/>
      <c r="I14" s="240">
        <v>0</v>
      </c>
      <c r="J14" s="240"/>
      <c r="K14" s="240">
        <v>0</v>
      </c>
      <c r="L14" s="240"/>
      <c r="M14" s="240">
        <v>0</v>
      </c>
      <c r="N14" s="240"/>
      <c r="O14" s="241">
        <f t="shared" si="0"/>
        <v>0</v>
      </c>
    </row>
    <row r="15" spans="1:15" x14ac:dyDescent="0.25">
      <c r="A15" s="226">
        <f t="shared" si="1"/>
        <v>4</v>
      </c>
      <c r="C15" s="236" t="s">
        <v>22</v>
      </c>
      <c r="D15" s="236"/>
      <c r="E15" s="240">
        <v>0</v>
      </c>
      <c r="F15" s="240"/>
      <c r="G15" s="240">
        <v>0</v>
      </c>
      <c r="H15" s="240"/>
      <c r="I15" s="240">
        <v>0</v>
      </c>
      <c r="J15" s="240"/>
      <c r="K15" s="240">
        <v>0</v>
      </c>
      <c r="L15" s="240"/>
      <c r="M15" s="240">
        <v>0</v>
      </c>
      <c r="N15" s="240"/>
      <c r="O15" s="241">
        <f t="shared" si="0"/>
        <v>0</v>
      </c>
    </row>
    <row r="16" spans="1:15" x14ac:dyDescent="0.25">
      <c r="A16" s="226">
        <f t="shared" si="1"/>
        <v>5</v>
      </c>
      <c r="C16" s="236" t="s">
        <v>23</v>
      </c>
      <c r="D16" s="236"/>
      <c r="E16" s="240">
        <v>0</v>
      </c>
      <c r="F16" s="240"/>
      <c r="G16" s="240">
        <v>0</v>
      </c>
      <c r="H16" s="240"/>
      <c r="I16" s="240">
        <v>0</v>
      </c>
      <c r="J16" s="240"/>
      <c r="K16" s="240">
        <v>0</v>
      </c>
      <c r="L16" s="240"/>
      <c r="M16" s="240">
        <v>0</v>
      </c>
      <c r="N16" s="240"/>
      <c r="O16" s="241">
        <f t="shared" si="0"/>
        <v>0</v>
      </c>
    </row>
    <row r="17" spans="1:15" x14ac:dyDescent="0.25">
      <c r="A17" s="226">
        <f t="shared" si="1"/>
        <v>6</v>
      </c>
      <c r="C17" s="236" t="s">
        <v>24</v>
      </c>
      <c r="D17" s="236"/>
      <c r="E17" s="240">
        <v>0</v>
      </c>
      <c r="F17" s="240"/>
      <c r="G17" s="240">
        <v>0</v>
      </c>
      <c r="H17" s="240"/>
      <c r="I17" s="240">
        <v>0</v>
      </c>
      <c r="J17" s="240"/>
      <c r="K17" s="240">
        <v>0</v>
      </c>
      <c r="L17" s="240"/>
      <c r="M17" s="240">
        <v>0</v>
      </c>
      <c r="N17" s="240"/>
      <c r="O17" s="241">
        <f t="shared" si="0"/>
        <v>0</v>
      </c>
    </row>
    <row r="18" spans="1:15" x14ac:dyDescent="0.25">
      <c r="A18" s="226">
        <f t="shared" si="1"/>
        <v>7</v>
      </c>
      <c r="C18" s="236" t="s">
        <v>25</v>
      </c>
      <c r="D18" s="236"/>
      <c r="E18" s="240">
        <v>0</v>
      </c>
      <c r="F18" s="240"/>
      <c r="G18" s="240">
        <v>0</v>
      </c>
      <c r="H18" s="240"/>
      <c r="I18" s="240">
        <v>0</v>
      </c>
      <c r="J18" s="240"/>
      <c r="K18" s="240">
        <v>0</v>
      </c>
      <c r="L18" s="240"/>
      <c r="M18" s="240">
        <v>0</v>
      </c>
      <c r="N18" s="240"/>
      <c r="O18" s="241">
        <f t="shared" si="0"/>
        <v>0</v>
      </c>
    </row>
    <row r="19" spans="1:15" x14ac:dyDescent="0.25">
      <c r="A19" s="226">
        <f t="shared" si="1"/>
        <v>8</v>
      </c>
      <c r="C19" s="236" t="s">
        <v>26</v>
      </c>
      <c r="D19" s="236"/>
      <c r="E19" s="240">
        <v>0</v>
      </c>
      <c r="F19" s="240"/>
      <c r="G19" s="240">
        <v>0</v>
      </c>
      <c r="H19" s="240"/>
      <c r="I19" s="240">
        <v>0</v>
      </c>
      <c r="J19" s="240"/>
      <c r="K19" s="240">
        <v>0</v>
      </c>
      <c r="L19" s="240"/>
      <c r="M19" s="240">
        <v>0</v>
      </c>
      <c r="N19" s="240"/>
      <c r="O19" s="241">
        <f t="shared" si="0"/>
        <v>0</v>
      </c>
    </row>
    <row r="20" spans="1:15" x14ac:dyDescent="0.25">
      <c r="A20" s="226">
        <f t="shared" si="1"/>
        <v>9</v>
      </c>
      <c r="C20" s="236" t="s">
        <v>27</v>
      </c>
      <c r="D20" s="236"/>
      <c r="E20" s="240">
        <v>0</v>
      </c>
      <c r="F20" s="240"/>
      <c r="G20" s="240">
        <v>0</v>
      </c>
      <c r="H20" s="240"/>
      <c r="I20" s="240">
        <v>0</v>
      </c>
      <c r="J20" s="240"/>
      <c r="K20" s="240">
        <v>0</v>
      </c>
      <c r="L20" s="240"/>
      <c r="M20" s="240">
        <v>0</v>
      </c>
      <c r="N20" s="240"/>
      <c r="O20" s="241">
        <f t="shared" si="0"/>
        <v>0</v>
      </c>
    </row>
    <row r="21" spans="1:15" x14ac:dyDescent="0.25">
      <c r="A21" s="226">
        <f t="shared" si="1"/>
        <v>10</v>
      </c>
      <c r="C21" s="236" t="s">
        <v>28</v>
      </c>
      <c r="D21" s="236"/>
      <c r="E21" s="240">
        <v>0</v>
      </c>
      <c r="F21" s="240"/>
      <c r="G21" s="240">
        <v>0</v>
      </c>
      <c r="H21" s="240"/>
      <c r="I21" s="240">
        <v>0</v>
      </c>
      <c r="J21" s="240"/>
      <c r="K21" s="240">
        <v>0</v>
      </c>
      <c r="L21" s="240"/>
      <c r="M21" s="240">
        <v>0</v>
      </c>
      <c r="N21" s="240"/>
      <c r="O21" s="241">
        <f t="shared" si="0"/>
        <v>0</v>
      </c>
    </row>
    <row r="22" spans="1:15" x14ac:dyDescent="0.25">
      <c r="A22" s="226">
        <f t="shared" si="1"/>
        <v>11</v>
      </c>
      <c r="C22" s="236" t="s">
        <v>29</v>
      </c>
      <c r="D22" s="236"/>
      <c r="E22" s="240">
        <v>0</v>
      </c>
      <c r="F22" s="240"/>
      <c r="G22" s="240">
        <v>0</v>
      </c>
      <c r="H22" s="240"/>
      <c r="I22" s="240">
        <v>0</v>
      </c>
      <c r="J22" s="240"/>
      <c r="K22" s="240">
        <v>0</v>
      </c>
      <c r="L22" s="240"/>
      <c r="M22" s="240">
        <v>0</v>
      </c>
      <c r="N22" s="240"/>
      <c r="O22" s="241">
        <f t="shared" si="0"/>
        <v>0</v>
      </c>
    </row>
    <row r="23" spans="1:15" x14ac:dyDescent="0.25">
      <c r="A23" s="226">
        <f t="shared" si="1"/>
        <v>12</v>
      </c>
      <c r="C23" s="242" t="s">
        <v>30</v>
      </c>
      <c r="D23" s="236"/>
      <c r="E23" s="243">
        <f>39152432-M31-M33</f>
        <v>33380048.759999998</v>
      </c>
      <c r="F23" s="243"/>
      <c r="G23" s="243">
        <v>-425999.92</v>
      </c>
      <c r="H23" s="240"/>
      <c r="I23" s="243">
        <v>0</v>
      </c>
      <c r="J23" s="240"/>
      <c r="K23" s="243">
        <v>13549586.729999999</v>
      </c>
      <c r="L23" s="240"/>
      <c r="M23" s="243">
        <v>0</v>
      </c>
      <c r="N23" s="240"/>
      <c r="O23" s="241">
        <f t="shared" si="0"/>
        <v>46503635.569999993</v>
      </c>
    </row>
    <row r="24" spans="1:15" x14ac:dyDescent="0.25">
      <c r="A24" s="226">
        <f t="shared" si="1"/>
        <v>13</v>
      </c>
      <c r="C24" s="236"/>
      <c r="D24" s="236"/>
      <c r="E24" s="244"/>
      <c r="F24" s="245"/>
      <c r="G24" s="244"/>
      <c r="H24" s="246"/>
      <c r="I24" s="244"/>
      <c r="J24" s="246"/>
      <c r="K24" s="244"/>
      <c r="L24" s="246"/>
      <c r="M24" s="244"/>
      <c r="N24" s="246"/>
      <c r="O24" s="247"/>
    </row>
    <row r="25" spans="1:15" ht="15.75" thickBot="1" x14ac:dyDescent="0.3">
      <c r="A25" s="226">
        <f t="shared" si="1"/>
        <v>14</v>
      </c>
      <c r="C25" s="248" t="s">
        <v>182</v>
      </c>
      <c r="D25" s="248"/>
      <c r="E25" s="249">
        <f>SUM(E12:E23)</f>
        <v>33380048.759999998</v>
      </c>
      <c r="F25" s="250"/>
      <c r="G25" s="251">
        <f>SUM(G12:G23)</f>
        <v>-425999.92</v>
      </c>
      <c r="H25" s="252"/>
      <c r="I25" s="251">
        <f>SUM(I12:I23)</f>
        <v>0</v>
      </c>
      <c r="J25" s="252"/>
      <c r="K25" s="251">
        <f>SUM(K12:K23)</f>
        <v>13549586.729999999</v>
      </c>
      <c r="L25" s="252"/>
      <c r="M25" s="251">
        <f>SUM(M12:M23)</f>
        <v>0</v>
      </c>
      <c r="N25" s="252"/>
      <c r="O25" s="253">
        <f>SUM(E25:M25)</f>
        <v>46503635.569999993</v>
      </c>
    </row>
    <row r="26" spans="1:15" ht="15.75" thickTop="1" x14ac:dyDescent="0.25"/>
    <row r="27" spans="1:15" ht="15.75" thickBot="1" x14ac:dyDescent="0.3">
      <c r="G27" s="223" t="s">
        <v>0</v>
      </c>
    </row>
    <row r="28" spans="1:15" x14ac:dyDescent="0.25">
      <c r="F28" s="254"/>
      <c r="G28" s="255"/>
      <c r="I28" s="256" t="s">
        <v>0</v>
      </c>
      <c r="K28" s="257"/>
      <c r="L28" s="258"/>
      <c r="M28" s="259" t="s">
        <v>183</v>
      </c>
    </row>
    <row r="29" spans="1:15" x14ac:dyDescent="0.25">
      <c r="F29" s="254"/>
      <c r="G29" s="255"/>
      <c r="K29" s="260" t="s">
        <v>184</v>
      </c>
      <c r="L29" s="261"/>
      <c r="M29" s="262">
        <v>1333446.8700000001</v>
      </c>
    </row>
    <row r="30" spans="1:15" x14ac:dyDescent="0.25">
      <c r="F30" s="254"/>
      <c r="K30" s="260" t="s">
        <v>185</v>
      </c>
      <c r="L30" s="261"/>
      <c r="M30" s="263">
        <v>4371247.37</v>
      </c>
    </row>
    <row r="31" spans="1:15" ht="15.75" thickBot="1" x14ac:dyDescent="0.3">
      <c r="K31" s="264"/>
      <c r="L31" s="265"/>
      <c r="M31" s="266">
        <f>SUM(M29:M30)</f>
        <v>5704694.2400000002</v>
      </c>
    </row>
    <row r="32" spans="1:15" x14ac:dyDescent="0.25">
      <c r="C32" s="267"/>
    </row>
    <row r="33" spans="1:15" x14ac:dyDescent="0.25">
      <c r="A33" s="223"/>
      <c r="E33" s="268"/>
      <c r="K33" s="224" t="s">
        <v>186</v>
      </c>
      <c r="M33" s="269">
        <v>67689</v>
      </c>
      <c r="O33" s="223"/>
    </row>
    <row r="34" spans="1:15" x14ac:dyDescent="0.25">
      <c r="A34" s="223"/>
      <c r="K34" s="267"/>
      <c r="O34" s="223"/>
    </row>
    <row r="35" spans="1:15" x14ac:dyDescent="0.25">
      <c r="A35" s="223"/>
      <c r="E35" s="270"/>
      <c r="K35" s="270"/>
      <c r="O35" s="223"/>
    </row>
    <row r="36" spans="1:15" x14ac:dyDescent="0.25">
      <c r="A36" s="223"/>
      <c r="E36" s="270"/>
      <c r="K36" s="270"/>
      <c r="O36" s="223"/>
    </row>
    <row r="39" spans="1:15" x14ac:dyDescent="0.25">
      <c r="C39" s="271"/>
    </row>
    <row r="40" spans="1:15" x14ac:dyDescent="0.25">
      <c r="C40" s="27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1 Cover</vt:lpstr>
      <vt:lpstr>2 Reserved WP</vt:lpstr>
      <vt:lpstr>3 Load WP</vt:lpstr>
      <vt:lpstr>4 Load WP</vt:lpstr>
      <vt:lpstr>5 CWIP WP</vt:lpstr>
      <vt:lpstr>6 AFUDC WP</vt:lpstr>
      <vt:lpstr>7 Working Capital WP</vt:lpstr>
      <vt:lpstr>8 O&amp;M WP</vt:lpstr>
      <vt:lpstr>9 Depreciation Expense WP</vt:lpstr>
      <vt:lpstr>10 Taxes Other than Income WP</vt:lpstr>
      <vt:lpstr>11 Supporting Calculations WP</vt:lpstr>
      <vt:lpstr>12 Capital Structure WP</vt:lpstr>
      <vt:lpstr>13 Revenue Credits WP</vt:lpstr>
      <vt:lpstr>'3 Load WP'!Print_Area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2016-05-31T15:07:08Z</dcterms:modified>
</cp:coreProperties>
</file>