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ransmission\Transmission Strategy &amp; Business Planning\Rates\MISO Attachment O\2015\True-Up\Attachment MM\"/>
    </mc:Choice>
  </mc:AlternateContent>
  <bookViews>
    <workbookView xWindow="-15" yWindow="4770" windowWidth="15405" windowHeight="4800" tabRatio="859" activeTab="1"/>
  </bookViews>
  <sheets>
    <sheet name="2015 Attachment MM True Up" sheetId="1" r:id="rId1"/>
    <sheet name="2015 Attachment MM Actual" sheetId="10" r:id="rId2"/>
    <sheet name="2015 Attachment MM Projected" sheetId="9" r:id="rId3"/>
    <sheet name="Interest" sheetId="3" r:id="rId4"/>
  </sheets>
  <externalReferences>
    <externalReference r:id="rId5"/>
    <externalReference r:id="rId6"/>
    <externalReference r:id="rId7"/>
  </externalReferences>
  <definedNames>
    <definedName name="_fees" localSheetId="2">[1]Assumptions!$D$109</definedName>
    <definedName name="_fees">[2]Assumptions!$D$109</definedName>
    <definedName name="_gpint" localSheetId="2">[1]Assumptions!$D$107:$AK$107</definedName>
    <definedName name="_gpint">[2]Assumptions!$D$107:$AK$107</definedName>
    <definedName name="CH_COS" localSheetId="1">#REF!</definedName>
    <definedName name="CH_COS" localSheetId="2">#REF!</definedName>
    <definedName name="CH_COS">#REF!</definedName>
    <definedName name="NSP_COS" localSheetId="1">#REF!</definedName>
    <definedName name="NSP_COS" localSheetId="2">#REF!</definedName>
    <definedName name="NSP_COS">#REF!</definedName>
    <definedName name="_xlnm.Print_Area" localSheetId="1">'2015 Attachment MM Actual'!$A$1:$U$111</definedName>
    <definedName name="_xlnm.Print_Area" localSheetId="2">'2015 Attachment MM Projected'!$A$1:$U$111</definedName>
    <definedName name="_xlnm.Print_Area" localSheetId="0">'2015 Attachment MM True Up'!$B$1:$L$38</definedName>
    <definedName name="Print1" localSheetId="1">#REF!</definedName>
    <definedName name="Print1" localSheetId="2">#REF!</definedName>
    <definedName name="Print1">#REF!</definedName>
    <definedName name="Print3" localSheetId="1">#REF!</definedName>
    <definedName name="Print3" localSheetId="2">#REF!</definedName>
    <definedName name="Print3">#REF!</definedName>
    <definedName name="Print4" localSheetId="1">#REF!</definedName>
    <definedName name="Print4" localSheetId="2">#REF!</definedName>
    <definedName name="Print4">#REF!</definedName>
    <definedName name="Print5" localSheetId="1">#REF!</definedName>
    <definedName name="Print5" localSheetId="2">#REF!</definedName>
    <definedName name="Print5">#REF!</definedName>
    <definedName name="ProjIDList" localSheetId="1">#REF!</definedName>
    <definedName name="ProjIDList" localSheetId="2">#REF!</definedName>
    <definedName name="ProjIDList">#REF!</definedName>
    <definedName name="PSCo_COS" localSheetId="1">#REF!</definedName>
    <definedName name="PSCo_COS" localSheetId="2">#REF!</definedName>
    <definedName name="PSCo_COS">#REF!</definedName>
    <definedName name="q_MTEP06_App_AB_Facility" localSheetId="1">#REF!</definedName>
    <definedName name="q_MTEP06_App_AB_Facility" localSheetId="2">#REF!</definedName>
    <definedName name="q_MTEP06_App_AB_Facility">#REF!</definedName>
    <definedName name="q_MTEP06_App_AB_Projects" localSheetId="1">#REF!</definedName>
    <definedName name="q_MTEP06_App_AB_Projects" localSheetId="2">#REF!</definedName>
    <definedName name="q_MTEP06_App_AB_Projects">#REF!</definedName>
    <definedName name="revreq" localSheetId="1">#REF!</definedName>
    <definedName name="revreq" localSheetId="2">#REF!</definedName>
    <definedName name="revreq">#REF!</definedName>
    <definedName name="SPS_COS" localSheetId="1">#REF!</definedName>
    <definedName name="SPS_COS" localSheetId="2">#REF!</definedName>
    <definedName name="SPS_COS">#REF!</definedName>
    <definedName name="Xcel" localSheetId="1">'[3]Data Entry and Forecaster'!#REF!</definedName>
    <definedName name="Xcel" localSheetId="2">'[3]Data Entry and Forecaster'!#REF!</definedName>
    <definedName name="Xcel">'[3]Data Entry and Forecaster'!#REF!</definedName>
    <definedName name="Xcel_COS" localSheetId="1">#REF!</definedName>
    <definedName name="Xcel_COS" localSheetId="2">#REF!</definedName>
    <definedName name="Xcel_COS">#REF!</definedName>
  </definedNames>
  <calcPr calcId="152511"/>
</workbook>
</file>

<file path=xl/calcChain.xml><?xml version="1.0" encoding="utf-8"?>
<calcChain xmlns="http://schemas.openxmlformats.org/spreadsheetml/2006/main">
  <c r="T94" i="10" l="1"/>
  <c r="L76" i="10"/>
  <c r="K68" i="10"/>
  <c r="U66" i="10"/>
  <c r="K66" i="10"/>
  <c r="U65" i="10"/>
  <c r="K65" i="10"/>
  <c r="C65" i="10"/>
  <c r="L54" i="10"/>
  <c r="O76" i="10" s="1"/>
  <c r="G50" i="10"/>
  <c r="L50" i="10" s="1"/>
  <c r="G46" i="10"/>
  <c r="L46" i="10" s="1"/>
  <c r="L40" i="10"/>
  <c r="G40" i="10"/>
  <c r="G36" i="10"/>
  <c r="L36" i="10" s="1"/>
  <c r="G27" i="10"/>
  <c r="G28" i="10" s="1"/>
  <c r="L28" i="10" s="1"/>
  <c r="G76" i="10" s="1"/>
  <c r="G20" i="10"/>
  <c r="L52" i="10" l="1"/>
  <c r="M76" i="10" s="1"/>
  <c r="N76" i="10"/>
  <c r="G31" i="10"/>
  <c r="G32" i="10" s="1"/>
  <c r="L32" i="10" s="1"/>
  <c r="L42" i="10" s="1"/>
  <c r="I76" i="10" s="1"/>
  <c r="J76" i="10" s="1"/>
  <c r="K76" i="10" s="1"/>
  <c r="P76" i="10"/>
  <c r="P94" i="10" s="1"/>
  <c r="H76" i="10"/>
  <c r="R76" i="10" l="1"/>
  <c r="U76" i="10" s="1"/>
  <c r="U94" i="10" s="1"/>
  <c r="S76" i="10" l="1"/>
  <c r="S94" i="10" s="1"/>
  <c r="S96" i="10" s="1"/>
  <c r="R94" i="10"/>
  <c r="H23" i="1" s="1"/>
  <c r="T94" i="9"/>
  <c r="K68" i="9"/>
  <c r="U66" i="9"/>
  <c r="K66" i="9"/>
  <c r="U65" i="9"/>
  <c r="K65" i="9"/>
  <c r="C65" i="9"/>
  <c r="L54" i="9"/>
  <c r="O76" i="9" s="1"/>
  <c r="G46" i="9"/>
  <c r="L46" i="9" s="1"/>
  <c r="G40" i="9"/>
  <c r="L40" i="9" s="1"/>
  <c r="G31" i="9"/>
  <c r="G32" i="9" s="1"/>
  <c r="L32" i="9" s="1"/>
  <c r="L42" i="9" s="1"/>
  <c r="I76" i="9" s="1"/>
  <c r="G27" i="9"/>
  <c r="G28" i="9" s="1"/>
  <c r="L28" i="9" s="1"/>
  <c r="G76" i="9" s="1"/>
  <c r="H76" i="9" s="1"/>
  <c r="G20" i="9"/>
  <c r="G50" i="9" s="1"/>
  <c r="L50" i="9" s="1"/>
  <c r="G18" i="9"/>
  <c r="G36" i="9" s="1"/>
  <c r="L36" i="9" s="1"/>
  <c r="L52" i="9" l="1"/>
  <c r="M76" i="9" s="1"/>
  <c r="J76" i="9"/>
  <c r="K76" i="9" s="1"/>
  <c r="L76" i="9"/>
  <c r="N76" i="9" s="1"/>
  <c r="P76" i="9" l="1"/>
  <c r="P94" i="9" s="1"/>
  <c r="R76" i="9" l="1"/>
  <c r="U76" i="9" s="1"/>
  <c r="U94" i="9" s="1"/>
  <c r="R94" i="9"/>
  <c r="F23" i="1" s="1"/>
  <c r="S76" i="9" l="1"/>
  <c r="S94" i="9"/>
  <c r="S96" i="9" s="1"/>
  <c r="D24" i="3" l="1"/>
  <c r="C24" i="3"/>
  <c r="C26" i="3" l="1"/>
  <c r="J35" i="1"/>
  <c r="D26" i="3"/>
  <c r="J34" i="1"/>
  <c r="F30" i="1"/>
  <c r="G23" i="1" s="1"/>
  <c r="I23" i="1" s="1"/>
  <c r="H30" i="1"/>
  <c r="G25" i="1" l="1"/>
  <c r="I25" i="1" s="1"/>
  <c r="G26" i="1"/>
  <c r="I26" i="1" s="1"/>
  <c r="G24" i="1"/>
  <c r="I24" i="1" s="1"/>
  <c r="J25" i="1" l="1"/>
  <c r="K25" i="1" s="1"/>
  <c r="L25" i="1" s="1"/>
  <c r="J24" i="1"/>
  <c r="K24" i="1" s="1"/>
  <c r="L24" i="1" s="1"/>
  <c r="G30" i="1"/>
  <c r="J26" i="1"/>
  <c r="I32" i="1"/>
  <c r="J23" i="1"/>
  <c r="K23" i="1" s="1"/>
  <c r="K26" i="1" l="1"/>
  <c r="K32" i="1" s="1"/>
  <c r="L23" i="1"/>
  <c r="L26" i="1" l="1"/>
  <c r="L32" i="1" s="1"/>
</calcChain>
</file>

<file path=xl/sharedStrings.xml><?xml version="1.0" encoding="utf-8"?>
<sst xmlns="http://schemas.openxmlformats.org/spreadsheetml/2006/main" count="432" uniqueCount="235">
  <si>
    <t>(a)</t>
  </si>
  <si>
    <t>(b)</t>
  </si>
  <si>
    <t>(c)</t>
  </si>
  <si>
    <t>(d)</t>
  </si>
  <si>
    <t>(e)</t>
  </si>
  <si>
    <t>(f)</t>
  </si>
  <si>
    <t>(g)</t>
  </si>
  <si>
    <t>(h)</t>
  </si>
  <si>
    <t>(i)</t>
  </si>
  <si>
    <t>(j)</t>
  </si>
  <si>
    <t>(k)</t>
  </si>
  <si>
    <t>Total</t>
  </si>
  <si>
    <t>True-Up</t>
  </si>
  <si>
    <t>Adjustment</t>
  </si>
  <si>
    <t>Applicable</t>
  </si>
  <si>
    <t>Interest</t>
  </si>
  <si>
    <t>Rate on</t>
  </si>
  <si>
    <t>Under/(Over)</t>
  </si>
  <si>
    <t>Principal</t>
  </si>
  <si>
    <t>Actual</t>
  </si>
  <si>
    <t>Annual</t>
  </si>
  <si>
    <t>Revenue</t>
  </si>
  <si>
    <t>Attachment MM</t>
  </si>
  <si>
    <t>Revenues</t>
  </si>
  <si>
    <t>Allocated</t>
  </si>
  <si>
    <t>Line</t>
  </si>
  <si>
    <t>No.</t>
  </si>
  <si>
    <t>MTEP</t>
  </si>
  <si>
    <t>Project</t>
  </si>
  <si>
    <t>Number</t>
  </si>
  <si>
    <t>Name</t>
  </si>
  <si>
    <t>Projected</t>
  </si>
  <si>
    <t>Attachment MM True-Up Adjustment - Project Basis</t>
  </si>
  <si>
    <t xml:space="preserve">Company Name:  </t>
  </si>
  <si>
    <t xml:space="preserve">True-Up Year:  </t>
  </si>
  <si>
    <t xml:space="preserve">Note:  </t>
  </si>
  <si>
    <t>[Col. (d), line 1</t>
  </si>
  <si>
    <t>x (Col. (e), line 2x /</t>
  </si>
  <si>
    <t>Col. (g) - Col. (f)</t>
  </si>
  <si>
    <t>Line 5 or</t>
  </si>
  <si>
    <t>Line 6</t>
  </si>
  <si>
    <t>Col. (h) x Col. (i)</t>
  </si>
  <si>
    <t>2a</t>
  </si>
  <si>
    <t>2b</t>
  </si>
  <si>
    <t>2c</t>
  </si>
  <si>
    <t>2d</t>
  </si>
  <si>
    <t>Subtotal</t>
  </si>
  <si>
    <t>Under/(Over) Recovery</t>
  </si>
  <si>
    <t>Rounded to whole dollars.</t>
  </si>
  <si>
    <t>Amount excludes True-Up Adjustment, as reported in True-Up Year projected Attachment MM, page 2, column 15.</t>
  </si>
  <si>
    <t>Interest rate per month on Under Recovery (expressed to four decimal places)</t>
  </si>
  <si>
    <t>Interest rate per month on Over Recovery (expressed to four decimal places)</t>
  </si>
  <si>
    <t>To be completed after the Attachment MM using actual data is completed for the True-Up Year</t>
  </si>
  <si>
    <t>1</t>
  </si>
  <si>
    <t>2</t>
  </si>
  <si>
    <r>
      <t xml:space="preserve">Requirement </t>
    </r>
    <r>
      <rPr>
        <vertAlign val="superscript"/>
        <sz val="11"/>
        <color theme="1"/>
        <rFont val="Calibri"/>
        <family val="2"/>
        <scheme val="minor"/>
      </rPr>
      <t>1</t>
    </r>
  </si>
  <si>
    <r>
      <t xml:space="preserve">to Projects </t>
    </r>
    <r>
      <rPr>
        <vertAlign val="superscript"/>
        <sz val="11"/>
        <color theme="1"/>
        <rFont val="Calibri"/>
        <family val="2"/>
        <scheme val="minor"/>
      </rPr>
      <t>1</t>
    </r>
  </si>
  <si>
    <r>
      <t>Col. (e), line 3)]</t>
    </r>
    <r>
      <rPr>
        <vertAlign val="superscript"/>
        <sz val="11"/>
        <color theme="1"/>
        <rFont val="Calibri"/>
        <family val="2"/>
        <scheme val="minor"/>
      </rPr>
      <t>2</t>
    </r>
  </si>
  <si>
    <r>
      <t xml:space="preserve">x 24 months </t>
    </r>
    <r>
      <rPr>
        <vertAlign val="superscript"/>
        <sz val="11"/>
        <color theme="1"/>
        <rFont val="Calibri"/>
        <family val="2"/>
        <scheme val="minor"/>
      </rPr>
      <t>2</t>
    </r>
  </si>
  <si>
    <r>
      <t xml:space="preserve">Actual Attachment MM revenues for True-Up Year </t>
    </r>
    <r>
      <rPr>
        <vertAlign val="superscript"/>
        <sz val="11"/>
        <color theme="1"/>
        <rFont val="Calibri"/>
        <family val="2"/>
        <scheme val="minor"/>
      </rPr>
      <t>1</t>
    </r>
  </si>
  <si>
    <t>Col. (h) + Col. (j)</t>
  </si>
  <si>
    <r>
      <t>p 2 of 2, Col. 14</t>
    </r>
    <r>
      <rPr>
        <vertAlign val="superscript"/>
        <sz val="11"/>
        <color theme="1"/>
        <rFont val="Calibri"/>
        <family val="2"/>
        <scheme val="minor"/>
      </rPr>
      <t>2</t>
    </r>
  </si>
  <si>
    <t>Interest Calculation</t>
  </si>
  <si>
    <t>Month</t>
  </si>
  <si>
    <t>Year</t>
  </si>
  <si>
    <t>FERC Monthly
 Interest Rate</t>
  </si>
  <si>
    <t>GRE Monthly Short Term Debt Rate</t>
  </si>
  <si>
    <t>January</t>
  </si>
  <si>
    <t>February</t>
  </si>
  <si>
    <t>March</t>
  </si>
  <si>
    <t>April</t>
  </si>
  <si>
    <t>May</t>
  </si>
  <si>
    <t>June</t>
  </si>
  <si>
    <t>July</t>
  </si>
  <si>
    <t>August</t>
  </si>
  <si>
    <t>September</t>
  </si>
  <si>
    <t>October</t>
  </si>
  <si>
    <t>November</t>
  </si>
  <si>
    <t>December</t>
  </si>
  <si>
    <t>Average Monthly Rate</t>
  </si>
  <si>
    <t>Times 12</t>
  </si>
  <si>
    <t>Annual Rate</t>
  </si>
  <si>
    <t>Over Recovery</t>
  </si>
  <si>
    <t>Under Recovery</t>
  </si>
  <si>
    <t>Great River Energy</t>
  </si>
  <si>
    <t>Attachment MM - GRE</t>
  </si>
  <si>
    <t>Formula Rate calculation</t>
  </si>
  <si>
    <t xml:space="preserve">     Rate Formula Template</t>
  </si>
  <si>
    <t xml:space="preserve"> </t>
  </si>
  <si>
    <t xml:space="preserve"> Utilizing Attachment O-GRE Data</t>
  </si>
  <si>
    <t>Page 1 of 2</t>
  </si>
  <si>
    <t>To be completed in conjunction with Attachment O-GRE.</t>
  </si>
  <si>
    <t>(inputs from Attachment O-GRE are rounded to whole dollars)</t>
  </si>
  <si>
    <t>(1)</t>
  </si>
  <si>
    <t>(2)</t>
  </si>
  <si>
    <t>(3)</t>
  </si>
  <si>
    <t>(4)</t>
  </si>
  <si>
    <t>Attachment O-GRE</t>
  </si>
  <si>
    <t>Page, Line, Col.</t>
  </si>
  <si>
    <t>Transmission</t>
  </si>
  <si>
    <t>Allocator</t>
  </si>
  <si>
    <t>Gross Transmission Plant - Total</t>
  </si>
  <si>
    <t>Attach O-GRE, p 2, line 2 col 5 (Note A)</t>
  </si>
  <si>
    <t>1a</t>
  </si>
  <si>
    <t>Transmission Accumulated Depreciation</t>
  </si>
  <si>
    <t xml:space="preserve">Attach O-GRE, p 2, line 8 col 5 </t>
  </si>
  <si>
    <t>Net Transmission Plant - Total</t>
  </si>
  <si>
    <t>Line 1 minus Line 1a (Note B)</t>
  </si>
  <si>
    <t>O&amp;M TRANSMISSION EXPENSE</t>
  </si>
  <si>
    <t>Total O&amp;M Allocated to Transmission</t>
  </si>
  <si>
    <t>Attach O-GRE, p 3, line 8 col 5</t>
  </si>
  <si>
    <t>3a</t>
  </si>
  <si>
    <t>Transmission O&amp;M</t>
  </si>
  <si>
    <t>Attach O-GRE, p 3, line 1 col 5</t>
  </si>
  <si>
    <t>3b</t>
  </si>
  <si>
    <t>Less: LSE Expenses included in above, if any</t>
  </si>
  <si>
    <t>Attach O-GRE, p 3, line 1a col 5, if any</t>
  </si>
  <si>
    <t>3c</t>
  </si>
  <si>
    <t>Less: Account 565 included in above, if any</t>
  </si>
  <si>
    <t>Attach O-GRE, p 3, line 2 col 5, if any</t>
  </si>
  <si>
    <t>3d</t>
  </si>
  <si>
    <t>Adjusted Transmission O&amp;M</t>
  </si>
  <si>
    <t>Line 3a minus Line 3b minus Line 3c</t>
  </si>
  <si>
    <t>Annual Allocation Factor for Transmission O&amp;M</t>
  </si>
  <si>
    <t>(line 3d divided by line 1a col 3)</t>
  </si>
  <si>
    <t>OTHER O&amp;M EXPENSES</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</si>
  <si>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</si>
  <si>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</si>
  <si>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</si>
  <si>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</si>
  <si>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</si>
  <si>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</si>
  <si>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</si>
  <si>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</si>
  <si>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</si>
  <si>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O-GRE, p 3, lines 10 &amp; 11, col 5 (Note H)</t>
  </si>
  <si>
    <t>6</t>
  </si>
  <si>
    <t>Annual Allocation Factor for G&amp;C Depreciation Expense</t>
  </si>
  <si>
    <t>(line 5 divided by line 1 col 3)</t>
  </si>
  <si>
    <t>TAXES OTHER THAN INCOME TAXES</t>
  </si>
  <si>
    <t>7</t>
  </si>
  <si>
    <t>Total Other Taxes</t>
  </si>
  <si>
    <t>Attach O-GRE, p 3, line 20 col 5</t>
  </si>
  <si>
    <t>8</t>
  </si>
  <si>
    <t>Annual Allocation Factor for Other Taxes</t>
  </si>
  <si>
    <t>(line 7 divided by line 1 col 3)</t>
  </si>
  <si>
    <t>9</t>
  </si>
  <si>
    <t>Annual Allocation Factor for Other Expense</t>
  </si>
  <si>
    <t>Sum of lines 4b, 6 and 8</t>
  </si>
  <si>
    <t>INCOME TAXES</t>
  </si>
  <si>
    <t>10</t>
  </si>
  <si>
    <t>Total Income Taxes</t>
  </si>
  <si>
    <t>Attach O-GRE, p 3, line 27 col 5</t>
  </si>
  <si>
    <t>11</t>
  </si>
  <si>
    <t>Annual Allocation Factor for Income Taxes</t>
  </si>
  <si>
    <t>(line 10 divided by line 2 col 3)</t>
  </si>
  <si>
    <t xml:space="preserve">RETURN </t>
  </si>
  <si>
    <t>12</t>
  </si>
  <si>
    <t>Return on Rate Base</t>
  </si>
  <si>
    <t>Attach O-GRE, p 3, line 28 col 5</t>
  </si>
  <si>
    <t>13</t>
  </si>
  <si>
    <t>Annual Allocation Factor for Return on Rate Base</t>
  </si>
  <si>
    <t>(line 12 divided by line 2 col 3)</t>
  </si>
  <si>
    <t>14</t>
  </si>
  <si>
    <t>Annual Allocation Factor for Return</t>
  </si>
  <si>
    <t>Sum of lines 11 and 13</t>
  </si>
  <si>
    <t>14a</t>
  </si>
  <si>
    <t>Annual Allocation Factor for Incentive Return</t>
  </si>
  <si>
    <t>Attach O-GRE, p 4, line 30</t>
  </si>
  <si>
    <t>Page 2 of 2</t>
  </si>
  <si>
    <t>Multi-Value Project (MVP) Revenue Requirement Calculation</t>
  </si>
  <si>
    <t>(5)</t>
  </si>
  <si>
    <t>(6)</t>
  </si>
  <si>
    <t>(7)</t>
  </si>
  <si>
    <t xml:space="preserve">(12a) </t>
  </si>
  <si>
    <t>(12b)</t>
  </si>
  <si>
    <t>(14a)</t>
  </si>
  <si>
    <t>Line No.</t>
  </si>
  <si>
    <t>Project Name</t>
  </si>
  <si>
    <t>MTEP Project Number</t>
  </si>
  <si>
    <t xml:space="preserve">Project Gross Plant </t>
  </si>
  <si>
    <t>Project Accumulated Depreciation</t>
  </si>
  <si>
    <t>Transmission O&amp;M Annual Allocation Factor</t>
  </si>
  <si>
    <t>Annual Allocation for Transmission O&amp;M Expense</t>
  </si>
  <si>
    <t>Other Expense Annual Allocation Factor</t>
  </si>
  <si>
    <t>Annual Expense Charge</t>
  </si>
  <si>
    <t xml:space="preserve">Project Net Plant </t>
  </si>
  <si>
    <t>Annual Return Charge</t>
  </si>
  <si>
    <t>Annual Incentive Return Charge</t>
  </si>
  <si>
    <t>Project Depreciation Expense</t>
  </si>
  <si>
    <t>Annual Revenue Requirement</t>
  </si>
  <si>
    <t>Annual Revenue Requirement Excluding  Annual Incentive Return Charge</t>
  </si>
  <si>
    <t>True-Up Adjustment</t>
  </si>
  <si>
    <t>MVP Annual Adjusted Revenue Requirement</t>
  </si>
  <si>
    <t>(Note C)</t>
  </si>
  <si>
    <t>Page 1 line 4</t>
  </si>
  <si>
    <t>(Col 4 * Col 5)</t>
  </si>
  <si>
    <t>Page 1 line 9</t>
  </si>
  <si>
    <t>(Col 3 * Col 7)</t>
  </si>
  <si>
    <t>(Col 6 + Col 8)</t>
  </si>
  <si>
    <t>(Col 3 - Col 4)</t>
  </si>
  <si>
    <t>(Page 1 line 14)</t>
  </si>
  <si>
    <t>(Col 10 * Col 11)</t>
  </si>
  <si>
    <t>(Page 1, line 14a, Col. 4)</t>
  </si>
  <si>
    <t>(Col. 10 * Col. 12a)</t>
  </si>
  <si>
    <t>(Note E)</t>
  </si>
  <si>
    <t>(Sum Col. 9, 12, 12b &amp; 13)</t>
  </si>
  <si>
    <t>Col. 14 less Col. 12b (Note I)</t>
  </si>
  <si>
    <t>(Note F)</t>
  </si>
  <si>
    <t>Sum Col. 14 &amp; 15
(Note G)</t>
  </si>
  <si>
    <t xml:space="preserve">MVP Portfolio - BrookingsMVP Portfolio 1 - Brookings, SD - SE Twin Cities 345 kV
</t>
  </si>
  <si>
    <t>P1</t>
  </si>
  <si>
    <t>MVP Total Annual Revenue Requirements</t>
  </si>
  <si>
    <t>Rev. Req. Adj For Attachment O-GRE</t>
  </si>
  <si>
    <t>Note</t>
  </si>
  <si>
    <t>Letter</t>
  </si>
  <si>
    <t>A</t>
  </si>
  <si>
    <t xml:space="preserve">Gross Transmission Plant is that identified on page 2 line 2 of Attachment O-GRE and includes any sub lines 2a or 2b etc. and is inclusive of any CWIP in rate base when authorized by FERC order less any prefunded AFUDC, if applicable.  </t>
  </si>
  <si>
    <t>B</t>
  </si>
  <si>
    <t>Net Transmission Plant is that identified on page 2 line 14 of Attachment O-GRE and includes any sub lines 14a or 14b etc. and is inclusive of any CWIP, Prefunded AFUDC on CWIP, and Unamortized Balance of Abandoned Plant  included in rate base when authorized by FERC order.  The prefunded AFUDC amount is a reduction to rates base.</t>
  </si>
  <si>
    <t>C</t>
  </si>
  <si>
    <t>Project Gross Plant is the total capital investment for the project calculated in the same method as the gross plant value in line 1 and is includes of any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</si>
  <si>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t>D</t>
  </si>
  <si>
    <t>Note deliberately left blank.</t>
  </si>
  <si>
    <t>E</t>
  </si>
  <si>
    <t>Project Depreciation Expense is the actual value booked for the project and included in the Depreciation Expense in Attachment O-GRE page 3 line 12.</t>
  </si>
  <si>
    <t>F</t>
  </si>
  <si>
    <r>
      <t>True-Up Adjustment is included pursuant to a FERC approved methodology</t>
    </r>
    <r>
      <rPr>
        <sz val="11"/>
        <color theme="1"/>
        <rFont val="Calibri"/>
        <family val="2"/>
        <scheme val="minor"/>
      </rPr>
      <t>, if applicable.</t>
    </r>
  </si>
  <si>
    <t>G</t>
  </si>
  <si>
    <r>
      <t>The MVP Annual Revenue Requirement is the value to be used in Schedule</t>
    </r>
    <r>
      <rPr>
        <sz val="11"/>
        <color theme="1"/>
        <rFont val="Calibri"/>
        <family val="2"/>
        <scheme val="minor"/>
      </rPr>
      <t>s 26-A and 39.</t>
    </r>
  </si>
  <si>
    <t>H</t>
  </si>
  <si>
    <t>The Total General and Common Depreciation Expense excludes any depreciation expense directly associated with a project and thereby included in page 2 column 13.</t>
  </si>
  <si>
    <t>I</t>
  </si>
  <si>
    <t>Annual Incentive Return Charge revenues for FERC-accepted projects utilizing a hypothetical capital structure are not included in Attachment O-GRE, page 3, line 30a, column 5 and page 4 lines 35 &amp; 36b.</t>
  </si>
  <si>
    <t>For the 12 months ending 12/31/2015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</si>
</sst>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5">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00%"/>
    <numFmt numFmtId="167" formatCode="_(* #,##0.00000_);_(* \(#,##0.00000\);_(* &quot;-&quot;??_);_(@_)"/>
    <numFmt numFmtId="168" formatCode="0.00000"/>
    <numFmt numFmtId="169" formatCode="0.0000%"/>
    <numFmt numFmtId="170" formatCode="_(* #,##0.0\¢_m;[Red]_(* \-#,##0.0\¢_m;[Green]_(* 0.0\¢_m;_(@_)_%"/>
    <numFmt numFmtId="171" formatCode="_(* #,##0.00\¢_m;[Red]_(* \-#,##0.00\¢_m;[Green]_(* 0.00\¢_m;_(@_)_%"/>
    <numFmt numFmtId="172" formatCode="_(* #,##0.000\¢_m;[Red]_(* \-#,##0.000\¢_m;[Green]_(* 0.000\¢_m;_(@_)_%"/>
    <numFmt numFmtId="173" formatCode="_(_(\£* #,##0_)_%;[Red]_(\(\£* #,##0\)_%;[Green]_(_(\£* #,##0_)_%;_(@_)_%"/>
    <numFmt numFmtId="174" formatCode="_(_(\£* #,##0.0_)_%;[Red]_(\(\£* #,##0.0\)_%;[Green]_(_(\£* #,##0.0_)_%;_(@_)_%"/>
    <numFmt numFmtId="175" formatCode="_(_(\£* #,##0.00_)_%;[Red]_(\(\£* #,##0.00\)_%;[Green]_(_(\£* #,##0.00_)_%;_(@_)_%"/>
    <numFmt numFmtId="176" formatCode="0.0%_);\(0.0%\)"/>
    <numFmt numFmtId="177" formatCode="\•\ \ @"/>
    <numFmt numFmtId="178" formatCode="_(_(\•_ #0_)_%;[Red]_(_(\•_ \-#0\)_%;[Green]_(_(\•_ #0_)_%;_(_(\•_ @_)_%"/>
    <numFmt numFmtId="179" formatCode="_(_(_•_ \•_ #0_)_%;[Red]_(_(_•_ \•_ \-#0\)_%;[Green]_(_(_•_ \•_ #0_)_%;_(_(_•_ \•_ @_)_%"/>
    <numFmt numFmtId="180" formatCode="_(_(_•_ _•_ \•_ #0_)_%;[Red]_(_(_•_ _•_ \•_ \-#0\)_%;[Green]_(_(_•_ _•_ \•_ #0_)_%;_(_(_•_ \•_ @_)_%"/>
    <numFmt numFmtId="181" formatCode="#,##0,_);\(#,##0,\)"/>
    <numFmt numFmtId="182" formatCode="&quot;$&quot;#,##0.00"/>
    <numFmt numFmtId="183" formatCode="#,##0.0_);\(#,##0.0\)"/>
    <numFmt numFmtId="184" formatCode="0.0,_);\(0.0,\)"/>
    <numFmt numFmtId="185" formatCode="0.00,_);\(0.00,\)"/>
    <numFmt numFmtId="186" formatCode="#,##0.000_);\(#,##0.000\)"/>
    <numFmt numFmtId="187" formatCode="_(_(_$* #,##0.0_)_%;[Red]_(\(_$* #,##0.0\)_%;[Green]_(_(_$* #,##0.0_)_%;_(@_)_%"/>
    <numFmt numFmtId="188" formatCode="_(_(_$* #,##0.00_)_%;[Red]_(\(_$* #,##0.00\)_%;[Green]_(_(_$* #,##0.00_)_%;_(@_)_%"/>
    <numFmt numFmtId="189" formatCode="_(_(_$* #,##0.000_)_%;[Red]_(\(_$* #,##0.000\)_%;[Green]_(_(_$* #,##0.000_)_%;_(@_)_%"/>
    <numFmt numFmtId="190" formatCode="_._.* #,##0.0_)_%;_._.* \(#,##0.0\)_%;_._.* \ ?_)_%"/>
    <numFmt numFmtId="191" formatCode="_._.* #,##0.00_)_%;_._.* \(#,##0.00\)_%;_._.* \ ?_)_%"/>
    <numFmt numFmtId="192" formatCode="_._.* #,##0.000_)_%;_._.* \(#,##0.000\)_%;_._.* \ ?_)_%"/>
    <numFmt numFmtId="193" formatCode="_._.* #,##0.0000_)_%;_._.* \(#,##0.0000\)_%;_._.* \ ?_)_%"/>
    <numFmt numFmtId="194" formatCode="_(_(&quot;$&quot;* #,##0.0_)_%;[Red]_(\(&quot;$&quot;* #,##0.0\)_%;[Green]_(_(&quot;$&quot;* #,##0.0_)_%;_(@_)_%"/>
    <numFmt numFmtId="195" formatCode="_(_(&quot;$&quot;* #,##0.00_)_%;[Red]_(\(&quot;$&quot;* #,##0.00\)_%;[Green]_(_(&quot;$&quot;* #,##0.00_)_%;_(@_)_%"/>
    <numFmt numFmtId="196" formatCode="_(_(&quot;$&quot;* #,##0.000_)_%;[Red]_(\(&quot;$&quot;* #,##0.000\)_%;[Green]_(_(&quot;$&quot;* #,##0.000_)_%;_(@_)_%"/>
    <numFmt numFmtId="197" formatCode="_._.&quot;$&quot;* #,##0.0_)_%;_._.&quot;$&quot;* \(#,##0.0\)_%;_._.&quot;$&quot;* \ ?_)_%"/>
    <numFmt numFmtId="198" formatCode="_._.&quot;$&quot;* #,##0.00_)_%;_._.&quot;$&quot;* \(#,##0.00\)_%;_._.&quot;$&quot;* \ ?_)_%"/>
    <numFmt numFmtId="199" formatCode="_._.&quot;$&quot;* #,##0.000_)_%;_._.&quot;$&quot;* \(#,##0.000\)_%;_._.&quot;$&quot;* \ ?_)_%"/>
    <numFmt numFmtId="200" formatCode="_._.&quot;$&quot;* #,##0.0000_)_%;_._.&quot;$&quot;* \(#,##0.0000\)_%;_._.&quot;$&quot;* \ ?_)_%"/>
    <numFmt numFmtId="201" formatCode="&quot;$&quot;#,##0,_);\(&quot;$&quot;#,##0,\)"/>
    <numFmt numFmtId="202" formatCode="&quot;$&quot;#,##0.0_);\(&quot;$&quot;#,##0.0\)"/>
    <numFmt numFmtId="203" formatCode="&quot;$&quot;0.0,_);\(&quot;$&quot;0.0,\)"/>
    <numFmt numFmtId="204" formatCode="&quot;$&quot;0.00,_);\(&quot;$&quot;0.00,\)"/>
    <numFmt numFmtId="205" formatCode="&quot;$&quot;#,##0.000_);\(&quot;$&quot;#,##0.000\)"/>
    <numFmt numFmtId="206" formatCode="_(* dd\-mmm\-yy_)_%"/>
    <numFmt numFmtId="207" formatCode="_(* dd\ mmmm\ yyyy_)_%"/>
    <numFmt numFmtId="208" formatCode="_(* mmmm\ dd\,\ yyyy_)_%"/>
    <numFmt numFmtId="209" formatCode="_(* dd\.mm\.yyyy_)_%"/>
    <numFmt numFmtId="210" formatCode="_(* mm/dd/yyyy_)_%"/>
    <numFmt numFmtId="211" formatCode="m/d/yy;@"/>
    <numFmt numFmtId="212" formatCode="#,##0.0\x_);\(#,##0.0\x\)"/>
    <numFmt numFmtId="213" formatCode="#,##0.00\x_);\(#,##0.00\x\)"/>
    <numFmt numFmtId="214" formatCode="[$€-2]\ #,##0_);\([$€-2]\ #,##0\)"/>
    <numFmt numFmtId="215" formatCode="[$€-2]\ #,##0.0_);\([$€-2]\ #,##0.0\)"/>
    <numFmt numFmtId="216" formatCode="_([$€-2]* #,##0.00_);_([$€-2]* \(#,##0.00\);_([$€-2]* &quot;-&quot;??_)"/>
    <numFmt numFmtId="217" formatCode="General_)_%"/>
    <numFmt numFmtId="218" formatCode="_(_(#0_)_%;[Red]_(_(\-#0\)_%;[Green]_(_(#0_)_%;_(_(@_)_%"/>
    <numFmt numFmtId="219" formatCode="_(_(_•_ #0_)_%;[Red]_(_(_•_ \-#0\)_%;[Green]_(_(_•_ #0_)_%;_(_(_•_ @_)_%"/>
    <numFmt numFmtId="220" formatCode="_(_(_•_ _•_ #0_)_%;[Red]_(_(_•_ _•_ \-#0\)_%;[Green]_(_(_•_ _•_ #0_)_%;_(_(_•_ _•_ @_)_%"/>
    <numFmt numFmtId="221" formatCode="_(_(_•_ _•_ _•_ #0_)_%;[Red]_(_(_•_ _•_ _•_ \-#0\)_%;[Green]_(_(_•_ _•_ _•_ #0_)_%;_(_(_•_ _•_ _•_ @_)_%"/>
    <numFmt numFmtId="222" formatCode="#,##0\x;\(#,##0\x\)"/>
    <numFmt numFmtId="223" formatCode="0.0\x;\(0.0\x\)"/>
    <numFmt numFmtId="224" formatCode="#,##0.00\x;\(#,##0.00\x\)"/>
    <numFmt numFmtId="225" formatCode="#,##0.000\x;\(#,##0.000\x\)"/>
    <numFmt numFmtId="226" formatCode="0.0_);\(0.0\)"/>
    <numFmt numFmtId="227" formatCode="0%;\(0%\)"/>
    <numFmt numFmtId="228" formatCode="0.00\ \x_);\(0.00\ \x\)"/>
    <numFmt numFmtId="229" formatCode="_(* #,##0_);_(* \(#,##0\);_(* &quot;-&quot;????_);_(@_)"/>
    <numFmt numFmtId="230" formatCode="0__"/>
    <numFmt numFmtId="231" formatCode="h:mmAM/PM"/>
    <numFmt numFmtId="232" formatCode="&quot;$&quot;#,##0"/>
    <numFmt numFmtId="233" formatCode="0&quot; E&quot;"/>
    <numFmt numFmtId="234" formatCode="yyyy"/>
    <numFmt numFmtId="235" formatCode="&quot;$&quot;#,##0.0"/>
    <numFmt numFmtId="236" formatCode="0.0000"/>
    <numFmt numFmtId="237" formatCode="0.0%;\(0.0%\)"/>
    <numFmt numFmtId="238" formatCode="0.00%_);\(0.00%\)"/>
    <numFmt numFmtId="239" formatCode="0.000%_);\(0.000%\)"/>
    <numFmt numFmtId="240" formatCode="_(0_)%;\(0\)%;\ \ ?_)%"/>
    <numFmt numFmtId="241" formatCode="_._._(* 0_)%;_._.* \(0\)%;_._._(* \ ?_)%"/>
    <numFmt numFmtId="242" formatCode="0%_);\(0%\)"/>
    <numFmt numFmtId="243" formatCode="_(* #,##0_)_%;[Red]_(* \(#,##0\)_%;[Green]_(* 0_)_%;_(@_)_%"/>
    <numFmt numFmtId="244" formatCode="_(* #,##0.0%_);[Red]_(* \-#,##0.0%_);[Green]_(* 0.0%_);_(@_)_%"/>
    <numFmt numFmtId="245" formatCode="_(* #,##0.00%_);[Red]_(* \-#,##0.00%_);[Green]_(* 0.00%_);_(@_)_%"/>
    <numFmt numFmtId="246" formatCode="_(* #,##0.000%_);[Red]_(* \-#,##0.000%_);[Green]_(* 0.000%_);_(@_)_%"/>
    <numFmt numFmtId="247" formatCode="_(0.0_)%;\(0.0\)%;\ \ ?_)%"/>
    <numFmt numFmtId="248" formatCode="_._._(* 0.0_)%;_._.* \(0.0\)%;_._._(* \ ?_)%"/>
    <numFmt numFmtId="249" formatCode="_(0.00_)%;\(0.00\)%;\ \ ?_)%"/>
    <numFmt numFmtId="250" formatCode="_._._(* 0.00_)%;_._.* \(0.00\)%;_._._(* \ ?_)%"/>
    <numFmt numFmtId="251" formatCode="_(0.000_)%;\(0.000\)%;\ \ ?_)%"/>
    <numFmt numFmtId="252" formatCode="_._._(* 0.000_)%;_._.* \(0.000\)%;_._._(* \ ?_)%"/>
    <numFmt numFmtId="253" formatCode="_(0.0000_)%;\(0.0000\)%;\ \ ?_)%"/>
    <numFmt numFmtId="254" formatCode="_._._(* 0.0000_)%;_._.* \(0.0000\)%;_._._(* \ ?_)%"/>
    <numFmt numFmtId="255" formatCode="0.0%"/>
    <numFmt numFmtId="256" formatCode="mmmm\ dd\,\ yy"/>
    <numFmt numFmtId="257" formatCode="0.0\x"/>
    <numFmt numFmtId="258" formatCode="_(* #,##0_);_(* \(#,##0\);_(* \ ?_)"/>
    <numFmt numFmtId="259" formatCode="_(* #,##0.0_);_(* \(#,##0.0\);_(* \ ?_)"/>
    <numFmt numFmtId="260" formatCode="_(* #,##0.00_);_(* \(#,##0.00\);_(* \ ?_)"/>
    <numFmt numFmtId="261" formatCode="_(* #,##0.000_);_(* \(#,##0.000\);_(* \ ?_)"/>
    <numFmt numFmtId="262" formatCode="_(&quot;$&quot;* #,##0_);_(&quot;$&quot;* \(#,##0\);_(&quot;$&quot;* \ ?_)"/>
    <numFmt numFmtId="263" formatCode="_(&quot;$&quot;* #,##0.0_);_(&quot;$&quot;* \(#,##0.0\);_(&quot;$&quot;* \ ?_)"/>
    <numFmt numFmtId="264" formatCode="_(&quot;$&quot;* #,##0.00_);_(&quot;$&quot;* \(#,##0.00\);_(&quot;$&quot;* \ ?_)"/>
    <numFmt numFmtId="265" formatCode="_(&quot;$&quot;* #,##0.000_);_(&quot;$&quot;* \(#,##0.000\);_(&quot;$&quot;* \ ?_)"/>
    <numFmt numFmtId="266" formatCode="0000&quot;A&quot;"/>
    <numFmt numFmtId="267" formatCode="0&quot;E&quot;"/>
    <numFmt numFmtId="268" formatCode="0000&quot;E&quot;"/>
    <numFmt numFmtId="269" formatCode="#,##0.00000"/>
    <numFmt numFmtId="270" formatCode="0.000%"/>
    <numFmt numFmtId="271" formatCode="0_);\(0\)"/>
    <numFmt numFmtId="272" formatCode="m\-d\-yy"/>
  </numFmts>
  <fonts count="91">
    <font>
      <sz val="11"/>
      <color theme="1"/>
      <name val="Calibri"/>
      <family val="2"/>
      <scheme val="minor"/>
    </font>
    <font>
      <sz val="11"/>
      <color theme="1"/>
      <name val="Calibri"/>
      <family val="2"/>
      <scheme val="minor"/>
    </font>
    <font>
      <b/>
      <sz val="12"/>
      <color theme="1"/>
      <name val="Calibri"/>
      <family val="2"/>
      <scheme val="minor"/>
    </font>
    <font>
      <sz val="11"/>
      <color rgb="FF0070C0"/>
      <name val="Calibri"/>
      <family val="2"/>
      <scheme val="minor"/>
    </font>
    <font>
      <vertAlign val="superscrip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0"/>
      <name val="C Helvetica Condensed"/>
    </font>
    <font>
      <sz val="10"/>
      <name val="Arial"/>
      <family val="2"/>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2"/>
      <name val="Arial MT"/>
    </font>
    <font>
      <sz val="10"/>
      <name val="Arial Narrow"/>
      <family val="2"/>
    </font>
    <font>
      <u/>
      <sz val="10"/>
      <name val="Times New Roman"/>
      <family val="1"/>
    </font>
    <font>
      <sz val="10"/>
      <name val="MS Sans Serif"/>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7"/>
      <name val="Arial MT"/>
    </font>
    <font>
      <b/>
      <sz val="12"/>
      <name val="Arial MT"/>
    </font>
    <font>
      <b/>
      <u/>
      <sz val="12"/>
      <name val="Arial MT"/>
    </font>
    <font>
      <sz val="12"/>
      <color indexed="10"/>
      <name val="Arial MT"/>
    </font>
    <font>
      <sz val="12"/>
      <color indexed="10"/>
      <name val="Arial"/>
      <family val="2"/>
    </font>
    <font>
      <b/>
      <sz val="12"/>
      <color indexed="10"/>
      <name val="Arial MT"/>
    </font>
    <font>
      <sz val="12"/>
      <name val="Arial Narrow"/>
      <family val="2"/>
    </font>
    <font>
      <sz val="10"/>
      <name val="Arial MT"/>
    </font>
    <font>
      <sz val="10"/>
      <color indexed="10"/>
      <name val="Arial MT"/>
    </font>
    <font>
      <sz val="10"/>
      <color theme="1"/>
      <name val="Tahoma"/>
      <family val="2"/>
    </font>
    <font>
      <b/>
      <u/>
      <sz val="11"/>
      <color indexed="37"/>
      <name val="Arial"/>
      <family val="2"/>
    </font>
    <font>
      <sz val="10"/>
      <color theme="1"/>
      <name val="Arial"/>
      <family val="2"/>
    </font>
    <font>
      <sz val="10"/>
      <color indexed="12"/>
      <name val="MS Sans Serif"/>
      <family val="2"/>
    </font>
    <font>
      <b/>
      <sz val="10"/>
      <color indexed="12"/>
      <name val="MS Sans Serif"/>
      <family val="2"/>
    </font>
    <font>
      <sz val="8"/>
      <color indexed="12"/>
      <name val="Arial"/>
      <family val="2"/>
    </font>
  </fonts>
  <fills count="16">
    <fill>
      <patternFill patternType="none"/>
    </fill>
    <fill>
      <patternFill patternType="gray125"/>
    </fill>
    <fill>
      <patternFill patternType="solid">
        <fgColor rgb="FFFFFF00"/>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2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hair">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style="double">
        <color indexed="64"/>
      </left>
      <right style="double">
        <color indexed="64"/>
      </right>
      <top style="double">
        <color indexed="64"/>
      </top>
      <bottom style="double">
        <color indexed="64"/>
      </bottom>
      <diagonal/>
    </border>
  </borders>
  <cellStyleXfs count="36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0" fillId="0" borderId="0"/>
    <xf numFmtId="0" fontId="11" fillId="0" borderId="0"/>
    <xf numFmtId="176" fontId="10" fillId="3" borderId="0" applyNumberFormat="0" applyFill="0" applyBorder="0" applyAlignment="0" applyProtection="0">
      <alignment horizontal="right" vertical="center"/>
    </xf>
    <xf numFmtId="176" fontId="12" fillId="0" borderId="0" applyNumberFormat="0" applyFill="0" applyBorder="0" applyAlignment="0" applyProtection="0"/>
    <xf numFmtId="0" fontId="10" fillId="0" borderId="7" applyNumberFormat="0" applyFont="0" applyFill="0" applyAlignment="0" applyProtection="0"/>
    <xf numFmtId="177" fontId="13" fillId="0" borderId="0" applyFont="0" applyFill="0" applyBorder="0" applyAlignment="0" applyProtection="0"/>
    <xf numFmtId="178" fontId="9" fillId="0" borderId="0" applyFont="0" applyFill="0" applyBorder="0" applyProtection="0">
      <alignment horizontal="left"/>
    </xf>
    <xf numFmtId="179" fontId="9" fillId="0" borderId="0" applyFont="0" applyFill="0" applyBorder="0" applyProtection="0">
      <alignment horizontal="left"/>
    </xf>
    <xf numFmtId="180" fontId="9" fillId="0" borderId="0" applyFont="0" applyFill="0" applyBorder="0" applyProtection="0">
      <alignment horizontal="left"/>
    </xf>
    <xf numFmtId="37" fontId="14" fillId="0" borderId="0" applyFont="0" applyFill="0" applyBorder="0" applyAlignment="0" applyProtection="0">
      <alignment vertical="center"/>
      <protection locked="0"/>
    </xf>
    <xf numFmtId="181" fontId="15" fillId="0" borderId="0" applyFont="0" applyFill="0" applyBorder="0" applyAlignment="0" applyProtection="0"/>
    <xf numFmtId="0" fontId="16" fillId="0" borderId="0"/>
    <xf numFmtId="0" fontId="16" fillId="0" borderId="0"/>
    <xf numFmtId="182" fontId="17" fillId="0" borderId="0" applyFill="0"/>
    <xf numFmtId="182" fontId="17" fillId="0" borderId="0">
      <alignment horizontal="center"/>
    </xf>
    <xf numFmtId="0" fontId="17" fillId="0" borderId="0" applyFill="0">
      <alignment horizontal="center"/>
    </xf>
    <xf numFmtId="182" fontId="18" fillId="0" borderId="10" applyFill="0"/>
    <xf numFmtId="0" fontId="10" fillId="0" borderId="0" applyFont="0" applyAlignment="0"/>
    <xf numFmtId="0" fontId="19" fillId="0" borderId="0" applyFill="0">
      <alignment vertical="top"/>
    </xf>
    <xf numFmtId="0" fontId="18" fillId="0" borderId="0" applyFill="0">
      <alignment horizontal="left" vertical="top"/>
    </xf>
    <xf numFmtId="182" fontId="20" fillId="0" borderId="2" applyFill="0"/>
    <xf numFmtId="0" fontId="10" fillId="0" borderId="0" applyNumberFormat="0" applyFont="0" applyAlignment="0"/>
    <xf numFmtId="0" fontId="19" fillId="0" borderId="0" applyFill="0">
      <alignment wrapText="1"/>
    </xf>
    <xf numFmtId="0" fontId="18" fillId="0" borderId="0" applyFill="0">
      <alignment horizontal="left" vertical="top" wrapText="1"/>
    </xf>
    <xf numFmtId="182"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82" fontId="10" fillId="0" borderId="0" applyFill="0"/>
    <xf numFmtId="0" fontId="22" fillId="0" borderId="0" applyNumberFormat="0" applyFont="0" applyAlignment="0">
      <alignment horizontal="center"/>
    </xf>
    <xf numFmtId="0" fontId="24" fillId="0" borderId="0" applyFill="0">
      <alignment vertical="center" wrapText="1"/>
    </xf>
    <xf numFmtId="0" fontId="25" fillId="0" borderId="0">
      <alignment horizontal="left" vertical="center" wrapText="1"/>
    </xf>
    <xf numFmtId="182" fontId="11" fillId="0" borderId="0" applyFill="0"/>
    <xf numFmtId="0" fontId="22" fillId="0" borderId="0" applyNumberFormat="0" applyFont="0" applyAlignment="0">
      <alignment horizontal="center"/>
    </xf>
    <xf numFmtId="0" fontId="26" fillId="0" borderId="0" applyFill="0">
      <alignment horizontal="center" vertical="center" wrapText="1"/>
    </xf>
    <xf numFmtId="0" fontId="10" fillId="0" borderId="0" applyFill="0">
      <alignment horizontal="center" vertical="center" wrapText="1"/>
    </xf>
    <xf numFmtId="182" fontId="27" fillId="0" borderId="0" applyFill="0"/>
    <xf numFmtId="0" fontId="22"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82" fontId="30" fillId="0" borderId="0" applyFill="0"/>
    <xf numFmtId="0" fontId="22" fillId="0" borderId="0" applyNumberFormat="0" applyFont="0" applyAlignment="0">
      <alignment horizontal="center"/>
    </xf>
    <xf numFmtId="0" fontId="31" fillId="0" borderId="0">
      <alignment horizontal="center" wrapText="1"/>
    </xf>
    <xf numFmtId="0" fontId="27" fillId="0" borderId="0" applyFill="0">
      <alignment horizontal="center" wrapText="1"/>
    </xf>
    <xf numFmtId="183" fontId="32" fillId="0" borderId="0" applyFont="0" applyFill="0" applyBorder="0" applyAlignment="0" applyProtection="0">
      <protection locked="0"/>
    </xf>
    <xf numFmtId="184" fontId="32" fillId="0" borderId="0" applyFont="0" applyFill="0" applyBorder="0" applyAlignment="0" applyProtection="0">
      <protection locked="0"/>
    </xf>
    <xf numFmtId="39" fontId="10" fillId="0" borderId="0" applyFont="0" applyFill="0" applyBorder="0" applyAlignment="0" applyProtection="0"/>
    <xf numFmtId="185" fontId="33" fillId="0" borderId="0" applyFont="0" applyFill="0" applyBorder="0" applyAlignment="0" applyProtection="0"/>
    <xf numFmtId="186" fontId="15" fillId="0" borderId="0" applyFont="0" applyFill="0" applyBorder="0" applyAlignment="0" applyProtection="0"/>
    <xf numFmtId="0" fontId="10" fillId="0" borderId="7" applyNumberFormat="0" applyFont="0" applyFill="0" applyBorder="0" applyProtection="0">
      <alignment horizontal="centerContinuous" vertical="center"/>
    </xf>
    <xf numFmtId="0" fontId="34" fillId="0" borderId="0" applyFill="0" applyBorder="0" applyProtection="0">
      <alignment horizontal="center"/>
      <protection locked="0"/>
    </xf>
    <xf numFmtId="0" fontId="10"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87" fontId="9" fillId="0" borderId="0" applyFont="0" applyFill="0" applyBorder="0" applyAlignment="0" applyProtection="0"/>
    <xf numFmtId="188" fontId="9" fillId="0" borderId="0" applyFont="0" applyFill="0" applyBorder="0" applyAlignment="0" applyProtection="0"/>
    <xf numFmtId="189" fontId="9" fillId="0" borderId="0" applyFont="0" applyFill="0" applyBorder="0" applyAlignment="0" applyProtection="0"/>
    <xf numFmtId="190" fontId="36" fillId="0" borderId="0" applyFont="0" applyFill="0" applyBorder="0" applyAlignment="0" applyProtection="0"/>
    <xf numFmtId="191" fontId="37" fillId="0" borderId="0" applyFont="0" applyFill="0" applyBorder="0" applyAlignment="0" applyProtection="0"/>
    <xf numFmtId="192" fontId="37" fillId="0" borderId="0" applyFont="0" applyFill="0" applyBorder="0" applyAlignment="0" applyProtection="0"/>
    <xf numFmtId="193" fontId="21" fillId="0" borderId="0" applyFont="0" applyFill="0" applyBorder="0" applyAlignment="0" applyProtection="0">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37" fontId="38" fillId="0" borderId="0" applyFill="0" applyBorder="0" applyAlignment="0" applyProtection="0"/>
    <xf numFmtId="3" fontId="10" fillId="0" borderId="0" applyFont="0" applyFill="0" applyBorder="0" applyAlignment="0" applyProtection="0"/>
    <xf numFmtId="0" fontId="18" fillId="0" borderId="0" applyFill="0" applyBorder="0" applyAlignment="0" applyProtection="0">
      <protection locked="0"/>
    </xf>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200" fontId="21" fillId="0" borderId="0" applyFont="0" applyFill="0" applyBorder="0" applyAlignment="0" applyProtection="0">
      <protection locked="0"/>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38" fillId="0" borderId="0" applyFill="0" applyBorder="0" applyAlignment="0" applyProtection="0"/>
    <xf numFmtId="5" fontId="10" fillId="0" borderId="0" applyFont="0" applyFill="0" applyBorder="0" applyAlignment="0" applyProtection="0"/>
    <xf numFmtId="5" fontId="10" fillId="0" borderId="0" applyFont="0" applyFill="0" applyBorder="0" applyAlignment="0" applyProtection="0"/>
    <xf numFmtId="201" fontId="15" fillId="0" borderId="0" applyFont="0" applyFill="0" applyBorder="0" applyAlignment="0" applyProtection="0"/>
    <xf numFmtId="202" fontId="10" fillId="0" borderId="0" applyFont="0" applyFill="0" applyBorder="0" applyAlignment="0" applyProtection="0"/>
    <xf numFmtId="203" fontId="32" fillId="0" borderId="0" applyFont="0" applyFill="0" applyBorder="0" applyAlignment="0" applyProtection="0">
      <protection locked="0"/>
    </xf>
    <xf numFmtId="7" fontId="17" fillId="0" borderId="0" applyFont="0" applyFill="0" applyBorder="0" applyAlignment="0" applyProtection="0"/>
    <xf numFmtId="204" fontId="33" fillId="0" borderId="0" applyFont="0" applyFill="0" applyBorder="0" applyAlignment="0" applyProtection="0"/>
    <xf numFmtId="205" fontId="39" fillId="0" borderId="0" applyFont="0" applyFill="0" applyBorder="0" applyAlignment="0" applyProtection="0"/>
    <xf numFmtId="0" fontId="40" fillId="4" borderId="11" applyNumberFormat="0" applyFont="0" applyFill="0" applyAlignment="0" applyProtection="0">
      <alignment horizontal="left" indent="1"/>
    </xf>
    <xf numFmtId="14" fontId="10" fillId="0" borderId="0" applyFont="0" applyFill="0" applyBorder="0" applyAlignment="0" applyProtection="0"/>
    <xf numFmtId="206" fontId="9" fillId="0" borderId="0" applyFont="0" applyFill="0" applyBorder="0" applyProtection="0"/>
    <xf numFmtId="207" fontId="9" fillId="0" borderId="0" applyFont="0" applyFill="0" applyBorder="0" applyProtection="0"/>
    <xf numFmtId="208" fontId="9" fillId="0" borderId="0" applyFont="0" applyFill="0" applyBorder="0" applyAlignment="0" applyProtection="0"/>
    <xf numFmtId="209" fontId="9" fillId="0" borderId="0" applyFont="0" applyFill="0" applyBorder="0" applyAlignment="0" applyProtection="0"/>
    <xf numFmtId="210" fontId="9" fillId="0" borderId="0" applyFont="0" applyFill="0" applyBorder="0" applyAlignment="0" applyProtection="0"/>
    <xf numFmtId="211" fontId="41" fillId="0" borderId="0" applyFont="0" applyFill="0" applyBorder="0" applyAlignment="0" applyProtection="0"/>
    <xf numFmtId="5" fontId="42" fillId="0" borderId="0" applyBorder="0"/>
    <xf numFmtId="202" fontId="42" fillId="0" borderId="0" applyBorder="0"/>
    <xf numFmtId="7" fontId="42" fillId="0" borderId="0" applyBorder="0"/>
    <xf numFmtId="37" fontId="42" fillId="0" borderId="0" applyBorder="0"/>
    <xf numFmtId="183" fontId="42" fillId="0" borderId="0" applyBorder="0"/>
    <xf numFmtId="212" fontId="42" fillId="0" borderId="0" applyBorder="0"/>
    <xf numFmtId="39" fontId="42" fillId="0" borderId="0" applyBorder="0"/>
    <xf numFmtId="213" fontId="42" fillId="0" borderId="0" applyBorder="0"/>
    <xf numFmtId="7" fontId="10" fillId="0" borderId="0" applyFont="0" applyFill="0" applyBorder="0" applyAlignment="0" applyProtection="0"/>
    <xf numFmtId="214" fontId="15" fillId="0" borderId="0" applyFont="0" applyFill="0" applyBorder="0" applyAlignment="0" applyProtection="0"/>
    <xf numFmtId="215" fontId="15" fillId="0" borderId="0" applyFont="0" applyFill="0" applyAlignment="0" applyProtection="0"/>
    <xf numFmtId="214" fontId="15" fillId="0" borderId="0" applyFont="0" applyFill="0" applyBorder="0" applyAlignment="0" applyProtection="0"/>
    <xf numFmtId="216" fontId="17" fillId="0" borderId="0" applyFont="0" applyFill="0" applyBorder="0" applyAlignment="0" applyProtection="0"/>
    <xf numFmtId="2" fontId="10" fillId="0" borderId="0" applyFont="0" applyFill="0" applyBorder="0" applyAlignment="0" applyProtection="0"/>
    <xf numFmtId="0" fontId="43" fillId="0" borderId="0"/>
    <xf numFmtId="183" fontId="44" fillId="0" borderId="0" applyNumberFormat="0" applyFill="0" applyBorder="0" applyAlignment="0" applyProtection="0"/>
    <xf numFmtId="0" fontId="17" fillId="0" borderId="0" applyFont="0" applyFill="0" applyBorder="0" applyAlignment="0" applyProtection="0"/>
    <xf numFmtId="0" fontId="9" fillId="0" borderId="0" applyFont="0" applyFill="0" applyBorder="0" applyProtection="0">
      <alignment horizontal="center" wrapText="1"/>
    </xf>
    <xf numFmtId="217" fontId="9" fillId="0" borderId="0" applyFont="0" applyFill="0" applyBorder="0" applyProtection="0">
      <alignment horizontal="right"/>
    </xf>
    <xf numFmtId="0" fontId="44" fillId="0" borderId="0" applyNumberFormat="0" applyFill="0" applyBorder="0" applyAlignment="0" applyProtection="0"/>
    <xf numFmtId="0" fontId="45" fillId="5" borderId="0" applyNumberFormat="0" applyFill="0" applyBorder="0" applyAlignment="0" applyProtection="0"/>
    <xf numFmtId="0" fontId="20" fillId="0" borderId="12" applyNumberFormat="0" applyAlignment="0" applyProtection="0">
      <alignment horizontal="left" vertical="center"/>
    </xf>
    <xf numFmtId="0" fontId="20" fillId="0" borderId="13">
      <alignment horizontal="left" vertical="center"/>
    </xf>
    <xf numFmtId="14" fontId="46" fillId="6" borderId="9">
      <alignment horizontal="center" vertical="center" wrapText="1"/>
    </xf>
    <xf numFmtId="0" fontId="34" fillId="0" borderId="0" applyFill="0" applyAlignment="0" applyProtection="0">
      <protection locked="0"/>
    </xf>
    <xf numFmtId="0" fontId="34" fillId="0" borderId="7" applyFill="0" applyAlignment="0" applyProtection="0">
      <protection locked="0"/>
    </xf>
    <xf numFmtId="0" fontId="47" fillId="0" borderId="9"/>
    <xf numFmtId="0" fontId="48" fillId="0" borderId="0"/>
    <xf numFmtId="0" fontId="49" fillId="0" borderId="7" applyNumberFormat="0" applyFill="0" applyAlignment="0" applyProtection="0"/>
    <xf numFmtId="0" fontId="41" fillId="7" borderId="0" applyNumberFormat="0" applyFont="0" applyBorder="0" applyAlignment="0" applyProtection="0"/>
    <xf numFmtId="0" fontId="50" fillId="8" borderId="14" applyNumberFormat="0" applyAlignment="0" applyProtection="0"/>
    <xf numFmtId="218" fontId="9" fillId="0" borderId="0" applyFont="0" applyFill="0" applyBorder="0" applyProtection="0">
      <alignment horizontal="left"/>
    </xf>
    <xf numFmtId="219" fontId="9" fillId="0" borderId="0" applyFont="0" applyFill="0" applyBorder="0" applyProtection="0">
      <alignment horizontal="left"/>
    </xf>
    <xf numFmtId="220" fontId="9" fillId="0" borderId="0" applyFont="0" applyFill="0" applyBorder="0" applyProtection="0">
      <alignment horizontal="left"/>
    </xf>
    <xf numFmtId="221" fontId="9" fillId="0" borderId="0" applyFont="0" applyFill="0" applyBorder="0" applyProtection="0">
      <alignment horizontal="left"/>
    </xf>
    <xf numFmtId="10" fontId="17" fillId="9" borderId="14" applyNumberFormat="0" applyBorder="0" applyAlignment="0" applyProtection="0"/>
    <xf numFmtId="5" fontId="51" fillId="0" borderId="0" applyBorder="0"/>
    <xf numFmtId="202" fontId="51" fillId="0" borderId="0" applyBorder="0"/>
    <xf numFmtId="7" fontId="51" fillId="0" borderId="0" applyBorder="0"/>
    <xf numFmtId="37" fontId="51" fillId="0" borderId="0" applyBorder="0"/>
    <xf numFmtId="183" fontId="51" fillId="0" borderId="0" applyBorder="0"/>
    <xf numFmtId="212" fontId="51" fillId="0" borderId="0" applyBorder="0"/>
    <xf numFmtId="39" fontId="51" fillId="0" borderId="0" applyBorder="0"/>
    <xf numFmtId="213" fontId="51" fillId="0" borderId="0" applyBorder="0"/>
    <xf numFmtId="0" fontId="41" fillId="0" borderId="4" applyNumberFormat="0" applyFont="0" applyFill="0" applyAlignment="0" applyProtection="0"/>
    <xf numFmtId="0" fontId="52" fillId="0" borderId="0"/>
    <xf numFmtId="222" fontId="10" fillId="0" borderId="0" applyFont="0" applyFill="0" applyBorder="0" applyAlignment="0" applyProtection="0"/>
    <xf numFmtId="223" fontId="10" fillId="0" borderId="0" applyFont="0" applyFill="0" applyBorder="0" applyAlignment="0" applyProtection="0"/>
    <xf numFmtId="224" fontId="10" fillId="0" borderId="0" applyFont="0" applyFill="0" applyBorder="0" applyAlignment="0" applyProtection="0"/>
    <xf numFmtId="225" fontId="10" fillId="0" borderId="0" applyFont="0" applyFill="0" applyBorder="0" applyAlignment="0" applyProtection="0"/>
    <xf numFmtId="0" fontId="10" fillId="0" borderId="0" applyFont="0" applyFill="0" applyBorder="0" applyAlignment="0" applyProtection="0">
      <alignment horizontal="right"/>
    </xf>
    <xf numFmtId="226" fontId="10" fillId="0" borderId="0" applyFont="0" applyFill="0" applyBorder="0" applyAlignment="0" applyProtection="0"/>
    <xf numFmtId="37" fontId="53" fillId="0" borderId="0"/>
    <xf numFmtId="0" fontId="15" fillId="0" borderId="0"/>
    <xf numFmtId="182" fontId="54" fillId="0" borderId="0" applyProtection="0"/>
    <xf numFmtId="0" fontId="13" fillId="0" borderId="0"/>
    <xf numFmtId="0" fontId="55"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3" fillId="10" borderId="0" applyNumberFormat="0" applyFont="0" applyBorder="0" applyAlignment="0"/>
    <xf numFmtId="227" fontId="10" fillId="0" borderId="0" applyFont="0" applyFill="0" applyBorder="0" applyAlignment="0" applyProtection="0"/>
    <xf numFmtId="228" fontId="56" fillId="0" borderId="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9" fontId="10" fillId="0" borderId="0"/>
    <xf numFmtId="230" fontId="15" fillId="0" borderId="0"/>
    <xf numFmtId="230" fontId="15" fillId="0" borderId="0"/>
    <xf numFmtId="228" fontId="56" fillId="0" borderId="0"/>
    <xf numFmtId="0" fontId="15" fillId="0" borderId="0"/>
    <xf numFmtId="228" fontId="38" fillId="0" borderId="0"/>
    <xf numFmtId="229" fontId="10" fillId="0" borderId="0"/>
    <xf numFmtId="230" fontId="15" fillId="0" borderId="0"/>
    <xf numFmtId="230" fontId="15" fillId="0" borderId="0"/>
    <xf numFmtId="0" fontId="15" fillId="0" borderId="0"/>
    <xf numFmtId="0" fontId="15" fillId="0" borderId="0"/>
    <xf numFmtId="231" fontId="15" fillId="0" borderId="0"/>
    <xf numFmtId="232" fontId="15" fillId="0" borderId="0"/>
    <xf numFmtId="233" fontId="15" fillId="0" borderId="0"/>
    <xf numFmtId="231" fontId="15" fillId="0" borderId="0"/>
    <xf numFmtId="232" fontId="15" fillId="0" borderId="0"/>
    <xf numFmtId="234" fontId="15" fillId="0" borderId="0"/>
    <xf numFmtId="234" fontId="15" fillId="0" borderId="0"/>
    <xf numFmtId="235" fontId="15" fillId="0" borderId="0"/>
    <xf numFmtId="233" fontId="15" fillId="0" borderId="0"/>
    <xf numFmtId="236" fontId="15" fillId="0" borderId="0"/>
    <xf numFmtId="235" fontId="15" fillId="0" borderId="0"/>
    <xf numFmtId="235" fontId="15" fillId="0" borderId="0"/>
    <xf numFmtId="0" fontId="15" fillId="0" borderId="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8" fontId="56" fillId="0" borderId="0"/>
    <xf numFmtId="228" fontId="56" fillId="0" borderId="0"/>
    <xf numFmtId="227" fontId="10" fillId="0" borderId="0" applyFont="0" applyFill="0" applyBorder="0" applyAlignment="0" applyProtection="0"/>
    <xf numFmtId="228" fontId="56" fillId="0" borderId="0"/>
    <xf numFmtId="228" fontId="56" fillId="0" borderId="0"/>
    <xf numFmtId="231" fontId="15" fillId="0" borderId="0"/>
    <xf numFmtId="232" fontId="15" fillId="0" borderId="0"/>
    <xf numFmtId="233" fontId="15" fillId="0" borderId="0"/>
    <xf numFmtId="231" fontId="15" fillId="0" borderId="0"/>
    <xf numFmtId="232" fontId="15" fillId="0" borderId="0"/>
    <xf numFmtId="234" fontId="15" fillId="0" borderId="0"/>
    <xf numFmtId="234" fontId="15" fillId="0" borderId="0"/>
    <xf numFmtId="235" fontId="15" fillId="0" borderId="0"/>
    <xf numFmtId="233" fontId="15" fillId="0" borderId="0"/>
    <xf numFmtId="236" fontId="15" fillId="0" borderId="0"/>
    <xf numFmtId="235" fontId="15" fillId="0" borderId="0"/>
    <xf numFmtId="235" fontId="15" fillId="0" borderId="0"/>
    <xf numFmtId="237" fontId="11" fillId="11" borderId="0" applyFont="0" applyFill="0" applyBorder="0" applyAlignment="0" applyProtection="0"/>
    <xf numFmtId="238" fontId="11" fillId="11" borderId="0" applyFont="0" applyFill="0" applyBorder="0" applyAlignment="0" applyProtection="0"/>
    <xf numFmtId="239" fontId="10" fillId="0" borderId="0" applyFont="0" applyFill="0" applyBorder="0" applyAlignment="0" applyProtection="0"/>
    <xf numFmtId="240" fontId="37" fillId="0" borderId="0" applyFont="0" applyFill="0" applyBorder="0" applyAlignment="0" applyProtection="0"/>
    <xf numFmtId="241" fontId="36" fillId="0" borderId="0" applyFont="0" applyFill="0" applyBorder="0" applyAlignment="0" applyProtection="0"/>
    <xf numFmtId="242" fontId="10" fillId="0" borderId="0" applyFont="0" applyFill="0" applyBorder="0" applyAlignment="0" applyProtection="0"/>
    <xf numFmtId="243" fontId="9" fillId="0" borderId="0" applyFont="0" applyFill="0" applyBorder="0" applyAlignment="0" applyProtection="0"/>
    <xf numFmtId="244" fontId="9"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247" fontId="37" fillId="0" borderId="0" applyFont="0" applyFill="0" applyBorder="0" applyAlignment="0" applyProtection="0"/>
    <xf numFmtId="248" fontId="36" fillId="0" borderId="0" applyFont="0" applyFill="0" applyBorder="0" applyAlignment="0" applyProtection="0"/>
    <xf numFmtId="249" fontId="37" fillId="0" borderId="0" applyFont="0" applyFill="0" applyBorder="0" applyAlignment="0" applyProtection="0"/>
    <xf numFmtId="250" fontId="36" fillId="0" borderId="0" applyFont="0" applyFill="0" applyBorder="0" applyAlignment="0" applyProtection="0"/>
    <xf numFmtId="251" fontId="37" fillId="0" borderId="0" applyFont="0" applyFill="0" applyBorder="0" applyAlignment="0" applyProtection="0"/>
    <xf numFmtId="252" fontId="36" fillId="0" borderId="0" applyFont="0" applyFill="0" applyBorder="0" applyAlignment="0" applyProtection="0"/>
    <xf numFmtId="253" fontId="21" fillId="0" borderId="0" applyFont="0" applyFill="0" applyBorder="0" applyAlignment="0" applyProtection="0">
      <protection locked="0"/>
    </xf>
    <xf numFmtId="254" fontId="3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6" fontId="38" fillId="0" borderId="0" applyFill="0" applyBorder="0" applyAlignment="0" applyProtection="0"/>
    <xf numFmtId="9" fontId="42" fillId="0" borderId="0" applyBorder="0"/>
    <xf numFmtId="255" fontId="42" fillId="0" borderId="0" applyBorder="0"/>
    <xf numFmtId="10" fontId="42" fillId="0" borderId="0" applyBorder="0"/>
    <xf numFmtId="0" fontId="57" fillId="0" borderId="0" applyNumberFormat="0" applyFont="0" applyFill="0" applyBorder="0" applyAlignment="0" applyProtection="0">
      <alignment horizontal="left"/>
    </xf>
    <xf numFmtId="15" fontId="57" fillId="0" borderId="0" applyFont="0" applyFill="0" applyBorder="0" applyAlignment="0" applyProtection="0"/>
    <xf numFmtId="4" fontId="57" fillId="0" borderId="0" applyFont="0" applyFill="0" applyBorder="0" applyAlignment="0" applyProtection="0"/>
    <xf numFmtId="3" fontId="10" fillId="0" borderId="0">
      <alignment horizontal="left" vertical="top"/>
    </xf>
    <xf numFmtId="0" fontId="58" fillId="0" borderId="9">
      <alignment horizontal="center"/>
    </xf>
    <xf numFmtId="3" fontId="57" fillId="0" borderId="0" applyFont="0" applyFill="0" applyBorder="0" applyAlignment="0" applyProtection="0"/>
    <xf numFmtId="0" fontId="57" fillId="12" borderId="0" applyNumberFormat="0" applyFont="0" applyBorder="0" applyAlignment="0" applyProtection="0"/>
    <xf numFmtId="3" fontId="10" fillId="0" borderId="0">
      <alignment horizontal="right" vertical="top"/>
    </xf>
    <xf numFmtId="41" fontId="25" fillId="13" borderId="15" applyFill="0"/>
    <xf numFmtId="0" fontId="59" fillId="0" borderId="0">
      <alignment horizontal="left" indent="7"/>
    </xf>
    <xf numFmtId="41" fontId="25" fillId="0" borderId="15" applyFill="0">
      <alignment horizontal="left" indent="2"/>
    </xf>
    <xf numFmtId="182" fontId="34" fillId="0" borderId="7" applyFill="0">
      <alignment horizontal="right"/>
    </xf>
    <xf numFmtId="0" fontId="46" fillId="0" borderId="14" applyNumberFormat="0" applyFont="0" applyBorder="0">
      <alignment horizontal="right"/>
    </xf>
    <xf numFmtId="0" fontId="60" fillId="0" borderId="0" applyFill="0"/>
    <xf numFmtId="0" fontId="20" fillId="0" borderId="0" applyFill="0"/>
    <xf numFmtId="4" fontId="34" fillId="0" borderId="7" applyFill="0"/>
    <xf numFmtId="0" fontId="10" fillId="0" borderId="0" applyNumberFormat="0" applyFont="0" applyBorder="0" applyAlignment="0"/>
    <xf numFmtId="0" fontId="23" fillId="0" borderId="0" applyFill="0">
      <alignment horizontal="left" indent="1"/>
    </xf>
    <xf numFmtId="0" fontId="61" fillId="0" borderId="0" applyFill="0">
      <alignment horizontal="left" indent="1"/>
    </xf>
    <xf numFmtId="4" fontId="11" fillId="0" borderId="0" applyFill="0"/>
    <xf numFmtId="0" fontId="10"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11" fillId="0" borderId="0" applyFill="0"/>
    <xf numFmtId="0" fontId="10" fillId="0" borderId="0" applyNumberFormat="0" applyFont="0" applyBorder="0" applyAlignment="0"/>
    <xf numFmtId="0" fontId="62" fillId="0" borderId="0">
      <alignment horizontal="left" indent="3"/>
    </xf>
    <xf numFmtId="0" fontId="63" fillId="0" borderId="0" applyFill="0">
      <alignment horizontal="left" indent="3"/>
    </xf>
    <xf numFmtId="4" fontId="11" fillId="0" borderId="0" applyFill="0"/>
    <xf numFmtId="0" fontId="10" fillId="0" borderId="0" applyNumberFormat="0" applyFont="0" applyBorder="0" applyAlignment="0"/>
    <xf numFmtId="0" fontId="26" fillId="0" borderId="0">
      <alignment horizontal="left" indent="4"/>
    </xf>
    <xf numFmtId="0" fontId="10" fillId="0" borderId="0" applyFill="0">
      <alignment horizontal="left" indent="4"/>
    </xf>
    <xf numFmtId="4" fontId="27" fillId="0" borderId="0" applyFill="0"/>
    <xf numFmtId="0" fontId="10" fillId="0" borderId="0" applyNumberFormat="0" applyFont="0" applyBorder="0" applyAlignment="0"/>
    <xf numFmtId="0" fontId="28" fillId="0" borderId="0">
      <alignment horizontal="left" indent="5"/>
    </xf>
    <xf numFmtId="0" fontId="29" fillId="0" borderId="0" applyFill="0">
      <alignment horizontal="left" indent="5"/>
    </xf>
    <xf numFmtId="4" fontId="30" fillId="0" borderId="0" applyFill="0"/>
    <xf numFmtId="0" fontId="10" fillId="0" borderId="0" applyNumberFormat="0" applyFont="0" applyFill="0" applyBorder="0" applyAlignment="0"/>
    <xf numFmtId="0" fontId="31" fillId="0" borderId="0" applyFill="0">
      <alignment horizontal="left" indent="6"/>
    </xf>
    <xf numFmtId="0" fontId="27" fillId="0" borderId="0" applyFill="0">
      <alignment horizontal="left" indent="6"/>
    </xf>
    <xf numFmtId="0" fontId="41" fillId="0" borderId="5" applyNumberFormat="0" applyFont="0" applyFill="0" applyAlignment="0" applyProtection="0"/>
    <xf numFmtId="0" fontId="64" fillId="0" borderId="0" applyNumberFormat="0" applyFill="0" applyBorder="0" applyAlignment="0" applyProtection="0"/>
    <xf numFmtId="0" fontId="65" fillId="0" borderId="0"/>
    <xf numFmtId="0" fontId="65" fillId="0" borderId="0"/>
    <xf numFmtId="0" fontId="66" fillId="0" borderId="9">
      <alignment horizontal="right"/>
    </xf>
    <xf numFmtId="256" fontId="39" fillId="0" borderId="0">
      <alignment horizontal="center"/>
    </xf>
    <xf numFmtId="257" fontId="67" fillId="0" borderId="0">
      <alignment horizontal="center"/>
    </xf>
    <xf numFmtId="0" fontId="68" fillId="0" borderId="0" applyNumberFormat="0" applyFill="0" applyBorder="0" applyAlignment="0" applyProtection="0"/>
    <xf numFmtId="0" fontId="69" fillId="0" borderId="0" applyNumberFormat="0" applyBorder="0" applyAlignment="0"/>
    <xf numFmtId="0" fontId="70" fillId="0" borderId="0" applyNumberFormat="0" applyBorder="0" applyAlignment="0"/>
    <xf numFmtId="0" fontId="41" fillId="4" borderId="0" applyNumberFormat="0" applyFont="0" applyBorder="0" applyAlignment="0" applyProtection="0"/>
    <xf numFmtId="237" fontId="71" fillId="0" borderId="13" applyNumberFormat="0" applyFont="0" applyFill="0" applyAlignment="0" applyProtection="0"/>
    <xf numFmtId="0" fontId="72" fillId="0" borderId="0" applyFill="0" applyBorder="0" applyProtection="0">
      <alignment horizontal="left" vertical="top"/>
    </xf>
    <xf numFmtId="0" fontId="73" fillId="0" borderId="0" applyAlignment="0">
      <alignment horizontal="centerContinuous"/>
    </xf>
    <xf numFmtId="0" fontId="10" fillId="0" borderId="2" applyNumberFormat="0" applyFont="0" applyFill="0" applyAlignment="0" applyProtection="0"/>
    <xf numFmtId="0" fontId="74" fillId="0" borderId="0" applyNumberFormat="0" applyFill="0" applyBorder="0" applyAlignment="0" applyProtection="0"/>
    <xf numFmtId="258" fontId="36" fillId="0" borderId="0" applyFont="0" applyFill="0" applyBorder="0" applyAlignment="0" applyProtection="0"/>
    <xf numFmtId="259" fontId="36" fillId="0" borderId="0" applyFont="0" applyFill="0" applyBorder="0" applyAlignment="0" applyProtection="0"/>
    <xf numFmtId="260" fontId="36" fillId="0" borderId="0" applyFont="0" applyFill="0" applyBorder="0" applyAlignment="0" applyProtection="0"/>
    <xf numFmtId="261" fontId="36" fillId="0" borderId="0" applyFont="0" applyFill="0" applyBorder="0" applyAlignment="0" applyProtection="0"/>
    <xf numFmtId="262" fontId="36" fillId="0" borderId="0" applyFont="0" applyFill="0" applyBorder="0" applyAlignment="0" applyProtection="0"/>
    <xf numFmtId="263" fontId="36" fillId="0" borderId="0" applyFont="0" applyFill="0" applyBorder="0" applyAlignment="0" applyProtection="0"/>
    <xf numFmtId="264" fontId="36" fillId="0" borderId="0" applyFont="0" applyFill="0" applyBorder="0" applyAlignment="0" applyProtection="0"/>
    <xf numFmtId="265" fontId="36" fillId="0" borderId="0" applyFont="0" applyFill="0" applyBorder="0" applyAlignment="0" applyProtection="0"/>
    <xf numFmtId="266" fontId="75" fillId="4" borderId="16" applyFont="0" applyFill="0" applyBorder="0" applyAlignment="0" applyProtection="0"/>
    <xf numFmtId="266" fontId="15" fillId="0" borderId="0" applyFont="0" applyFill="0" applyBorder="0" applyAlignment="0" applyProtection="0"/>
    <xf numFmtId="267" fontId="33" fillId="0" borderId="0" applyFont="0" applyFill="0" applyBorder="0" applyAlignment="0" applyProtection="0"/>
    <xf numFmtId="268" fontId="39" fillId="0" borderId="13" applyFont="0" applyFill="0" applyBorder="0" applyAlignment="0" applyProtection="0">
      <alignment horizontal="right"/>
      <protection locked="0"/>
    </xf>
    <xf numFmtId="272" fontId="46" fillId="15" borderId="19">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0" fontId="8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69" fillId="0" borderId="0"/>
    <xf numFmtId="0" fontId="57" fillId="0" borderId="0"/>
    <xf numFmtId="0" fontId="87" fillId="0" borderId="0"/>
    <xf numFmtId="0" fontId="57" fillId="0" borderId="0"/>
    <xf numFmtId="0" fontId="85" fillId="0" borderId="0"/>
    <xf numFmtId="0" fontId="1" fillId="0" borderId="0"/>
    <xf numFmtId="0" fontId="57" fillId="0" borderId="0"/>
    <xf numFmtId="0" fontId="1" fillId="0" borderId="0"/>
    <xf numFmtId="0" fontId="10" fillId="0" borderId="0"/>
    <xf numFmtId="0" fontId="87" fillId="0" borderId="0"/>
    <xf numFmtId="0" fontId="1" fillId="0" borderId="0"/>
    <xf numFmtId="0" fontId="87" fillId="0" borderId="0"/>
    <xf numFmtId="0" fontId="10" fillId="0" borderId="0"/>
    <xf numFmtId="0" fontId="1" fillId="0" borderId="0"/>
    <xf numFmtId="0" fontId="87" fillId="0" borderId="0"/>
    <xf numFmtId="0" fontId="57" fillId="0" borderId="0"/>
    <xf numFmtId="0" fontId="10" fillId="0" borderId="0"/>
    <xf numFmtId="0" fontId="87" fillId="0" borderId="0"/>
    <xf numFmtId="0" fontId="10" fillId="0" borderId="0"/>
    <xf numFmtId="9" fontId="10" fillId="0" borderId="0" applyFont="0" applyFill="0" applyBorder="0" applyAlignment="0" applyProtection="0"/>
    <xf numFmtId="0" fontId="88" fillId="0" borderId="20"/>
    <xf numFmtId="0" fontId="89" fillId="0" borderId="21"/>
    <xf numFmtId="0" fontId="10" fillId="0" borderId="0"/>
    <xf numFmtId="37" fontId="17" fillId="14" borderId="0" applyNumberFormat="0" applyBorder="0" applyAlignment="0" applyProtection="0"/>
    <xf numFmtId="37" fontId="17" fillId="0" borderId="0"/>
    <xf numFmtId="3" fontId="90" fillId="0" borderId="22" applyProtection="0"/>
  </cellStyleXfs>
  <cellXfs count="187">
    <xf numFmtId="0" fontId="0" fillId="0" borderId="0" xfId="0"/>
    <xf numFmtId="0" fontId="0" fillId="0" borderId="0" xfId="0" applyAlignment="1">
      <alignment horizontal="center"/>
    </xf>
    <xf numFmtId="0" fontId="2" fillId="0" borderId="0" xfId="0" applyFont="1"/>
    <xf numFmtId="0" fontId="0" fillId="0" borderId="0" xfId="0" applyAlignment="1">
      <alignment horizontal="right"/>
    </xf>
    <xf numFmtId="0" fontId="0" fillId="2" borderId="0" xfId="0" applyFill="1"/>
    <xf numFmtId="0" fontId="0" fillId="0" borderId="2"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7" xfId="0" applyBorder="1" applyAlignment="1">
      <alignment horizontal="center"/>
    </xf>
    <xf numFmtId="0" fontId="0" fillId="0" borderId="8" xfId="0" applyBorder="1"/>
    <xf numFmtId="0" fontId="0" fillId="0" borderId="0" xfId="0" applyFill="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Fill="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164" fontId="0" fillId="0" borderId="0" xfId="2" applyNumberFormat="1" applyFont="1"/>
    <xf numFmtId="0" fontId="0" fillId="0" borderId="4" xfId="0" applyBorder="1" applyAlignment="1">
      <alignment horizontal="center" vertical="center"/>
    </xf>
    <xf numFmtId="165" fontId="0" fillId="0" borderId="0" xfId="1" applyNumberFormat="1" applyFont="1" applyBorder="1"/>
    <xf numFmtId="165" fontId="0" fillId="0" borderId="0" xfId="0" applyNumberFormat="1" applyBorder="1"/>
    <xf numFmtId="165" fontId="0" fillId="0" borderId="5" xfId="0" applyNumberFormat="1" applyBorder="1"/>
    <xf numFmtId="10" fontId="0" fillId="0" borderId="0" xfId="3" applyNumberFormat="1" applyFont="1" applyBorder="1"/>
    <xf numFmtId="164" fontId="3" fillId="2" borderId="0" xfId="2" applyNumberFormat="1" applyFont="1" applyFill="1" applyBorder="1"/>
    <xf numFmtId="165" fontId="3" fillId="2" borderId="0" xfId="1" applyNumberFormat="1" applyFont="1" applyFill="1" applyBorder="1"/>
    <xf numFmtId="10" fontId="3" fillId="2" borderId="0" xfId="3" applyNumberFormat="1" applyFont="1" applyFill="1"/>
    <xf numFmtId="0" fontId="4" fillId="0" borderId="0" xfId="0" quotePrefix="1" applyFont="1" applyAlignment="1">
      <alignment horizontal="center"/>
    </xf>
    <xf numFmtId="0" fontId="0" fillId="0" borderId="8" xfId="0" applyFill="1" applyBorder="1" applyAlignment="1">
      <alignment horizontal="center"/>
    </xf>
    <xf numFmtId="43" fontId="0" fillId="0" borderId="0" xfId="1" applyFont="1"/>
    <xf numFmtId="166" fontId="0" fillId="0" borderId="0" xfId="3" applyNumberFormat="1" applyFont="1"/>
    <xf numFmtId="43" fontId="0" fillId="0" borderId="0" xfId="0" applyNumberFormat="1"/>
    <xf numFmtId="0" fontId="5" fillId="0" borderId="0" xfId="0" applyFont="1"/>
    <xf numFmtId="0" fontId="6" fillId="0" borderId="0" xfId="0" applyFont="1"/>
    <xf numFmtId="0" fontId="5" fillId="0" borderId="9" xfId="0" applyFont="1" applyBorder="1" applyAlignment="1">
      <alignment horizontal="center"/>
    </xf>
    <xf numFmtId="0" fontId="5" fillId="0" borderId="9" xfId="0" applyFont="1" applyBorder="1" applyAlignment="1">
      <alignment horizontal="center" wrapText="1"/>
    </xf>
    <xf numFmtId="0" fontId="7" fillId="0" borderId="9" xfId="0" applyFont="1" applyFill="1" applyBorder="1" applyAlignment="1">
      <alignment horizontal="center" wrapText="1"/>
    </xf>
    <xf numFmtId="0" fontId="5" fillId="0" borderId="0" xfId="0" applyFont="1" applyFill="1" applyBorder="1" applyAlignment="1">
      <alignment horizontal="center" wrapText="1"/>
    </xf>
    <xf numFmtId="0" fontId="0" fillId="0" borderId="0" xfId="0" applyFill="1"/>
    <xf numFmtId="167" fontId="8" fillId="0" borderId="0" xfId="1" applyNumberFormat="1" applyFont="1" applyFill="1"/>
    <xf numFmtId="168" fontId="0" fillId="0" borderId="0" xfId="0" applyNumberFormat="1" applyFill="1"/>
    <xf numFmtId="0" fontId="0" fillId="0" borderId="7" xfId="0" applyFill="1" applyBorder="1"/>
    <xf numFmtId="0" fontId="8" fillId="0" borderId="7" xfId="0" quotePrefix="1" applyFont="1" applyFill="1" applyBorder="1"/>
    <xf numFmtId="167" fontId="8" fillId="0" borderId="7" xfId="1" applyNumberFormat="1" applyFont="1" applyFill="1" applyBorder="1"/>
    <xf numFmtId="169" fontId="0" fillId="0" borderId="0" xfId="0" applyNumberFormat="1"/>
    <xf numFmtId="1" fontId="0" fillId="0" borderId="0" xfId="0" applyNumberFormat="1"/>
    <xf numFmtId="1" fontId="8" fillId="0" borderId="0" xfId="0" applyNumberFormat="1" applyFont="1" applyFill="1"/>
    <xf numFmtId="0" fontId="8" fillId="0" borderId="0" xfId="0" applyFont="1" applyAlignment="1">
      <alignment horizontal="center"/>
    </xf>
    <xf numFmtId="182" fontId="13" fillId="0" borderId="0" xfId="166" applyFont="1" applyFill="1" applyBorder="1" applyAlignment="1"/>
    <xf numFmtId="182" fontId="54" fillId="0" borderId="0" xfId="166" applyFill="1" applyBorder="1" applyAlignment="1"/>
    <xf numFmtId="182" fontId="13" fillId="0" borderId="0" xfId="166" applyFont="1" applyFill="1" applyBorder="1" applyAlignment="1">
      <alignment horizontal="right"/>
    </xf>
    <xf numFmtId="182" fontId="54" fillId="0" borderId="0" xfId="166" applyFill="1" applyBorder="1" applyAlignment="1">
      <alignment horizontal="right"/>
    </xf>
    <xf numFmtId="0" fontId="25" fillId="0" borderId="0" xfId="166" applyNumberFormat="1" applyFont="1" applyFill="1" applyBorder="1" applyAlignment="1" applyProtection="1">
      <protection locked="0"/>
    </xf>
    <xf numFmtId="0" fontId="25" fillId="0" borderId="0" xfId="166" applyNumberFormat="1" applyFont="1" applyFill="1" applyBorder="1" applyAlignment="1" applyProtection="1">
      <alignment horizontal="left"/>
      <protection locked="0"/>
    </xf>
    <xf numFmtId="0" fontId="25" fillId="0" borderId="0" xfId="166" applyNumberFormat="1" applyFont="1" applyFill="1" applyBorder="1" applyProtection="1">
      <protection locked="0"/>
    </xf>
    <xf numFmtId="0" fontId="25" fillId="0" borderId="0" xfId="166" applyNumberFormat="1" applyFont="1" applyFill="1" applyBorder="1"/>
    <xf numFmtId="0" fontId="25" fillId="0" borderId="0" xfId="166" applyNumberFormat="1" applyFont="1" applyFill="1" applyBorder="1" applyAlignment="1" applyProtection="1">
      <alignment horizontal="right"/>
      <protection locked="0"/>
    </xf>
    <xf numFmtId="0" fontId="54" fillId="0" borderId="0" xfId="166" applyNumberFormat="1" applyFont="1" applyFill="1" applyBorder="1"/>
    <xf numFmtId="0" fontId="76" fillId="0" borderId="0" xfId="166" applyNumberFormat="1" applyFont="1" applyFill="1" applyBorder="1"/>
    <xf numFmtId="182" fontId="54" fillId="0" borderId="0" xfId="166" applyFont="1" applyFill="1" applyBorder="1" applyAlignment="1"/>
    <xf numFmtId="3" fontId="25" fillId="0" borderId="0" xfId="166" applyNumberFormat="1" applyFont="1" applyFill="1" applyBorder="1" applyAlignment="1"/>
    <xf numFmtId="0" fontId="76" fillId="0" borderId="0" xfId="166" applyNumberFormat="1" applyFont="1" applyFill="1" applyBorder="1" applyAlignment="1">
      <alignment horizontal="center"/>
    </xf>
    <xf numFmtId="0" fontId="54" fillId="0" borderId="0" xfId="166" applyNumberFormat="1" applyFill="1" applyBorder="1" applyAlignment="1" applyProtection="1">
      <alignment horizontal="center"/>
      <protection locked="0"/>
    </xf>
    <xf numFmtId="49" fontId="25" fillId="14" borderId="0" xfId="166" applyNumberFormat="1" applyFont="1" applyFill="1" applyBorder="1" applyAlignment="1">
      <alignment horizontal="center"/>
    </xf>
    <xf numFmtId="49" fontId="25" fillId="0" borderId="0" xfId="166" applyNumberFormat="1" applyFont="1" applyFill="1" applyBorder="1"/>
    <xf numFmtId="3" fontId="25" fillId="0" borderId="0" xfId="166" applyNumberFormat="1" applyFont="1" applyFill="1" applyBorder="1"/>
    <xf numFmtId="0" fontId="25" fillId="0" borderId="0" xfId="166" applyNumberFormat="1" applyFont="1" applyFill="1" applyBorder="1" applyAlignment="1">
      <alignment horizontal="center"/>
    </xf>
    <xf numFmtId="49" fontId="25" fillId="0" borderId="0" xfId="166" applyNumberFormat="1" applyFont="1" applyFill="1" applyBorder="1" applyAlignment="1">
      <alignment horizontal="center"/>
    </xf>
    <xf numFmtId="3" fontId="54" fillId="0" borderId="0" xfId="166" applyNumberFormat="1" applyFont="1" applyFill="1" applyBorder="1" applyAlignment="1"/>
    <xf numFmtId="0" fontId="54" fillId="0" borderId="0" xfId="166" applyNumberFormat="1" applyFont="1" applyFill="1" applyBorder="1" applyAlignment="1"/>
    <xf numFmtId="0" fontId="25" fillId="0" borderId="0" xfId="166" applyNumberFormat="1" applyFont="1" applyFill="1" applyBorder="1" applyAlignment="1"/>
    <xf numFmtId="3" fontId="20" fillId="0" borderId="0" xfId="166" applyNumberFormat="1" applyFont="1" applyFill="1" applyBorder="1" applyAlignment="1">
      <alignment horizontal="center"/>
    </xf>
    <xf numFmtId="0" fontId="54" fillId="0" borderId="0" xfId="166" applyNumberFormat="1" applyFont="1" applyFill="1" applyBorder="1" applyAlignment="1">
      <alignment horizontal="center"/>
    </xf>
    <xf numFmtId="182" fontId="20" fillId="0" borderId="0" xfId="166" applyFont="1" applyFill="1" applyBorder="1" applyAlignment="1">
      <alignment horizontal="center"/>
    </xf>
    <xf numFmtId="0" fontId="20" fillId="0" borderId="0" xfId="166" applyNumberFormat="1" applyFont="1" applyFill="1" applyBorder="1" applyAlignment="1" applyProtection="1">
      <alignment horizontal="center"/>
      <protection locked="0"/>
    </xf>
    <xf numFmtId="0" fontId="77" fillId="0" borderId="0" xfId="166" applyNumberFormat="1" applyFont="1" applyFill="1" applyBorder="1" applyAlignment="1">
      <alignment horizontal="center"/>
    </xf>
    <xf numFmtId="0" fontId="20" fillId="0" borderId="0" xfId="166" applyNumberFormat="1" applyFont="1" applyFill="1" applyBorder="1" applyAlignment="1"/>
    <xf numFmtId="0" fontId="78" fillId="0" borderId="0" xfId="166" applyNumberFormat="1" applyFont="1" applyFill="1" applyBorder="1" applyAlignment="1" applyProtection="1">
      <alignment horizontal="center"/>
      <protection locked="0"/>
    </xf>
    <xf numFmtId="3" fontId="54" fillId="0" borderId="0" xfId="166" applyNumberFormat="1" applyFill="1" applyBorder="1" applyAlignment="1">
      <alignment horizontal="center"/>
    </xf>
    <xf numFmtId="3" fontId="25" fillId="0" borderId="0" xfId="166" applyNumberFormat="1" applyFont="1" applyFill="1" applyBorder="1" applyAlignment="1">
      <alignment horizontal="center"/>
    </xf>
    <xf numFmtId="3" fontId="25" fillId="14" borderId="0" xfId="166" applyNumberFormat="1" applyFont="1" applyFill="1" applyBorder="1" applyAlignment="1"/>
    <xf numFmtId="41" fontId="25" fillId="0" borderId="2" xfId="166" applyNumberFormat="1" applyFont="1" applyFill="1" applyBorder="1" applyAlignment="1"/>
    <xf numFmtId="165" fontId="25" fillId="0" borderId="2" xfId="76" applyNumberFormat="1" applyFont="1" applyFill="1" applyBorder="1" applyAlignment="1"/>
    <xf numFmtId="10" fontId="25" fillId="0" borderId="0" xfId="166" applyNumberFormat="1" applyFont="1" applyFill="1" applyBorder="1" applyAlignment="1"/>
    <xf numFmtId="10" fontId="0" fillId="0" borderId="0" xfId="244" applyNumberFormat="1" applyFont="1" applyFill="1" applyBorder="1" applyAlignment="1"/>
    <xf numFmtId="10" fontId="20" fillId="0" borderId="0" xfId="166" applyNumberFormat="1" applyFont="1" applyFill="1" applyBorder="1" applyAlignment="1"/>
    <xf numFmtId="3" fontId="77" fillId="0" borderId="0" xfId="166" applyNumberFormat="1" applyFont="1" applyFill="1" applyBorder="1" applyAlignment="1"/>
    <xf numFmtId="269" fontId="20" fillId="0" borderId="0" xfId="166" applyNumberFormat="1" applyFont="1" applyFill="1" applyBorder="1" applyAlignment="1"/>
    <xf numFmtId="165" fontId="25" fillId="0" borderId="0" xfId="76" applyNumberFormat="1" applyFont="1" applyFill="1" applyBorder="1" applyAlignment="1"/>
    <xf numFmtId="49" fontId="54" fillId="0" borderId="0" xfId="166" applyNumberFormat="1" applyFont="1" applyFill="1" applyBorder="1" applyAlignment="1">
      <alignment horizontal="center"/>
    </xf>
    <xf numFmtId="182" fontId="25" fillId="0" borderId="0" xfId="166" applyFont="1" applyFill="1" applyBorder="1" applyAlignment="1">
      <alignment horizontal="center"/>
    </xf>
    <xf numFmtId="49" fontId="54" fillId="0" borderId="0" xfId="166" applyNumberFormat="1" applyFill="1" applyBorder="1" applyAlignment="1">
      <alignment horizontal="center"/>
    </xf>
    <xf numFmtId="0" fontId="20" fillId="0" borderId="0" xfId="166" applyNumberFormat="1" applyFont="1" applyFill="1" applyBorder="1" applyAlignment="1">
      <alignment horizontal="center"/>
    </xf>
    <xf numFmtId="3" fontId="54" fillId="0" borderId="0" xfId="166" applyNumberFormat="1" applyFont="1" applyFill="1" applyBorder="1" applyAlignment="1">
      <alignment horizontal="center"/>
    </xf>
    <xf numFmtId="49" fontId="77" fillId="0" borderId="0" xfId="166" applyNumberFormat="1" applyFont="1" applyFill="1" applyBorder="1" applyAlignment="1">
      <alignment horizontal="center"/>
    </xf>
    <xf numFmtId="182" fontId="77" fillId="0" borderId="0" xfId="166" applyFont="1" applyFill="1" applyBorder="1" applyAlignment="1"/>
    <xf numFmtId="3" fontId="20" fillId="0" borderId="0" xfId="166" applyNumberFormat="1" applyFont="1" applyFill="1" applyBorder="1" applyAlignment="1"/>
    <xf numFmtId="10" fontId="20" fillId="0" borderId="0" xfId="244" applyNumberFormat="1" applyFont="1" applyFill="1" applyBorder="1" applyAlignment="1"/>
    <xf numFmtId="0" fontId="54" fillId="0" borderId="0" xfId="166" applyNumberFormat="1" applyFont="1" applyFill="1" applyBorder="1" applyAlignment="1">
      <alignment horizontal="fill"/>
    </xf>
    <xf numFmtId="182" fontId="79" fillId="0" borderId="0" xfId="166" applyFont="1" applyFill="1" applyBorder="1" applyAlignment="1"/>
    <xf numFmtId="3" fontId="80" fillId="0" borderId="0" xfId="166" applyNumberFormat="1" applyFont="1" applyFill="1" applyBorder="1" applyAlignment="1"/>
    <xf numFmtId="270" fontId="25" fillId="0" borderId="0" xfId="166" applyNumberFormat="1" applyFont="1" applyFill="1" applyBorder="1" applyAlignment="1">
      <alignment horizontal="center"/>
    </xf>
    <xf numFmtId="10" fontId="25" fillId="0" borderId="0" xfId="244" applyNumberFormat="1" applyFont="1" applyFill="1" applyBorder="1" applyAlignment="1"/>
    <xf numFmtId="232" fontId="54" fillId="0" borderId="0" xfId="166" applyNumberFormat="1" applyFill="1" applyBorder="1" applyAlignment="1"/>
    <xf numFmtId="0" fontId="80" fillId="0" borderId="0" xfId="166" applyNumberFormat="1" applyFont="1" applyFill="1" applyBorder="1"/>
    <xf numFmtId="0" fontId="77" fillId="0" borderId="0" xfId="76" applyNumberFormat="1" applyFont="1" applyFill="1" applyBorder="1" applyAlignment="1">
      <alignment horizontal="center"/>
    </xf>
    <xf numFmtId="10" fontId="0" fillId="14" borderId="0" xfId="244" applyNumberFormat="1" applyFont="1" applyFill="1" applyBorder="1" applyAlignment="1"/>
    <xf numFmtId="10" fontId="77" fillId="0" borderId="0" xfId="166" applyNumberFormat="1" applyFont="1" applyFill="1" applyBorder="1" applyAlignment="1"/>
    <xf numFmtId="182" fontId="81" fillId="0" borderId="0" xfId="166" applyFont="1" applyFill="1" applyBorder="1" applyAlignment="1"/>
    <xf numFmtId="49" fontId="13" fillId="0" borderId="0" xfId="166" applyNumberFormat="1" applyFont="1" applyFill="1" applyBorder="1" applyAlignment="1">
      <alignment horizontal="left"/>
    </xf>
    <xf numFmtId="182" fontId="25" fillId="0" borderId="0" xfId="166" applyFont="1" applyFill="1" applyBorder="1" applyAlignment="1"/>
    <xf numFmtId="0" fontId="13" fillId="0" borderId="0" xfId="166" applyNumberFormat="1" applyFont="1" applyFill="1" applyBorder="1" applyAlignment="1">
      <alignment horizontal="right"/>
    </xf>
    <xf numFmtId="0" fontId="54" fillId="0" borderId="0" xfId="166" applyNumberFormat="1" applyFill="1" applyBorder="1" applyAlignment="1">
      <alignment horizontal="right"/>
    </xf>
    <xf numFmtId="0" fontId="54" fillId="0" borderId="0" xfId="166" applyNumberFormat="1" applyFont="1" applyFill="1" applyBorder="1" applyAlignment="1">
      <alignment horizontal="right"/>
    </xf>
    <xf numFmtId="49" fontId="54" fillId="0" borderId="0" xfId="166" applyNumberFormat="1" applyFill="1" applyBorder="1" applyAlignment="1">
      <alignment horizontal="left"/>
    </xf>
    <xf numFmtId="182" fontId="25" fillId="0" borderId="0" xfId="166" applyFont="1" applyFill="1" applyBorder="1" applyAlignment="1">
      <alignment horizontal="right"/>
    </xf>
    <xf numFmtId="271" fontId="20" fillId="0" borderId="0" xfId="166" applyNumberFormat="1" applyFont="1" applyFill="1" applyBorder="1" applyAlignment="1">
      <alignment horizontal="center"/>
    </xf>
    <xf numFmtId="271" fontId="20" fillId="0" borderId="0" xfId="166" quotePrefix="1" applyNumberFormat="1" applyFont="1" applyFill="1" applyBorder="1" applyAlignment="1">
      <alignment horizontal="center"/>
    </xf>
    <xf numFmtId="182" fontId="77" fillId="0" borderId="17" xfId="166" applyFont="1" applyFill="1" applyBorder="1" applyAlignment="1">
      <alignment horizontal="center" wrapText="1"/>
    </xf>
    <xf numFmtId="182" fontId="77" fillId="0" borderId="13" xfId="166" applyFont="1" applyFill="1" applyBorder="1" applyAlignment="1"/>
    <xf numFmtId="182" fontId="77" fillId="0" borderId="13" xfId="166" applyFont="1" applyFill="1" applyBorder="1" applyAlignment="1">
      <alignment horizontal="center" wrapText="1"/>
    </xf>
    <xf numFmtId="0" fontId="20" fillId="0" borderId="13" xfId="166" applyNumberFormat="1" applyFont="1" applyFill="1" applyBorder="1" applyAlignment="1">
      <alignment horizontal="center" wrapText="1"/>
    </xf>
    <xf numFmtId="182" fontId="77" fillId="0" borderId="14" xfId="166" applyFont="1" applyFill="1" applyBorder="1" applyAlignment="1">
      <alignment horizontal="center" wrapText="1"/>
    </xf>
    <xf numFmtId="3" fontId="20" fillId="0" borderId="14" xfId="166" applyNumberFormat="1" applyFont="1" applyFill="1" applyBorder="1" applyAlignment="1">
      <alignment horizontal="center" wrapText="1"/>
    </xf>
    <xf numFmtId="3" fontId="20" fillId="0" borderId="13" xfId="166" applyNumberFormat="1" applyFont="1" applyFill="1" applyBorder="1" applyAlignment="1">
      <alignment horizontal="center" wrapText="1"/>
    </xf>
    <xf numFmtId="0" fontId="25" fillId="0" borderId="17" xfId="166" applyNumberFormat="1" applyFont="1" applyFill="1" applyBorder="1" applyAlignment="1">
      <alignment wrapText="1"/>
    </xf>
    <xf numFmtId="0" fontId="25" fillId="0" borderId="13" xfId="166" applyNumberFormat="1" applyFont="1" applyFill="1" applyBorder="1" applyAlignment="1">
      <alignment wrapText="1"/>
    </xf>
    <xf numFmtId="0" fontId="25" fillId="0" borderId="13" xfId="166" applyNumberFormat="1" applyFont="1" applyFill="1" applyBorder="1" applyAlignment="1">
      <alignment horizontal="center" wrapText="1"/>
    </xf>
    <xf numFmtId="0" fontId="25" fillId="0" borderId="13" xfId="166" applyNumberFormat="1" applyFont="1" applyFill="1" applyBorder="1"/>
    <xf numFmtId="0" fontId="25" fillId="0" borderId="13" xfId="166" quotePrefix="1" applyNumberFormat="1" applyFont="1" applyFill="1" applyBorder="1" applyAlignment="1">
      <alignment horizontal="center"/>
    </xf>
    <xf numFmtId="0" fontId="25" fillId="0" borderId="13" xfId="166" applyNumberFormat="1" applyFont="1" applyFill="1" applyBorder="1" applyAlignment="1">
      <alignment horizontal="center"/>
    </xf>
    <xf numFmtId="0" fontId="25" fillId="0" borderId="14" xfId="166" quotePrefix="1" applyNumberFormat="1" applyFont="1" applyFill="1" applyBorder="1" applyAlignment="1">
      <alignment horizontal="center"/>
    </xf>
    <xf numFmtId="0" fontId="25" fillId="0" borderId="14" xfId="166" applyNumberFormat="1" applyFont="1" applyFill="1" applyBorder="1" applyAlignment="1">
      <alignment horizontal="center"/>
    </xf>
    <xf numFmtId="182" fontId="54" fillId="0" borderId="14" xfId="166" applyFill="1" applyBorder="1" applyAlignment="1">
      <alignment horizontal="center" wrapText="1"/>
    </xf>
    <xf numFmtId="0" fontId="25" fillId="0" borderId="14" xfId="166" applyNumberFormat="1" applyFont="1" applyFill="1" applyBorder="1" applyAlignment="1">
      <alignment horizontal="center" wrapText="1"/>
    </xf>
    <xf numFmtId="3" fontId="25" fillId="0" borderId="13" xfId="166" applyNumberFormat="1" applyFont="1" applyFill="1" applyBorder="1" applyAlignment="1">
      <alignment horizontal="center" wrapText="1"/>
    </xf>
    <xf numFmtId="3" fontId="25" fillId="0" borderId="14" xfId="166" applyNumberFormat="1" applyFont="1" applyFill="1" applyBorder="1" applyAlignment="1">
      <alignment horizontal="center" wrapText="1"/>
    </xf>
    <xf numFmtId="0" fontId="54" fillId="0" borderId="0" xfId="166" applyNumberFormat="1" applyFont="1" applyFill="1" applyBorder="1" applyAlignment="1">
      <alignment wrapText="1"/>
    </xf>
    <xf numFmtId="3" fontId="54" fillId="0" borderId="0" xfId="166" applyNumberFormat="1" applyFont="1" applyFill="1" applyBorder="1" applyAlignment="1">
      <alignment wrapText="1"/>
    </xf>
    <xf numFmtId="182" fontId="54" fillId="0" borderId="0" xfId="166" applyFont="1" applyFill="1" applyBorder="1" applyAlignment="1">
      <alignment wrapText="1"/>
    </xf>
    <xf numFmtId="182" fontId="54" fillId="0" borderId="0" xfId="166" applyFill="1" applyBorder="1" applyAlignment="1">
      <alignment wrapText="1"/>
    </xf>
    <xf numFmtId="0" fontId="25" fillId="0" borderId="4" xfId="166" applyNumberFormat="1" applyFont="1" applyFill="1" applyBorder="1"/>
    <xf numFmtId="0" fontId="25" fillId="0" borderId="15" xfId="166" applyNumberFormat="1" applyFont="1" applyFill="1" applyBorder="1"/>
    <xf numFmtId="3" fontId="25" fillId="0" borderId="15" xfId="166" applyNumberFormat="1" applyFont="1" applyFill="1" applyBorder="1" applyAlignment="1"/>
    <xf numFmtId="182" fontId="54" fillId="0" borderId="4" xfId="166" applyFill="1" applyBorder="1" applyAlignment="1"/>
    <xf numFmtId="182" fontId="82" fillId="0" borderId="0" xfId="166" applyFont="1" applyFill="1" applyBorder="1" applyAlignment="1">
      <alignment wrapText="1"/>
    </xf>
    <xf numFmtId="164" fontId="0" fillId="14" borderId="0" xfId="91" applyNumberFormat="1" applyFont="1" applyFill="1" applyBorder="1" applyAlignment="1"/>
    <xf numFmtId="164" fontId="0" fillId="0" borderId="0" xfId="91" applyNumberFormat="1" applyFont="1" applyFill="1" applyBorder="1" applyAlignment="1"/>
    <xf numFmtId="182" fontId="54" fillId="0" borderId="15" xfId="166" applyFill="1" applyBorder="1" applyAlignment="1"/>
    <xf numFmtId="232" fontId="54" fillId="0" borderId="15" xfId="166" applyNumberFormat="1" applyFill="1" applyBorder="1" applyAlignment="1"/>
    <xf numFmtId="10" fontId="0" fillId="0" borderId="15" xfId="244" applyNumberFormat="1" applyFont="1" applyFill="1" applyBorder="1" applyAlignment="1"/>
    <xf numFmtId="232" fontId="54" fillId="0" borderId="15" xfId="166" applyNumberFormat="1" applyFont="1" applyFill="1" applyBorder="1" applyAlignment="1"/>
    <xf numFmtId="232" fontId="54" fillId="14" borderId="0" xfId="166" applyNumberFormat="1" applyFont="1" applyFill="1" applyBorder="1" applyAlignment="1"/>
    <xf numFmtId="42" fontId="25" fillId="14" borderId="0" xfId="91" applyNumberFormat="1" applyFont="1" applyFill="1" applyBorder="1" applyAlignment="1"/>
    <xf numFmtId="232" fontId="25" fillId="0" borderId="15" xfId="91" applyNumberFormat="1" applyFont="1" applyFill="1" applyBorder="1" applyAlignment="1"/>
    <xf numFmtId="182" fontId="83" fillId="0" borderId="0" xfId="166" applyFont="1" applyFill="1" applyBorder="1" applyAlignment="1"/>
    <xf numFmtId="10" fontId="54" fillId="0" borderId="15" xfId="166" applyNumberFormat="1" applyFill="1" applyBorder="1" applyAlignment="1"/>
    <xf numFmtId="232" fontId="79" fillId="0" borderId="15" xfId="166" applyNumberFormat="1" applyFont="1" applyFill="1" applyBorder="1" applyAlignment="1"/>
    <xf numFmtId="182" fontId="83" fillId="0" borderId="15" xfId="166" applyFont="1" applyFill="1" applyBorder="1" applyAlignment="1"/>
    <xf numFmtId="232" fontId="83" fillId="0" borderId="15" xfId="166" applyNumberFormat="1" applyFont="1" applyFill="1" applyBorder="1" applyAlignment="1"/>
    <xf numFmtId="10" fontId="83" fillId="0" borderId="15" xfId="166" applyNumberFormat="1" applyFont="1" applyFill="1" applyBorder="1" applyAlignment="1"/>
    <xf numFmtId="232" fontId="84" fillId="0" borderId="15" xfId="166" applyNumberFormat="1" applyFont="1" applyFill="1" applyBorder="1" applyAlignment="1"/>
    <xf numFmtId="232" fontId="83" fillId="0" borderId="0" xfId="166" applyNumberFormat="1" applyFont="1" applyFill="1" applyBorder="1" applyAlignment="1"/>
    <xf numFmtId="182" fontId="54" fillId="0" borderId="6" xfId="166" applyFill="1" applyBorder="1" applyAlignment="1"/>
    <xf numFmtId="182" fontId="54" fillId="0" borderId="7" xfId="166" applyFill="1" applyBorder="1" applyAlignment="1"/>
    <xf numFmtId="182" fontId="83" fillId="0" borderId="7" xfId="166" applyFont="1" applyFill="1" applyBorder="1" applyAlignment="1"/>
    <xf numFmtId="182" fontId="83" fillId="0" borderId="18" xfId="166" applyFont="1" applyFill="1" applyBorder="1" applyAlignment="1"/>
    <xf numFmtId="232" fontId="83" fillId="0" borderId="18" xfId="166" applyNumberFormat="1" applyFont="1" applyFill="1" applyBorder="1" applyAlignment="1"/>
    <xf numFmtId="10" fontId="83" fillId="0" borderId="18" xfId="166" applyNumberFormat="1" applyFont="1" applyFill="1" applyBorder="1" applyAlignment="1"/>
    <xf numFmtId="232" fontId="84" fillId="0" borderId="18" xfId="166" applyNumberFormat="1" applyFont="1" applyFill="1" applyBorder="1" applyAlignment="1"/>
    <xf numFmtId="232" fontId="83" fillId="0" borderId="7" xfId="166" applyNumberFormat="1" applyFont="1" applyFill="1" applyBorder="1" applyAlignment="1"/>
    <xf numFmtId="232" fontId="25" fillId="0" borderId="0" xfId="166" applyNumberFormat="1" applyFont="1" applyFill="1" applyBorder="1" applyAlignment="1"/>
    <xf numFmtId="232" fontId="25" fillId="0" borderId="0" xfId="91" applyNumberFormat="1" applyFont="1" applyFill="1" applyBorder="1" applyAlignment="1"/>
    <xf numFmtId="1" fontId="25" fillId="0" borderId="0" xfId="76" applyNumberFormat="1" applyFont="1" applyFill="1" applyBorder="1" applyAlignment="1">
      <alignment horizontal="center"/>
    </xf>
    <xf numFmtId="182" fontId="83" fillId="0" borderId="9" xfId="166" applyFont="1" applyFill="1" applyBorder="1" applyAlignment="1"/>
    <xf numFmtId="182" fontId="54" fillId="0" borderId="0" xfId="166" applyFont="1" applyFill="1" applyBorder="1" applyAlignment="1">
      <alignment horizontal="center" vertical="top"/>
    </xf>
    <xf numFmtId="182" fontId="83" fillId="0" borderId="0" xfId="166" applyFont="1" applyFill="1" applyBorder="1" applyAlignment="1">
      <alignment horizontal="left"/>
    </xf>
    <xf numFmtId="182" fontId="83" fillId="0" borderId="0" xfId="166" applyFont="1" applyFill="1" applyBorder="1" applyAlignment="1">
      <alignment horizontal="left" wrapText="1"/>
    </xf>
    <xf numFmtId="0" fontId="54" fillId="0" borderId="0" xfId="166" applyNumberFormat="1" applyFont="1" applyFill="1"/>
    <xf numFmtId="0" fontId="0" fillId="0" borderId="0" xfId="0" applyBorder="1" applyAlignment="1">
      <alignment horizontal="center" wrapText="1"/>
    </xf>
    <xf numFmtId="182" fontId="54" fillId="0" borderId="0" xfId="166" applyFont="1" applyFill="1" applyBorder="1" applyAlignment="1">
      <alignment horizontal="left" vertical="top"/>
    </xf>
    <xf numFmtId="182" fontId="54" fillId="0" borderId="0" xfId="166" applyFont="1" applyFill="1" applyBorder="1" applyAlignment="1">
      <alignment horizontal="left" vertical="top" wrapText="1"/>
    </xf>
  </cellXfs>
  <cellStyles count="362">
    <cellStyle name="¢ Currency [1]" xfId="4"/>
    <cellStyle name="¢ Currency [2]" xfId="5"/>
    <cellStyle name="¢ Currency [3]" xfId="6"/>
    <cellStyle name="£ Currency [0]" xfId="7"/>
    <cellStyle name="£ Currency [1]" xfId="8"/>
    <cellStyle name="£ Currency [2]" xfId="9"/>
    <cellStyle name="=C:\WINNT35\SYSTEM32\COMMAND.COM" xfId="10"/>
    <cellStyle name="Actual Date" xfId="319"/>
    <cellStyle name="Basic" xfId="11"/>
    <cellStyle name="black" xfId="12"/>
    <cellStyle name="blu" xfId="13"/>
    <cellStyle name="bot" xfId="14"/>
    <cellStyle name="Bullet" xfId="15"/>
    <cellStyle name="Bullet [0]" xfId="16"/>
    <cellStyle name="Bullet [2]" xfId="17"/>
    <cellStyle name="Bullet [4]" xfId="18"/>
    <cellStyle name="c" xfId="19"/>
    <cellStyle name="c," xfId="20"/>
    <cellStyle name="c_HardInc " xfId="21"/>
    <cellStyle name="c_HardInc _ITC Great Plains Formula 1-12-09a" xfId="22"/>
    <cellStyle name="C00A" xfId="23"/>
    <cellStyle name="C00B" xfId="24"/>
    <cellStyle name="C00L" xfId="25"/>
    <cellStyle name="C01A" xfId="26"/>
    <cellStyle name="C01B" xfId="27"/>
    <cellStyle name="C01H" xfId="28"/>
    <cellStyle name="C01L" xfId="29"/>
    <cellStyle name="C02A" xfId="30"/>
    <cellStyle name="C02B" xfId="31"/>
    <cellStyle name="C02H" xfId="32"/>
    <cellStyle name="C02L" xfId="33"/>
    <cellStyle name="C03A" xfId="34"/>
    <cellStyle name="C03B" xfId="35"/>
    <cellStyle name="C03H" xfId="36"/>
    <cellStyle name="C03L" xfId="37"/>
    <cellStyle name="C04A" xfId="38"/>
    <cellStyle name="C04B" xfId="39"/>
    <cellStyle name="C04H" xfId="40"/>
    <cellStyle name="C04L" xfId="41"/>
    <cellStyle name="C05A" xfId="42"/>
    <cellStyle name="C05B" xfId="43"/>
    <cellStyle name="C05H" xfId="44"/>
    <cellStyle name="C05L" xfId="45"/>
    <cellStyle name="C06A" xfId="46"/>
    <cellStyle name="C06B" xfId="47"/>
    <cellStyle name="C06H" xfId="48"/>
    <cellStyle name="C06L" xfId="49"/>
    <cellStyle name="C07A" xfId="50"/>
    <cellStyle name="C07B" xfId="51"/>
    <cellStyle name="C07H" xfId="52"/>
    <cellStyle name="C07L" xfId="53"/>
    <cellStyle name="c1" xfId="54"/>
    <cellStyle name="c1," xfId="55"/>
    <cellStyle name="c2" xfId="56"/>
    <cellStyle name="c2," xfId="57"/>
    <cellStyle name="c3" xfId="58"/>
    <cellStyle name="cas" xfId="59"/>
    <cellStyle name="Centered Heading" xfId="60"/>
    <cellStyle name="Comma" xfId="1" builtinId="3"/>
    <cellStyle name="Comma  - Style1" xfId="61"/>
    <cellStyle name="Comma  - Style2" xfId="62"/>
    <cellStyle name="Comma  - Style3" xfId="63"/>
    <cellStyle name="Comma  - Style4" xfId="64"/>
    <cellStyle name="Comma  - Style5" xfId="65"/>
    <cellStyle name="Comma  - Style6" xfId="66"/>
    <cellStyle name="Comma  - Style7" xfId="67"/>
    <cellStyle name="Comma  - Style8" xfId="68"/>
    <cellStyle name="Comma [1]" xfId="69"/>
    <cellStyle name="Comma [2]" xfId="70"/>
    <cellStyle name="Comma [3]" xfId="71"/>
    <cellStyle name="Comma 0.0" xfId="72"/>
    <cellStyle name="Comma 0.00" xfId="73"/>
    <cellStyle name="Comma 0.000" xfId="74"/>
    <cellStyle name="Comma 0.0000" xfId="75"/>
    <cellStyle name="Comma 2" xfId="76"/>
    <cellStyle name="Comma 2 2" xfId="77"/>
    <cellStyle name="Comma 2 3" xfId="320"/>
    <cellStyle name="Comma 2 4" xfId="321"/>
    <cellStyle name="Comma 3" xfId="78"/>
    <cellStyle name="Comma 3 2" xfId="79"/>
    <cellStyle name="Comma 3 3" xfId="322"/>
    <cellStyle name="Comma 4" xfId="80"/>
    <cellStyle name="Comma 4 2" xfId="323"/>
    <cellStyle name="Comma 5" xfId="324"/>
    <cellStyle name="Comma 6" xfId="325"/>
    <cellStyle name="Comma Input" xfId="81"/>
    <cellStyle name="Comma0" xfId="82"/>
    <cellStyle name="Company Name" xfId="83"/>
    <cellStyle name="Currency" xfId="2" builtinId="4"/>
    <cellStyle name="Currency [1]" xfId="84"/>
    <cellStyle name="Currency [2]" xfId="85"/>
    <cellStyle name="Currency [3]" xfId="86"/>
    <cellStyle name="Currency 0.0" xfId="87"/>
    <cellStyle name="Currency 0.00" xfId="88"/>
    <cellStyle name="Currency 0.000" xfId="89"/>
    <cellStyle name="Currency 0.0000" xfId="90"/>
    <cellStyle name="Currency 2" xfId="91"/>
    <cellStyle name="Currency 2 2" xfId="92"/>
    <cellStyle name="Currency 3" xfId="93"/>
    <cellStyle name="Currency 3 2" xfId="94"/>
    <cellStyle name="Currency 4" xfId="326"/>
    <cellStyle name="Currency Input" xfId="95"/>
    <cellStyle name="Currency0" xfId="96"/>
    <cellStyle name="d" xfId="97"/>
    <cellStyle name="d," xfId="98"/>
    <cellStyle name="d1" xfId="99"/>
    <cellStyle name="d1," xfId="100"/>
    <cellStyle name="d2" xfId="101"/>
    <cellStyle name="d2," xfId="102"/>
    <cellStyle name="d3" xfId="103"/>
    <cellStyle name="Dash" xfId="104"/>
    <cellStyle name="Date" xfId="105"/>
    <cellStyle name="Date [Abbreviated]" xfId="106"/>
    <cellStyle name="Date [Long Europe]" xfId="107"/>
    <cellStyle name="Date [Long U.S.]" xfId="108"/>
    <cellStyle name="Date [Short Europe]" xfId="109"/>
    <cellStyle name="Date [Short U.S.]" xfId="110"/>
    <cellStyle name="Date_ITCM 2010 Template" xfId="111"/>
    <cellStyle name="Define$0" xfId="112"/>
    <cellStyle name="Define$1" xfId="113"/>
    <cellStyle name="Define$2" xfId="114"/>
    <cellStyle name="Define0" xfId="115"/>
    <cellStyle name="Define1" xfId="116"/>
    <cellStyle name="Define1x" xfId="117"/>
    <cellStyle name="Define2" xfId="118"/>
    <cellStyle name="Define2x" xfId="119"/>
    <cellStyle name="Dollar" xfId="120"/>
    <cellStyle name="e" xfId="121"/>
    <cellStyle name="e1" xfId="122"/>
    <cellStyle name="e2" xfId="123"/>
    <cellStyle name="Euro" xfId="124"/>
    <cellStyle name="Fixed" xfId="125"/>
    <cellStyle name="FOOTER - Style1" xfId="126"/>
    <cellStyle name="g" xfId="127"/>
    <cellStyle name="general" xfId="128"/>
    <cellStyle name="General [C]" xfId="129"/>
    <cellStyle name="General [R]" xfId="130"/>
    <cellStyle name="Green" xfId="131"/>
    <cellStyle name="grey" xfId="132"/>
    <cellStyle name="HEADER" xfId="327"/>
    <cellStyle name="Header1" xfId="133"/>
    <cellStyle name="Header2" xfId="134"/>
    <cellStyle name="Heading" xfId="135"/>
    <cellStyle name="Heading No Underline" xfId="136"/>
    <cellStyle name="Heading With Underline" xfId="137"/>
    <cellStyle name="Heading1" xfId="138"/>
    <cellStyle name="Heading2" xfId="139"/>
    <cellStyle name="Headline" xfId="140"/>
    <cellStyle name="Highlight" xfId="141"/>
    <cellStyle name="in" xfId="142"/>
    <cellStyle name="Indented [0]" xfId="143"/>
    <cellStyle name="Indented [2]" xfId="144"/>
    <cellStyle name="Indented [4]" xfId="145"/>
    <cellStyle name="Indented [6]" xfId="146"/>
    <cellStyle name="Input [yellow]" xfId="147"/>
    <cellStyle name="Input$0" xfId="148"/>
    <cellStyle name="Input$1" xfId="149"/>
    <cellStyle name="Input$2" xfId="150"/>
    <cellStyle name="Input0" xfId="151"/>
    <cellStyle name="Input1" xfId="152"/>
    <cellStyle name="Input1x" xfId="153"/>
    <cellStyle name="Input2" xfId="154"/>
    <cellStyle name="Input2x" xfId="155"/>
    <cellStyle name="lborder" xfId="156"/>
    <cellStyle name="LeftSubtitle" xfId="157"/>
    <cellStyle name="m" xfId="158"/>
    <cellStyle name="m1" xfId="159"/>
    <cellStyle name="m2" xfId="160"/>
    <cellStyle name="m3" xfId="161"/>
    <cellStyle name="Multiple" xfId="162"/>
    <cellStyle name="Negative" xfId="163"/>
    <cellStyle name="no dec" xfId="164"/>
    <cellStyle name="Normal" xfId="0" builtinId="0"/>
    <cellStyle name="Normal - Style1" xfId="165"/>
    <cellStyle name="Normal 10" xfId="328"/>
    <cellStyle name="Normal 11" xfId="329"/>
    <cellStyle name="Normal 12" xfId="330"/>
    <cellStyle name="Normal 13" xfId="331"/>
    <cellStyle name="Normal 14" xfId="332"/>
    <cellStyle name="Normal 15" xfId="333"/>
    <cellStyle name="Normal 16" xfId="334"/>
    <cellStyle name="Normal 17" xfId="335"/>
    <cellStyle name="Normal 18" xfId="336"/>
    <cellStyle name="Normal 19" xfId="337"/>
    <cellStyle name="Normal 2" xfId="166"/>
    <cellStyle name="Normal 2 2" xfId="167"/>
    <cellStyle name="Normal 2 2 2" xfId="338"/>
    <cellStyle name="Normal 2 2 3" xfId="339"/>
    <cellStyle name="Normal 2 3" xfId="168"/>
    <cellStyle name="Normal 2 3 2" xfId="340"/>
    <cellStyle name="Normal 2 4" xfId="341"/>
    <cellStyle name="Normal 20" xfId="342"/>
    <cellStyle name="Normal 21" xfId="343"/>
    <cellStyle name="Normal 3" xfId="169"/>
    <cellStyle name="Normal 3 2" xfId="170"/>
    <cellStyle name="Normal 3 3" xfId="344"/>
    <cellStyle name="Normal 3_ITC-Great Plains Heintz 6-24-08a" xfId="171"/>
    <cellStyle name="Normal 4" xfId="172"/>
    <cellStyle name="Normal 4 2" xfId="173"/>
    <cellStyle name="Normal 4 3" xfId="345"/>
    <cellStyle name="Normal 4 4" xfId="346"/>
    <cellStyle name="Normal 4_ITC-Great Plains Heintz 6-24-08a" xfId="174"/>
    <cellStyle name="Normal 5" xfId="175"/>
    <cellStyle name="Normal 5 2" xfId="347"/>
    <cellStyle name="Normal 5 3" xfId="348"/>
    <cellStyle name="Normal 6" xfId="349"/>
    <cellStyle name="Normal 6 2" xfId="350"/>
    <cellStyle name="Normal 7" xfId="351"/>
    <cellStyle name="Normal 8" xfId="352"/>
    <cellStyle name="Normal 8 2" xfId="353"/>
    <cellStyle name="Normal 9" xfId="354"/>
    <cellStyle name="Output1_Back" xfId="176"/>
    <cellStyle name="p" xfId="177"/>
    <cellStyle name="p_2010 Attachment O  GG_082709" xfId="178"/>
    <cellStyle name="p_2010 Attachment O Template Supporting Work Papers_ITC Midwest" xfId="179"/>
    <cellStyle name="p_2010 Attachment O Template Supporting Work Papers_ITCTransmission" xfId="180"/>
    <cellStyle name="p_2010 Attachment O Template Supporting Work Papers_METC" xfId="181"/>
    <cellStyle name="p_2Mod11" xfId="182"/>
    <cellStyle name="p_aavidmod11.xls Chart 1" xfId="183"/>
    <cellStyle name="p_aavidmod11.xls Chart 2" xfId="184"/>
    <cellStyle name="p_Attachment O &amp; GG" xfId="185"/>
    <cellStyle name="p_charts for capm" xfId="186"/>
    <cellStyle name="p_DCF" xfId="187"/>
    <cellStyle name="p_DCF_2Mod11" xfId="188"/>
    <cellStyle name="p_DCF_aavidmod11.xls Chart 1" xfId="189"/>
    <cellStyle name="p_DCF_aavidmod11.xls Chart 2" xfId="190"/>
    <cellStyle name="p_DCF_charts for capm" xfId="191"/>
    <cellStyle name="p_DCF_DCF5" xfId="192"/>
    <cellStyle name="p_DCF_Template2" xfId="193"/>
    <cellStyle name="p_DCF_Template2_1" xfId="194"/>
    <cellStyle name="p_DCF_VERA" xfId="195"/>
    <cellStyle name="p_DCF_VERA_1" xfId="196"/>
    <cellStyle name="p_DCF_VERA_1_Template2" xfId="197"/>
    <cellStyle name="p_DCF_VERA_aavidmod11.xls Chart 2" xfId="198"/>
    <cellStyle name="p_DCF_VERA_Model02" xfId="199"/>
    <cellStyle name="p_DCF_VERA_Template2" xfId="200"/>
    <cellStyle name="p_DCF_VERA_VERA" xfId="201"/>
    <cellStyle name="p_DCF_VERA_VERA_1" xfId="202"/>
    <cellStyle name="p_DCF_VERA_VERA_2" xfId="203"/>
    <cellStyle name="p_DCF_VERA_VERA_Template2" xfId="204"/>
    <cellStyle name="p_DCF5" xfId="205"/>
    <cellStyle name="p_ITC Great Plains Formula 1-12-09a" xfId="206"/>
    <cellStyle name="p_ITCM 2010 Template" xfId="207"/>
    <cellStyle name="p_ITCMW 2009 Rate" xfId="208"/>
    <cellStyle name="p_ITCMW 2010 Rate_083109" xfId="209"/>
    <cellStyle name="p_ITCOP 2010 Rate_083109" xfId="210"/>
    <cellStyle name="p_ITCT 2009 Rate" xfId="211"/>
    <cellStyle name="p_ITCT New 2010 Attachment O &amp; GG_111209NL" xfId="212"/>
    <cellStyle name="p_METC 2010 Rate_083109" xfId="213"/>
    <cellStyle name="p_Template2" xfId="214"/>
    <cellStyle name="p_Template2_1" xfId="215"/>
    <cellStyle name="p_VERA" xfId="216"/>
    <cellStyle name="p_VERA_1" xfId="217"/>
    <cellStyle name="p_VERA_1_Template2" xfId="218"/>
    <cellStyle name="p_VERA_aavidmod11.xls Chart 2" xfId="219"/>
    <cellStyle name="p_VERA_Model02" xfId="220"/>
    <cellStyle name="p_VERA_Template2" xfId="221"/>
    <cellStyle name="p_VERA_VERA" xfId="222"/>
    <cellStyle name="p_VERA_VERA_1" xfId="223"/>
    <cellStyle name="p_VERA_VERA_2" xfId="224"/>
    <cellStyle name="p_VERA_VERA_Template2" xfId="225"/>
    <cellStyle name="p1" xfId="226"/>
    <cellStyle name="p2" xfId="227"/>
    <cellStyle name="p3" xfId="228"/>
    <cellStyle name="Percent" xfId="3" builtinId="5"/>
    <cellStyle name="Percent %" xfId="229"/>
    <cellStyle name="Percent % Long Underline" xfId="230"/>
    <cellStyle name="Percent (0)" xfId="231"/>
    <cellStyle name="Percent [0]" xfId="232"/>
    <cellStyle name="Percent [1]" xfId="233"/>
    <cellStyle name="Percent [2]" xfId="234"/>
    <cellStyle name="Percent [3]" xfId="235"/>
    <cellStyle name="Percent 0.0%" xfId="236"/>
    <cellStyle name="Percent 0.0% Long Underline" xfId="237"/>
    <cellStyle name="Percent 0.00%" xfId="238"/>
    <cellStyle name="Percent 0.00% Long Underline" xfId="239"/>
    <cellStyle name="Percent 0.000%" xfId="240"/>
    <cellStyle name="Percent 0.000% Long Underline" xfId="241"/>
    <cellStyle name="Percent 0.0000%" xfId="242"/>
    <cellStyle name="Percent 0.0000% Long Underline" xfId="243"/>
    <cellStyle name="Percent 2" xfId="244"/>
    <cellStyle name="Percent 2 2" xfId="245"/>
    <cellStyle name="Percent 3" xfId="246"/>
    <cellStyle name="Percent 3 2" xfId="247"/>
    <cellStyle name="Percent 4" xfId="355"/>
    <cellStyle name="Percent Input" xfId="248"/>
    <cellStyle name="Percent0" xfId="249"/>
    <cellStyle name="Percent1" xfId="250"/>
    <cellStyle name="Percent2" xfId="251"/>
    <cellStyle name="PSChar" xfId="252"/>
    <cellStyle name="PSDate" xfId="253"/>
    <cellStyle name="PSDec" xfId="254"/>
    <cellStyle name="PSdesc" xfId="255"/>
    <cellStyle name="PSHeading" xfId="256"/>
    <cellStyle name="PSInt" xfId="257"/>
    <cellStyle name="PSSpacer" xfId="258"/>
    <cellStyle name="PStest" xfId="259"/>
    <cellStyle name="R00A" xfId="260"/>
    <cellStyle name="R00B" xfId="261"/>
    <cellStyle name="R00L" xfId="262"/>
    <cellStyle name="R01A" xfId="263"/>
    <cellStyle name="R01B" xfId="264"/>
    <cellStyle name="R01H" xfId="265"/>
    <cellStyle name="R01L" xfId="266"/>
    <cellStyle name="R02A" xfId="267"/>
    <cellStyle name="R02B" xfId="268"/>
    <cellStyle name="R02H" xfId="269"/>
    <cellStyle name="R02L" xfId="270"/>
    <cellStyle name="R03A" xfId="271"/>
    <cellStyle name="R03B" xfId="272"/>
    <cellStyle name="R03H" xfId="273"/>
    <cellStyle name="R03L" xfId="274"/>
    <cellStyle name="R04A" xfId="275"/>
    <cellStyle name="R04B" xfId="276"/>
    <cellStyle name="R04H" xfId="277"/>
    <cellStyle name="R04L" xfId="278"/>
    <cellStyle name="R05A" xfId="279"/>
    <cellStyle name="R05B" xfId="280"/>
    <cellStyle name="R05H" xfId="281"/>
    <cellStyle name="R05L" xfId="282"/>
    <cellStyle name="R06A" xfId="283"/>
    <cellStyle name="R06B" xfId="284"/>
    <cellStyle name="R06H" xfId="285"/>
    <cellStyle name="R06L" xfId="286"/>
    <cellStyle name="R07A" xfId="287"/>
    <cellStyle name="R07B" xfId="288"/>
    <cellStyle name="R07H" xfId="289"/>
    <cellStyle name="R07L" xfId="290"/>
    <cellStyle name="RangeBelow" xfId="356"/>
    <cellStyle name="rborder" xfId="291"/>
    <cellStyle name="red" xfId="292"/>
    <cellStyle name="s_HardInc " xfId="293"/>
    <cellStyle name="s_HardInc _ITC Great Plains Formula 1-12-09a" xfId="294"/>
    <cellStyle name="scenario" xfId="295"/>
    <cellStyle name="Sheetmult" xfId="296"/>
    <cellStyle name="Shtmultx" xfId="297"/>
    <cellStyle name="Style 1" xfId="298"/>
    <cellStyle name="STYLE1" xfId="299"/>
    <cellStyle name="STYLE2" xfId="300"/>
    <cellStyle name="SubRoutine" xfId="357"/>
    <cellStyle name="TableHeading" xfId="301"/>
    <cellStyle name="tb" xfId="302"/>
    <cellStyle name="þ(Î'_x000c_ïþ÷_x000c_âþÖ_x0006__x0002_Þ”_x0013__x0007__x0001__x0001_" xfId="358"/>
    <cellStyle name="Tickmark" xfId="303"/>
    <cellStyle name="Title1" xfId="304"/>
    <cellStyle name="top" xfId="305"/>
    <cellStyle name="Unprot" xfId="359"/>
    <cellStyle name="Unprot$" xfId="360"/>
    <cellStyle name="Unprotect" xfId="361"/>
    <cellStyle name="w" xfId="306"/>
    <cellStyle name="XComma" xfId="307"/>
    <cellStyle name="XComma 0.0" xfId="308"/>
    <cellStyle name="XComma 0.00" xfId="309"/>
    <cellStyle name="XComma 0.000" xfId="310"/>
    <cellStyle name="XCurrency" xfId="311"/>
    <cellStyle name="XCurrency 0.0" xfId="312"/>
    <cellStyle name="XCurrency 0.00" xfId="313"/>
    <cellStyle name="XCurrency 0.000" xfId="314"/>
    <cellStyle name="yra" xfId="315"/>
    <cellStyle name="yrActual" xfId="316"/>
    <cellStyle name="yre" xfId="317"/>
    <cellStyle name="yrExpect" xfId="3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al%20Services\2008-2038%20Financial%20Forecast\forecastbackups\2008-2038%20Rate%20Forecast%20Chris%2009-2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l%20Services/2008-2038%20Financial%20Forecast/forecastbackups/2008-2038%20Rate%20Forecast%20Chris%2009-25-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Transmission\Transmission%20Strategy%20&amp;%20Business%20Planning\Rates\MISO%20Attachment%20O\2015\Final%202015%20Rates\Attachment%20MM\2015%20Attach%20MM%20-%20GRE_ER13-674_09_01_2014%20OASIS%20Posting%20.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8"/>
  <sheetViews>
    <sheetView topLeftCell="A22" zoomScaleNormal="100" workbookViewId="0">
      <selection activeCell="I5" sqref="I5"/>
    </sheetView>
  </sheetViews>
  <sheetFormatPr defaultRowHeight="15"/>
  <cols>
    <col min="1" max="1" width="1.7109375" customWidth="1"/>
    <col min="2" max="2" width="5.42578125" customWidth="1"/>
    <col min="3" max="3" width="25.85546875" customWidth="1"/>
    <col min="5" max="5" width="15.42578125" bestFit="1" customWidth="1"/>
    <col min="6" max="6" width="16.42578125" customWidth="1"/>
    <col min="7" max="7" width="20.140625" bestFit="1" customWidth="1"/>
    <col min="8" max="8" width="17.140625" customWidth="1"/>
    <col min="9" max="9" width="15" bestFit="1" customWidth="1"/>
    <col min="10" max="10" width="13.140625" bestFit="1" customWidth="1"/>
    <col min="11" max="11" width="15.28515625" bestFit="1" customWidth="1"/>
    <col min="12" max="12" width="15.42578125" customWidth="1"/>
  </cols>
  <sheetData>
    <row r="2" spans="2:12" ht="15.75">
      <c r="B2" s="2" t="s">
        <v>32</v>
      </c>
    </row>
    <row r="3" spans="2:12">
      <c r="B3" t="s">
        <v>52</v>
      </c>
    </row>
    <row r="6" spans="2:12">
      <c r="C6" s="3" t="s">
        <v>33</v>
      </c>
      <c r="D6" s="4" t="s">
        <v>84</v>
      </c>
      <c r="E6" s="4"/>
      <c r="F6" s="4"/>
    </row>
    <row r="7" spans="2:12">
      <c r="C7" s="3" t="s">
        <v>34</v>
      </c>
      <c r="D7" s="4">
        <v>2015</v>
      </c>
      <c r="E7" s="4"/>
      <c r="F7" s="4"/>
    </row>
    <row r="8" spans="2:12">
      <c r="C8" s="3" t="s">
        <v>35</v>
      </c>
      <c r="D8" s="4"/>
      <c r="E8" s="4"/>
      <c r="F8" s="4"/>
    </row>
    <row r="11" spans="2:12">
      <c r="B11" s="1" t="s">
        <v>0</v>
      </c>
      <c r="C11" s="1" t="s">
        <v>1</v>
      </c>
      <c r="D11" s="1" t="s">
        <v>2</v>
      </c>
      <c r="E11" s="1" t="s">
        <v>3</v>
      </c>
      <c r="F11" s="1" t="s">
        <v>4</v>
      </c>
      <c r="G11" s="1" t="s">
        <v>5</v>
      </c>
      <c r="H11" s="1" t="s">
        <v>6</v>
      </c>
      <c r="I11" s="1" t="s">
        <v>7</v>
      </c>
      <c r="J11" s="1" t="s">
        <v>8</v>
      </c>
      <c r="K11" s="1" t="s">
        <v>9</v>
      </c>
      <c r="L11" s="1" t="s">
        <v>10</v>
      </c>
    </row>
    <row r="12" spans="2:12">
      <c r="B12" s="17"/>
      <c r="C12" s="18"/>
      <c r="D12" s="18"/>
      <c r="E12" s="18"/>
      <c r="F12" s="18"/>
      <c r="G12" s="5" t="s">
        <v>19</v>
      </c>
      <c r="H12" s="18"/>
      <c r="I12" s="18"/>
      <c r="J12" s="18"/>
      <c r="K12" s="18"/>
      <c r="L12" s="19"/>
    </row>
    <row r="13" spans="2:12">
      <c r="B13" s="9"/>
      <c r="C13" s="10"/>
      <c r="D13" s="10"/>
      <c r="E13" s="10"/>
      <c r="F13" s="7" t="s">
        <v>31</v>
      </c>
      <c r="G13" s="7" t="s">
        <v>22</v>
      </c>
      <c r="H13" s="7" t="s">
        <v>19</v>
      </c>
      <c r="I13" s="7" t="s">
        <v>12</v>
      </c>
      <c r="J13" s="7" t="s">
        <v>14</v>
      </c>
      <c r="K13" s="7" t="s">
        <v>12</v>
      </c>
      <c r="L13" s="11"/>
    </row>
    <row r="14" spans="2:12">
      <c r="B14" s="9"/>
      <c r="C14" s="10"/>
      <c r="D14" s="7" t="s">
        <v>27</v>
      </c>
      <c r="E14" s="7" t="s">
        <v>19</v>
      </c>
      <c r="F14" s="7" t="s">
        <v>20</v>
      </c>
      <c r="G14" s="7" t="s">
        <v>23</v>
      </c>
      <c r="H14" s="7" t="s">
        <v>20</v>
      </c>
      <c r="I14" s="7" t="s">
        <v>13</v>
      </c>
      <c r="J14" s="7" t="s">
        <v>15</v>
      </c>
      <c r="K14" s="7" t="s">
        <v>13</v>
      </c>
      <c r="L14" s="8" t="s">
        <v>11</v>
      </c>
    </row>
    <row r="15" spans="2:12">
      <c r="B15" s="6" t="s">
        <v>25</v>
      </c>
      <c r="C15" s="7" t="s">
        <v>28</v>
      </c>
      <c r="D15" s="7" t="s">
        <v>28</v>
      </c>
      <c r="E15" s="7" t="s">
        <v>22</v>
      </c>
      <c r="F15" s="7" t="s">
        <v>21</v>
      </c>
      <c r="G15" s="7" t="s">
        <v>24</v>
      </c>
      <c r="H15" s="7" t="s">
        <v>21</v>
      </c>
      <c r="I15" s="7" t="s">
        <v>18</v>
      </c>
      <c r="J15" s="7" t="s">
        <v>16</v>
      </c>
      <c r="K15" s="7" t="s">
        <v>15</v>
      </c>
      <c r="L15" s="8" t="s">
        <v>12</v>
      </c>
    </row>
    <row r="16" spans="2:12" ht="17.25">
      <c r="B16" s="21" t="s">
        <v>26</v>
      </c>
      <c r="C16" s="14" t="s">
        <v>30</v>
      </c>
      <c r="D16" s="14" t="s">
        <v>29</v>
      </c>
      <c r="E16" s="14" t="s">
        <v>23</v>
      </c>
      <c r="F16" s="14" t="s">
        <v>55</v>
      </c>
      <c r="G16" s="14" t="s">
        <v>56</v>
      </c>
      <c r="H16" s="14" t="s">
        <v>55</v>
      </c>
      <c r="I16" s="14" t="s">
        <v>17</v>
      </c>
      <c r="J16" s="14" t="s">
        <v>17</v>
      </c>
      <c r="K16" s="14" t="s">
        <v>17</v>
      </c>
      <c r="L16" s="22" t="s">
        <v>13</v>
      </c>
    </row>
    <row r="17" spans="2:14">
      <c r="B17" s="9"/>
      <c r="C17" s="10"/>
      <c r="D17" s="10"/>
      <c r="E17" s="10"/>
      <c r="F17" s="16" t="s">
        <v>31</v>
      </c>
      <c r="G17" s="16" t="s">
        <v>36</v>
      </c>
      <c r="H17" s="16" t="s">
        <v>19</v>
      </c>
      <c r="I17" s="10"/>
      <c r="J17" s="10"/>
      <c r="K17" s="10"/>
      <c r="L17" s="11"/>
    </row>
    <row r="18" spans="2:14">
      <c r="B18" s="9"/>
      <c r="C18" s="10"/>
      <c r="D18" s="10"/>
      <c r="E18" s="10"/>
      <c r="F18" s="16" t="s">
        <v>22</v>
      </c>
      <c r="G18" s="16" t="s">
        <v>37</v>
      </c>
      <c r="H18" s="16" t="s">
        <v>22</v>
      </c>
      <c r="I18" s="10"/>
      <c r="J18" s="16" t="s">
        <v>39</v>
      </c>
      <c r="K18" s="16" t="s">
        <v>41</v>
      </c>
      <c r="L18" s="11"/>
    </row>
    <row r="19" spans="2:14" ht="17.25">
      <c r="B19" s="12"/>
      <c r="C19" s="13"/>
      <c r="D19" s="13"/>
      <c r="E19" s="13"/>
      <c r="F19" s="20" t="s">
        <v>61</v>
      </c>
      <c r="G19" s="20" t="s">
        <v>57</v>
      </c>
      <c r="H19" s="20" t="s">
        <v>61</v>
      </c>
      <c r="I19" s="20" t="s">
        <v>38</v>
      </c>
      <c r="J19" s="20" t="s">
        <v>40</v>
      </c>
      <c r="K19" s="20" t="s">
        <v>58</v>
      </c>
      <c r="L19" s="33" t="s">
        <v>60</v>
      </c>
    </row>
    <row r="20" spans="2:14" ht="9.75" customHeight="1">
      <c r="B20" s="17"/>
      <c r="C20" s="18"/>
      <c r="D20" s="18"/>
      <c r="E20" s="18"/>
      <c r="F20" s="18"/>
      <c r="G20" s="18"/>
      <c r="H20" s="18"/>
      <c r="I20" s="18"/>
      <c r="J20" s="18"/>
      <c r="K20" s="18"/>
      <c r="L20" s="19"/>
    </row>
    <row r="21" spans="2:14" ht="32.25" customHeight="1">
      <c r="B21" s="24">
        <v>1</v>
      </c>
      <c r="C21" s="184" t="s">
        <v>59</v>
      </c>
      <c r="D21" s="184"/>
      <c r="E21" s="29">
        <v>12898167</v>
      </c>
      <c r="F21" s="10"/>
      <c r="G21" s="10"/>
      <c r="H21" s="10"/>
      <c r="I21" s="10"/>
      <c r="J21" s="10"/>
      <c r="K21" s="10"/>
      <c r="L21" s="11"/>
    </row>
    <row r="22" spans="2:14" ht="13.15" customHeight="1">
      <c r="B22" s="6"/>
      <c r="C22" s="10"/>
      <c r="D22" s="10"/>
      <c r="E22" s="10"/>
      <c r="F22" s="10"/>
      <c r="G22" s="10"/>
      <c r="H22" s="10"/>
      <c r="I22" s="10"/>
      <c r="J22" s="10"/>
      <c r="K22" s="10"/>
      <c r="L22" s="11"/>
    </row>
    <row r="23" spans="2:14">
      <c r="B23" s="6" t="s">
        <v>42</v>
      </c>
      <c r="C23" s="10"/>
      <c r="D23" s="10"/>
      <c r="E23" s="25"/>
      <c r="F23" s="30">
        <f>'2015 Attachment MM Projected'!R94</f>
        <v>14387816.975130996</v>
      </c>
      <c r="G23" s="25">
        <f>IF(F23=0,0,ROUND($E$21*(F23/$F$30),0))</f>
        <v>12898167</v>
      </c>
      <c r="H23" s="30">
        <f>'2015 Attachment MM Actual'!R94</f>
        <v>12723262.002949867</v>
      </c>
      <c r="I23" s="26">
        <f>+H23-G23</f>
        <v>-174904.9970501326</v>
      </c>
      <c r="J23" s="28">
        <f>IF(I23&gt;0,$J$34,$J$35)</f>
        <v>2.7684210526315784E-3</v>
      </c>
      <c r="K23" s="26">
        <f>ROUND((I23*J23)*24,0)</f>
        <v>-11621</v>
      </c>
      <c r="L23" s="27">
        <f>+I23+K23</f>
        <v>-186525.9970501326</v>
      </c>
    </row>
    <row r="24" spans="2:14">
      <c r="B24" s="6" t="s">
        <v>43</v>
      </c>
      <c r="C24" s="10"/>
      <c r="D24" s="10"/>
      <c r="E24" s="25"/>
      <c r="F24" s="30">
        <v>0</v>
      </c>
      <c r="G24" s="25">
        <f t="shared" ref="G24" si="0">IF(F24=0,0,ROUND($E$21*(F24/$F$30),0))</f>
        <v>0</v>
      </c>
      <c r="H24" s="30">
        <v>0</v>
      </c>
      <c r="I24" s="26">
        <f t="shared" ref="I24:I26" si="1">+H24-G24</f>
        <v>0</v>
      </c>
      <c r="J24" s="28">
        <f t="shared" ref="J24:J26" si="2">IF(I24&gt;0,$J$34,$J$35)</f>
        <v>2.7684210526315784E-3</v>
      </c>
      <c r="K24" s="26">
        <f t="shared" ref="K24:K26" si="3">ROUND((I24*J24)*24,0)</f>
        <v>0</v>
      </c>
      <c r="L24" s="27">
        <f t="shared" ref="L24:L26" si="4">+I24+K24</f>
        <v>0</v>
      </c>
    </row>
    <row r="25" spans="2:14">
      <c r="B25" s="6" t="s">
        <v>44</v>
      </c>
      <c r="C25" s="10"/>
      <c r="D25" s="10"/>
      <c r="E25" s="25"/>
      <c r="F25" s="30">
        <v>0</v>
      </c>
      <c r="G25" s="25">
        <f>IF(F25=0,0,ROUND($E$21*(F25/$F$30),0))</f>
        <v>0</v>
      </c>
      <c r="H25" s="30">
        <v>0</v>
      </c>
      <c r="I25" s="26">
        <f t="shared" si="1"/>
        <v>0</v>
      </c>
      <c r="J25" s="28">
        <f t="shared" si="2"/>
        <v>2.7684210526315784E-3</v>
      </c>
      <c r="K25" s="26">
        <f t="shared" si="3"/>
        <v>0</v>
      </c>
      <c r="L25" s="27">
        <f t="shared" si="4"/>
        <v>0</v>
      </c>
    </row>
    <row r="26" spans="2:14">
      <c r="B26" s="6" t="s">
        <v>45</v>
      </c>
      <c r="C26" s="10"/>
      <c r="D26" s="10"/>
      <c r="E26" s="25"/>
      <c r="F26" s="30">
        <v>0</v>
      </c>
      <c r="G26" s="25">
        <f>IF(F26=0,0,ROUND($E$21*(F26/$F$30),0))</f>
        <v>0</v>
      </c>
      <c r="H26" s="30">
        <v>0</v>
      </c>
      <c r="I26" s="26">
        <f t="shared" si="1"/>
        <v>0</v>
      </c>
      <c r="J26" s="28">
        <f t="shared" si="2"/>
        <v>2.7684210526315784E-3</v>
      </c>
      <c r="K26" s="26">
        <f t="shared" si="3"/>
        <v>0</v>
      </c>
      <c r="L26" s="27">
        <f t="shared" si="4"/>
        <v>0</v>
      </c>
    </row>
    <row r="27" spans="2:14">
      <c r="B27" s="6"/>
      <c r="C27" s="10"/>
      <c r="D27" s="10"/>
      <c r="E27" s="10"/>
      <c r="F27" s="10"/>
      <c r="G27" s="10"/>
      <c r="H27" s="10"/>
      <c r="I27" s="10"/>
      <c r="J27" s="10"/>
      <c r="K27" s="10"/>
      <c r="L27" s="11"/>
    </row>
    <row r="28" spans="2:14">
      <c r="B28" s="6"/>
      <c r="C28" s="10"/>
      <c r="D28" s="10"/>
      <c r="E28" s="10"/>
      <c r="F28" s="10"/>
      <c r="G28" s="10"/>
      <c r="H28" s="10"/>
      <c r="I28" s="10"/>
      <c r="J28" s="10"/>
      <c r="K28" s="10"/>
      <c r="L28" s="11"/>
    </row>
    <row r="29" spans="2:14">
      <c r="B29" s="21"/>
      <c r="C29" s="13"/>
      <c r="D29" s="13"/>
      <c r="E29" s="13"/>
      <c r="F29" s="13"/>
      <c r="G29" s="13"/>
      <c r="H29" s="13"/>
      <c r="I29" s="13"/>
      <c r="J29" s="13"/>
      <c r="K29" s="13"/>
      <c r="L29" s="15"/>
    </row>
    <row r="30" spans="2:14">
      <c r="B30" s="1">
        <v>3</v>
      </c>
      <c r="C30" t="s">
        <v>46</v>
      </c>
      <c r="E30" s="23"/>
      <c r="F30" s="23">
        <f t="shared" ref="F30:G30" si="5">SUM(F23:F29)</f>
        <v>14387816.975130996</v>
      </c>
      <c r="G30" s="23">
        <f t="shared" si="5"/>
        <v>12898167</v>
      </c>
      <c r="H30" s="23">
        <f>SUM(H23:H29)</f>
        <v>12723262.002949867</v>
      </c>
      <c r="I30" s="23"/>
      <c r="M30" s="23"/>
      <c r="N30" s="23"/>
    </row>
    <row r="31" spans="2:14">
      <c r="B31" s="1"/>
    </row>
    <row r="32" spans="2:14">
      <c r="B32" s="1">
        <v>4</v>
      </c>
      <c r="C32" t="s">
        <v>47</v>
      </c>
      <c r="I32" s="23">
        <f>SUM(I23:I29)</f>
        <v>-174904.9970501326</v>
      </c>
      <c r="K32" s="23">
        <f>SUM(K23:K29)</f>
        <v>-11621</v>
      </c>
      <c r="L32" s="23">
        <f>SUM(L23:L29)</f>
        <v>-186525.9970501326</v>
      </c>
    </row>
    <row r="33" spans="2:10">
      <c r="B33" s="1"/>
    </row>
    <row r="34" spans="2:10">
      <c r="B34" s="1">
        <v>5</v>
      </c>
      <c r="C34" t="s">
        <v>50</v>
      </c>
      <c r="J34" s="31">
        <f>Interest!D24</f>
        <v>1.5331578947368422E-3</v>
      </c>
    </row>
    <row r="35" spans="2:10">
      <c r="B35" s="1">
        <v>6</v>
      </c>
      <c r="C35" t="s">
        <v>51</v>
      </c>
      <c r="J35" s="31">
        <f>Interest!C24</f>
        <v>2.7684210526315784E-3</v>
      </c>
    </row>
    <row r="36" spans="2:10">
      <c r="B36" s="1"/>
    </row>
    <row r="37" spans="2:10" ht="17.25">
      <c r="B37" s="32" t="s">
        <v>53</v>
      </c>
      <c r="C37" t="s">
        <v>49</v>
      </c>
    </row>
    <row r="38" spans="2:10" ht="17.25">
      <c r="B38" s="32" t="s">
        <v>54</v>
      </c>
      <c r="C38" t="s">
        <v>48</v>
      </c>
    </row>
  </sheetData>
  <mergeCells count="1">
    <mergeCell ref="C21:D21"/>
  </mergeCells>
  <pageMargins left="0.25" right="0.25" top="0.75" bottom="0.5" header="0.3" footer="0.3"/>
  <pageSetup scale="79" orientation="landscape" r:id="rId1"/>
  <headerFooter>
    <oddFooter>&amp;R&amp;Z&amp;F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316"/>
  <sheetViews>
    <sheetView tabSelected="1" topLeftCell="D43" zoomScale="80" zoomScaleNormal="80" zoomScaleSheetLayoutView="55" workbookViewId="0">
      <selection activeCell="L50" sqref="L50"/>
    </sheetView>
  </sheetViews>
  <sheetFormatPr defaultColWidth="11.42578125" defaultRowHeight="15"/>
  <cols>
    <col min="1" max="1" width="7.7109375" style="54" customWidth="1"/>
    <col min="2" max="2" width="1.85546875" style="54" customWidth="1"/>
    <col min="3" max="3" width="72.85546875" style="54" bestFit="1" customWidth="1"/>
    <col min="4" max="4" width="15.7109375" style="54" bestFit="1" customWidth="1"/>
    <col min="5" max="9" width="18.5703125" style="54" customWidth="1"/>
    <col min="10" max="10" width="16.7109375" style="54" customWidth="1"/>
    <col min="11" max="11" width="22" style="54" customWidth="1"/>
    <col min="12" max="12" width="17.85546875" style="54" customWidth="1"/>
    <col min="13" max="14" width="16.42578125" style="54" customWidth="1"/>
    <col min="15" max="15" width="18.28515625" style="54" customWidth="1"/>
    <col min="16" max="16" width="19.140625" style="54" customWidth="1"/>
    <col min="17" max="17" width="13.5703125" style="54" customWidth="1"/>
    <col min="18" max="18" width="19.42578125" style="54" customWidth="1"/>
    <col min="19" max="19" width="22" style="54" customWidth="1"/>
    <col min="20" max="20" width="17" style="54" customWidth="1"/>
    <col min="21" max="21" width="18.42578125" style="54" customWidth="1"/>
    <col min="22" max="16384" width="11.42578125" style="54"/>
  </cols>
  <sheetData>
    <row r="1" spans="1:69" ht="15.75">
      <c r="A1" s="53"/>
      <c r="R1" s="55"/>
      <c r="S1" s="56"/>
    </row>
    <row r="2" spans="1:69" ht="15.75">
      <c r="A2" s="53"/>
      <c r="N2" s="55"/>
      <c r="S2" s="56"/>
    </row>
    <row r="4" spans="1:69">
      <c r="N4" s="56" t="s">
        <v>85</v>
      </c>
      <c r="S4" s="56"/>
    </row>
    <row r="5" spans="1:69">
      <c r="C5" s="57" t="s">
        <v>86</v>
      </c>
      <c r="D5" s="57"/>
      <c r="E5" s="57"/>
      <c r="F5" s="57"/>
      <c r="G5" s="58" t="s">
        <v>87</v>
      </c>
      <c r="H5" s="57"/>
      <c r="I5" s="57"/>
      <c r="J5" s="57"/>
      <c r="K5" s="59"/>
      <c r="M5" s="60"/>
      <c r="N5" s="61" t="s">
        <v>234</v>
      </c>
      <c r="S5" s="61"/>
      <c r="T5" s="62"/>
      <c r="U5" s="63"/>
      <c r="V5" s="62"/>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row>
    <row r="6" spans="1:69">
      <c r="C6" s="57"/>
      <c r="D6" s="57"/>
      <c r="E6" s="65" t="s">
        <v>88</v>
      </c>
      <c r="F6" s="65"/>
      <c r="G6" s="65" t="s">
        <v>89</v>
      </c>
      <c r="H6" s="65"/>
      <c r="I6" s="65"/>
      <c r="J6" s="65"/>
      <c r="K6" s="59"/>
      <c r="M6" s="60"/>
      <c r="N6" s="59"/>
      <c r="S6" s="59"/>
      <c r="T6" s="62"/>
      <c r="U6" s="66"/>
      <c r="V6" s="62"/>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row>
    <row r="7" spans="1:69">
      <c r="C7" s="60"/>
      <c r="D7" s="60"/>
      <c r="E7" s="60"/>
      <c r="F7" s="60"/>
      <c r="G7" s="60"/>
      <c r="H7" s="60"/>
      <c r="I7" s="60"/>
      <c r="J7" s="60"/>
      <c r="K7" s="60"/>
      <c r="M7" s="60"/>
      <c r="N7" s="60" t="s">
        <v>90</v>
      </c>
      <c r="S7" s="60"/>
      <c r="T7" s="62"/>
      <c r="U7" s="63"/>
      <c r="V7" s="62"/>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row>
    <row r="8" spans="1:69">
      <c r="A8" s="67"/>
      <c r="C8" s="60"/>
      <c r="D8" s="60"/>
      <c r="E8" s="60"/>
      <c r="F8" s="60"/>
      <c r="G8" s="68" t="s">
        <v>84</v>
      </c>
      <c r="H8" s="60"/>
      <c r="I8" s="60"/>
      <c r="J8" s="60"/>
      <c r="K8" s="60"/>
      <c r="L8" s="60"/>
      <c r="M8" s="60"/>
      <c r="N8" s="60"/>
      <c r="S8" s="60"/>
      <c r="T8" s="62"/>
      <c r="U8" s="63"/>
      <c r="V8" s="62"/>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row>
    <row r="9" spans="1:69">
      <c r="A9" s="67"/>
      <c r="C9" s="60"/>
      <c r="D9" s="60"/>
      <c r="E9" s="60"/>
      <c r="F9" s="60"/>
      <c r="G9" s="69"/>
      <c r="H9" s="60"/>
      <c r="I9" s="60"/>
      <c r="J9" s="60"/>
      <c r="K9" s="60"/>
      <c r="L9" s="60"/>
      <c r="M9" s="60"/>
      <c r="N9" s="60"/>
      <c r="S9" s="60"/>
      <c r="T9" s="62"/>
      <c r="U9" s="63"/>
      <c r="V9" s="62"/>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row>
    <row r="10" spans="1:69">
      <c r="A10" s="67"/>
      <c r="C10" s="60" t="s">
        <v>91</v>
      </c>
      <c r="D10" s="60"/>
      <c r="E10" s="60"/>
      <c r="F10" s="60"/>
      <c r="G10" s="69"/>
      <c r="H10" s="60"/>
      <c r="I10" s="60"/>
      <c r="J10" s="60"/>
      <c r="K10" s="60"/>
      <c r="L10" s="60"/>
      <c r="M10" s="60"/>
      <c r="N10" s="60"/>
      <c r="S10" s="60"/>
      <c r="T10" s="62"/>
      <c r="U10" s="63"/>
      <c r="V10" s="62"/>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row>
    <row r="11" spans="1:69">
      <c r="A11" s="67"/>
      <c r="C11" s="60" t="s">
        <v>92</v>
      </c>
      <c r="D11" s="60"/>
      <c r="E11" s="60"/>
      <c r="F11" s="60"/>
      <c r="G11" s="69"/>
      <c r="L11" s="60"/>
      <c r="M11" s="60"/>
      <c r="N11" s="60"/>
      <c r="S11" s="60"/>
      <c r="T11" s="62"/>
      <c r="U11" s="62"/>
      <c r="V11" s="62"/>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row>
    <row r="12" spans="1:69">
      <c r="A12" s="67"/>
      <c r="C12" s="60"/>
      <c r="D12" s="60"/>
      <c r="E12" s="60"/>
      <c r="F12" s="60"/>
      <c r="G12" s="60"/>
      <c r="L12" s="70"/>
      <c r="M12" s="60"/>
      <c r="N12" s="60"/>
      <c r="S12" s="60"/>
      <c r="T12" s="62"/>
      <c r="U12" s="62"/>
      <c r="V12" s="62"/>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row>
    <row r="13" spans="1:69">
      <c r="C13" s="71" t="s">
        <v>93</v>
      </c>
      <c r="D13" s="71"/>
      <c r="E13" s="71" t="s">
        <v>94</v>
      </c>
      <c r="F13" s="71"/>
      <c r="G13" s="71" t="s">
        <v>95</v>
      </c>
      <c r="L13" s="72" t="s">
        <v>96</v>
      </c>
      <c r="M13" s="65"/>
      <c r="N13" s="72"/>
      <c r="S13" s="72"/>
      <c r="T13" s="73"/>
      <c r="U13" s="72"/>
      <c r="V13" s="7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row>
    <row r="14" spans="1:69" ht="15.75">
      <c r="C14" s="75"/>
      <c r="D14" s="75"/>
      <c r="E14" s="76" t="s">
        <v>97</v>
      </c>
      <c r="F14" s="76"/>
      <c r="G14" s="65"/>
      <c r="M14" s="65"/>
      <c r="T14" s="73"/>
      <c r="U14" s="77"/>
      <c r="V14" s="7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row>
    <row r="15" spans="1:69" ht="15.75">
      <c r="A15" s="67" t="s">
        <v>25</v>
      </c>
      <c r="C15" s="75"/>
      <c r="D15" s="75"/>
      <c r="E15" s="78" t="s">
        <v>98</v>
      </c>
      <c r="F15" s="78"/>
      <c r="G15" s="79" t="s">
        <v>99</v>
      </c>
      <c r="L15" s="79" t="s">
        <v>100</v>
      </c>
      <c r="M15" s="65"/>
      <c r="T15" s="62"/>
      <c r="U15" s="80"/>
      <c r="V15" s="7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row>
    <row r="16" spans="1:69" ht="15.75">
      <c r="A16" s="67" t="s">
        <v>26</v>
      </c>
      <c r="C16" s="81"/>
      <c r="D16" s="81"/>
      <c r="E16" s="65"/>
      <c r="F16" s="65"/>
      <c r="G16" s="65"/>
      <c r="L16" s="65"/>
      <c r="M16" s="65"/>
      <c r="N16" s="65"/>
      <c r="S16" s="65"/>
      <c r="T16" s="62"/>
      <c r="U16" s="73"/>
      <c r="V16" s="7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row>
    <row r="17" spans="1:69" ht="15.75">
      <c r="A17" s="82"/>
      <c r="C17" s="75"/>
      <c r="D17" s="75"/>
      <c r="E17" s="65"/>
      <c r="F17" s="65"/>
      <c r="G17" s="65"/>
      <c r="L17" s="65"/>
      <c r="M17" s="65"/>
      <c r="N17" s="65"/>
      <c r="S17" s="65"/>
      <c r="T17" s="62"/>
      <c r="U17" s="73"/>
      <c r="V17" s="7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row>
    <row r="18" spans="1:69">
      <c r="A18" s="83">
        <v>1</v>
      </c>
      <c r="C18" s="75" t="s">
        <v>101</v>
      </c>
      <c r="D18" s="75"/>
      <c r="E18" s="84" t="s">
        <v>102</v>
      </c>
      <c r="F18" s="84"/>
      <c r="G18" s="85">
        <v>1007298882.2832692</v>
      </c>
      <c r="M18" s="65"/>
      <c r="N18" s="65"/>
      <c r="S18" s="65"/>
      <c r="T18" s="62"/>
      <c r="U18" s="73"/>
      <c r="V18" s="7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row>
    <row r="19" spans="1:69">
      <c r="A19" s="83" t="s">
        <v>103</v>
      </c>
      <c r="C19" s="75" t="s">
        <v>104</v>
      </c>
      <c r="D19" s="75"/>
      <c r="E19" s="84" t="s">
        <v>105</v>
      </c>
      <c r="F19" s="84"/>
      <c r="G19" s="85">
        <v>285676964</v>
      </c>
      <c r="M19" s="65"/>
      <c r="N19" s="65"/>
      <c r="S19" s="65"/>
      <c r="T19" s="62"/>
      <c r="U19" s="73"/>
      <c r="V19" s="7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row>
    <row r="20" spans="1:69">
      <c r="A20" s="83">
        <v>2</v>
      </c>
      <c r="C20" s="75" t="s">
        <v>106</v>
      </c>
      <c r="D20" s="75"/>
      <c r="E20" s="84" t="s">
        <v>107</v>
      </c>
      <c r="F20" s="84"/>
      <c r="G20" s="86">
        <f>+G18-G19</f>
        <v>721621918.28326917</v>
      </c>
      <c r="M20" s="65"/>
      <c r="N20" s="65"/>
      <c r="S20" s="65"/>
      <c r="T20" s="62"/>
      <c r="U20" s="73"/>
      <c r="V20" s="7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row>
    <row r="21" spans="1:69">
      <c r="A21" s="83"/>
      <c r="E21" s="84"/>
      <c r="F21" s="84"/>
      <c r="M21" s="65"/>
      <c r="N21" s="65"/>
      <c r="S21" s="65"/>
      <c r="T21" s="62"/>
      <c r="U21" s="73"/>
      <c r="V21" s="7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row>
    <row r="22" spans="1:69">
      <c r="A22" s="83"/>
      <c r="C22" s="75" t="s">
        <v>108</v>
      </c>
      <c r="D22" s="75"/>
      <c r="E22" s="84"/>
      <c r="F22" s="84"/>
      <c r="G22" s="65"/>
      <c r="L22" s="65"/>
      <c r="M22" s="65"/>
      <c r="N22" s="65"/>
      <c r="S22" s="65"/>
      <c r="T22" s="73"/>
      <c r="U22" s="73"/>
      <c r="V22" s="7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row>
    <row r="23" spans="1:69">
      <c r="A23" s="83">
        <v>3</v>
      </c>
      <c r="C23" s="75" t="s">
        <v>109</v>
      </c>
      <c r="D23" s="75"/>
      <c r="E23" s="84" t="s">
        <v>110</v>
      </c>
      <c r="F23" s="84"/>
      <c r="G23" s="85">
        <v>53498454</v>
      </c>
      <c r="M23" s="65"/>
      <c r="N23" s="65"/>
      <c r="S23" s="65"/>
      <c r="T23" s="73"/>
      <c r="U23" s="73"/>
      <c r="V23" s="7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row>
    <row r="24" spans="1:69">
      <c r="A24" s="83" t="s">
        <v>111</v>
      </c>
      <c r="C24" s="75" t="s">
        <v>112</v>
      </c>
      <c r="D24" s="75"/>
      <c r="E24" s="84" t="s">
        <v>113</v>
      </c>
      <c r="F24" s="84"/>
      <c r="G24" s="85">
        <v>87957359</v>
      </c>
      <c r="M24" s="65"/>
      <c r="N24" s="65"/>
      <c r="S24" s="65"/>
      <c r="T24" s="73"/>
      <c r="U24" s="73"/>
      <c r="V24" s="7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row>
    <row r="25" spans="1:69">
      <c r="A25" s="83" t="s">
        <v>114</v>
      </c>
      <c r="C25" s="75" t="s">
        <v>115</v>
      </c>
      <c r="D25" s="75"/>
      <c r="E25" s="84" t="s">
        <v>116</v>
      </c>
      <c r="F25" s="84"/>
      <c r="G25" s="85">
        <v>0</v>
      </c>
      <c r="M25" s="65"/>
      <c r="N25" s="65"/>
      <c r="S25" s="65"/>
      <c r="T25" s="73"/>
      <c r="U25" s="73"/>
      <c r="V25" s="7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row>
    <row r="26" spans="1:69">
      <c r="A26" s="83" t="s">
        <v>117</v>
      </c>
      <c r="C26" s="75" t="s">
        <v>118</v>
      </c>
      <c r="D26" s="75"/>
      <c r="E26" s="84" t="s">
        <v>119</v>
      </c>
      <c r="F26" s="84"/>
      <c r="G26" s="85">
        <v>43932676</v>
      </c>
      <c r="M26" s="65"/>
      <c r="N26" s="65"/>
      <c r="S26" s="65"/>
      <c r="T26" s="73"/>
      <c r="U26" s="73"/>
      <c r="V26" s="7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row>
    <row r="27" spans="1:69">
      <c r="A27" s="83" t="s">
        <v>120</v>
      </c>
      <c r="C27" s="75" t="s">
        <v>121</v>
      </c>
      <c r="D27" s="75"/>
      <c r="E27" s="84" t="s">
        <v>122</v>
      </c>
      <c r="F27" s="84"/>
      <c r="G27" s="87">
        <f>+G24-G25-G26</f>
        <v>44024683</v>
      </c>
      <c r="M27" s="65"/>
      <c r="N27" s="65"/>
      <c r="S27" s="65"/>
      <c r="T27" s="73"/>
      <c r="U27" s="73"/>
      <c r="V27" s="7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row>
    <row r="28" spans="1:69" ht="15.75">
      <c r="A28" s="83">
        <v>4</v>
      </c>
      <c r="C28" s="75" t="s">
        <v>123</v>
      </c>
      <c r="D28" s="75"/>
      <c r="E28" s="84" t="s">
        <v>124</v>
      </c>
      <c r="F28" s="84"/>
      <c r="G28" s="88">
        <f>IF(G27=0,0,G27/G19)</f>
        <v>0.15410652081838841</v>
      </c>
      <c r="L28" s="89">
        <f>G28</f>
        <v>0.15410652081838841</v>
      </c>
      <c r="M28" s="65"/>
      <c r="N28" s="90"/>
      <c r="S28" s="90"/>
      <c r="T28" s="91"/>
      <c r="U28" s="92"/>
      <c r="V28" s="7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row>
    <row r="29" spans="1:69" ht="15.75">
      <c r="A29" s="83"/>
      <c r="C29" s="75"/>
      <c r="D29" s="75"/>
      <c r="E29" s="84"/>
      <c r="F29" s="84"/>
      <c r="G29" s="88"/>
      <c r="L29" s="89"/>
      <c r="M29" s="65"/>
      <c r="N29" s="90"/>
      <c r="S29" s="90"/>
      <c r="T29" s="91"/>
      <c r="U29" s="92"/>
      <c r="V29" s="7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row>
    <row r="30" spans="1:69" ht="15.75">
      <c r="A30" s="83"/>
      <c r="C30" s="75" t="s">
        <v>125</v>
      </c>
      <c r="D30" s="75"/>
      <c r="E30" s="84"/>
      <c r="F30" s="84"/>
      <c r="G30" s="88"/>
      <c r="L30" s="89"/>
      <c r="M30" s="65"/>
      <c r="N30" s="90"/>
      <c r="S30" s="90"/>
      <c r="T30" s="91"/>
      <c r="U30" s="92"/>
      <c r="V30" s="7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row>
    <row r="31" spans="1:69" ht="15.75">
      <c r="A31" s="83" t="s">
        <v>126</v>
      </c>
      <c r="C31" s="75" t="s">
        <v>127</v>
      </c>
      <c r="D31" s="75"/>
      <c r="E31" s="84" t="s">
        <v>128</v>
      </c>
      <c r="F31" s="84"/>
      <c r="G31" s="93">
        <f>G23-G27</f>
        <v>9473771</v>
      </c>
      <c r="L31" s="89"/>
      <c r="M31" s="65"/>
      <c r="N31" s="90"/>
      <c r="S31" s="90"/>
      <c r="T31" s="91"/>
      <c r="U31" s="92"/>
      <c r="V31" s="7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row>
    <row r="32" spans="1:69" ht="15.75">
      <c r="A32" s="83" t="s">
        <v>129</v>
      </c>
      <c r="C32" s="75" t="s">
        <v>130</v>
      </c>
      <c r="D32" s="75"/>
      <c r="E32" s="84" t="s">
        <v>131</v>
      </c>
      <c r="F32" s="84"/>
      <c r="G32" s="88">
        <f>IF(G31=0,0,G31/G18)</f>
        <v>9.4051241062886627E-3</v>
      </c>
      <c r="L32" s="89">
        <f>G32</f>
        <v>9.4051241062886627E-3</v>
      </c>
      <c r="M32" s="65"/>
      <c r="N32" s="90"/>
      <c r="S32" s="90"/>
      <c r="T32" s="91"/>
      <c r="U32" s="92"/>
      <c r="V32" s="7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row>
    <row r="33" spans="1:69" ht="15.75">
      <c r="A33" s="83"/>
      <c r="C33" s="75"/>
      <c r="D33" s="75"/>
      <c r="E33" s="84"/>
      <c r="F33" s="84"/>
      <c r="G33" s="88"/>
      <c r="L33" s="89"/>
      <c r="M33" s="65"/>
      <c r="N33" s="90"/>
      <c r="S33" s="90"/>
      <c r="T33" s="91"/>
      <c r="U33" s="92"/>
      <c r="V33" s="7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row>
    <row r="34" spans="1:69" ht="15.75">
      <c r="A34" s="94"/>
      <c r="B34" s="64"/>
      <c r="C34" s="75" t="s">
        <v>132</v>
      </c>
      <c r="D34" s="75"/>
      <c r="E34" s="95"/>
      <c r="F34" s="95"/>
      <c r="G34" s="65"/>
      <c r="H34" s="64"/>
      <c r="I34" s="64"/>
      <c r="J34" s="64"/>
      <c r="K34" s="64"/>
      <c r="L34" s="65"/>
      <c r="M34" s="65"/>
      <c r="N34" s="90"/>
      <c r="S34" s="90"/>
      <c r="T34" s="91"/>
      <c r="U34" s="92"/>
      <c r="V34" s="7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row>
    <row r="35" spans="1:69" ht="15.75">
      <c r="A35" s="94" t="s">
        <v>133</v>
      </c>
      <c r="B35" s="64"/>
      <c r="C35" s="75" t="s">
        <v>134</v>
      </c>
      <c r="D35" s="75"/>
      <c r="E35" s="84" t="s">
        <v>135</v>
      </c>
      <c r="F35" s="84"/>
      <c r="G35" s="85">
        <v>2437961</v>
      </c>
      <c r="H35" s="64"/>
      <c r="I35" s="64"/>
      <c r="J35" s="64"/>
      <c r="K35" s="64"/>
      <c r="L35" s="64"/>
      <c r="M35" s="65"/>
      <c r="N35" s="90"/>
      <c r="S35" s="90"/>
      <c r="T35" s="91"/>
      <c r="U35" s="92"/>
      <c r="V35" s="7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row>
    <row r="36" spans="1:69" ht="15.75">
      <c r="A36" s="94" t="s">
        <v>136</v>
      </c>
      <c r="B36" s="64"/>
      <c r="C36" s="75" t="s">
        <v>137</v>
      </c>
      <c r="D36" s="75"/>
      <c r="E36" s="84" t="s">
        <v>138</v>
      </c>
      <c r="F36" s="84"/>
      <c r="G36" s="88">
        <f>IF(G35=0,0,G35/G18)</f>
        <v>2.4202955477065692E-3</v>
      </c>
      <c r="H36" s="64"/>
      <c r="I36" s="64"/>
      <c r="J36" s="64"/>
      <c r="K36" s="64"/>
      <c r="L36" s="89">
        <f>G36</f>
        <v>2.4202955477065692E-3</v>
      </c>
      <c r="M36" s="65"/>
      <c r="N36" s="90"/>
      <c r="S36" s="90"/>
      <c r="T36" s="91"/>
      <c r="U36" s="92"/>
      <c r="V36" s="7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69" ht="15.75">
      <c r="A37" s="83"/>
      <c r="C37" s="75"/>
      <c r="D37" s="75"/>
      <c r="E37" s="84"/>
      <c r="F37" s="84"/>
      <c r="G37" s="88"/>
      <c r="L37" s="89"/>
      <c r="M37" s="65"/>
      <c r="N37" s="90"/>
      <c r="S37" s="90"/>
      <c r="T37" s="91"/>
      <c r="U37" s="92"/>
      <c r="V37" s="7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c r="A38" s="96"/>
      <c r="C38" s="75" t="s">
        <v>139</v>
      </c>
      <c r="D38" s="75"/>
      <c r="E38" s="95"/>
      <c r="F38" s="95"/>
      <c r="G38" s="65"/>
      <c r="L38" s="65"/>
      <c r="M38" s="65"/>
      <c r="N38" s="65"/>
      <c r="S38" s="65"/>
      <c r="T38" s="73"/>
      <c r="U38" s="65"/>
      <c r="V38" s="7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15.75">
      <c r="A39" s="96" t="s">
        <v>140</v>
      </c>
      <c r="C39" s="75" t="s">
        <v>141</v>
      </c>
      <c r="D39" s="75"/>
      <c r="E39" s="84" t="s">
        <v>142</v>
      </c>
      <c r="F39" s="84"/>
      <c r="G39" s="85">
        <v>1770168</v>
      </c>
      <c r="M39" s="65"/>
      <c r="N39" s="97"/>
      <c r="S39" s="97"/>
      <c r="T39" s="73"/>
      <c r="U39" s="98"/>
      <c r="V39" s="7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row>
    <row r="40" spans="1:69" ht="15.75">
      <c r="A40" s="96" t="s">
        <v>143</v>
      </c>
      <c r="C40" s="75" t="s">
        <v>144</v>
      </c>
      <c r="D40" s="75"/>
      <c r="E40" s="84" t="s">
        <v>145</v>
      </c>
      <c r="F40" s="84"/>
      <c r="G40" s="88">
        <f>IF(G39=0,0,G39/G18)</f>
        <v>1.7573413721928457E-3</v>
      </c>
      <c r="L40" s="89">
        <f>G40</f>
        <v>1.7573413721928457E-3</v>
      </c>
      <c r="M40" s="65"/>
      <c r="N40" s="90"/>
      <c r="S40" s="90"/>
      <c r="T40" s="73"/>
      <c r="U40" s="92"/>
      <c r="V40" s="7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c r="A41" s="96"/>
      <c r="C41" s="75"/>
      <c r="D41" s="75"/>
      <c r="E41" s="84"/>
      <c r="F41" s="84"/>
      <c r="G41" s="65"/>
      <c r="L41" s="65"/>
      <c r="M41" s="65"/>
      <c r="V41" s="7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row>
    <row r="42" spans="1:69" ht="15.75">
      <c r="A42" s="99" t="s">
        <v>146</v>
      </c>
      <c r="B42" s="100"/>
      <c r="C42" s="81" t="s">
        <v>147</v>
      </c>
      <c r="D42" s="81"/>
      <c r="E42" s="76" t="s">
        <v>148</v>
      </c>
      <c r="F42" s="76"/>
      <c r="G42" s="101"/>
      <c r="L42" s="102">
        <f>L32+L36+L40</f>
        <v>1.3582761026188077E-2</v>
      </c>
      <c r="M42" s="65"/>
      <c r="V42" s="7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row>
    <row r="43" spans="1:69">
      <c r="A43" s="96"/>
      <c r="C43" s="75"/>
      <c r="D43" s="75"/>
      <c r="E43" s="84"/>
      <c r="F43" s="84"/>
      <c r="G43" s="65"/>
      <c r="L43" s="65"/>
      <c r="M43" s="65"/>
      <c r="N43" s="65"/>
      <c r="S43" s="65"/>
      <c r="T43" s="73"/>
      <c r="U43" s="103"/>
      <c r="V43" s="7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row>
    <row r="44" spans="1:69">
      <c r="A44" s="94"/>
      <c r="B44" s="104"/>
      <c r="C44" s="65" t="s">
        <v>149</v>
      </c>
      <c r="D44" s="65"/>
      <c r="E44" s="84"/>
      <c r="F44" s="84"/>
      <c r="G44" s="65"/>
      <c r="L44" s="65"/>
      <c r="M44" s="105"/>
      <c r="N44" s="104"/>
      <c r="S44" s="104"/>
      <c r="V44" s="73" t="s">
        <v>88</v>
      </c>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row>
    <row r="45" spans="1:69">
      <c r="A45" s="96" t="s">
        <v>150</v>
      </c>
      <c r="B45" s="104"/>
      <c r="C45" s="65" t="s">
        <v>151</v>
      </c>
      <c r="D45" s="65"/>
      <c r="E45" s="84" t="s">
        <v>152</v>
      </c>
      <c r="F45" s="84"/>
      <c r="G45" s="85">
        <v>0</v>
      </c>
      <c r="L45" s="65"/>
      <c r="M45" s="105"/>
      <c r="N45" s="104"/>
      <c r="S45" s="104"/>
      <c r="V45" s="73"/>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row>
    <row r="46" spans="1:69" ht="15.75">
      <c r="A46" s="96" t="s">
        <v>153</v>
      </c>
      <c r="B46" s="104"/>
      <c r="C46" s="65" t="s">
        <v>154</v>
      </c>
      <c r="D46" s="65"/>
      <c r="E46" s="84" t="s">
        <v>155</v>
      </c>
      <c r="F46" s="84"/>
      <c r="G46" s="88">
        <f>IF(G45=0,0,G45/G20)</f>
        <v>0</v>
      </c>
      <c r="L46" s="89">
        <f>G46</f>
        <v>0</v>
      </c>
      <c r="M46" s="105"/>
      <c r="N46" s="104"/>
      <c r="S46" s="104"/>
      <c r="T46" s="73"/>
      <c r="U46" s="73"/>
      <c r="V46" s="73"/>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row>
    <row r="47" spans="1:69">
      <c r="A47" s="96"/>
      <c r="C47" s="65"/>
      <c r="D47" s="65"/>
      <c r="E47" s="84"/>
      <c r="F47" s="84"/>
      <c r="G47" s="65"/>
      <c r="L47" s="65"/>
      <c r="M47" s="65"/>
      <c r="T47" s="62"/>
      <c r="U47" s="73"/>
      <c r="V47" s="7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row>
    <row r="48" spans="1:69">
      <c r="A48" s="96"/>
      <c r="C48" s="75" t="s">
        <v>156</v>
      </c>
      <c r="D48" s="75"/>
      <c r="E48" s="106"/>
      <c r="F48" s="106"/>
      <c r="M48" s="65"/>
      <c r="T48" s="73"/>
      <c r="U48" s="73"/>
      <c r="V48" s="7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row>
    <row r="49" spans="1:69">
      <c r="A49" s="96" t="s">
        <v>157</v>
      </c>
      <c r="C49" s="75" t="s">
        <v>158</v>
      </c>
      <c r="D49" s="75"/>
      <c r="E49" s="84" t="s">
        <v>159</v>
      </c>
      <c r="F49" s="84"/>
      <c r="G49" s="85">
        <v>52922565</v>
      </c>
      <c r="L49" s="65"/>
      <c r="M49" s="65"/>
      <c r="T49" s="73"/>
      <c r="U49" s="73"/>
      <c r="V49" s="7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row>
    <row r="50" spans="1:69" ht="15.75">
      <c r="A50" s="96" t="s">
        <v>160</v>
      </c>
      <c r="B50" s="104"/>
      <c r="C50" s="65" t="s">
        <v>161</v>
      </c>
      <c r="D50" s="65"/>
      <c r="E50" s="84" t="s">
        <v>162</v>
      </c>
      <c r="F50" s="84"/>
      <c r="G50" s="107">
        <f>IF(G49=0,0,G49/G20)</f>
        <v>7.3338355805353334E-2</v>
      </c>
      <c r="L50" s="89">
        <f>G50</f>
        <v>7.3338355805353334E-2</v>
      </c>
      <c r="M50" s="65"/>
      <c r="U50" s="108"/>
      <c r="V50" s="73"/>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row>
    <row r="51" spans="1:69">
      <c r="A51" s="96"/>
      <c r="C51" s="75"/>
      <c r="D51" s="75"/>
      <c r="E51" s="84"/>
      <c r="F51" s="84"/>
      <c r="G51" s="65"/>
      <c r="L51" s="65"/>
      <c r="M51" s="65"/>
      <c r="N51" s="106"/>
      <c r="S51" s="106"/>
      <c r="T51" s="73"/>
      <c r="U51" s="73"/>
      <c r="V51" s="7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row>
    <row r="52" spans="1:69" ht="15.75">
      <c r="A52" s="99" t="s">
        <v>163</v>
      </c>
      <c r="B52" s="100"/>
      <c r="C52" s="81" t="s">
        <v>164</v>
      </c>
      <c r="D52" s="81"/>
      <c r="E52" s="76" t="s">
        <v>165</v>
      </c>
      <c r="F52" s="76"/>
      <c r="G52" s="101"/>
      <c r="L52" s="102">
        <f>L46+L50</f>
        <v>7.3338355805353334E-2</v>
      </c>
      <c r="M52" s="65"/>
      <c r="N52" s="106"/>
      <c r="S52" s="106"/>
      <c r="T52" s="73"/>
      <c r="U52" s="73"/>
      <c r="V52" s="7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row>
    <row r="53" spans="1:69">
      <c r="M53" s="109"/>
      <c r="N53" s="109"/>
      <c r="S53" s="109"/>
      <c r="T53" s="73"/>
      <c r="U53" s="73"/>
      <c r="V53" s="7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row>
    <row r="54" spans="1:69" ht="15.75">
      <c r="A54" s="110" t="s">
        <v>166</v>
      </c>
      <c r="B54" s="100"/>
      <c r="C54" s="101" t="s">
        <v>167</v>
      </c>
      <c r="D54" s="64"/>
      <c r="E54" s="84" t="s">
        <v>168</v>
      </c>
      <c r="F54" s="84"/>
      <c r="G54" s="111">
        <v>1.9805452607699059E-3</v>
      </c>
      <c r="L54" s="112">
        <f>G54</f>
        <v>1.9805452607699059E-3</v>
      </c>
      <c r="M54" s="109"/>
      <c r="N54" s="109"/>
      <c r="S54" s="109"/>
      <c r="T54" s="73"/>
      <c r="U54" s="73"/>
      <c r="V54" s="7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5" spans="1:69" ht="15.75">
      <c r="A55" s="100"/>
      <c r="B55" s="100"/>
      <c r="C55" s="113"/>
      <c r="M55" s="109"/>
      <c r="N55" s="109"/>
      <c r="S55" s="109"/>
      <c r="T55" s="73"/>
      <c r="U55" s="73"/>
      <c r="V55" s="7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row>
    <row r="56" spans="1:69">
      <c r="M56" s="60"/>
      <c r="N56" s="60"/>
      <c r="S56" s="60"/>
      <c r="T56" s="74"/>
      <c r="U56" s="74"/>
      <c r="V56" s="7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7" spans="1:69" ht="15.75">
      <c r="A57" s="114"/>
      <c r="B57" s="64"/>
      <c r="C57" s="94"/>
      <c r="D57" s="94"/>
      <c r="E57" s="95"/>
      <c r="F57" s="95"/>
      <c r="G57" s="95"/>
      <c r="H57" s="95"/>
      <c r="I57" s="95"/>
      <c r="J57" s="95"/>
      <c r="K57" s="65"/>
      <c r="L57" s="115"/>
      <c r="M57" s="115"/>
      <c r="N57" s="88"/>
      <c r="O57" s="115"/>
      <c r="Q57" s="65"/>
      <c r="R57" s="116"/>
      <c r="S57" s="117"/>
      <c r="T57" s="118"/>
      <c r="U57" s="73"/>
      <c r="V57" s="73"/>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row>
    <row r="58" spans="1:69" ht="15.75">
      <c r="A58" s="114"/>
      <c r="B58" s="64"/>
      <c r="C58" s="94"/>
      <c r="D58" s="94"/>
      <c r="E58" s="95"/>
      <c r="F58" s="95"/>
      <c r="G58" s="95"/>
      <c r="H58" s="95"/>
      <c r="I58" s="95"/>
      <c r="J58" s="95"/>
      <c r="K58" s="65"/>
      <c r="L58" s="115"/>
      <c r="M58" s="115"/>
      <c r="N58" s="88"/>
      <c r="O58" s="115"/>
      <c r="Q58" s="65"/>
      <c r="R58" s="90"/>
      <c r="S58" s="90"/>
      <c r="T58" s="118"/>
      <c r="U58" s="73"/>
      <c r="V58" s="73"/>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row>
    <row r="59" spans="1:69" ht="15.75">
      <c r="A59" s="119"/>
      <c r="B59" s="64"/>
      <c r="C59" s="94"/>
      <c r="D59" s="94"/>
      <c r="E59" s="95"/>
      <c r="F59" s="95"/>
      <c r="G59" s="95"/>
      <c r="H59" s="95"/>
      <c r="I59" s="95"/>
      <c r="J59" s="95"/>
      <c r="K59" s="65"/>
      <c r="L59" s="115"/>
      <c r="M59" s="115"/>
      <c r="N59" s="88"/>
      <c r="O59" s="115"/>
      <c r="Q59" s="65"/>
      <c r="R59" s="90"/>
      <c r="S59" s="90"/>
      <c r="T59" s="118"/>
      <c r="U59" s="73"/>
      <c r="V59" s="73"/>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row>
    <row r="60" spans="1:69">
      <c r="A60" s="67"/>
      <c r="C60" s="115"/>
      <c r="D60" s="115"/>
      <c r="E60" s="115"/>
      <c r="F60" s="115"/>
      <c r="G60" s="115"/>
      <c r="H60" s="115"/>
      <c r="I60" s="115"/>
      <c r="J60" s="115"/>
      <c r="K60" s="65"/>
      <c r="L60" s="115"/>
      <c r="M60" s="115"/>
      <c r="N60" s="115"/>
      <c r="O60" s="115"/>
      <c r="Q60" s="65"/>
      <c r="R60" s="65"/>
      <c r="S60" s="65"/>
      <c r="T60" s="73"/>
      <c r="U60" s="73"/>
      <c r="V60" s="73" t="s">
        <v>88</v>
      </c>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row>
    <row r="61" spans="1:69" ht="15.75">
      <c r="A61" s="53"/>
      <c r="R61" s="55"/>
      <c r="S61" s="56"/>
    </row>
    <row r="62" spans="1:69" ht="15.75">
      <c r="A62" s="53"/>
      <c r="R62" s="55"/>
      <c r="S62" s="56"/>
    </row>
    <row r="64" spans="1:69">
      <c r="A64" s="67"/>
      <c r="C64" s="115"/>
      <c r="D64" s="115"/>
      <c r="E64" s="115"/>
      <c r="F64" s="115"/>
      <c r="G64" s="115"/>
      <c r="H64" s="115"/>
      <c r="I64" s="115"/>
      <c r="J64" s="115"/>
      <c r="K64" s="65"/>
      <c r="L64" s="115"/>
      <c r="M64" s="115"/>
      <c r="N64" s="115"/>
      <c r="O64" s="115"/>
      <c r="Q64" s="65"/>
      <c r="S64" s="56"/>
      <c r="T64" s="73"/>
      <c r="V64" s="7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row>
    <row r="65" spans="1:71">
      <c r="A65" s="67"/>
      <c r="C65" s="75" t="str">
        <f>C5</f>
        <v>Formula Rate calculation</v>
      </c>
      <c r="D65" s="75"/>
      <c r="E65" s="115"/>
      <c r="F65" s="115"/>
      <c r="G65" s="115"/>
      <c r="H65" s="115"/>
      <c r="I65" s="115"/>
      <c r="J65" s="115"/>
      <c r="K65" s="115" t="str">
        <f>G5</f>
        <v xml:space="preserve">     Rate Formula Template</v>
      </c>
      <c r="L65" s="115"/>
      <c r="M65" s="115"/>
      <c r="N65" s="115"/>
      <c r="O65" s="115"/>
      <c r="Q65" s="65"/>
      <c r="S65" s="120"/>
      <c r="T65" s="73"/>
      <c r="U65" s="56" t="str">
        <f>+N4</f>
        <v>Attachment MM - GRE</v>
      </c>
      <c r="V65" s="7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row>
    <row r="66" spans="1:71">
      <c r="A66" s="67"/>
      <c r="C66" s="75"/>
      <c r="D66" s="75"/>
      <c r="E66" s="115"/>
      <c r="F66" s="115"/>
      <c r="G66" s="115"/>
      <c r="H66" s="115"/>
      <c r="I66" s="115"/>
      <c r="J66" s="115"/>
      <c r="K66" s="115" t="str">
        <f>G6</f>
        <v xml:space="preserve"> Utilizing Attachment O-GRE Data</v>
      </c>
      <c r="L66" s="115"/>
      <c r="M66" s="115"/>
      <c r="N66" s="115"/>
      <c r="O66" s="115"/>
      <c r="P66" s="65"/>
      <c r="Q66" s="65"/>
      <c r="T66" s="73"/>
      <c r="U66" s="120" t="str">
        <f>N5</f>
        <v>For the 12 months ending 12/31/2015</v>
      </c>
      <c r="V66" s="7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row>
    <row r="67" spans="1:71" ht="14.25" customHeight="1">
      <c r="A67" s="67"/>
      <c r="C67" s="115"/>
      <c r="D67" s="115"/>
      <c r="E67" s="115"/>
      <c r="F67" s="115"/>
      <c r="G67" s="115"/>
      <c r="H67" s="115"/>
      <c r="I67" s="115"/>
      <c r="J67" s="115"/>
      <c r="K67" s="115"/>
      <c r="L67" s="115"/>
      <c r="M67" s="115"/>
      <c r="N67" s="115"/>
      <c r="O67" s="115"/>
      <c r="Q67" s="65"/>
      <c r="S67" s="115"/>
      <c r="T67" s="73"/>
      <c r="U67" s="120" t="s">
        <v>169</v>
      </c>
      <c r="V67" s="7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row>
    <row r="68" spans="1:71">
      <c r="A68" s="67"/>
      <c r="E68" s="115"/>
      <c r="F68" s="115"/>
      <c r="G68" s="115"/>
      <c r="H68" s="115"/>
      <c r="I68" s="115"/>
      <c r="J68" s="115"/>
      <c r="K68" s="115" t="str">
        <f>G8</f>
        <v>Great River Energy</v>
      </c>
      <c r="L68" s="115"/>
      <c r="M68" s="115"/>
      <c r="N68" s="115"/>
      <c r="O68" s="115"/>
      <c r="P68" s="115"/>
      <c r="Q68" s="65"/>
      <c r="R68" s="65"/>
      <c r="S68" s="65"/>
      <c r="T68" s="73"/>
      <c r="U68" s="62"/>
      <c r="V68" s="7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row>
    <row r="69" spans="1:71">
      <c r="A69" s="67"/>
      <c r="E69" s="75"/>
      <c r="F69" s="75"/>
      <c r="G69" s="75"/>
      <c r="H69" s="75"/>
      <c r="I69" s="75"/>
      <c r="J69" s="75"/>
      <c r="K69" s="75"/>
      <c r="L69" s="75"/>
      <c r="M69" s="75"/>
      <c r="N69" s="75"/>
      <c r="O69" s="75"/>
      <c r="P69" s="75"/>
      <c r="Q69" s="75"/>
      <c r="R69" s="75"/>
      <c r="S69" s="75"/>
      <c r="T69" s="73"/>
      <c r="U69" s="62"/>
      <c r="V69" s="7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row>
    <row r="70" spans="1:71" ht="15.75">
      <c r="A70" s="67"/>
      <c r="C70" s="115"/>
      <c r="D70" s="115"/>
      <c r="E70" s="81"/>
      <c r="F70" s="81"/>
      <c r="G70" s="81"/>
      <c r="H70" s="81"/>
      <c r="I70" s="81"/>
      <c r="J70" s="81"/>
      <c r="K70" s="97" t="s">
        <v>170</v>
      </c>
      <c r="L70" s="60"/>
      <c r="M70" s="60"/>
      <c r="N70" s="60"/>
      <c r="O70" s="60"/>
      <c r="P70" s="60"/>
      <c r="Q70" s="65"/>
      <c r="R70" s="65"/>
      <c r="S70" s="65"/>
      <c r="T70" s="73"/>
      <c r="U70" s="62"/>
      <c r="V70" s="7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row>
    <row r="71" spans="1:71" ht="15.75">
      <c r="A71" s="67"/>
      <c r="C71" s="115"/>
      <c r="D71" s="115"/>
      <c r="E71" s="81"/>
      <c r="F71" s="81"/>
      <c r="G71" s="81"/>
      <c r="H71" s="81"/>
      <c r="I71" s="81"/>
      <c r="J71" s="81"/>
      <c r="L71" s="60"/>
      <c r="M71" s="60"/>
      <c r="N71" s="60"/>
      <c r="O71" s="60"/>
      <c r="P71" s="60"/>
      <c r="Q71" s="65"/>
      <c r="R71" s="65"/>
      <c r="S71" s="65"/>
      <c r="T71" s="73"/>
      <c r="U71" s="62"/>
      <c r="V71" s="7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row>
    <row r="72" spans="1:71" ht="15.75">
      <c r="A72" s="67"/>
      <c r="C72" s="121">
        <v>-1</v>
      </c>
      <c r="D72" s="121">
        <v>-2</v>
      </c>
      <c r="E72" s="121">
        <v>-3</v>
      </c>
      <c r="F72" s="121">
        <v>-4</v>
      </c>
      <c r="G72" s="122" t="s">
        <v>171</v>
      </c>
      <c r="H72" s="122" t="s">
        <v>172</v>
      </c>
      <c r="I72" s="122" t="s">
        <v>173</v>
      </c>
      <c r="J72" s="121">
        <v>-8</v>
      </c>
      <c r="K72" s="121">
        <v>-9</v>
      </c>
      <c r="L72" s="121">
        <v>-10</v>
      </c>
      <c r="M72" s="121">
        <v>-11</v>
      </c>
      <c r="N72" s="121">
        <v>-12</v>
      </c>
      <c r="O72" s="121" t="s">
        <v>174</v>
      </c>
      <c r="P72" s="121" t="s">
        <v>175</v>
      </c>
      <c r="Q72" s="121">
        <v>-13</v>
      </c>
      <c r="R72" s="121">
        <v>-14</v>
      </c>
      <c r="S72" s="121" t="s">
        <v>176</v>
      </c>
      <c r="T72" s="121">
        <v>-15</v>
      </c>
      <c r="U72" s="121">
        <v>-16</v>
      </c>
      <c r="V72" s="62"/>
      <c r="W72" s="73"/>
      <c r="X72" s="7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row>
    <row r="73" spans="1:71" ht="119.25" customHeight="1">
      <c r="A73" s="123" t="s">
        <v>177</v>
      </c>
      <c r="B73" s="124"/>
      <c r="C73" s="123" t="s">
        <v>178</v>
      </c>
      <c r="D73" s="125" t="s">
        <v>179</v>
      </c>
      <c r="E73" s="126" t="s">
        <v>180</v>
      </c>
      <c r="F73" s="125" t="s">
        <v>181</v>
      </c>
      <c r="G73" s="125" t="s">
        <v>182</v>
      </c>
      <c r="H73" s="126" t="s">
        <v>183</v>
      </c>
      <c r="I73" s="126" t="s">
        <v>184</v>
      </c>
      <c r="J73" s="126" t="s">
        <v>147</v>
      </c>
      <c r="K73" s="127" t="s">
        <v>185</v>
      </c>
      <c r="L73" s="126" t="s">
        <v>186</v>
      </c>
      <c r="M73" s="126" t="s">
        <v>164</v>
      </c>
      <c r="N73" s="127" t="s">
        <v>187</v>
      </c>
      <c r="O73" s="128" t="s">
        <v>167</v>
      </c>
      <c r="P73" s="127" t="s">
        <v>188</v>
      </c>
      <c r="Q73" s="126" t="s">
        <v>189</v>
      </c>
      <c r="R73" s="128" t="s">
        <v>190</v>
      </c>
      <c r="S73" s="128" t="s">
        <v>191</v>
      </c>
      <c r="T73" s="129" t="s">
        <v>192</v>
      </c>
      <c r="U73" s="128" t="s">
        <v>193</v>
      </c>
      <c r="V73" s="62"/>
      <c r="W73" s="73"/>
      <c r="X73" s="7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row>
    <row r="74" spans="1:71" s="145" customFormat="1" ht="48" customHeight="1">
      <c r="A74" s="130"/>
      <c r="B74" s="131"/>
      <c r="C74" s="131"/>
      <c r="D74" s="131"/>
      <c r="E74" s="132" t="s">
        <v>194</v>
      </c>
      <c r="F74" s="132"/>
      <c r="G74" s="133" t="s">
        <v>195</v>
      </c>
      <c r="H74" s="134" t="s">
        <v>196</v>
      </c>
      <c r="I74" s="135" t="s">
        <v>197</v>
      </c>
      <c r="J74" s="134" t="s">
        <v>198</v>
      </c>
      <c r="K74" s="136" t="s">
        <v>199</v>
      </c>
      <c r="L74" s="134" t="s">
        <v>200</v>
      </c>
      <c r="M74" s="132" t="s">
        <v>201</v>
      </c>
      <c r="N74" s="137" t="s">
        <v>202</v>
      </c>
      <c r="O74" s="138" t="s">
        <v>203</v>
      </c>
      <c r="P74" s="139" t="s">
        <v>204</v>
      </c>
      <c r="Q74" s="132" t="s">
        <v>205</v>
      </c>
      <c r="R74" s="139" t="s">
        <v>206</v>
      </c>
      <c r="S74" s="139" t="s">
        <v>207</v>
      </c>
      <c r="T74" s="140" t="s">
        <v>208</v>
      </c>
      <c r="U74" s="141" t="s">
        <v>209</v>
      </c>
      <c r="V74" s="142"/>
      <c r="W74" s="143"/>
      <c r="X74" s="142"/>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row>
    <row r="75" spans="1:71">
      <c r="A75" s="146"/>
      <c r="B75" s="60"/>
      <c r="C75" s="60"/>
      <c r="D75" s="60"/>
      <c r="E75" s="60"/>
      <c r="F75" s="60"/>
      <c r="G75" s="60"/>
      <c r="H75" s="60"/>
      <c r="I75" s="60"/>
      <c r="J75" s="60"/>
      <c r="K75" s="147"/>
      <c r="L75" s="60"/>
      <c r="M75" s="60"/>
      <c r="N75" s="147"/>
      <c r="O75" s="147"/>
      <c r="P75" s="147"/>
      <c r="Q75" s="60"/>
      <c r="R75" s="147"/>
      <c r="S75" s="147"/>
      <c r="T75" s="65"/>
      <c r="U75" s="148"/>
      <c r="V75" s="62"/>
      <c r="W75" s="73"/>
      <c r="X75" s="7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row>
    <row r="76" spans="1:71" ht="36" customHeight="1">
      <c r="A76" s="149" t="s">
        <v>103</v>
      </c>
      <c r="C76" s="150" t="s">
        <v>210</v>
      </c>
      <c r="D76" s="54" t="s">
        <v>211</v>
      </c>
      <c r="E76" s="151">
        <v>108202374.47846153</v>
      </c>
      <c r="F76" s="151">
        <v>2320397.1646153852</v>
      </c>
      <c r="G76" s="89">
        <f>$L$28</f>
        <v>0.15410652081838841</v>
      </c>
      <c r="H76" s="152">
        <f>F76*G76</f>
        <v>357588.33395573031</v>
      </c>
      <c r="I76" s="89">
        <f>$L$42</f>
        <v>1.3582761026188077E-2</v>
      </c>
      <c r="J76" s="54">
        <f>E76*I76</f>
        <v>1469686.9950070546</v>
      </c>
      <c r="K76" s="153">
        <f>+H76+J76</f>
        <v>1827275.328962785</v>
      </c>
      <c r="L76" s="152">
        <f>E76-F76</f>
        <v>105881977.31384614</v>
      </c>
      <c r="M76" s="89">
        <f>$L$52</f>
        <v>7.3338355805353334E-2</v>
      </c>
      <c r="N76" s="154">
        <f>L76*M76</f>
        <v>7765210.1256171977</v>
      </c>
      <c r="O76" s="155">
        <f>L$54</f>
        <v>1.9805452607699059E-3</v>
      </c>
      <c r="P76" s="156">
        <f>O76*L76</f>
        <v>209704.04836988467</v>
      </c>
      <c r="Q76" s="157">
        <v>2921072.5</v>
      </c>
      <c r="R76" s="156">
        <f>K76+N76+P76+Q76</f>
        <v>12723262.002949867</v>
      </c>
      <c r="S76" s="156">
        <f>+R76-P76</f>
        <v>12513557.954579983</v>
      </c>
      <c r="T76" s="151">
        <v>-563341</v>
      </c>
      <c r="U76" s="159">
        <f>R76+T76</f>
        <v>12159921.002949867</v>
      </c>
      <c r="V76" s="160"/>
      <c r="W76" s="160"/>
      <c r="X76" s="160"/>
      <c r="Y76" s="160"/>
      <c r="Z76" s="160"/>
      <c r="AA76" s="160"/>
    </row>
    <row r="77" spans="1:71">
      <c r="A77" s="149"/>
      <c r="K77" s="153"/>
      <c r="N77" s="154"/>
      <c r="O77" s="161"/>
      <c r="P77" s="162"/>
      <c r="Q77" s="108"/>
      <c r="R77" s="154"/>
      <c r="S77" s="162"/>
      <c r="T77" s="108"/>
      <c r="U77" s="154"/>
      <c r="V77" s="160"/>
      <c r="W77" s="160"/>
      <c r="X77" s="160"/>
      <c r="Y77" s="160"/>
      <c r="Z77" s="160"/>
      <c r="AA77" s="160"/>
    </row>
    <row r="78" spans="1:71">
      <c r="A78" s="149"/>
      <c r="K78" s="153"/>
      <c r="N78" s="154"/>
      <c r="O78" s="161"/>
      <c r="P78" s="162"/>
      <c r="Q78" s="108"/>
      <c r="R78" s="154"/>
      <c r="S78" s="162"/>
      <c r="T78" s="108"/>
      <c r="U78" s="154"/>
      <c r="V78" s="160"/>
      <c r="W78" s="160"/>
      <c r="X78" s="160"/>
      <c r="Y78" s="160"/>
      <c r="Z78" s="160"/>
      <c r="AA78" s="160"/>
    </row>
    <row r="79" spans="1:71">
      <c r="A79" s="149"/>
      <c r="K79" s="153"/>
      <c r="N79" s="154"/>
      <c r="O79" s="161"/>
      <c r="P79" s="162"/>
      <c r="Q79" s="108"/>
      <c r="R79" s="154"/>
      <c r="S79" s="162"/>
      <c r="T79" s="108"/>
      <c r="U79" s="154"/>
      <c r="V79" s="160"/>
      <c r="W79" s="160"/>
      <c r="X79" s="160"/>
      <c r="Y79" s="160"/>
      <c r="Z79" s="160"/>
      <c r="AA79" s="160"/>
    </row>
    <row r="80" spans="1:71">
      <c r="A80" s="149"/>
      <c r="K80" s="153"/>
      <c r="N80" s="154"/>
      <c r="O80" s="161"/>
      <c r="P80" s="162"/>
      <c r="Q80" s="108"/>
      <c r="R80" s="154"/>
      <c r="S80" s="162"/>
      <c r="T80" s="108"/>
      <c r="U80" s="154"/>
      <c r="V80" s="160"/>
      <c r="W80" s="160"/>
      <c r="X80" s="160"/>
      <c r="Y80" s="160"/>
      <c r="Z80" s="160"/>
      <c r="AA80" s="160"/>
    </row>
    <row r="81" spans="1:27">
      <c r="A81" s="149"/>
      <c r="K81" s="153"/>
      <c r="N81" s="154"/>
      <c r="O81" s="161"/>
      <c r="P81" s="162"/>
      <c r="Q81" s="108"/>
      <c r="R81" s="154"/>
      <c r="S81" s="162"/>
      <c r="T81" s="108"/>
      <c r="U81" s="154"/>
      <c r="V81" s="160"/>
      <c r="W81" s="160"/>
      <c r="X81" s="160"/>
      <c r="Y81" s="160"/>
      <c r="Z81" s="160"/>
      <c r="AA81" s="160"/>
    </row>
    <row r="82" spans="1:27">
      <c r="A82" s="149"/>
      <c r="C82" s="160"/>
      <c r="D82" s="160"/>
      <c r="E82" s="160"/>
      <c r="F82" s="160"/>
      <c r="G82" s="160"/>
      <c r="H82" s="160"/>
      <c r="I82" s="160"/>
      <c r="J82" s="160"/>
      <c r="K82" s="163"/>
      <c r="L82" s="160"/>
      <c r="M82" s="160"/>
      <c r="N82" s="164"/>
      <c r="O82" s="165"/>
      <c r="P82" s="166"/>
      <c r="Q82" s="167"/>
      <c r="R82" s="164"/>
      <c r="S82" s="166"/>
      <c r="T82" s="167"/>
      <c r="U82" s="164"/>
      <c r="V82" s="160"/>
      <c r="W82" s="160"/>
      <c r="X82" s="160"/>
      <c r="Y82" s="160"/>
      <c r="Z82" s="160"/>
      <c r="AA82" s="160"/>
    </row>
    <row r="83" spans="1:27">
      <c r="A83" s="149"/>
      <c r="C83" s="160"/>
      <c r="D83" s="160"/>
      <c r="E83" s="160"/>
      <c r="F83" s="160"/>
      <c r="G83" s="160"/>
      <c r="H83" s="160"/>
      <c r="I83" s="160"/>
      <c r="J83" s="160"/>
      <c r="K83" s="163"/>
      <c r="L83" s="160"/>
      <c r="M83" s="160"/>
      <c r="N83" s="164"/>
      <c r="O83" s="165"/>
      <c r="P83" s="166"/>
      <c r="Q83" s="167"/>
      <c r="R83" s="164"/>
      <c r="S83" s="166"/>
      <c r="T83" s="167"/>
      <c r="U83" s="164"/>
      <c r="V83" s="160"/>
      <c r="W83" s="160"/>
      <c r="X83" s="160"/>
      <c r="Y83" s="160"/>
      <c r="Z83" s="160"/>
      <c r="AA83" s="160"/>
    </row>
    <row r="84" spans="1:27">
      <c r="A84" s="149"/>
      <c r="C84" s="160"/>
      <c r="D84" s="160"/>
      <c r="E84" s="160"/>
      <c r="F84" s="160"/>
      <c r="G84" s="160"/>
      <c r="H84" s="160"/>
      <c r="I84" s="160"/>
      <c r="J84" s="160"/>
      <c r="K84" s="163"/>
      <c r="L84" s="160"/>
      <c r="M84" s="160"/>
      <c r="N84" s="164"/>
      <c r="O84" s="165"/>
      <c r="P84" s="166"/>
      <c r="Q84" s="167"/>
      <c r="R84" s="164"/>
      <c r="S84" s="166"/>
      <c r="T84" s="167"/>
      <c r="U84" s="164"/>
      <c r="V84" s="160"/>
      <c r="W84" s="160"/>
      <c r="X84" s="160"/>
      <c r="Y84" s="160"/>
      <c r="Z84" s="160"/>
      <c r="AA84" s="160"/>
    </row>
    <row r="85" spans="1:27">
      <c r="A85" s="149"/>
      <c r="C85" s="160"/>
      <c r="D85" s="160"/>
      <c r="E85" s="160"/>
      <c r="F85" s="160"/>
      <c r="G85" s="160"/>
      <c r="H85" s="160"/>
      <c r="I85" s="160"/>
      <c r="J85" s="160"/>
      <c r="K85" s="163"/>
      <c r="L85" s="160"/>
      <c r="M85" s="160"/>
      <c r="N85" s="164"/>
      <c r="O85" s="165"/>
      <c r="P85" s="166"/>
      <c r="Q85" s="167"/>
      <c r="R85" s="164"/>
      <c r="S85" s="166"/>
      <c r="T85" s="167"/>
      <c r="U85" s="164"/>
      <c r="V85" s="160"/>
      <c r="W85" s="160"/>
      <c r="X85" s="160"/>
      <c r="Y85" s="160"/>
      <c r="Z85" s="160"/>
      <c r="AA85" s="160"/>
    </row>
    <row r="86" spans="1:27">
      <c r="A86" s="149"/>
      <c r="C86" s="160"/>
      <c r="D86" s="160"/>
      <c r="E86" s="160"/>
      <c r="F86" s="160"/>
      <c r="G86" s="160"/>
      <c r="H86" s="160"/>
      <c r="I86" s="160"/>
      <c r="J86" s="160"/>
      <c r="K86" s="163"/>
      <c r="L86" s="160"/>
      <c r="M86" s="160"/>
      <c r="N86" s="164"/>
      <c r="O86" s="165"/>
      <c r="P86" s="166"/>
      <c r="Q86" s="167"/>
      <c r="R86" s="164"/>
      <c r="S86" s="166"/>
      <c r="T86" s="167"/>
      <c r="U86" s="164"/>
      <c r="V86" s="160"/>
      <c r="W86" s="160"/>
      <c r="X86" s="160"/>
      <c r="Y86" s="160"/>
      <c r="Z86" s="160"/>
      <c r="AA86" s="160"/>
    </row>
    <row r="87" spans="1:27">
      <c r="A87" s="149"/>
      <c r="C87" s="160"/>
      <c r="D87" s="160"/>
      <c r="E87" s="160"/>
      <c r="F87" s="160"/>
      <c r="G87" s="160"/>
      <c r="H87" s="160"/>
      <c r="I87" s="160"/>
      <c r="J87" s="160"/>
      <c r="K87" s="163"/>
      <c r="L87" s="160"/>
      <c r="M87" s="160"/>
      <c r="N87" s="164"/>
      <c r="O87" s="165"/>
      <c r="P87" s="166"/>
      <c r="Q87" s="167"/>
      <c r="R87" s="164"/>
      <c r="S87" s="166"/>
      <c r="T87" s="167"/>
      <c r="U87" s="164"/>
      <c r="V87" s="160"/>
      <c r="W87" s="160"/>
      <c r="X87" s="160"/>
      <c r="Y87" s="160"/>
      <c r="Z87" s="160"/>
      <c r="AA87" s="160"/>
    </row>
    <row r="88" spans="1:27">
      <c r="A88" s="149"/>
      <c r="C88" s="160"/>
      <c r="D88" s="160"/>
      <c r="E88" s="160"/>
      <c r="F88" s="160"/>
      <c r="G88" s="160"/>
      <c r="H88" s="160"/>
      <c r="I88" s="160"/>
      <c r="J88" s="160"/>
      <c r="K88" s="163"/>
      <c r="L88" s="160"/>
      <c r="M88" s="160"/>
      <c r="N88" s="164"/>
      <c r="O88" s="165"/>
      <c r="P88" s="166"/>
      <c r="Q88" s="167"/>
      <c r="R88" s="164"/>
      <c r="S88" s="166"/>
      <c r="T88" s="167"/>
      <c r="U88" s="164"/>
      <c r="V88" s="160"/>
      <c r="W88" s="160"/>
      <c r="X88" s="160"/>
      <c r="Y88" s="160"/>
      <c r="Z88" s="160"/>
      <c r="AA88" s="160"/>
    </row>
    <row r="89" spans="1:27">
      <c r="A89" s="149"/>
      <c r="C89" s="160"/>
      <c r="D89" s="160"/>
      <c r="E89" s="160"/>
      <c r="F89" s="160"/>
      <c r="G89" s="160"/>
      <c r="H89" s="160"/>
      <c r="I89" s="160"/>
      <c r="J89" s="160"/>
      <c r="K89" s="163"/>
      <c r="L89" s="160"/>
      <c r="M89" s="160"/>
      <c r="N89" s="164"/>
      <c r="O89" s="165"/>
      <c r="P89" s="166"/>
      <c r="Q89" s="167"/>
      <c r="R89" s="164"/>
      <c r="S89" s="166"/>
      <c r="T89" s="167"/>
      <c r="U89" s="164"/>
      <c r="V89" s="160"/>
      <c r="W89" s="160"/>
      <c r="X89" s="160"/>
      <c r="Y89" s="160"/>
      <c r="Z89" s="160"/>
      <c r="AA89" s="160"/>
    </row>
    <row r="90" spans="1:27">
      <c r="A90" s="149"/>
      <c r="C90" s="160"/>
      <c r="D90" s="160"/>
      <c r="E90" s="160"/>
      <c r="F90" s="160"/>
      <c r="G90" s="160"/>
      <c r="H90" s="160"/>
      <c r="I90" s="160"/>
      <c r="J90" s="160"/>
      <c r="K90" s="163"/>
      <c r="L90" s="160"/>
      <c r="M90" s="160"/>
      <c r="N90" s="164"/>
      <c r="O90" s="165"/>
      <c r="P90" s="166"/>
      <c r="Q90" s="167"/>
      <c r="R90" s="164"/>
      <c r="S90" s="166"/>
      <c r="T90" s="167"/>
      <c r="U90" s="164"/>
      <c r="V90" s="160"/>
      <c r="W90" s="160"/>
      <c r="X90" s="160"/>
      <c r="Y90" s="160"/>
      <c r="Z90" s="160"/>
      <c r="AA90" s="160"/>
    </row>
    <row r="91" spans="1:27">
      <c r="A91" s="149"/>
      <c r="C91" s="160"/>
      <c r="D91" s="160"/>
      <c r="E91" s="160"/>
      <c r="F91" s="160"/>
      <c r="G91" s="160"/>
      <c r="H91" s="160"/>
      <c r="I91" s="160"/>
      <c r="J91" s="160"/>
      <c r="K91" s="163"/>
      <c r="L91" s="160"/>
      <c r="M91" s="160"/>
      <c r="N91" s="164"/>
      <c r="O91" s="165"/>
      <c r="P91" s="166"/>
      <c r="Q91" s="167"/>
      <c r="R91" s="164"/>
      <c r="S91" s="166"/>
      <c r="T91" s="167"/>
      <c r="U91" s="164"/>
      <c r="V91" s="160"/>
      <c r="W91" s="160"/>
      <c r="X91" s="160"/>
      <c r="Y91" s="160"/>
      <c r="Z91" s="160"/>
      <c r="AA91" s="160"/>
    </row>
    <row r="92" spans="1:27">
      <c r="A92" s="149"/>
      <c r="C92" s="160"/>
      <c r="D92" s="160"/>
      <c r="E92" s="160"/>
      <c r="F92" s="160"/>
      <c r="G92" s="160"/>
      <c r="H92" s="160"/>
      <c r="I92" s="160"/>
      <c r="J92" s="160"/>
      <c r="K92" s="163"/>
      <c r="L92" s="160"/>
      <c r="M92" s="160"/>
      <c r="N92" s="164"/>
      <c r="O92" s="165"/>
      <c r="P92" s="166"/>
      <c r="Q92" s="167"/>
      <c r="R92" s="164"/>
      <c r="S92" s="166"/>
      <c r="T92" s="167"/>
      <c r="U92" s="164"/>
      <c r="V92" s="160"/>
      <c r="W92" s="160"/>
      <c r="X92" s="160"/>
      <c r="Y92" s="160"/>
      <c r="Z92" s="160"/>
      <c r="AA92" s="160"/>
    </row>
    <row r="93" spans="1:27">
      <c r="A93" s="168"/>
      <c r="B93" s="169"/>
      <c r="C93" s="170"/>
      <c r="D93" s="170"/>
      <c r="E93" s="170"/>
      <c r="F93" s="170"/>
      <c r="G93" s="170"/>
      <c r="H93" s="170"/>
      <c r="I93" s="170"/>
      <c r="J93" s="170"/>
      <c r="K93" s="171"/>
      <c r="L93" s="170"/>
      <c r="M93" s="170"/>
      <c r="N93" s="172"/>
      <c r="O93" s="173"/>
      <c r="P93" s="174"/>
      <c r="Q93" s="175"/>
      <c r="R93" s="172"/>
      <c r="S93" s="174"/>
      <c r="T93" s="175"/>
      <c r="U93" s="172"/>
      <c r="V93" s="160"/>
      <c r="W93" s="160"/>
      <c r="X93" s="160"/>
      <c r="Y93" s="160"/>
      <c r="Z93" s="160"/>
      <c r="AA93" s="160"/>
    </row>
    <row r="94" spans="1:27">
      <c r="A94" s="96" t="s">
        <v>54</v>
      </c>
      <c r="B94" s="104"/>
      <c r="C94" s="75" t="s">
        <v>212</v>
      </c>
      <c r="D94" s="75"/>
      <c r="E94" s="95"/>
      <c r="F94" s="95"/>
      <c r="G94" s="95"/>
      <c r="H94" s="95"/>
      <c r="I94" s="95"/>
      <c r="J94" s="95"/>
      <c r="K94" s="65"/>
      <c r="L94" s="65"/>
      <c r="M94" s="65"/>
      <c r="N94" s="65"/>
      <c r="O94" s="65"/>
      <c r="P94" s="176">
        <f>SUM(P76:P93)</f>
        <v>209704.04836988467</v>
      </c>
      <c r="Q94" s="65"/>
      <c r="R94" s="177">
        <f>SUM(R76:R93)</f>
        <v>12723262.002949867</v>
      </c>
      <c r="S94" s="177">
        <f>SUM(S76:S93)</f>
        <v>12513557.954579983</v>
      </c>
      <c r="T94" s="177">
        <f>SUM(T76:T93)</f>
        <v>-563341</v>
      </c>
      <c r="U94" s="177">
        <f>SUM(U76:U93)</f>
        <v>12159921.002949867</v>
      </c>
      <c r="V94" s="160"/>
      <c r="W94" s="160"/>
      <c r="X94" s="160"/>
      <c r="Y94" s="160"/>
      <c r="Z94" s="160"/>
      <c r="AA94" s="160"/>
    </row>
    <row r="95" spans="1:27">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row>
    <row r="96" spans="1:27">
      <c r="A96" s="178">
        <v>3</v>
      </c>
      <c r="B96" s="115"/>
      <c r="C96" s="115" t="s">
        <v>213</v>
      </c>
      <c r="D96" s="160"/>
      <c r="E96" s="160"/>
      <c r="F96" s="160"/>
      <c r="G96" s="160"/>
      <c r="H96" s="160"/>
      <c r="I96" s="160"/>
      <c r="J96" s="160"/>
      <c r="K96" s="160"/>
      <c r="L96" s="160"/>
      <c r="M96" s="160"/>
      <c r="N96" s="160"/>
      <c r="O96" s="160"/>
      <c r="P96" s="160"/>
      <c r="Q96" s="160"/>
      <c r="R96" s="176"/>
      <c r="S96" s="176">
        <f>S94</f>
        <v>12513557.954579983</v>
      </c>
      <c r="T96" s="160"/>
      <c r="U96" s="160"/>
      <c r="V96" s="160"/>
      <c r="W96" s="160"/>
      <c r="X96" s="160"/>
      <c r="Y96" s="160"/>
      <c r="Z96" s="160"/>
      <c r="AA96" s="160"/>
    </row>
    <row r="97" spans="1:26">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row>
    <row r="98" spans="1:26">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row>
    <row r="99" spans="1:26">
      <c r="A99" s="160" t="s">
        <v>214</v>
      </c>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row>
    <row r="100" spans="1:26" ht="15.75" thickBot="1">
      <c r="A100" s="179" t="s">
        <v>215</v>
      </c>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row>
    <row r="101" spans="1:26">
      <c r="A101" s="180" t="s">
        <v>216</v>
      </c>
      <c r="B101" s="64"/>
      <c r="C101" s="186" t="s">
        <v>217</v>
      </c>
      <c r="D101" s="186"/>
      <c r="E101" s="186"/>
      <c r="F101" s="186"/>
      <c r="G101" s="186"/>
      <c r="H101" s="186"/>
      <c r="I101" s="186"/>
      <c r="J101" s="186"/>
      <c r="K101" s="186"/>
      <c r="L101" s="186"/>
      <c r="M101" s="186"/>
      <c r="N101" s="186"/>
      <c r="O101" s="186"/>
      <c r="P101" s="186"/>
      <c r="Q101" s="186"/>
      <c r="R101" s="186"/>
      <c r="S101" s="181"/>
      <c r="T101" s="160"/>
      <c r="U101" s="160"/>
      <c r="V101" s="160"/>
      <c r="W101" s="160"/>
      <c r="X101" s="160"/>
      <c r="Y101" s="160"/>
    </row>
    <row r="102" spans="1:26" ht="30" customHeight="1">
      <c r="A102" s="180" t="s">
        <v>218</v>
      </c>
      <c r="B102" s="64"/>
      <c r="C102" s="186" t="s">
        <v>219</v>
      </c>
      <c r="D102" s="186"/>
      <c r="E102" s="186"/>
      <c r="F102" s="186"/>
      <c r="G102" s="186"/>
      <c r="H102" s="186"/>
      <c r="I102" s="186"/>
      <c r="J102" s="186"/>
      <c r="K102" s="186"/>
      <c r="L102" s="186"/>
      <c r="M102" s="186"/>
      <c r="N102" s="186"/>
      <c r="O102" s="186"/>
      <c r="P102" s="186"/>
      <c r="Q102" s="186"/>
      <c r="R102" s="186"/>
      <c r="S102" s="181"/>
      <c r="T102" s="160"/>
      <c r="U102" s="160"/>
      <c r="V102" s="160"/>
      <c r="W102" s="160"/>
      <c r="X102" s="160"/>
      <c r="Y102" s="160"/>
    </row>
    <row r="103" spans="1:26" ht="33" customHeight="1">
      <c r="A103" s="180" t="s">
        <v>220</v>
      </c>
      <c r="B103" s="64"/>
      <c r="C103" s="186" t="s">
        <v>221</v>
      </c>
      <c r="D103" s="186"/>
      <c r="E103" s="186"/>
      <c r="F103" s="186"/>
      <c r="G103" s="186"/>
      <c r="H103" s="186"/>
      <c r="I103" s="186"/>
      <c r="J103" s="186"/>
      <c r="K103" s="186"/>
      <c r="L103" s="186"/>
      <c r="M103" s="186"/>
      <c r="N103" s="186"/>
      <c r="O103" s="186"/>
      <c r="P103" s="186"/>
      <c r="Q103" s="186"/>
      <c r="R103" s="186"/>
      <c r="S103" s="182"/>
      <c r="T103" s="160"/>
      <c r="U103" s="160"/>
      <c r="V103" s="160"/>
      <c r="W103" s="160"/>
      <c r="X103" s="160"/>
      <c r="Y103" s="160"/>
    </row>
    <row r="104" spans="1:26" ht="17.25" customHeight="1">
      <c r="A104" s="180" t="s">
        <v>222</v>
      </c>
      <c r="B104" s="64"/>
      <c r="C104" s="186" t="s">
        <v>223</v>
      </c>
      <c r="D104" s="186"/>
      <c r="E104" s="186"/>
      <c r="F104" s="186"/>
      <c r="G104" s="186"/>
      <c r="H104" s="186"/>
      <c r="I104" s="186"/>
      <c r="J104" s="186"/>
      <c r="K104" s="186"/>
      <c r="L104" s="186"/>
      <c r="M104" s="186"/>
      <c r="N104" s="186"/>
      <c r="O104" s="186"/>
      <c r="P104" s="186"/>
      <c r="Q104" s="186"/>
      <c r="R104" s="186"/>
      <c r="S104" s="182"/>
      <c r="T104" s="160"/>
      <c r="U104" s="160"/>
      <c r="V104" s="160"/>
      <c r="W104" s="160"/>
      <c r="X104" s="160"/>
      <c r="Y104" s="160"/>
    </row>
    <row r="105" spans="1:26" ht="17.25" customHeight="1">
      <c r="A105" s="180" t="s">
        <v>224</v>
      </c>
      <c r="B105" s="64"/>
      <c r="C105" s="185" t="s">
        <v>225</v>
      </c>
      <c r="D105" s="185"/>
      <c r="E105" s="185"/>
      <c r="F105" s="185"/>
      <c r="G105" s="185"/>
      <c r="H105" s="185"/>
      <c r="I105" s="185"/>
      <c r="J105" s="185"/>
      <c r="K105" s="185"/>
      <c r="L105" s="185"/>
      <c r="M105" s="185"/>
      <c r="N105" s="185"/>
      <c r="O105" s="185"/>
      <c r="P105" s="185"/>
      <c r="Q105" s="185"/>
      <c r="R105" s="185"/>
      <c r="S105" s="181"/>
      <c r="T105" s="160"/>
      <c r="U105" s="160"/>
      <c r="V105" s="160"/>
      <c r="W105" s="160"/>
      <c r="X105" s="160"/>
      <c r="Y105" s="160"/>
    </row>
    <row r="106" spans="1:26" ht="17.25" customHeight="1">
      <c r="A106" s="180" t="s">
        <v>226</v>
      </c>
      <c r="B106" s="64"/>
      <c r="C106" s="185" t="s">
        <v>227</v>
      </c>
      <c r="D106" s="185"/>
      <c r="E106" s="185"/>
      <c r="F106" s="185"/>
      <c r="G106" s="185"/>
      <c r="H106" s="185"/>
      <c r="I106" s="185"/>
      <c r="J106" s="185"/>
      <c r="K106" s="185"/>
      <c r="L106" s="185"/>
      <c r="M106" s="185"/>
      <c r="N106" s="185"/>
      <c r="O106" s="185"/>
      <c r="P106" s="185"/>
      <c r="Q106" s="185"/>
      <c r="R106" s="185"/>
      <c r="S106" s="181"/>
      <c r="T106" s="160"/>
      <c r="U106" s="160"/>
      <c r="V106" s="160"/>
      <c r="W106" s="160"/>
      <c r="X106" s="160"/>
      <c r="Y106" s="160"/>
    </row>
    <row r="107" spans="1:26" ht="15.75" customHeight="1">
      <c r="A107" s="180" t="s">
        <v>228</v>
      </c>
      <c r="B107" s="64"/>
      <c r="C107" s="185" t="s">
        <v>229</v>
      </c>
      <c r="D107" s="185"/>
      <c r="E107" s="185"/>
      <c r="F107" s="185"/>
      <c r="G107" s="185"/>
      <c r="H107" s="185"/>
      <c r="I107" s="185"/>
      <c r="J107" s="185"/>
      <c r="K107" s="185"/>
      <c r="L107" s="185"/>
      <c r="M107" s="185"/>
      <c r="N107" s="185"/>
      <c r="O107" s="185"/>
      <c r="P107" s="185"/>
      <c r="Q107" s="185"/>
      <c r="R107" s="185"/>
      <c r="S107" s="181"/>
      <c r="T107" s="160"/>
      <c r="U107" s="160"/>
      <c r="V107" s="160"/>
      <c r="W107" s="160"/>
      <c r="X107" s="160"/>
      <c r="Y107" s="160"/>
    </row>
    <row r="108" spans="1:26" ht="17.25" customHeight="1">
      <c r="A108" s="180" t="s">
        <v>230</v>
      </c>
      <c r="B108" s="64"/>
      <c r="C108" s="185" t="s">
        <v>231</v>
      </c>
      <c r="D108" s="185"/>
      <c r="E108" s="185"/>
      <c r="F108" s="185"/>
      <c r="G108" s="185"/>
      <c r="H108" s="185"/>
      <c r="I108" s="185"/>
      <c r="J108" s="185"/>
      <c r="K108" s="185"/>
      <c r="L108" s="185"/>
      <c r="M108" s="185"/>
      <c r="N108" s="185"/>
      <c r="O108" s="185"/>
      <c r="P108" s="185"/>
      <c r="Q108" s="185"/>
      <c r="R108" s="185"/>
      <c r="S108" s="160"/>
      <c r="T108" s="160"/>
      <c r="U108" s="160"/>
      <c r="V108" s="160"/>
      <c r="W108" s="160"/>
      <c r="X108" s="160"/>
      <c r="Y108" s="160"/>
    </row>
    <row r="109" spans="1:26" ht="15.75" customHeight="1">
      <c r="A109" s="180" t="s">
        <v>232</v>
      </c>
      <c r="B109" s="64"/>
      <c r="C109" s="185" t="s">
        <v>233</v>
      </c>
      <c r="D109" s="185"/>
      <c r="E109" s="185"/>
      <c r="F109" s="185"/>
      <c r="G109" s="185"/>
      <c r="H109" s="185"/>
      <c r="I109" s="185"/>
      <c r="J109" s="185"/>
      <c r="K109" s="185"/>
      <c r="L109" s="185"/>
      <c r="M109" s="185"/>
      <c r="N109" s="185"/>
      <c r="O109" s="185"/>
      <c r="P109" s="185"/>
      <c r="Q109" s="185"/>
      <c r="R109" s="185"/>
      <c r="S109" s="117"/>
      <c r="T109" s="160"/>
      <c r="U109" s="160"/>
      <c r="V109" s="160"/>
      <c r="W109" s="160"/>
      <c r="X109" s="160"/>
      <c r="Y109" s="160"/>
    </row>
    <row r="110" spans="1:26">
      <c r="B110" s="64"/>
      <c r="C110" s="94"/>
      <c r="D110" s="94"/>
      <c r="E110" s="95"/>
      <c r="F110" s="95"/>
      <c r="G110" s="95"/>
      <c r="H110" s="95"/>
      <c r="I110" s="95"/>
      <c r="J110" s="95"/>
      <c r="K110" s="65"/>
      <c r="L110" s="115"/>
      <c r="M110" s="115"/>
      <c r="N110" s="88"/>
      <c r="O110" s="115"/>
      <c r="Q110" s="65"/>
      <c r="R110" s="117"/>
      <c r="S110" s="117"/>
      <c r="T110" s="160"/>
      <c r="U110" s="160"/>
      <c r="V110" s="160"/>
      <c r="W110" s="160"/>
      <c r="X110" s="160"/>
      <c r="Y110" s="160"/>
    </row>
    <row r="111" spans="1:26">
      <c r="B111" s="64"/>
      <c r="C111" s="183"/>
      <c r="D111" s="94"/>
      <c r="E111" s="95"/>
      <c r="F111" s="95"/>
      <c r="G111" s="95"/>
      <c r="H111" s="95"/>
      <c r="I111" s="95"/>
      <c r="J111" s="95"/>
      <c r="K111" s="65"/>
      <c r="L111" s="115"/>
      <c r="M111" s="115"/>
      <c r="N111" s="88"/>
      <c r="O111" s="115"/>
      <c r="Q111" s="65"/>
      <c r="R111" s="117"/>
      <c r="S111" s="117"/>
      <c r="T111" s="160"/>
      <c r="U111" s="160"/>
      <c r="V111" s="160"/>
      <c r="W111" s="160"/>
      <c r="X111" s="160"/>
      <c r="Y111" s="160"/>
    </row>
    <row r="112" spans="1:26">
      <c r="B112" s="64"/>
      <c r="C112" s="94"/>
      <c r="D112" s="94"/>
      <c r="E112" s="95"/>
      <c r="F112" s="95"/>
      <c r="G112" s="95"/>
      <c r="H112" s="95"/>
      <c r="I112" s="95"/>
      <c r="J112" s="95"/>
      <c r="K112" s="65"/>
      <c r="L112" s="115"/>
      <c r="M112" s="115"/>
      <c r="N112" s="88"/>
      <c r="O112" s="115"/>
      <c r="Q112" s="65"/>
      <c r="R112" s="117"/>
      <c r="S112" s="117"/>
      <c r="T112" s="160"/>
      <c r="U112" s="160"/>
      <c r="V112" s="160"/>
      <c r="W112" s="160"/>
      <c r="X112" s="160"/>
      <c r="Y112" s="160"/>
    </row>
    <row r="113" spans="1:25">
      <c r="B113" s="64"/>
      <c r="C113" s="94"/>
      <c r="D113" s="94"/>
      <c r="E113" s="95"/>
      <c r="F113" s="95"/>
      <c r="G113" s="95"/>
      <c r="H113" s="95"/>
      <c r="I113" s="95"/>
      <c r="J113" s="95"/>
      <c r="K113" s="65"/>
      <c r="L113" s="115"/>
      <c r="M113" s="115"/>
      <c r="N113" s="88"/>
      <c r="O113" s="115"/>
      <c r="Q113" s="65"/>
      <c r="R113" s="117"/>
      <c r="S113" s="117"/>
      <c r="T113" s="160"/>
      <c r="U113" s="160"/>
      <c r="V113" s="160"/>
      <c r="W113" s="160"/>
      <c r="X113" s="160"/>
      <c r="Y113" s="160"/>
    </row>
    <row r="114" spans="1:25">
      <c r="B114" s="64"/>
      <c r="C114" s="94"/>
      <c r="D114" s="94"/>
      <c r="E114" s="95"/>
      <c r="F114" s="95"/>
      <c r="G114" s="95"/>
      <c r="H114" s="95"/>
      <c r="I114" s="95"/>
      <c r="J114" s="95"/>
      <c r="K114" s="65"/>
      <c r="L114" s="115"/>
      <c r="M114" s="115"/>
      <c r="N114" s="88"/>
      <c r="O114" s="115"/>
      <c r="Q114" s="65"/>
      <c r="R114" s="117"/>
      <c r="S114" s="117"/>
      <c r="T114" s="160"/>
      <c r="U114" s="160"/>
      <c r="V114" s="160"/>
      <c r="W114" s="160"/>
      <c r="X114" s="160"/>
      <c r="Y114" s="160"/>
    </row>
    <row r="115" spans="1:25">
      <c r="B115" s="64"/>
      <c r="C115" s="94"/>
      <c r="D115" s="94"/>
      <c r="E115" s="95"/>
      <c r="F115" s="95"/>
      <c r="G115" s="95"/>
      <c r="H115" s="95"/>
      <c r="I115" s="95"/>
      <c r="J115" s="95"/>
      <c r="K115" s="65"/>
      <c r="L115" s="115"/>
      <c r="M115" s="115"/>
      <c r="N115" s="88"/>
      <c r="O115" s="115"/>
      <c r="Q115" s="65"/>
      <c r="R115" s="117"/>
      <c r="S115" s="117"/>
      <c r="T115" s="160"/>
      <c r="U115" s="160"/>
      <c r="V115" s="160"/>
      <c r="W115" s="160"/>
      <c r="X115" s="160"/>
      <c r="Y115" s="160"/>
    </row>
    <row r="116" spans="1:25">
      <c r="B116" s="64"/>
      <c r="C116" s="94"/>
      <c r="D116" s="94"/>
      <c r="E116" s="95"/>
      <c r="F116" s="95"/>
      <c r="G116" s="95"/>
      <c r="H116" s="95"/>
      <c r="I116" s="95"/>
      <c r="J116" s="95"/>
      <c r="K116" s="65"/>
      <c r="L116" s="115"/>
      <c r="M116" s="115"/>
      <c r="N116" s="88"/>
      <c r="O116" s="115"/>
      <c r="Q116" s="65"/>
      <c r="R116" s="117"/>
      <c r="S116" s="117"/>
      <c r="T116" s="160"/>
      <c r="U116" s="160"/>
      <c r="V116" s="160"/>
      <c r="W116" s="160"/>
      <c r="X116" s="160"/>
      <c r="Y116" s="160"/>
    </row>
    <row r="117" spans="1:25">
      <c r="B117" s="64"/>
      <c r="C117" s="94"/>
      <c r="D117" s="94"/>
      <c r="E117" s="95"/>
      <c r="F117" s="95"/>
      <c r="G117" s="95"/>
      <c r="H117" s="95"/>
      <c r="I117" s="95"/>
      <c r="J117" s="95"/>
      <c r="K117" s="65"/>
      <c r="L117" s="115"/>
      <c r="M117" s="115"/>
      <c r="N117" s="88"/>
      <c r="O117" s="115"/>
      <c r="Q117" s="65"/>
      <c r="R117" s="117"/>
      <c r="S117" s="117"/>
      <c r="T117" s="160"/>
      <c r="U117" s="160"/>
      <c r="V117" s="160"/>
      <c r="W117" s="160"/>
      <c r="X117" s="160"/>
      <c r="Y117" s="160"/>
    </row>
    <row r="118" spans="1:25">
      <c r="B118" s="64"/>
      <c r="C118" s="94"/>
      <c r="D118" s="94"/>
      <c r="E118" s="95"/>
      <c r="F118" s="95"/>
      <c r="G118" s="95"/>
      <c r="H118" s="95"/>
      <c r="I118" s="95"/>
      <c r="J118" s="95"/>
      <c r="K118" s="65"/>
      <c r="L118" s="115"/>
      <c r="M118" s="115"/>
      <c r="N118" s="88"/>
      <c r="O118" s="115"/>
      <c r="Q118" s="65"/>
      <c r="R118" s="117"/>
      <c r="S118" s="117"/>
      <c r="T118" s="160"/>
      <c r="U118" s="160"/>
      <c r="V118" s="160"/>
      <c r="W118" s="160"/>
      <c r="X118" s="160"/>
      <c r="Y118" s="160"/>
    </row>
    <row r="119" spans="1:25">
      <c r="B119" s="64"/>
      <c r="C119" s="94"/>
      <c r="D119" s="94"/>
      <c r="E119" s="95"/>
      <c r="F119" s="95"/>
      <c r="G119" s="95"/>
      <c r="H119" s="95"/>
      <c r="I119" s="95"/>
      <c r="J119" s="95"/>
      <c r="K119" s="65"/>
      <c r="L119" s="115"/>
      <c r="M119" s="115"/>
      <c r="N119" s="88"/>
      <c r="O119" s="115"/>
      <c r="Q119" s="65"/>
      <c r="R119" s="117"/>
      <c r="S119" s="117"/>
      <c r="T119" s="160"/>
      <c r="U119" s="160"/>
      <c r="V119" s="160"/>
      <c r="W119" s="160"/>
      <c r="X119" s="160"/>
      <c r="Y119" s="160"/>
    </row>
    <row r="120" spans="1:25" ht="15.75">
      <c r="A120" s="114"/>
      <c r="B120" s="64"/>
      <c r="C120" s="94"/>
      <c r="D120" s="94"/>
      <c r="E120" s="95"/>
      <c r="F120" s="95"/>
      <c r="G120" s="95"/>
      <c r="H120" s="95"/>
      <c r="I120" s="95"/>
      <c r="J120" s="95"/>
      <c r="K120" s="65"/>
      <c r="L120" s="115"/>
      <c r="M120" s="115"/>
      <c r="N120" s="88"/>
      <c r="O120" s="115"/>
      <c r="Q120" s="65"/>
      <c r="R120" s="116"/>
      <c r="S120" s="90"/>
      <c r="T120" s="160"/>
      <c r="U120" s="160"/>
      <c r="V120" s="160"/>
      <c r="W120" s="160"/>
      <c r="X120" s="160"/>
      <c r="Y120" s="160"/>
    </row>
    <row r="121" spans="1:25" ht="15.75">
      <c r="A121" s="114"/>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row>
    <row r="122" spans="1:25">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row>
    <row r="123" spans="1:25">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row>
    <row r="124" spans="1:25">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row>
    <row r="125" spans="1:25">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row>
    <row r="126" spans="1:25">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row>
    <row r="127" spans="1:25">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row>
    <row r="128" spans="1:25">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row>
    <row r="129" spans="3:25">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row>
    <row r="130" spans="3:25">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row>
    <row r="131" spans="3:25">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row>
    <row r="132" spans="3:25">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row>
    <row r="133" spans="3:25">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row>
    <row r="134" spans="3:25">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row>
    <row r="135" spans="3:25">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row>
    <row r="136" spans="3:25">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row>
    <row r="137" spans="3:25">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row>
    <row r="138" spans="3:25">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row>
    <row r="139" spans="3:25">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row>
    <row r="140" spans="3:25">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row>
    <row r="141" spans="3:25">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row>
    <row r="142" spans="3:25">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row>
    <row r="143" spans="3:25">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row>
    <row r="144" spans="3:25">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row>
    <row r="145" spans="3:25">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row>
    <row r="146" spans="3:25">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row>
    <row r="147" spans="3:25">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row>
    <row r="148" spans="3:25">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row>
    <row r="149" spans="3:25">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row>
    <row r="150" spans="3:25">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row>
    <row r="151" spans="3:25">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row>
    <row r="152" spans="3:25">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row>
    <row r="153" spans="3:25">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row>
    <row r="154" spans="3:25">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row>
    <row r="155" spans="3:25">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row>
    <row r="156" spans="3:25">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row>
    <row r="157" spans="3:25">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row>
    <row r="158" spans="3:25">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row>
    <row r="159" spans="3:25">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row>
    <row r="160" spans="3:25">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row>
    <row r="161" spans="3:25">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row>
    <row r="162" spans="3:25">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row>
    <row r="163" spans="3:25">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row>
    <row r="164" spans="3:25">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row>
    <row r="165" spans="3:25">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row>
    <row r="166" spans="3:25">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row>
    <row r="167" spans="3:25">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row>
    <row r="168" spans="3:25">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row>
    <row r="169" spans="3:25">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row>
    <row r="170" spans="3:25">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row>
    <row r="171" spans="3:25">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row>
    <row r="172" spans="3:25">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row>
    <row r="173" spans="3:25">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row>
    <row r="174" spans="3:25">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row>
    <row r="175" spans="3:25">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row>
    <row r="176" spans="3:2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row>
    <row r="177" spans="3:2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row>
    <row r="178" spans="3:2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row>
    <row r="179" spans="3:2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row>
    <row r="180" spans="3:25">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row>
    <row r="181" spans="3:25">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row>
    <row r="182" spans="3:25">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row>
    <row r="183" spans="3:25">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row>
    <row r="184" spans="3:25">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row>
    <row r="185" spans="3:25">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row>
    <row r="186" spans="3:25">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row>
    <row r="187" spans="3:25">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row>
    <row r="188" spans="3:25">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row>
    <row r="189" spans="3:25">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row>
    <row r="190" spans="3:25">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row>
    <row r="191" spans="3:25">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row>
    <row r="192" spans="3:25">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row>
    <row r="193" spans="3:25">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row>
    <row r="194" spans="3:25">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row>
    <row r="195" spans="3:25">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row>
    <row r="196" spans="3:25">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row>
    <row r="197" spans="3:25">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row>
    <row r="198" spans="3:25">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row>
    <row r="199" spans="3:25">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row>
    <row r="200" spans="3:25">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row>
    <row r="201" spans="3:25">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row>
    <row r="202" spans="3:25">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row>
    <row r="203" spans="3:25">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row>
    <row r="204" spans="3:25">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row>
    <row r="205" spans="3:25">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row>
    <row r="206" spans="3:25">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row>
    <row r="207" spans="3:25">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row>
    <row r="208" spans="3:25">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row>
    <row r="209" spans="3:25">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row>
    <row r="210" spans="3:25">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row>
    <row r="211" spans="3:25">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row>
    <row r="212" spans="3:25">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row>
    <row r="213" spans="3:25">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row>
    <row r="214" spans="3:25">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row>
    <row r="215" spans="3:25">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row>
    <row r="216" spans="3:25">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row>
    <row r="217" spans="3:25">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row>
    <row r="218" spans="3:25">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row>
    <row r="219" spans="3:25">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row>
    <row r="220" spans="3:25">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row>
    <row r="221" spans="3:25">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row>
    <row r="222" spans="3:25">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row>
    <row r="223" spans="3:25">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row>
    <row r="224" spans="3:25">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row>
    <row r="225" spans="3:25">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row>
    <row r="226" spans="3:25">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row>
    <row r="227" spans="3:25">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row>
    <row r="228" spans="3:25">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row>
    <row r="229" spans="3:25">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row>
    <row r="230" spans="3:25">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row>
    <row r="231" spans="3:25">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row>
    <row r="232" spans="3:25">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row>
    <row r="233" spans="3:25">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row>
    <row r="234" spans="3:25">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row>
    <row r="235" spans="3:25">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row>
    <row r="236" spans="3:25">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row>
    <row r="237" spans="3:25">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row>
    <row r="238" spans="3:25">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row>
    <row r="239" spans="3:25">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row>
    <row r="240" spans="3:25">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row>
    <row r="241" spans="3:25">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row>
    <row r="242" spans="3:25">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row>
    <row r="243" spans="3:25">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row>
    <row r="244" spans="3:25">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row>
    <row r="245" spans="3:25">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row>
    <row r="246" spans="3:25">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row>
    <row r="247" spans="3:25">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row>
    <row r="248" spans="3:25">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row>
    <row r="249" spans="3:25">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row>
    <row r="250" spans="3:25">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row>
    <row r="251" spans="3:25">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row>
    <row r="252" spans="3:25">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row>
    <row r="253" spans="3:25">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row>
    <row r="254" spans="3:25">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row>
    <row r="255" spans="3:25">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row>
    <row r="256" spans="3:25">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row>
    <row r="257" spans="3:25">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row>
    <row r="258" spans="3:25">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row>
    <row r="259" spans="3:25">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row>
    <row r="260" spans="3:25">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row>
    <row r="261" spans="3:25">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row>
    <row r="262" spans="3:25">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row>
    <row r="263" spans="3:25">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row>
    <row r="264" spans="3:25">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row>
    <row r="265" spans="3:25">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row>
    <row r="266" spans="3:25">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row>
    <row r="267" spans="3:25">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row>
    <row r="268" spans="3:25">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row>
    <row r="269" spans="3:25">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row>
    <row r="270" spans="3:25">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row>
    <row r="271" spans="3:25">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row>
    <row r="272" spans="3:25">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row>
    <row r="273" spans="3:25">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row>
    <row r="274" spans="3:25">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row>
    <row r="275" spans="3:25">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row>
    <row r="276" spans="3:25">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row>
    <row r="277" spans="3:25">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row>
    <row r="278" spans="3:25">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row>
    <row r="279" spans="3:25">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row>
    <row r="280" spans="3:25">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row>
    <row r="281" spans="3:25">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row>
    <row r="282" spans="3:25">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row>
    <row r="283" spans="3:25">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row>
    <row r="284" spans="3:25">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row>
    <row r="285" spans="3:25">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row>
    <row r="286" spans="3:25">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row>
    <row r="287" spans="3:25">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row>
    <row r="288" spans="3:25">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row>
    <row r="289" spans="3:25">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row>
    <row r="290" spans="3:25">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row>
    <row r="291" spans="3:25">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row>
    <row r="292" spans="3:25">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row>
    <row r="293" spans="3:25">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row>
    <row r="294" spans="3:25">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row>
    <row r="295" spans="3:25">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row>
    <row r="296" spans="3:25">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row>
    <row r="297" spans="3:25">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row>
    <row r="298" spans="3:25">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row>
    <row r="299" spans="3:25">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row>
    <row r="300" spans="3:25">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row>
    <row r="301" spans="3:25">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row>
    <row r="302" spans="3:25">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row>
    <row r="303" spans="3:25">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row>
    <row r="304" spans="3:25">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row>
    <row r="305" spans="3:25">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row>
    <row r="306" spans="3:25">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row>
    <row r="307" spans="3:25">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row>
    <row r="308" spans="3:25">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row>
    <row r="309" spans="3:25">
      <c r="C309" s="160"/>
      <c r="D309" s="160"/>
      <c r="E309" s="160"/>
      <c r="F309" s="160"/>
      <c r="G309" s="160"/>
      <c r="H309" s="160"/>
      <c r="I309" s="160"/>
      <c r="J309" s="160"/>
      <c r="K309" s="160"/>
      <c r="L309" s="160"/>
      <c r="M309" s="160"/>
      <c r="N309" s="160"/>
      <c r="O309" s="160"/>
      <c r="P309" s="160"/>
      <c r="Q309" s="160"/>
      <c r="R309" s="160"/>
      <c r="S309" s="160"/>
    </row>
    <row r="310" spans="3:25">
      <c r="C310" s="160"/>
      <c r="D310" s="160"/>
      <c r="E310" s="160"/>
      <c r="F310" s="160"/>
      <c r="G310" s="160"/>
      <c r="H310" s="160"/>
      <c r="I310" s="160"/>
      <c r="J310" s="160"/>
      <c r="K310" s="160"/>
      <c r="L310" s="160"/>
      <c r="M310" s="160"/>
      <c r="N310" s="160"/>
      <c r="O310" s="160"/>
      <c r="P310" s="160"/>
      <c r="Q310" s="160"/>
      <c r="R310" s="160"/>
      <c r="S310" s="160"/>
    </row>
    <row r="311" spans="3:25">
      <c r="C311" s="160"/>
      <c r="D311" s="160"/>
      <c r="E311" s="160"/>
      <c r="F311" s="160"/>
      <c r="G311" s="160"/>
      <c r="H311" s="160"/>
      <c r="I311" s="160"/>
      <c r="J311" s="160"/>
      <c r="K311" s="160"/>
      <c r="L311" s="160"/>
      <c r="M311" s="160"/>
      <c r="N311" s="160"/>
      <c r="O311" s="160"/>
      <c r="P311" s="160"/>
      <c r="Q311" s="160"/>
      <c r="R311" s="160"/>
      <c r="S311" s="160"/>
    </row>
    <row r="312" spans="3:25">
      <c r="C312" s="160"/>
      <c r="D312" s="160"/>
      <c r="E312" s="160"/>
      <c r="F312" s="160"/>
      <c r="G312" s="160"/>
      <c r="H312" s="160"/>
      <c r="I312" s="160"/>
      <c r="J312" s="160"/>
      <c r="K312" s="160"/>
      <c r="L312" s="160"/>
      <c r="M312" s="160"/>
      <c r="N312" s="160"/>
      <c r="O312" s="160"/>
      <c r="P312" s="160"/>
      <c r="Q312" s="160"/>
      <c r="R312" s="160"/>
      <c r="S312" s="160"/>
    </row>
    <row r="313" spans="3:25">
      <c r="C313" s="160"/>
      <c r="D313" s="160"/>
      <c r="E313" s="160"/>
      <c r="F313" s="160"/>
      <c r="G313" s="160"/>
      <c r="H313" s="160"/>
      <c r="I313" s="160"/>
      <c r="J313" s="160"/>
      <c r="K313" s="160"/>
      <c r="L313" s="160"/>
      <c r="M313" s="160"/>
      <c r="N313" s="160"/>
      <c r="O313" s="160"/>
      <c r="P313" s="160"/>
      <c r="Q313" s="160"/>
      <c r="R313" s="160"/>
      <c r="S313" s="160"/>
    </row>
    <row r="314" spans="3:25">
      <c r="C314" s="160"/>
      <c r="D314" s="160"/>
      <c r="E314" s="160"/>
      <c r="F314" s="160"/>
      <c r="G314" s="160"/>
      <c r="H314" s="160"/>
      <c r="I314" s="160"/>
      <c r="J314" s="160"/>
      <c r="K314" s="160"/>
      <c r="L314" s="160"/>
      <c r="M314" s="160"/>
      <c r="N314" s="160"/>
      <c r="O314" s="160"/>
      <c r="P314" s="160"/>
      <c r="Q314" s="160"/>
      <c r="R314" s="160"/>
      <c r="S314" s="160"/>
    </row>
    <row r="315" spans="3:25">
      <c r="C315" s="160"/>
      <c r="D315" s="160"/>
      <c r="E315" s="160"/>
      <c r="F315" s="160"/>
      <c r="G315" s="160"/>
      <c r="H315" s="160"/>
      <c r="I315" s="160"/>
      <c r="J315" s="160"/>
      <c r="K315" s="160"/>
      <c r="L315" s="160"/>
      <c r="M315" s="160"/>
      <c r="N315" s="160"/>
      <c r="O315" s="160"/>
      <c r="P315" s="160"/>
      <c r="Q315" s="160"/>
      <c r="R315" s="160"/>
      <c r="S315" s="160"/>
    </row>
    <row r="316" spans="3:25">
      <c r="C316" s="160"/>
      <c r="D316" s="160"/>
      <c r="E316" s="160"/>
      <c r="F316" s="160"/>
      <c r="G316" s="160"/>
      <c r="H316" s="160"/>
      <c r="I316" s="160"/>
      <c r="J316" s="160"/>
      <c r="K316" s="160"/>
      <c r="L316" s="160"/>
      <c r="M316" s="160"/>
      <c r="N316" s="160"/>
      <c r="O316" s="160"/>
      <c r="P316" s="160"/>
      <c r="Q316" s="160"/>
      <c r="R316" s="160"/>
      <c r="S316" s="160"/>
    </row>
  </sheetData>
  <mergeCells count="9">
    <mergeCell ref="C107:R107"/>
    <mergeCell ref="C108:R108"/>
    <mergeCell ref="C109:R109"/>
    <mergeCell ref="C101:R101"/>
    <mergeCell ref="C102:R102"/>
    <mergeCell ref="C103:R103"/>
    <mergeCell ref="C104:R104"/>
    <mergeCell ref="C105:R105"/>
    <mergeCell ref="C106:R106"/>
  </mergeCells>
  <hyperlinks>
    <hyperlink ref="T76" r:id="rId1" display="S:\Transmission\Transmission Strategy &amp; Business Planning\Rates\MISO Attachment O\2015\Final 2015 Rates\Attachment MM\2015 Attach MM - GRE_ER13-674_09_01_2014 OASIS Posting .xlsx"/>
  </hyperlinks>
  <printOptions horizontalCentered="1"/>
  <pageMargins left="0.3" right="0.3" top="0.77" bottom="0.75" header="0.5" footer="0.5"/>
  <pageSetup scale="35" fitToHeight="0" orientation="landscape" r:id="rId2"/>
  <headerFooter alignWithMargins="0"/>
  <rowBreaks count="1" manualBreakCount="1">
    <brk id="60"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316"/>
  <sheetViews>
    <sheetView topLeftCell="M73" zoomScale="80" zoomScaleNormal="80" zoomScaleSheetLayoutView="55" workbookViewId="0">
      <selection activeCell="R94" sqref="R94"/>
    </sheetView>
  </sheetViews>
  <sheetFormatPr defaultColWidth="11.42578125" defaultRowHeight="15"/>
  <cols>
    <col min="1" max="1" width="7.7109375" style="54" customWidth="1"/>
    <col min="2" max="2" width="1.85546875" style="54" customWidth="1"/>
    <col min="3" max="3" width="72.85546875" style="54" bestFit="1" customWidth="1"/>
    <col min="4" max="4" width="15.7109375" style="54" bestFit="1" customWidth="1"/>
    <col min="5" max="9" width="18.5703125" style="54" customWidth="1"/>
    <col min="10" max="10" width="16.7109375" style="54" customWidth="1"/>
    <col min="11" max="11" width="22" style="54" customWidth="1"/>
    <col min="12" max="12" width="17.85546875" style="54" customWidth="1"/>
    <col min="13" max="14" width="16.42578125" style="54" customWidth="1"/>
    <col min="15" max="15" width="18.28515625" style="54" customWidth="1"/>
    <col min="16" max="16" width="19.140625" style="54" customWidth="1"/>
    <col min="17" max="17" width="13.5703125" style="54" customWidth="1"/>
    <col min="18" max="18" width="19.42578125" style="54" customWidth="1"/>
    <col min="19" max="19" width="22" style="54" customWidth="1"/>
    <col min="20" max="20" width="17" style="54" customWidth="1"/>
    <col min="21" max="21" width="18.42578125" style="54" customWidth="1"/>
    <col min="22" max="16384" width="11.42578125" style="54"/>
  </cols>
  <sheetData>
    <row r="1" spans="1:69" ht="15.75">
      <c r="A1" s="53"/>
      <c r="R1" s="55"/>
      <c r="S1" s="56"/>
    </row>
    <row r="2" spans="1:69" ht="15.75">
      <c r="A2" s="53"/>
      <c r="N2" s="55"/>
      <c r="S2" s="56"/>
    </row>
    <row r="4" spans="1:69">
      <c r="N4" s="56" t="s">
        <v>85</v>
      </c>
      <c r="S4" s="56"/>
    </row>
    <row r="5" spans="1:69">
      <c r="C5" s="57" t="s">
        <v>86</v>
      </c>
      <c r="D5" s="57"/>
      <c r="E5" s="57"/>
      <c r="F5" s="57"/>
      <c r="G5" s="58" t="s">
        <v>87</v>
      </c>
      <c r="H5" s="57"/>
      <c r="I5" s="57"/>
      <c r="J5" s="57"/>
      <c r="K5" s="59"/>
      <c r="M5" s="60"/>
      <c r="N5" s="61" t="s">
        <v>234</v>
      </c>
      <c r="S5" s="61"/>
      <c r="T5" s="62"/>
      <c r="U5" s="63"/>
      <c r="V5" s="62"/>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row>
    <row r="6" spans="1:69">
      <c r="C6" s="57"/>
      <c r="D6" s="57"/>
      <c r="E6" s="65" t="s">
        <v>88</v>
      </c>
      <c r="F6" s="65"/>
      <c r="G6" s="65" t="s">
        <v>89</v>
      </c>
      <c r="H6" s="65"/>
      <c r="I6" s="65"/>
      <c r="J6" s="65"/>
      <c r="K6" s="59"/>
      <c r="M6" s="60"/>
      <c r="N6" s="59"/>
      <c r="S6" s="59"/>
      <c r="T6" s="62"/>
      <c r="U6" s="66"/>
      <c r="V6" s="62"/>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row>
    <row r="7" spans="1:69">
      <c r="C7" s="60"/>
      <c r="D7" s="60"/>
      <c r="E7" s="60"/>
      <c r="F7" s="60"/>
      <c r="G7" s="60"/>
      <c r="H7" s="60"/>
      <c r="I7" s="60"/>
      <c r="J7" s="60"/>
      <c r="K7" s="60"/>
      <c r="M7" s="60"/>
      <c r="N7" s="60" t="s">
        <v>90</v>
      </c>
      <c r="S7" s="60"/>
      <c r="T7" s="62"/>
      <c r="U7" s="63"/>
      <c r="V7" s="62"/>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row>
    <row r="8" spans="1:69">
      <c r="A8" s="67"/>
      <c r="C8" s="60"/>
      <c r="D8" s="60"/>
      <c r="E8" s="60"/>
      <c r="F8" s="60"/>
      <c r="G8" s="68" t="s">
        <v>84</v>
      </c>
      <c r="H8" s="60"/>
      <c r="I8" s="60"/>
      <c r="J8" s="60"/>
      <c r="K8" s="60"/>
      <c r="L8" s="60"/>
      <c r="M8" s="60"/>
      <c r="N8" s="60"/>
      <c r="S8" s="60"/>
      <c r="T8" s="62"/>
      <c r="U8" s="63"/>
      <c r="V8" s="62"/>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row>
    <row r="9" spans="1:69">
      <c r="A9" s="67"/>
      <c r="C9" s="60"/>
      <c r="D9" s="60"/>
      <c r="E9" s="60"/>
      <c r="F9" s="60"/>
      <c r="G9" s="69"/>
      <c r="H9" s="60"/>
      <c r="I9" s="60"/>
      <c r="J9" s="60"/>
      <c r="K9" s="60"/>
      <c r="L9" s="60"/>
      <c r="M9" s="60"/>
      <c r="N9" s="60"/>
      <c r="S9" s="60"/>
      <c r="T9" s="62"/>
      <c r="U9" s="63"/>
      <c r="V9" s="62"/>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row>
    <row r="10" spans="1:69">
      <c r="A10" s="67"/>
      <c r="C10" s="60" t="s">
        <v>91</v>
      </c>
      <c r="D10" s="60"/>
      <c r="E10" s="60"/>
      <c r="F10" s="60"/>
      <c r="G10" s="69"/>
      <c r="H10" s="60"/>
      <c r="I10" s="60"/>
      <c r="J10" s="60"/>
      <c r="K10" s="60"/>
      <c r="L10" s="60"/>
      <c r="M10" s="60"/>
      <c r="N10" s="60"/>
      <c r="S10" s="60"/>
      <c r="T10" s="62"/>
      <c r="U10" s="63"/>
      <c r="V10" s="62"/>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row>
    <row r="11" spans="1:69">
      <c r="A11" s="67"/>
      <c r="C11" s="60" t="s">
        <v>92</v>
      </c>
      <c r="D11" s="60"/>
      <c r="E11" s="60"/>
      <c r="F11" s="60"/>
      <c r="G11" s="69"/>
      <c r="L11" s="60"/>
      <c r="M11" s="60"/>
      <c r="N11" s="60"/>
      <c r="S11" s="60"/>
      <c r="T11" s="62"/>
      <c r="U11" s="62"/>
      <c r="V11" s="62"/>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row>
    <row r="12" spans="1:69">
      <c r="A12" s="67"/>
      <c r="C12" s="60"/>
      <c r="D12" s="60"/>
      <c r="E12" s="60"/>
      <c r="F12" s="60"/>
      <c r="G12" s="60"/>
      <c r="L12" s="70"/>
      <c r="M12" s="60"/>
      <c r="N12" s="60"/>
      <c r="S12" s="60"/>
      <c r="T12" s="62"/>
      <c r="U12" s="62"/>
      <c r="V12" s="62"/>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row>
    <row r="13" spans="1:69">
      <c r="C13" s="71" t="s">
        <v>93</v>
      </c>
      <c r="D13" s="71"/>
      <c r="E13" s="71" t="s">
        <v>94</v>
      </c>
      <c r="F13" s="71"/>
      <c r="G13" s="71" t="s">
        <v>95</v>
      </c>
      <c r="L13" s="72" t="s">
        <v>96</v>
      </c>
      <c r="M13" s="65"/>
      <c r="N13" s="72"/>
      <c r="S13" s="72"/>
      <c r="T13" s="73"/>
      <c r="U13" s="72"/>
      <c r="V13" s="7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row>
    <row r="14" spans="1:69" ht="15.75">
      <c r="C14" s="75"/>
      <c r="D14" s="75"/>
      <c r="E14" s="76" t="s">
        <v>97</v>
      </c>
      <c r="F14" s="76"/>
      <c r="G14" s="65"/>
      <c r="M14" s="65"/>
      <c r="T14" s="73"/>
      <c r="U14" s="77"/>
      <c r="V14" s="7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row>
    <row r="15" spans="1:69" ht="15.75">
      <c r="A15" s="67" t="s">
        <v>25</v>
      </c>
      <c r="C15" s="75"/>
      <c r="D15" s="75"/>
      <c r="E15" s="78" t="s">
        <v>98</v>
      </c>
      <c r="F15" s="78"/>
      <c r="G15" s="79" t="s">
        <v>99</v>
      </c>
      <c r="L15" s="79" t="s">
        <v>100</v>
      </c>
      <c r="M15" s="65"/>
      <c r="T15" s="62"/>
      <c r="U15" s="80"/>
      <c r="V15" s="7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row>
    <row r="16" spans="1:69" ht="15.75">
      <c r="A16" s="67" t="s">
        <v>26</v>
      </c>
      <c r="C16" s="81"/>
      <c r="D16" s="81"/>
      <c r="E16" s="65"/>
      <c r="F16" s="65"/>
      <c r="G16" s="65"/>
      <c r="L16" s="65"/>
      <c r="M16" s="65"/>
      <c r="N16" s="65"/>
      <c r="S16" s="65"/>
      <c r="T16" s="62"/>
      <c r="U16" s="73"/>
      <c r="V16" s="7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row>
    <row r="17" spans="1:69" ht="15.75">
      <c r="A17" s="82"/>
      <c r="C17" s="75"/>
      <c r="D17" s="75"/>
      <c r="E17" s="65"/>
      <c r="F17" s="65"/>
      <c r="G17" s="65"/>
      <c r="L17" s="65"/>
      <c r="M17" s="65"/>
      <c r="N17" s="65"/>
      <c r="S17" s="65"/>
      <c r="T17" s="62"/>
      <c r="U17" s="73"/>
      <c r="V17" s="7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row>
    <row r="18" spans="1:69">
      <c r="A18" s="83">
        <v>1</v>
      </c>
      <c r="C18" s="75" t="s">
        <v>101</v>
      </c>
      <c r="D18" s="75"/>
      <c r="E18" s="84" t="s">
        <v>102</v>
      </c>
      <c r="F18" s="84"/>
      <c r="G18" s="85">
        <f>993413784+40815524-18023811</f>
        <v>1016205497</v>
      </c>
      <c r="M18" s="65"/>
      <c r="N18" s="65"/>
      <c r="S18" s="65"/>
      <c r="T18" s="62"/>
      <c r="U18" s="73"/>
      <c r="V18" s="7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row>
    <row r="19" spans="1:69">
      <c r="A19" s="83" t="s">
        <v>103</v>
      </c>
      <c r="C19" s="75" t="s">
        <v>104</v>
      </c>
      <c r="D19" s="75"/>
      <c r="E19" s="84" t="s">
        <v>105</v>
      </c>
      <c r="F19" s="84"/>
      <c r="G19" s="85">
        <v>265908272</v>
      </c>
      <c r="M19" s="65"/>
      <c r="N19" s="65"/>
      <c r="S19" s="65"/>
      <c r="T19" s="62"/>
      <c r="U19" s="73"/>
      <c r="V19" s="7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row>
    <row r="20" spans="1:69">
      <c r="A20" s="83">
        <v>2</v>
      </c>
      <c r="C20" s="75" t="s">
        <v>106</v>
      </c>
      <c r="D20" s="75"/>
      <c r="E20" s="84" t="s">
        <v>107</v>
      </c>
      <c r="F20" s="84"/>
      <c r="G20" s="86">
        <f>+G18-G19</f>
        <v>750297225</v>
      </c>
      <c r="M20" s="65"/>
      <c r="N20" s="65"/>
      <c r="S20" s="65"/>
      <c r="T20" s="62"/>
      <c r="U20" s="73"/>
      <c r="V20" s="7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row>
    <row r="21" spans="1:69">
      <c r="A21" s="83"/>
      <c r="E21" s="84"/>
      <c r="F21" s="84"/>
      <c r="M21" s="65"/>
      <c r="N21" s="65"/>
      <c r="S21" s="65"/>
      <c r="T21" s="62"/>
      <c r="U21" s="73"/>
      <c r="V21" s="7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row>
    <row r="22" spans="1:69">
      <c r="A22" s="83"/>
      <c r="C22" s="75" t="s">
        <v>108</v>
      </c>
      <c r="D22" s="75"/>
      <c r="E22" s="84"/>
      <c r="F22" s="84"/>
      <c r="G22" s="65"/>
      <c r="L22" s="65"/>
      <c r="M22" s="65"/>
      <c r="N22" s="65"/>
      <c r="S22" s="65"/>
      <c r="T22" s="73"/>
      <c r="U22" s="73"/>
      <c r="V22" s="7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row>
    <row r="23" spans="1:69">
      <c r="A23" s="83">
        <v>3</v>
      </c>
      <c r="C23" s="75" t="s">
        <v>109</v>
      </c>
      <c r="D23" s="75"/>
      <c r="E23" s="84" t="s">
        <v>110</v>
      </c>
      <c r="F23" s="84"/>
      <c r="G23" s="85">
        <v>57893664</v>
      </c>
      <c r="M23" s="65"/>
      <c r="N23" s="65"/>
      <c r="S23" s="65"/>
      <c r="T23" s="73"/>
      <c r="U23" s="73"/>
      <c r="V23" s="7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row>
    <row r="24" spans="1:69">
      <c r="A24" s="83" t="s">
        <v>111</v>
      </c>
      <c r="C24" s="75" t="s">
        <v>112</v>
      </c>
      <c r="D24" s="75"/>
      <c r="E24" s="84" t="s">
        <v>113</v>
      </c>
      <c r="F24" s="84"/>
      <c r="G24" s="85">
        <v>95713237</v>
      </c>
      <c r="M24" s="65"/>
      <c r="N24" s="65"/>
      <c r="S24" s="65"/>
      <c r="T24" s="73"/>
      <c r="U24" s="73"/>
      <c r="V24" s="7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row>
    <row r="25" spans="1:69">
      <c r="A25" s="83" t="s">
        <v>114</v>
      </c>
      <c r="C25" s="75" t="s">
        <v>115</v>
      </c>
      <c r="D25" s="75"/>
      <c r="E25" s="84" t="s">
        <v>116</v>
      </c>
      <c r="F25" s="84"/>
      <c r="G25" s="85">
        <v>0</v>
      </c>
      <c r="M25" s="65"/>
      <c r="N25" s="65"/>
      <c r="S25" s="65"/>
      <c r="T25" s="73"/>
      <c r="U25" s="73"/>
      <c r="V25" s="7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row>
    <row r="26" spans="1:69">
      <c r="A26" s="83" t="s">
        <v>117</v>
      </c>
      <c r="C26" s="75" t="s">
        <v>118</v>
      </c>
      <c r="D26" s="75"/>
      <c r="E26" s="84" t="s">
        <v>119</v>
      </c>
      <c r="F26" s="84"/>
      <c r="G26" s="85">
        <v>49121230</v>
      </c>
      <c r="M26" s="65"/>
      <c r="N26" s="65"/>
      <c r="S26" s="65"/>
      <c r="T26" s="73"/>
      <c r="U26" s="73"/>
      <c r="V26" s="7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row>
    <row r="27" spans="1:69">
      <c r="A27" s="83" t="s">
        <v>120</v>
      </c>
      <c r="C27" s="75" t="s">
        <v>121</v>
      </c>
      <c r="D27" s="75"/>
      <c r="E27" s="84" t="s">
        <v>122</v>
      </c>
      <c r="F27" s="84"/>
      <c r="G27" s="87">
        <f>+G24-G25-G26</f>
        <v>46592007</v>
      </c>
      <c r="M27" s="65"/>
      <c r="N27" s="65"/>
      <c r="S27" s="65"/>
      <c r="T27" s="73"/>
      <c r="U27" s="73"/>
      <c r="V27" s="7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row>
    <row r="28" spans="1:69" ht="15.75">
      <c r="A28" s="83">
        <v>4</v>
      </c>
      <c r="C28" s="75" t="s">
        <v>123</v>
      </c>
      <c r="D28" s="75"/>
      <c r="E28" s="84" t="s">
        <v>124</v>
      </c>
      <c r="F28" s="84"/>
      <c r="G28" s="88">
        <f>IF(G27=0,0,G27/G19)</f>
        <v>0.17521834371515904</v>
      </c>
      <c r="L28" s="89">
        <f>G28</f>
        <v>0.17521834371515904</v>
      </c>
      <c r="M28" s="65"/>
      <c r="N28" s="90"/>
      <c r="S28" s="90"/>
      <c r="T28" s="91"/>
      <c r="U28" s="92"/>
      <c r="V28" s="7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row>
    <row r="29" spans="1:69" ht="15.75">
      <c r="A29" s="83"/>
      <c r="C29" s="75"/>
      <c r="D29" s="75"/>
      <c r="E29" s="84"/>
      <c r="F29" s="84"/>
      <c r="G29" s="88"/>
      <c r="L29" s="89"/>
      <c r="M29" s="65"/>
      <c r="N29" s="90"/>
      <c r="S29" s="90"/>
      <c r="T29" s="91"/>
      <c r="U29" s="92"/>
      <c r="V29" s="7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row>
    <row r="30" spans="1:69" ht="15.75">
      <c r="A30" s="83"/>
      <c r="C30" s="75" t="s">
        <v>125</v>
      </c>
      <c r="D30" s="75"/>
      <c r="E30" s="84"/>
      <c r="F30" s="84"/>
      <c r="G30" s="88"/>
      <c r="L30" s="89"/>
      <c r="M30" s="65"/>
      <c r="N30" s="90"/>
      <c r="S30" s="90"/>
      <c r="T30" s="91"/>
      <c r="U30" s="92"/>
      <c r="V30" s="7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row>
    <row r="31" spans="1:69" ht="15.75">
      <c r="A31" s="83" t="s">
        <v>126</v>
      </c>
      <c r="C31" s="75" t="s">
        <v>127</v>
      </c>
      <c r="D31" s="75"/>
      <c r="E31" s="84" t="s">
        <v>128</v>
      </c>
      <c r="F31" s="84"/>
      <c r="G31" s="93">
        <f>G23-G27</f>
        <v>11301657</v>
      </c>
      <c r="L31" s="89"/>
      <c r="M31" s="65"/>
      <c r="N31" s="90"/>
      <c r="S31" s="90"/>
      <c r="T31" s="91"/>
      <c r="U31" s="92"/>
      <c r="V31" s="7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row>
    <row r="32" spans="1:69" ht="15.75">
      <c r="A32" s="83" t="s">
        <v>129</v>
      </c>
      <c r="C32" s="75" t="s">
        <v>130</v>
      </c>
      <c r="D32" s="75"/>
      <c r="E32" s="84" t="s">
        <v>131</v>
      </c>
      <c r="F32" s="84"/>
      <c r="G32" s="88">
        <f>IF(G31=0,0,G31/G18)</f>
        <v>1.1121428720238462E-2</v>
      </c>
      <c r="L32" s="89">
        <f>G32</f>
        <v>1.1121428720238462E-2</v>
      </c>
      <c r="M32" s="65"/>
      <c r="N32" s="90"/>
      <c r="S32" s="90"/>
      <c r="T32" s="91"/>
      <c r="U32" s="92"/>
      <c r="V32" s="7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row>
    <row r="33" spans="1:69" ht="15.75">
      <c r="A33" s="83"/>
      <c r="C33" s="75"/>
      <c r="D33" s="75"/>
      <c r="E33" s="84"/>
      <c r="F33" s="84"/>
      <c r="G33" s="88"/>
      <c r="L33" s="89"/>
      <c r="M33" s="65"/>
      <c r="N33" s="90"/>
      <c r="S33" s="90"/>
      <c r="T33" s="91"/>
      <c r="U33" s="92"/>
      <c r="V33" s="7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row>
    <row r="34" spans="1:69" ht="15.75">
      <c r="A34" s="94"/>
      <c r="B34" s="64"/>
      <c r="C34" s="75" t="s">
        <v>132</v>
      </c>
      <c r="D34" s="75"/>
      <c r="E34" s="95"/>
      <c r="F34" s="95"/>
      <c r="G34" s="65"/>
      <c r="H34" s="64"/>
      <c r="I34" s="64"/>
      <c r="J34" s="64"/>
      <c r="K34" s="64"/>
      <c r="L34" s="65"/>
      <c r="M34" s="65"/>
      <c r="N34" s="90"/>
      <c r="S34" s="90"/>
      <c r="T34" s="91"/>
      <c r="U34" s="92"/>
      <c r="V34" s="7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row>
    <row r="35" spans="1:69" ht="15.75">
      <c r="A35" s="94" t="s">
        <v>133</v>
      </c>
      <c r="B35" s="64"/>
      <c r="C35" s="75" t="s">
        <v>134</v>
      </c>
      <c r="D35" s="75"/>
      <c r="E35" s="84" t="s">
        <v>135</v>
      </c>
      <c r="F35" s="84"/>
      <c r="G35" s="85">
        <v>3446389</v>
      </c>
      <c r="H35" s="64"/>
      <c r="I35" s="64"/>
      <c r="J35" s="64"/>
      <c r="K35" s="64"/>
      <c r="L35" s="64"/>
      <c r="M35" s="65"/>
      <c r="N35" s="90"/>
      <c r="S35" s="90"/>
      <c r="T35" s="91"/>
      <c r="U35" s="92"/>
      <c r="V35" s="7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row>
    <row r="36" spans="1:69" ht="15.75">
      <c r="A36" s="94" t="s">
        <v>136</v>
      </c>
      <c r="B36" s="64"/>
      <c r="C36" s="75" t="s">
        <v>137</v>
      </c>
      <c r="D36" s="75"/>
      <c r="E36" s="84" t="s">
        <v>138</v>
      </c>
      <c r="F36" s="84"/>
      <c r="G36" s="88">
        <f>IF(G35=0,0,G35/G18)</f>
        <v>3.3914292042055349E-3</v>
      </c>
      <c r="H36" s="64"/>
      <c r="I36" s="64"/>
      <c r="J36" s="64"/>
      <c r="K36" s="64"/>
      <c r="L36" s="89">
        <f>G36</f>
        <v>3.3914292042055349E-3</v>
      </c>
      <c r="M36" s="65"/>
      <c r="N36" s="90"/>
      <c r="S36" s="90"/>
      <c r="T36" s="91"/>
      <c r="U36" s="92"/>
      <c r="V36" s="7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row>
    <row r="37" spans="1:69" ht="15.75">
      <c r="A37" s="83"/>
      <c r="C37" s="75"/>
      <c r="D37" s="75"/>
      <c r="E37" s="84"/>
      <c r="F37" s="84"/>
      <c r="G37" s="88"/>
      <c r="L37" s="89"/>
      <c r="M37" s="65"/>
      <c r="N37" s="90"/>
      <c r="S37" s="90"/>
      <c r="T37" s="91"/>
      <c r="U37" s="92"/>
      <c r="V37" s="7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row>
    <row r="38" spans="1:69">
      <c r="A38" s="96"/>
      <c r="C38" s="75" t="s">
        <v>139</v>
      </c>
      <c r="D38" s="75"/>
      <c r="E38" s="95"/>
      <c r="F38" s="95"/>
      <c r="G38" s="65"/>
      <c r="L38" s="65"/>
      <c r="M38" s="65"/>
      <c r="N38" s="65"/>
      <c r="S38" s="65"/>
      <c r="T38" s="73"/>
      <c r="U38" s="65"/>
      <c r="V38" s="7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row>
    <row r="39" spans="1:69" ht="15.75">
      <c r="A39" s="96" t="s">
        <v>140</v>
      </c>
      <c r="C39" s="75" t="s">
        <v>141</v>
      </c>
      <c r="D39" s="75"/>
      <c r="E39" s="84" t="s">
        <v>142</v>
      </c>
      <c r="F39" s="84"/>
      <c r="G39" s="85">
        <v>2240317</v>
      </c>
      <c r="M39" s="65"/>
      <c r="N39" s="97"/>
      <c r="S39" s="97"/>
      <c r="T39" s="73"/>
      <c r="U39" s="98"/>
      <c r="V39" s="7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row>
    <row r="40" spans="1:69" ht="15.75">
      <c r="A40" s="96" t="s">
        <v>143</v>
      </c>
      <c r="C40" s="75" t="s">
        <v>144</v>
      </c>
      <c r="D40" s="75"/>
      <c r="E40" s="84" t="s">
        <v>145</v>
      </c>
      <c r="F40" s="84"/>
      <c r="G40" s="88">
        <f>IF(G39=0,0,G39/G18)</f>
        <v>2.2045905150225734E-3</v>
      </c>
      <c r="L40" s="89">
        <f>G40</f>
        <v>2.2045905150225734E-3</v>
      </c>
      <c r="M40" s="65"/>
      <c r="N40" s="90"/>
      <c r="S40" s="90"/>
      <c r="T40" s="73"/>
      <c r="U40" s="92"/>
      <c r="V40" s="7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row>
    <row r="41" spans="1:69">
      <c r="A41" s="96"/>
      <c r="C41" s="75"/>
      <c r="D41" s="75"/>
      <c r="E41" s="84"/>
      <c r="F41" s="84"/>
      <c r="G41" s="65"/>
      <c r="L41" s="65"/>
      <c r="M41" s="65"/>
      <c r="V41" s="7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row>
    <row r="42" spans="1:69" ht="15.75">
      <c r="A42" s="99" t="s">
        <v>146</v>
      </c>
      <c r="B42" s="100"/>
      <c r="C42" s="81" t="s">
        <v>147</v>
      </c>
      <c r="D42" s="81"/>
      <c r="E42" s="76" t="s">
        <v>148</v>
      </c>
      <c r="F42" s="76"/>
      <c r="G42" s="101"/>
      <c r="L42" s="102">
        <f>L32+L36+L40</f>
        <v>1.671744843946657E-2</v>
      </c>
      <c r="M42" s="65"/>
      <c r="V42" s="7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row>
    <row r="43" spans="1:69">
      <c r="A43" s="96"/>
      <c r="C43" s="75"/>
      <c r="D43" s="75"/>
      <c r="E43" s="84"/>
      <c r="F43" s="84"/>
      <c r="G43" s="65"/>
      <c r="L43" s="65"/>
      <c r="M43" s="65"/>
      <c r="N43" s="65"/>
      <c r="S43" s="65"/>
      <c r="T43" s="73"/>
      <c r="U43" s="103"/>
      <c r="V43" s="7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row>
    <row r="44" spans="1:69">
      <c r="A44" s="94"/>
      <c r="B44" s="104"/>
      <c r="C44" s="65" t="s">
        <v>149</v>
      </c>
      <c r="D44" s="65"/>
      <c r="E44" s="84"/>
      <c r="F44" s="84"/>
      <c r="G44" s="65"/>
      <c r="L44" s="65"/>
      <c r="M44" s="105"/>
      <c r="N44" s="104"/>
      <c r="S44" s="104"/>
      <c r="V44" s="73" t="s">
        <v>88</v>
      </c>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row>
    <row r="45" spans="1:69">
      <c r="A45" s="96" t="s">
        <v>150</v>
      </c>
      <c r="B45" s="104"/>
      <c r="C45" s="65" t="s">
        <v>151</v>
      </c>
      <c r="D45" s="65"/>
      <c r="E45" s="84" t="s">
        <v>152</v>
      </c>
      <c r="F45" s="84"/>
      <c r="G45" s="85">
        <v>0</v>
      </c>
      <c r="L45" s="65"/>
      <c r="M45" s="105"/>
      <c r="N45" s="104"/>
      <c r="S45" s="104"/>
      <c r="V45" s="73"/>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row>
    <row r="46" spans="1:69" ht="15.75">
      <c r="A46" s="96" t="s">
        <v>153</v>
      </c>
      <c r="B46" s="104"/>
      <c r="C46" s="65" t="s">
        <v>154</v>
      </c>
      <c r="D46" s="65"/>
      <c r="E46" s="84" t="s">
        <v>155</v>
      </c>
      <c r="F46" s="84"/>
      <c r="G46" s="88">
        <f>IF(G45=0,0,G45/G20)</f>
        <v>0</v>
      </c>
      <c r="L46" s="89">
        <f>G46</f>
        <v>0</v>
      </c>
      <c r="M46" s="105"/>
      <c r="N46" s="104"/>
      <c r="S46" s="104"/>
      <c r="T46" s="73"/>
      <c r="U46" s="73"/>
      <c r="V46" s="73"/>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row>
    <row r="47" spans="1:69">
      <c r="A47" s="96"/>
      <c r="C47" s="65"/>
      <c r="D47" s="65"/>
      <c r="E47" s="84"/>
      <c r="F47" s="84"/>
      <c r="G47" s="65"/>
      <c r="L47" s="65"/>
      <c r="M47" s="65"/>
      <c r="T47" s="62"/>
      <c r="U47" s="73"/>
      <c r="V47" s="7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row>
    <row r="48" spans="1:69">
      <c r="A48" s="96"/>
      <c r="C48" s="75" t="s">
        <v>156</v>
      </c>
      <c r="D48" s="75"/>
      <c r="E48" s="106"/>
      <c r="F48" s="106"/>
      <c r="M48" s="65"/>
      <c r="T48" s="73"/>
      <c r="U48" s="73"/>
      <c r="V48" s="7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row>
    <row r="49" spans="1:69">
      <c r="A49" s="96" t="s">
        <v>157</v>
      </c>
      <c r="C49" s="75" t="s">
        <v>158</v>
      </c>
      <c r="D49" s="75"/>
      <c r="E49" s="84" t="s">
        <v>159</v>
      </c>
      <c r="F49" s="84"/>
      <c r="G49" s="85">
        <v>54885110</v>
      </c>
      <c r="L49" s="65"/>
      <c r="M49" s="65"/>
      <c r="T49" s="73"/>
      <c r="U49" s="73"/>
      <c r="V49" s="7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row>
    <row r="50" spans="1:69" ht="15.75">
      <c r="A50" s="96" t="s">
        <v>160</v>
      </c>
      <c r="B50" s="104"/>
      <c r="C50" s="65" t="s">
        <v>161</v>
      </c>
      <c r="D50" s="65"/>
      <c r="E50" s="84" t="s">
        <v>162</v>
      </c>
      <c r="F50" s="84"/>
      <c r="G50" s="107">
        <f>IF(G49=0,0,G49/G20)</f>
        <v>7.3151156863201783E-2</v>
      </c>
      <c r="L50" s="89">
        <f>G50</f>
        <v>7.3151156863201783E-2</v>
      </c>
      <c r="M50" s="65"/>
      <c r="U50" s="108"/>
      <c r="V50" s="73"/>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row>
    <row r="51" spans="1:69">
      <c r="A51" s="96"/>
      <c r="C51" s="75"/>
      <c r="D51" s="75"/>
      <c r="E51" s="84"/>
      <c r="F51" s="84"/>
      <c r="G51" s="65"/>
      <c r="L51" s="65"/>
      <c r="M51" s="65"/>
      <c r="N51" s="106"/>
      <c r="S51" s="106"/>
      <c r="T51" s="73"/>
      <c r="U51" s="73"/>
      <c r="V51" s="7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row>
    <row r="52" spans="1:69" ht="15.75">
      <c r="A52" s="99" t="s">
        <v>163</v>
      </c>
      <c r="B52" s="100"/>
      <c r="C52" s="81" t="s">
        <v>164</v>
      </c>
      <c r="D52" s="81"/>
      <c r="E52" s="76" t="s">
        <v>165</v>
      </c>
      <c r="F52" s="76"/>
      <c r="G52" s="101"/>
      <c r="L52" s="102">
        <f>L46+L50</f>
        <v>7.3151156863201783E-2</v>
      </c>
      <c r="M52" s="65"/>
      <c r="N52" s="106"/>
      <c r="S52" s="106"/>
      <c r="T52" s="73"/>
      <c r="U52" s="73"/>
      <c r="V52" s="7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row>
    <row r="53" spans="1:69">
      <c r="M53" s="109"/>
      <c r="N53" s="109"/>
      <c r="S53" s="109"/>
      <c r="T53" s="73"/>
      <c r="U53" s="73"/>
      <c r="V53" s="7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row>
    <row r="54" spans="1:69" ht="15.75">
      <c r="A54" s="110" t="s">
        <v>166</v>
      </c>
      <c r="B54" s="100"/>
      <c r="C54" s="101" t="s">
        <v>167</v>
      </c>
      <c r="D54" s="64"/>
      <c r="E54" s="84" t="s">
        <v>168</v>
      </c>
      <c r="F54" s="84"/>
      <c r="G54" s="111">
        <v>2.5886532100016374E-3</v>
      </c>
      <c r="L54" s="112">
        <f>G54</f>
        <v>2.5886532100016374E-3</v>
      </c>
      <c r="M54" s="109"/>
      <c r="N54" s="109"/>
      <c r="S54" s="109"/>
      <c r="T54" s="73"/>
      <c r="U54" s="73"/>
      <c r="V54" s="7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row>
    <row r="55" spans="1:69" ht="15.75">
      <c r="A55" s="100"/>
      <c r="B55" s="100"/>
      <c r="C55" s="113"/>
      <c r="M55" s="109"/>
      <c r="N55" s="109"/>
      <c r="S55" s="109"/>
      <c r="T55" s="73"/>
      <c r="U55" s="73"/>
      <c r="V55" s="7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row>
    <row r="56" spans="1:69">
      <c r="M56" s="60"/>
      <c r="N56" s="60"/>
      <c r="S56" s="60"/>
      <c r="T56" s="74"/>
      <c r="U56" s="74"/>
      <c r="V56" s="7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row>
    <row r="57" spans="1:69" ht="15.75">
      <c r="A57" s="114"/>
      <c r="B57" s="64"/>
      <c r="C57" s="94"/>
      <c r="D57" s="94"/>
      <c r="E57" s="95"/>
      <c r="F57" s="95"/>
      <c r="G57" s="95"/>
      <c r="H57" s="95"/>
      <c r="I57" s="95"/>
      <c r="J57" s="95"/>
      <c r="K57" s="65"/>
      <c r="L57" s="115"/>
      <c r="M57" s="115"/>
      <c r="N57" s="88"/>
      <c r="O57" s="115"/>
      <c r="Q57" s="65"/>
      <c r="R57" s="116"/>
      <c r="S57" s="117"/>
      <c r="T57" s="118"/>
      <c r="U57" s="73"/>
      <c r="V57" s="73"/>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row>
    <row r="58" spans="1:69" ht="15.75">
      <c r="A58" s="114"/>
      <c r="B58" s="64"/>
      <c r="C58" s="94"/>
      <c r="D58" s="94"/>
      <c r="E58" s="95"/>
      <c r="F58" s="95"/>
      <c r="G58" s="95"/>
      <c r="H58" s="95"/>
      <c r="I58" s="95"/>
      <c r="J58" s="95"/>
      <c r="K58" s="65"/>
      <c r="L58" s="115"/>
      <c r="M58" s="115"/>
      <c r="N58" s="88"/>
      <c r="O58" s="115"/>
      <c r="Q58" s="65"/>
      <c r="R58" s="90"/>
      <c r="S58" s="90"/>
      <c r="T58" s="118"/>
      <c r="U58" s="73"/>
      <c r="V58" s="73"/>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row>
    <row r="59" spans="1:69" ht="15.75">
      <c r="A59" s="119"/>
      <c r="B59" s="64"/>
      <c r="C59" s="94"/>
      <c r="D59" s="94"/>
      <c r="E59" s="95"/>
      <c r="F59" s="95"/>
      <c r="G59" s="95"/>
      <c r="H59" s="95"/>
      <c r="I59" s="95"/>
      <c r="J59" s="95"/>
      <c r="K59" s="65"/>
      <c r="L59" s="115"/>
      <c r="M59" s="115"/>
      <c r="N59" s="88"/>
      <c r="O59" s="115"/>
      <c r="Q59" s="65"/>
      <c r="R59" s="90"/>
      <c r="S59" s="90"/>
      <c r="T59" s="118"/>
      <c r="U59" s="73"/>
      <c r="V59" s="73"/>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row>
    <row r="60" spans="1:69">
      <c r="A60" s="67"/>
      <c r="C60" s="115"/>
      <c r="D60" s="115"/>
      <c r="E60" s="115"/>
      <c r="F60" s="115"/>
      <c r="G60" s="115"/>
      <c r="H60" s="115"/>
      <c r="I60" s="115"/>
      <c r="J60" s="115"/>
      <c r="K60" s="65"/>
      <c r="L60" s="115"/>
      <c r="M60" s="115"/>
      <c r="N60" s="115"/>
      <c r="O60" s="115"/>
      <c r="Q60" s="65"/>
      <c r="R60" s="65"/>
      <c r="S60" s="65"/>
      <c r="T60" s="73"/>
      <c r="U60" s="73"/>
      <c r="V60" s="73" t="s">
        <v>88</v>
      </c>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row>
    <row r="61" spans="1:69" ht="15.75">
      <c r="A61" s="53"/>
      <c r="R61" s="55"/>
      <c r="S61" s="56"/>
    </row>
    <row r="62" spans="1:69" ht="15.75">
      <c r="A62" s="53"/>
      <c r="R62" s="55"/>
      <c r="S62" s="56"/>
    </row>
    <row r="64" spans="1:69">
      <c r="A64" s="67"/>
      <c r="C64" s="115"/>
      <c r="D64" s="115"/>
      <c r="E64" s="115"/>
      <c r="F64" s="115"/>
      <c r="G64" s="115"/>
      <c r="H64" s="115"/>
      <c r="I64" s="115"/>
      <c r="J64" s="115"/>
      <c r="K64" s="65"/>
      <c r="L64" s="115"/>
      <c r="M64" s="115"/>
      <c r="N64" s="115"/>
      <c r="O64" s="115"/>
      <c r="Q64" s="65"/>
      <c r="S64" s="56"/>
      <c r="T64" s="73"/>
      <c r="V64" s="7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row>
    <row r="65" spans="1:71">
      <c r="A65" s="67"/>
      <c r="C65" s="75" t="str">
        <f>C5</f>
        <v>Formula Rate calculation</v>
      </c>
      <c r="D65" s="75"/>
      <c r="E65" s="115"/>
      <c r="F65" s="115"/>
      <c r="G65" s="115"/>
      <c r="H65" s="115"/>
      <c r="I65" s="115"/>
      <c r="J65" s="115"/>
      <c r="K65" s="115" t="str">
        <f>G5</f>
        <v xml:space="preserve">     Rate Formula Template</v>
      </c>
      <c r="L65" s="115"/>
      <c r="M65" s="115"/>
      <c r="N65" s="115"/>
      <c r="O65" s="115"/>
      <c r="Q65" s="65"/>
      <c r="S65" s="120"/>
      <c r="T65" s="73"/>
      <c r="U65" s="56" t="str">
        <f>+N4</f>
        <v>Attachment MM - GRE</v>
      </c>
      <c r="V65" s="7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row>
    <row r="66" spans="1:71">
      <c r="A66" s="67"/>
      <c r="C66" s="75"/>
      <c r="D66" s="75"/>
      <c r="E66" s="115"/>
      <c r="F66" s="115"/>
      <c r="G66" s="115"/>
      <c r="H66" s="115"/>
      <c r="I66" s="115"/>
      <c r="J66" s="115"/>
      <c r="K66" s="115" t="str">
        <f>G6</f>
        <v xml:space="preserve"> Utilizing Attachment O-GRE Data</v>
      </c>
      <c r="L66" s="115"/>
      <c r="M66" s="115"/>
      <c r="N66" s="115"/>
      <c r="O66" s="115"/>
      <c r="P66" s="65"/>
      <c r="Q66" s="65"/>
      <c r="T66" s="73"/>
      <c r="U66" s="120" t="str">
        <f>N5</f>
        <v>For the 12 months ending 12/31/2015</v>
      </c>
      <c r="V66" s="7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row>
    <row r="67" spans="1:71" ht="14.25" customHeight="1">
      <c r="A67" s="67"/>
      <c r="C67" s="115"/>
      <c r="D67" s="115"/>
      <c r="E67" s="115"/>
      <c r="F67" s="115"/>
      <c r="G67" s="115"/>
      <c r="H67" s="115"/>
      <c r="I67" s="115"/>
      <c r="J67" s="115"/>
      <c r="K67" s="115"/>
      <c r="L67" s="115"/>
      <c r="M67" s="115"/>
      <c r="N67" s="115"/>
      <c r="O67" s="115"/>
      <c r="Q67" s="65"/>
      <c r="S67" s="115"/>
      <c r="T67" s="73"/>
      <c r="U67" s="120" t="s">
        <v>169</v>
      </c>
      <c r="V67" s="7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row>
    <row r="68" spans="1:71">
      <c r="A68" s="67"/>
      <c r="E68" s="115"/>
      <c r="F68" s="115"/>
      <c r="G68" s="115"/>
      <c r="H68" s="115"/>
      <c r="I68" s="115"/>
      <c r="J68" s="115"/>
      <c r="K68" s="115" t="str">
        <f>G8</f>
        <v>Great River Energy</v>
      </c>
      <c r="L68" s="115"/>
      <c r="M68" s="115"/>
      <c r="N68" s="115"/>
      <c r="O68" s="115"/>
      <c r="P68" s="115"/>
      <c r="Q68" s="65"/>
      <c r="R68" s="65"/>
      <c r="S68" s="65"/>
      <c r="T68" s="73"/>
      <c r="U68" s="62"/>
      <c r="V68" s="7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row>
    <row r="69" spans="1:71">
      <c r="A69" s="67"/>
      <c r="E69" s="75"/>
      <c r="F69" s="75"/>
      <c r="G69" s="75"/>
      <c r="H69" s="75"/>
      <c r="I69" s="75"/>
      <c r="J69" s="75"/>
      <c r="K69" s="75"/>
      <c r="L69" s="75"/>
      <c r="M69" s="75"/>
      <c r="N69" s="75"/>
      <c r="O69" s="75"/>
      <c r="P69" s="75"/>
      <c r="Q69" s="75"/>
      <c r="R69" s="75"/>
      <c r="S69" s="75"/>
      <c r="T69" s="73"/>
      <c r="U69" s="62"/>
      <c r="V69" s="7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row>
    <row r="70" spans="1:71" ht="15.75">
      <c r="A70" s="67"/>
      <c r="C70" s="115"/>
      <c r="D70" s="115"/>
      <c r="E70" s="81"/>
      <c r="F70" s="81"/>
      <c r="G70" s="81"/>
      <c r="H70" s="81"/>
      <c r="I70" s="81"/>
      <c r="J70" s="81"/>
      <c r="K70" s="97" t="s">
        <v>170</v>
      </c>
      <c r="L70" s="60"/>
      <c r="M70" s="60"/>
      <c r="N70" s="60"/>
      <c r="O70" s="60"/>
      <c r="P70" s="60"/>
      <c r="Q70" s="65"/>
      <c r="R70" s="65"/>
      <c r="S70" s="65"/>
      <c r="T70" s="73"/>
      <c r="U70" s="62"/>
      <c r="V70" s="7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row>
    <row r="71" spans="1:71" ht="15.75">
      <c r="A71" s="67"/>
      <c r="C71" s="115"/>
      <c r="D71" s="115"/>
      <c r="E71" s="81"/>
      <c r="F71" s="81"/>
      <c r="G71" s="81"/>
      <c r="H71" s="81"/>
      <c r="I71" s="81"/>
      <c r="J71" s="81"/>
      <c r="L71" s="60"/>
      <c r="M71" s="60"/>
      <c r="N71" s="60"/>
      <c r="O71" s="60"/>
      <c r="P71" s="60"/>
      <c r="Q71" s="65"/>
      <c r="R71" s="65"/>
      <c r="S71" s="65"/>
      <c r="T71" s="73"/>
      <c r="U71" s="62"/>
      <c r="V71" s="7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row>
    <row r="72" spans="1:71" ht="15.75">
      <c r="A72" s="67"/>
      <c r="C72" s="121">
        <v>-1</v>
      </c>
      <c r="D72" s="121">
        <v>-2</v>
      </c>
      <c r="E72" s="121">
        <v>-3</v>
      </c>
      <c r="F72" s="121">
        <v>-4</v>
      </c>
      <c r="G72" s="122" t="s">
        <v>171</v>
      </c>
      <c r="H72" s="122" t="s">
        <v>172</v>
      </c>
      <c r="I72" s="122" t="s">
        <v>173</v>
      </c>
      <c r="J72" s="121">
        <v>-8</v>
      </c>
      <c r="K72" s="121">
        <v>-9</v>
      </c>
      <c r="L72" s="121">
        <v>-10</v>
      </c>
      <c r="M72" s="121">
        <v>-11</v>
      </c>
      <c r="N72" s="121">
        <v>-12</v>
      </c>
      <c r="O72" s="121" t="s">
        <v>174</v>
      </c>
      <c r="P72" s="121" t="s">
        <v>175</v>
      </c>
      <c r="Q72" s="121">
        <v>-13</v>
      </c>
      <c r="R72" s="121">
        <v>-14</v>
      </c>
      <c r="S72" s="121" t="s">
        <v>176</v>
      </c>
      <c r="T72" s="121">
        <v>-15</v>
      </c>
      <c r="U72" s="121">
        <v>-16</v>
      </c>
      <c r="V72" s="62"/>
      <c r="W72" s="73"/>
      <c r="X72" s="7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row>
    <row r="73" spans="1:71" ht="119.25" customHeight="1">
      <c r="A73" s="123" t="s">
        <v>177</v>
      </c>
      <c r="B73" s="124"/>
      <c r="C73" s="123" t="s">
        <v>178</v>
      </c>
      <c r="D73" s="125" t="s">
        <v>179</v>
      </c>
      <c r="E73" s="126" t="s">
        <v>180</v>
      </c>
      <c r="F73" s="125" t="s">
        <v>181</v>
      </c>
      <c r="G73" s="125" t="s">
        <v>182</v>
      </c>
      <c r="H73" s="126" t="s">
        <v>183</v>
      </c>
      <c r="I73" s="126" t="s">
        <v>184</v>
      </c>
      <c r="J73" s="126" t="s">
        <v>147</v>
      </c>
      <c r="K73" s="127" t="s">
        <v>185</v>
      </c>
      <c r="L73" s="126" t="s">
        <v>186</v>
      </c>
      <c r="M73" s="126" t="s">
        <v>164</v>
      </c>
      <c r="N73" s="127" t="s">
        <v>187</v>
      </c>
      <c r="O73" s="128" t="s">
        <v>167</v>
      </c>
      <c r="P73" s="127" t="s">
        <v>188</v>
      </c>
      <c r="Q73" s="126" t="s">
        <v>189</v>
      </c>
      <c r="R73" s="128" t="s">
        <v>190</v>
      </c>
      <c r="S73" s="128" t="s">
        <v>191</v>
      </c>
      <c r="T73" s="129" t="s">
        <v>192</v>
      </c>
      <c r="U73" s="128" t="s">
        <v>193</v>
      </c>
      <c r="V73" s="62"/>
      <c r="W73" s="73"/>
      <c r="X73" s="7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row>
    <row r="74" spans="1:71" s="145" customFormat="1" ht="48" customHeight="1">
      <c r="A74" s="130"/>
      <c r="B74" s="131"/>
      <c r="C74" s="131"/>
      <c r="D74" s="131"/>
      <c r="E74" s="132" t="s">
        <v>194</v>
      </c>
      <c r="F74" s="132"/>
      <c r="G74" s="133" t="s">
        <v>195</v>
      </c>
      <c r="H74" s="134" t="s">
        <v>196</v>
      </c>
      <c r="I74" s="135" t="s">
        <v>197</v>
      </c>
      <c r="J74" s="134" t="s">
        <v>198</v>
      </c>
      <c r="K74" s="136" t="s">
        <v>199</v>
      </c>
      <c r="L74" s="134" t="s">
        <v>200</v>
      </c>
      <c r="M74" s="132" t="s">
        <v>201</v>
      </c>
      <c r="N74" s="137" t="s">
        <v>202</v>
      </c>
      <c r="O74" s="138" t="s">
        <v>203</v>
      </c>
      <c r="P74" s="139" t="s">
        <v>204</v>
      </c>
      <c r="Q74" s="132" t="s">
        <v>205</v>
      </c>
      <c r="R74" s="139" t="s">
        <v>206</v>
      </c>
      <c r="S74" s="139" t="s">
        <v>207</v>
      </c>
      <c r="T74" s="140" t="s">
        <v>208</v>
      </c>
      <c r="U74" s="141" t="s">
        <v>209</v>
      </c>
      <c r="V74" s="142"/>
      <c r="W74" s="143"/>
      <c r="X74" s="142"/>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row>
    <row r="75" spans="1:71">
      <c r="A75" s="146"/>
      <c r="B75" s="60"/>
      <c r="C75" s="60"/>
      <c r="D75" s="60"/>
      <c r="E75" s="60"/>
      <c r="F75" s="60"/>
      <c r="G75" s="60"/>
      <c r="H75" s="60"/>
      <c r="I75" s="60"/>
      <c r="J75" s="60"/>
      <c r="K75" s="147"/>
      <c r="L75" s="60"/>
      <c r="M75" s="60"/>
      <c r="N75" s="147"/>
      <c r="O75" s="147"/>
      <c r="P75" s="147"/>
      <c r="Q75" s="60"/>
      <c r="R75" s="147"/>
      <c r="S75" s="147"/>
      <c r="T75" s="65"/>
      <c r="U75" s="148"/>
      <c r="V75" s="62"/>
      <c r="W75" s="73"/>
      <c r="X75" s="7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row>
    <row r="76" spans="1:71" ht="36" customHeight="1">
      <c r="A76" s="149" t="s">
        <v>103</v>
      </c>
      <c r="C76" s="150" t="s">
        <v>210</v>
      </c>
      <c r="D76" s="54" t="s">
        <v>211</v>
      </c>
      <c r="E76" s="151">
        <v>121929856.86648428</v>
      </c>
      <c r="F76" s="151">
        <v>3012998.5579843307</v>
      </c>
      <c r="G76" s="89">
        <f>$L$28</f>
        <v>0.17521834371515904</v>
      </c>
      <c r="H76" s="152">
        <f>F76*G76</f>
        <v>527932.61694617698</v>
      </c>
      <c r="I76" s="89">
        <f>$L$42</f>
        <v>1.671744843946657E-2</v>
      </c>
      <c r="J76" s="54">
        <f>E76*I76</f>
        <v>2038356.09539699</v>
      </c>
      <c r="K76" s="153">
        <f>+H76+J76</f>
        <v>2566288.712343167</v>
      </c>
      <c r="L76" s="152">
        <f>E76-F76</f>
        <v>118916858.30849995</v>
      </c>
      <c r="M76" s="89">
        <f>$L$52</f>
        <v>7.3151156863201783E-2</v>
      </c>
      <c r="N76" s="154">
        <f>L76*M76</f>
        <v>8698905.7558042202</v>
      </c>
      <c r="O76" s="155">
        <f>L$54</f>
        <v>2.5886532100016374E-3</v>
      </c>
      <c r="P76" s="156">
        <f>O76*L76</f>
        <v>307834.5069836083</v>
      </c>
      <c r="Q76" s="157">
        <v>2814788</v>
      </c>
      <c r="R76" s="156">
        <f>K76+N76+P76+Q76</f>
        <v>14387816.975130996</v>
      </c>
      <c r="S76" s="156">
        <f>+R76-P76</f>
        <v>14079982.468147388</v>
      </c>
      <c r="T76" s="158">
        <v>-563341</v>
      </c>
      <c r="U76" s="159">
        <f>R76+T76</f>
        <v>13824475.975130996</v>
      </c>
      <c r="V76" s="160"/>
      <c r="W76" s="160"/>
      <c r="X76" s="160"/>
      <c r="Y76" s="160"/>
      <c r="Z76" s="160"/>
      <c r="AA76" s="160"/>
    </row>
    <row r="77" spans="1:71">
      <c r="A77" s="149"/>
      <c r="K77" s="153"/>
      <c r="N77" s="154"/>
      <c r="O77" s="161"/>
      <c r="P77" s="162"/>
      <c r="Q77" s="108"/>
      <c r="R77" s="154"/>
      <c r="S77" s="162"/>
      <c r="T77" s="108"/>
      <c r="U77" s="154"/>
      <c r="V77" s="160"/>
      <c r="W77" s="160"/>
      <c r="X77" s="160"/>
      <c r="Y77" s="160"/>
      <c r="Z77" s="160"/>
      <c r="AA77" s="160"/>
    </row>
    <row r="78" spans="1:71">
      <c r="A78" s="149"/>
      <c r="K78" s="153"/>
      <c r="N78" s="154"/>
      <c r="O78" s="161"/>
      <c r="P78" s="162"/>
      <c r="Q78" s="108"/>
      <c r="R78" s="154"/>
      <c r="S78" s="162"/>
      <c r="T78" s="108"/>
      <c r="U78" s="154"/>
      <c r="V78" s="160"/>
      <c r="W78" s="160"/>
      <c r="X78" s="160"/>
      <c r="Y78" s="160"/>
      <c r="Z78" s="160"/>
      <c r="AA78" s="160"/>
    </row>
    <row r="79" spans="1:71">
      <c r="A79" s="149"/>
      <c r="K79" s="153"/>
      <c r="N79" s="154"/>
      <c r="O79" s="161"/>
      <c r="P79" s="162"/>
      <c r="Q79" s="108"/>
      <c r="R79" s="154"/>
      <c r="S79" s="162"/>
      <c r="T79" s="108"/>
      <c r="U79" s="154"/>
      <c r="V79" s="160"/>
      <c r="W79" s="160"/>
      <c r="X79" s="160"/>
      <c r="Y79" s="160"/>
      <c r="Z79" s="160"/>
      <c r="AA79" s="160"/>
    </row>
    <row r="80" spans="1:71">
      <c r="A80" s="149"/>
      <c r="K80" s="153"/>
      <c r="N80" s="154"/>
      <c r="O80" s="161"/>
      <c r="P80" s="162"/>
      <c r="Q80" s="108"/>
      <c r="R80" s="154"/>
      <c r="S80" s="162"/>
      <c r="T80" s="108"/>
      <c r="U80" s="154"/>
      <c r="V80" s="160"/>
      <c r="W80" s="160"/>
      <c r="X80" s="160"/>
      <c r="Y80" s="160"/>
      <c r="Z80" s="160"/>
      <c r="AA80" s="160"/>
    </row>
    <row r="81" spans="1:27">
      <c r="A81" s="149"/>
      <c r="K81" s="153"/>
      <c r="N81" s="154"/>
      <c r="O81" s="161"/>
      <c r="P81" s="162"/>
      <c r="Q81" s="108"/>
      <c r="R81" s="154"/>
      <c r="S81" s="162"/>
      <c r="T81" s="108"/>
      <c r="U81" s="154"/>
      <c r="V81" s="160"/>
      <c r="W81" s="160"/>
      <c r="X81" s="160"/>
      <c r="Y81" s="160"/>
      <c r="Z81" s="160"/>
      <c r="AA81" s="160"/>
    </row>
    <row r="82" spans="1:27">
      <c r="A82" s="149"/>
      <c r="C82" s="160"/>
      <c r="D82" s="160"/>
      <c r="E82" s="160"/>
      <c r="F82" s="160"/>
      <c r="G82" s="160"/>
      <c r="H82" s="160"/>
      <c r="I82" s="160"/>
      <c r="J82" s="160"/>
      <c r="K82" s="163"/>
      <c r="L82" s="160"/>
      <c r="M82" s="160"/>
      <c r="N82" s="164"/>
      <c r="O82" s="165"/>
      <c r="P82" s="166"/>
      <c r="Q82" s="167"/>
      <c r="R82" s="164"/>
      <c r="S82" s="166"/>
      <c r="T82" s="167"/>
      <c r="U82" s="164"/>
      <c r="V82" s="160"/>
      <c r="W82" s="160"/>
      <c r="X82" s="160"/>
      <c r="Y82" s="160"/>
      <c r="Z82" s="160"/>
      <c r="AA82" s="160"/>
    </row>
    <row r="83" spans="1:27">
      <c r="A83" s="149"/>
      <c r="C83" s="160"/>
      <c r="D83" s="160"/>
      <c r="E83" s="160"/>
      <c r="F83" s="160"/>
      <c r="G83" s="160"/>
      <c r="H83" s="160"/>
      <c r="I83" s="160"/>
      <c r="J83" s="160"/>
      <c r="K83" s="163"/>
      <c r="L83" s="160"/>
      <c r="M83" s="160"/>
      <c r="N83" s="164"/>
      <c r="O83" s="165"/>
      <c r="P83" s="166"/>
      <c r="Q83" s="167"/>
      <c r="R83" s="164"/>
      <c r="S83" s="166"/>
      <c r="T83" s="167"/>
      <c r="U83" s="164"/>
      <c r="V83" s="160"/>
      <c r="W83" s="160"/>
      <c r="X83" s="160"/>
      <c r="Y83" s="160"/>
      <c r="Z83" s="160"/>
      <c r="AA83" s="160"/>
    </row>
    <row r="84" spans="1:27">
      <c r="A84" s="149"/>
      <c r="C84" s="160"/>
      <c r="D84" s="160"/>
      <c r="E84" s="160"/>
      <c r="F84" s="160"/>
      <c r="G84" s="160"/>
      <c r="H84" s="160"/>
      <c r="I84" s="160"/>
      <c r="J84" s="160"/>
      <c r="K84" s="163"/>
      <c r="L84" s="160"/>
      <c r="M84" s="160"/>
      <c r="N84" s="164"/>
      <c r="O84" s="165"/>
      <c r="P84" s="166"/>
      <c r="Q84" s="167"/>
      <c r="R84" s="164"/>
      <c r="S84" s="166"/>
      <c r="T84" s="167"/>
      <c r="U84" s="164"/>
      <c r="V84" s="160"/>
      <c r="W84" s="160"/>
      <c r="X84" s="160"/>
      <c r="Y84" s="160"/>
      <c r="Z84" s="160"/>
      <c r="AA84" s="160"/>
    </row>
    <row r="85" spans="1:27">
      <c r="A85" s="149"/>
      <c r="C85" s="160"/>
      <c r="D85" s="160"/>
      <c r="E85" s="160"/>
      <c r="F85" s="160"/>
      <c r="G85" s="160"/>
      <c r="H85" s="160"/>
      <c r="I85" s="160"/>
      <c r="J85" s="160"/>
      <c r="K85" s="163"/>
      <c r="L85" s="160"/>
      <c r="M85" s="160"/>
      <c r="N85" s="164"/>
      <c r="O85" s="165"/>
      <c r="P85" s="166"/>
      <c r="Q85" s="167"/>
      <c r="R85" s="164"/>
      <c r="S85" s="166"/>
      <c r="T85" s="167"/>
      <c r="U85" s="164"/>
      <c r="V85" s="160"/>
      <c r="W85" s="160"/>
      <c r="X85" s="160"/>
      <c r="Y85" s="160"/>
      <c r="Z85" s="160"/>
      <c r="AA85" s="160"/>
    </row>
    <row r="86" spans="1:27">
      <c r="A86" s="149"/>
      <c r="C86" s="160"/>
      <c r="D86" s="160"/>
      <c r="E86" s="160"/>
      <c r="F86" s="160"/>
      <c r="G86" s="160"/>
      <c r="H86" s="160"/>
      <c r="I86" s="160"/>
      <c r="J86" s="160"/>
      <c r="K86" s="163"/>
      <c r="L86" s="160"/>
      <c r="M86" s="160"/>
      <c r="N86" s="164"/>
      <c r="O86" s="165"/>
      <c r="P86" s="166"/>
      <c r="Q86" s="167"/>
      <c r="R86" s="164"/>
      <c r="S86" s="166"/>
      <c r="T86" s="167"/>
      <c r="U86" s="164"/>
      <c r="V86" s="160"/>
      <c r="W86" s="160"/>
      <c r="X86" s="160"/>
      <c r="Y86" s="160"/>
      <c r="Z86" s="160"/>
      <c r="AA86" s="160"/>
    </row>
    <row r="87" spans="1:27">
      <c r="A87" s="149"/>
      <c r="C87" s="160"/>
      <c r="D87" s="160"/>
      <c r="E87" s="160"/>
      <c r="F87" s="160"/>
      <c r="G87" s="160"/>
      <c r="H87" s="160"/>
      <c r="I87" s="160"/>
      <c r="J87" s="160"/>
      <c r="K87" s="163"/>
      <c r="L87" s="160"/>
      <c r="M87" s="160"/>
      <c r="N87" s="164"/>
      <c r="O87" s="165"/>
      <c r="P87" s="166"/>
      <c r="Q87" s="167"/>
      <c r="R87" s="164"/>
      <c r="S87" s="166"/>
      <c r="T87" s="167"/>
      <c r="U87" s="164"/>
      <c r="V87" s="160"/>
      <c r="W87" s="160"/>
      <c r="X87" s="160"/>
      <c r="Y87" s="160"/>
      <c r="Z87" s="160"/>
      <c r="AA87" s="160"/>
    </row>
    <row r="88" spans="1:27">
      <c r="A88" s="149"/>
      <c r="C88" s="160"/>
      <c r="D88" s="160"/>
      <c r="E88" s="160"/>
      <c r="F88" s="160"/>
      <c r="G88" s="160"/>
      <c r="H88" s="160"/>
      <c r="I88" s="160"/>
      <c r="J88" s="160"/>
      <c r="K88" s="163"/>
      <c r="L88" s="160"/>
      <c r="M88" s="160"/>
      <c r="N88" s="164"/>
      <c r="O88" s="165"/>
      <c r="P88" s="166"/>
      <c r="Q88" s="167"/>
      <c r="R88" s="164"/>
      <c r="S88" s="166"/>
      <c r="T88" s="167"/>
      <c r="U88" s="164"/>
      <c r="V88" s="160"/>
      <c r="W88" s="160"/>
      <c r="X88" s="160"/>
      <c r="Y88" s="160"/>
      <c r="Z88" s="160"/>
      <c r="AA88" s="160"/>
    </row>
    <row r="89" spans="1:27">
      <c r="A89" s="149"/>
      <c r="C89" s="160"/>
      <c r="D89" s="160"/>
      <c r="E89" s="160"/>
      <c r="F89" s="160"/>
      <c r="G89" s="160"/>
      <c r="H89" s="160"/>
      <c r="I89" s="160"/>
      <c r="J89" s="160"/>
      <c r="K89" s="163"/>
      <c r="L89" s="160"/>
      <c r="M89" s="160"/>
      <c r="N89" s="164"/>
      <c r="O89" s="165"/>
      <c r="P89" s="166"/>
      <c r="Q89" s="167"/>
      <c r="R89" s="164"/>
      <c r="S89" s="166"/>
      <c r="T89" s="167"/>
      <c r="U89" s="164"/>
      <c r="V89" s="160"/>
      <c r="W89" s="160"/>
      <c r="X89" s="160"/>
      <c r="Y89" s="160"/>
      <c r="Z89" s="160"/>
      <c r="AA89" s="160"/>
    </row>
    <row r="90" spans="1:27">
      <c r="A90" s="149"/>
      <c r="C90" s="160"/>
      <c r="D90" s="160"/>
      <c r="E90" s="160"/>
      <c r="F90" s="160"/>
      <c r="G90" s="160"/>
      <c r="H90" s="160"/>
      <c r="I90" s="160"/>
      <c r="J90" s="160"/>
      <c r="K90" s="163"/>
      <c r="L90" s="160"/>
      <c r="M90" s="160"/>
      <c r="N90" s="164"/>
      <c r="O90" s="165"/>
      <c r="P90" s="166"/>
      <c r="Q90" s="167"/>
      <c r="R90" s="164"/>
      <c r="S90" s="166"/>
      <c r="T90" s="167"/>
      <c r="U90" s="164"/>
      <c r="V90" s="160"/>
      <c r="W90" s="160"/>
      <c r="X90" s="160"/>
      <c r="Y90" s="160"/>
      <c r="Z90" s="160"/>
      <c r="AA90" s="160"/>
    </row>
    <row r="91" spans="1:27">
      <c r="A91" s="149"/>
      <c r="C91" s="160"/>
      <c r="D91" s="160"/>
      <c r="E91" s="160"/>
      <c r="F91" s="160"/>
      <c r="G91" s="160"/>
      <c r="H91" s="160"/>
      <c r="I91" s="160"/>
      <c r="J91" s="160"/>
      <c r="K91" s="163"/>
      <c r="L91" s="160"/>
      <c r="M91" s="160"/>
      <c r="N91" s="164"/>
      <c r="O91" s="165"/>
      <c r="P91" s="166"/>
      <c r="Q91" s="167"/>
      <c r="R91" s="164"/>
      <c r="S91" s="166"/>
      <c r="T91" s="167"/>
      <c r="U91" s="164"/>
      <c r="V91" s="160"/>
      <c r="W91" s="160"/>
      <c r="X91" s="160"/>
      <c r="Y91" s="160"/>
      <c r="Z91" s="160"/>
      <c r="AA91" s="160"/>
    </row>
    <row r="92" spans="1:27">
      <c r="A92" s="149"/>
      <c r="C92" s="160"/>
      <c r="D92" s="160"/>
      <c r="E92" s="160"/>
      <c r="F92" s="160"/>
      <c r="G92" s="160"/>
      <c r="H92" s="160"/>
      <c r="I92" s="160"/>
      <c r="J92" s="160"/>
      <c r="K92" s="163"/>
      <c r="L92" s="160"/>
      <c r="M92" s="160"/>
      <c r="N92" s="164"/>
      <c r="O92" s="165"/>
      <c r="P92" s="166"/>
      <c r="Q92" s="167"/>
      <c r="R92" s="164"/>
      <c r="S92" s="166"/>
      <c r="T92" s="167"/>
      <c r="U92" s="164"/>
      <c r="V92" s="160"/>
      <c r="W92" s="160"/>
      <c r="X92" s="160"/>
      <c r="Y92" s="160"/>
      <c r="Z92" s="160"/>
      <c r="AA92" s="160"/>
    </row>
    <row r="93" spans="1:27">
      <c r="A93" s="168"/>
      <c r="B93" s="169"/>
      <c r="C93" s="170"/>
      <c r="D93" s="170"/>
      <c r="E93" s="170"/>
      <c r="F93" s="170"/>
      <c r="G93" s="170"/>
      <c r="H93" s="170"/>
      <c r="I93" s="170"/>
      <c r="J93" s="170"/>
      <c r="K93" s="171"/>
      <c r="L93" s="170"/>
      <c r="M93" s="170"/>
      <c r="N93" s="172"/>
      <c r="O93" s="173"/>
      <c r="P93" s="174"/>
      <c r="Q93" s="175"/>
      <c r="R93" s="172"/>
      <c r="S93" s="174"/>
      <c r="T93" s="175"/>
      <c r="U93" s="172"/>
      <c r="V93" s="160"/>
      <c r="W93" s="160"/>
      <c r="X93" s="160"/>
      <c r="Y93" s="160"/>
      <c r="Z93" s="160"/>
      <c r="AA93" s="160"/>
    </row>
    <row r="94" spans="1:27">
      <c r="A94" s="96" t="s">
        <v>54</v>
      </c>
      <c r="B94" s="104"/>
      <c r="C94" s="75" t="s">
        <v>212</v>
      </c>
      <c r="D94" s="75"/>
      <c r="E94" s="95"/>
      <c r="F94" s="95"/>
      <c r="G94" s="95"/>
      <c r="H94" s="95"/>
      <c r="I94" s="95"/>
      <c r="J94" s="95"/>
      <c r="K94" s="65"/>
      <c r="L94" s="65"/>
      <c r="M94" s="65"/>
      <c r="N94" s="65"/>
      <c r="O94" s="65"/>
      <c r="P94" s="176">
        <f>SUM(P76:P93)</f>
        <v>307834.5069836083</v>
      </c>
      <c r="Q94" s="65"/>
      <c r="R94" s="177">
        <f>SUM(R76:R93)</f>
        <v>14387816.975130996</v>
      </c>
      <c r="S94" s="177">
        <f>SUM(S76:S93)</f>
        <v>14079982.468147388</v>
      </c>
      <c r="T94" s="177">
        <f>SUM(T76:T93)</f>
        <v>-563341</v>
      </c>
      <c r="U94" s="177">
        <f>SUM(U76:U93)</f>
        <v>13824475.975130996</v>
      </c>
      <c r="V94" s="160"/>
      <c r="W94" s="160"/>
      <c r="X94" s="160"/>
      <c r="Y94" s="160"/>
      <c r="Z94" s="160"/>
      <c r="AA94" s="160"/>
    </row>
    <row r="95" spans="1:27">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row>
    <row r="96" spans="1:27">
      <c r="A96" s="178">
        <v>3</v>
      </c>
      <c r="B96" s="115"/>
      <c r="C96" s="115" t="s">
        <v>213</v>
      </c>
      <c r="D96" s="160"/>
      <c r="E96" s="160"/>
      <c r="F96" s="160"/>
      <c r="G96" s="160"/>
      <c r="H96" s="160"/>
      <c r="I96" s="160"/>
      <c r="J96" s="160"/>
      <c r="K96" s="160"/>
      <c r="L96" s="160"/>
      <c r="M96" s="160"/>
      <c r="N96" s="160"/>
      <c r="O96" s="160"/>
      <c r="P96" s="160"/>
      <c r="Q96" s="160"/>
      <c r="R96" s="176"/>
      <c r="S96" s="176">
        <f>S94</f>
        <v>14079982.468147388</v>
      </c>
      <c r="T96" s="160"/>
      <c r="U96" s="160"/>
      <c r="V96" s="160"/>
      <c r="W96" s="160"/>
      <c r="X96" s="160"/>
      <c r="Y96" s="160"/>
      <c r="Z96" s="160"/>
      <c r="AA96" s="160"/>
    </row>
    <row r="97" spans="1:26">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row>
    <row r="98" spans="1:26">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row>
    <row r="99" spans="1:26">
      <c r="A99" s="160" t="s">
        <v>214</v>
      </c>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row>
    <row r="100" spans="1:26" ht="15.75" thickBot="1">
      <c r="A100" s="179" t="s">
        <v>215</v>
      </c>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row>
    <row r="101" spans="1:26">
      <c r="A101" s="180" t="s">
        <v>216</v>
      </c>
      <c r="B101" s="64"/>
      <c r="C101" s="186" t="s">
        <v>217</v>
      </c>
      <c r="D101" s="186"/>
      <c r="E101" s="186"/>
      <c r="F101" s="186"/>
      <c r="G101" s="186"/>
      <c r="H101" s="186"/>
      <c r="I101" s="186"/>
      <c r="J101" s="186"/>
      <c r="K101" s="186"/>
      <c r="L101" s="186"/>
      <c r="M101" s="186"/>
      <c r="N101" s="186"/>
      <c r="O101" s="186"/>
      <c r="P101" s="186"/>
      <c r="Q101" s="186"/>
      <c r="R101" s="186"/>
      <c r="S101" s="181"/>
      <c r="T101" s="160"/>
      <c r="U101" s="160"/>
      <c r="V101" s="160"/>
      <c r="W101" s="160"/>
      <c r="X101" s="160"/>
      <c r="Y101" s="160"/>
    </row>
    <row r="102" spans="1:26" ht="30" customHeight="1">
      <c r="A102" s="180" t="s">
        <v>218</v>
      </c>
      <c r="B102" s="64"/>
      <c r="C102" s="186" t="s">
        <v>219</v>
      </c>
      <c r="D102" s="186"/>
      <c r="E102" s="186"/>
      <c r="F102" s="186"/>
      <c r="G102" s="186"/>
      <c r="H102" s="186"/>
      <c r="I102" s="186"/>
      <c r="J102" s="186"/>
      <c r="K102" s="186"/>
      <c r="L102" s="186"/>
      <c r="M102" s="186"/>
      <c r="N102" s="186"/>
      <c r="O102" s="186"/>
      <c r="P102" s="186"/>
      <c r="Q102" s="186"/>
      <c r="R102" s="186"/>
      <c r="S102" s="181"/>
      <c r="T102" s="160"/>
      <c r="U102" s="160"/>
      <c r="V102" s="160"/>
      <c r="W102" s="160"/>
      <c r="X102" s="160"/>
      <c r="Y102" s="160"/>
    </row>
    <row r="103" spans="1:26" ht="33" customHeight="1">
      <c r="A103" s="180" t="s">
        <v>220</v>
      </c>
      <c r="B103" s="64"/>
      <c r="C103" s="186" t="s">
        <v>221</v>
      </c>
      <c r="D103" s="186"/>
      <c r="E103" s="186"/>
      <c r="F103" s="186"/>
      <c r="G103" s="186"/>
      <c r="H103" s="186"/>
      <c r="I103" s="186"/>
      <c r="J103" s="186"/>
      <c r="K103" s="186"/>
      <c r="L103" s="186"/>
      <c r="M103" s="186"/>
      <c r="N103" s="186"/>
      <c r="O103" s="186"/>
      <c r="P103" s="186"/>
      <c r="Q103" s="186"/>
      <c r="R103" s="186"/>
      <c r="S103" s="182"/>
      <c r="T103" s="160"/>
      <c r="U103" s="160"/>
      <c r="V103" s="160"/>
      <c r="W103" s="160"/>
      <c r="X103" s="160"/>
      <c r="Y103" s="160"/>
    </row>
    <row r="104" spans="1:26" ht="17.25" customHeight="1">
      <c r="A104" s="180" t="s">
        <v>222</v>
      </c>
      <c r="B104" s="64"/>
      <c r="C104" s="186" t="s">
        <v>223</v>
      </c>
      <c r="D104" s="186"/>
      <c r="E104" s="186"/>
      <c r="F104" s="186"/>
      <c r="G104" s="186"/>
      <c r="H104" s="186"/>
      <c r="I104" s="186"/>
      <c r="J104" s="186"/>
      <c r="K104" s="186"/>
      <c r="L104" s="186"/>
      <c r="M104" s="186"/>
      <c r="N104" s="186"/>
      <c r="O104" s="186"/>
      <c r="P104" s="186"/>
      <c r="Q104" s="186"/>
      <c r="R104" s="186"/>
      <c r="S104" s="182"/>
      <c r="T104" s="160"/>
      <c r="U104" s="160"/>
      <c r="V104" s="160"/>
      <c r="W104" s="160"/>
      <c r="X104" s="160"/>
      <c r="Y104" s="160"/>
    </row>
    <row r="105" spans="1:26" ht="17.25" customHeight="1">
      <c r="A105" s="180" t="s">
        <v>224</v>
      </c>
      <c r="B105" s="64"/>
      <c r="C105" s="185" t="s">
        <v>225</v>
      </c>
      <c r="D105" s="185"/>
      <c r="E105" s="185"/>
      <c r="F105" s="185"/>
      <c r="G105" s="185"/>
      <c r="H105" s="185"/>
      <c r="I105" s="185"/>
      <c r="J105" s="185"/>
      <c r="K105" s="185"/>
      <c r="L105" s="185"/>
      <c r="M105" s="185"/>
      <c r="N105" s="185"/>
      <c r="O105" s="185"/>
      <c r="P105" s="185"/>
      <c r="Q105" s="185"/>
      <c r="R105" s="185"/>
      <c r="S105" s="181"/>
      <c r="T105" s="160"/>
      <c r="U105" s="160"/>
      <c r="V105" s="160"/>
      <c r="W105" s="160"/>
      <c r="X105" s="160"/>
      <c r="Y105" s="160"/>
    </row>
    <row r="106" spans="1:26" ht="17.25" customHeight="1">
      <c r="A106" s="180" t="s">
        <v>226</v>
      </c>
      <c r="B106" s="64"/>
      <c r="C106" s="185" t="s">
        <v>227</v>
      </c>
      <c r="D106" s="185"/>
      <c r="E106" s="185"/>
      <c r="F106" s="185"/>
      <c r="G106" s="185"/>
      <c r="H106" s="185"/>
      <c r="I106" s="185"/>
      <c r="J106" s="185"/>
      <c r="K106" s="185"/>
      <c r="L106" s="185"/>
      <c r="M106" s="185"/>
      <c r="N106" s="185"/>
      <c r="O106" s="185"/>
      <c r="P106" s="185"/>
      <c r="Q106" s="185"/>
      <c r="R106" s="185"/>
      <c r="S106" s="181"/>
      <c r="T106" s="160"/>
      <c r="U106" s="160"/>
      <c r="V106" s="160"/>
      <c r="W106" s="160"/>
      <c r="X106" s="160"/>
      <c r="Y106" s="160"/>
    </row>
    <row r="107" spans="1:26" ht="15.75" customHeight="1">
      <c r="A107" s="180" t="s">
        <v>228</v>
      </c>
      <c r="B107" s="64"/>
      <c r="C107" s="185" t="s">
        <v>229</v>
      </c>
      <c r="D107" s="185"/>
      <c r="E107" s="185"/>
      <c r="F107" s="185"/>
      <c r="G107" s="185"/>
      <c r="H107" s="185"/>
      <c r="I107" s="185"/>
      <c r="J107" s="185"/>
      <c r="K107" s="185"/>
      <c r="L107" s="185"/>
      <c r="M107" s="185"/>
      <c r="N107" s="185"/>
      <c r="O107" s="185"/>
      <c r="P107" s="185"/>
      <c r="Q107" s="185"/>
      <c r="R107" s="185"/>
      <c r="S107" s="181"/>
      <c r="T107" s="160"/>
      <c r="U107" s="160"/>
      <c r="V107" s="160"/>
      <c r="W107" s="160"/>
      <c r="X107" s="160"/>
      <c r="Y107" s="160"/>
    </row>
    <row r="108" spans="1:26" ht="17.25" customHeight="1">
      <c r="A108" s="180" t="s">
        <v>230</v>
      </c>
      <c r="B108" s="64"/>
      <c r="C108" s="185" t="s">
        <v>231</v>
      </c>
      <c r="D108" s="185"/>
      <c r="E108" s="185"/>
      <c r="F108" s="185"/>
      <c r="G108" s="185"/>
      <c r="H108" s="185"/>
      <c r="I108" s="185"/>
      <c r="J108" s="185"/>
      <c r="K108" s="185"/>
      <c r="L108" s="185"/>
      <c r="M108" s="185"/>
      <c r="N108" s="185"/>
      <c r="O108" s="185"/>
      <c r="P108" s="185"/>
      <c r="Q108" s="185"/>
      <c r="R108" s="185"/>
      <c r="S108" s="160"/>
      <c r="T108" s="160"/>
      <c r="U108" s="160"/>
      <c r="V108" s="160"/>
      <c r="W108" s="160"/>
      <c r="X108" s="160"/>
      <c r="Y108" s="160"/>
    </row>
    <row r="109" spans="1:26" ht="15.75" customHeight="1">
      <c r="A109" s="180" t="s">
        <v>232</v>
      </c>
      <c r="B109" s="64"/>
      <c r="C109" s="185" t="s">
        <v>233</v>
      </c>
      <c r="D109" s="185"/>
      <c r="E109" s="185"/>
      <c r="F109" s="185"/>
      <c r="G109" s="185"/>
      <c r="H109" s="185"/>
      <c r="I109" s="185"/>
      <c r="J109" s="185"/>
      <c r="K109" s="185"/>
      <c r="L109" s="185"/>
      <c r="M109" s="185"/>
      <c r="N109" s="185"/>
      <c r="O109" s="185"/>
      <c r="P109" s="185"/>
      <c r="Q109" s="185"/>
      <c r="R109" s="185"/>
      <c r="S109" s="117"/>
      <c r="T109" s="160"/>
      <c r="U109" s="160"/>
      <c r="V109" s="160"/>
      <c r="W109" s="160"/>
      <c r="X109" s="160"/>
      <c r="Y109" s="160"/>
    </row>
    <row r="110" spans="1:26">
      <c r="B110" s="64"/>
      <c r="C110" s="94"/>
      <c r="D110" s="94"/>
      <c r="E110" s="95"/>
      <c r="F110" s="95"/>
      <c r="G110" s="95"/>
      <c r="H110" s="95"/>
      <c r="I110" s="95"/>
      <c r="J110" s="95"/>
      <c r="K110" s="65"/>
      <c r="L110" s="115"/>
      <c r="M110" s="115"/>
      <c r="N110" s="88"/>
      <c r="O110" s="115"/>
      <c r="Q110" s="65"/>
      <c r="R110" s="117"/>
      <c r="S110" s="117"/>
      <c r="T110" s="160"/>
      <c r="U110" s="160"/>
      <c r="V110" s="160"/>
      <c r="W110" s="160"/>
      <c r="X110" s="160"/>
      <c r="Y110" s="160"/>
    </row>
    <row r="111" spans="1:26">
      <c r="B111" s="64"/>
      <c r="C111" s="183"/>
      <c r="D111" s="94"/>
      <c r="E111" s="95"/>
      <c r="F111" s="95"/>
      <c r="G111" s="95"/>
      <c r="H111" s="95"/>
      <c r="I111" s="95"/>
      <c r="J111" s="95"/>
      <c r="K111" s="65"/>
      <c r="L111" s="115"/>
      <c r="M111" s="115"/>
      <c r="N111" s="88"/>
      <c r="O111" s="115"/>
      <c r="Q111" s="65"/>
      <c r="R111" s="117"/>
      <c r="S111" s="117"/>
      <c r="T111" s="160"/>
      <c r="U111" s="160"/>
      <c r="V111" s="160"/>
      <c r="W111" s="160"/>
      <c r="X111" s="160"/>
      <c r="Y111" s="160"/>
    </row>
    <row r="112" spans="1:26">
      <c r="B112" s="64"/>
      <c r="C112" s="94"/>
      <c r="D112" s="94"/>
      <c r="E112" s="95"/>
      <c r="F112" s="95"/>
      <c r="G112" s="95"/>
      <c r="H112" s="95"/>
      <c r="I112" s="95"/>
      <c r="J112" s="95"/>
      <c r="K112" s="65"/>
      <c r="L112" s="115"/>
      <c r="M112" s="115"/>
      <c r="N112" s="88"/>
      <c r="O112" s="115"/>
      <c r="Q112" s="65"/>
      <c r="R112" s="117"/>
      <c r="S112" s="117"/>
      <c r="T112" s="160"/>
      <c r="U112" s="160"/>
      <c r="V112" s="160"/>
      <c r="W112" s="160"/>
      <c r="X112" s="160"/>
      <c r="Y112" s="160"/>
    </row>
    <row r="113" spans="1:25">
      <c r="B113" s="64"/>
      <c r="C113" s="94"/>
      <c r="D113" s="94"/>
      <c r="E113" s="95"/>
      <c r="F113" s="95"/>
      <c r="G113" s="95"/>
      <c r="H113" s="95"/>
      <c r="I113" s="95"/>
      <c r="J113" s="95"/>
      <c r="K113" s="65"/>
      <c r="L113" s="115"/>
      <c r="M113" s="115"/>
      <c r="N113" s="88"/>
      <c r="O113" s="115"/>
      <c r="Q113" s="65"/>
      <c r="R113" s="117"/>
      <c r="S113" s="117"/>
      <c r="T113" s="160"/>
      <c r="U113" s="160"/>
      <c r="V113" s="160"/>
      <c r="W113" s="160"/>
      <c r="X113" s="160"/>
      <c r="Y113" s="160"/>
    </row>
    <row r="114" spans="1:25">
      <c r="B114" s="64"/>
      <c r="C114" s="94"/>
      <c r="D114" s="94"/>
      <c r="E114" s="95"/>
      <c r="F114" s="95"/>
      <c r="G114" s="95"/>
      <c r="H114" s="95"/>
      <c r="I114" s="95"/>
      <c r="J114" s="95"/>
      <c r="K114" s="65"/>
      <c r="L114" s="115"/>
      <c r="M114" s="115"/>
      <c r="N114" s="88"/>
      <c r="O114" s="115"/>
      <c r="Q114" s="65"/>
      <c r="R114" s="117"/>
      <c r="S114" s="117"/>
      <c r="T114" s="160"/>
      <c r="U114" s="160"/>
      <c r="V114" s="160"/>
      <c r="W114" s="160"/>
      <c r="X114" s="160"/>
      <c r="Y114" s="160"/>
    </row>
    <row r="115" spans="1:25">
      <c r="B115" s="64"/>
      <c r="C115" s="94"/>
      <c r="D115" s="94"/>
      <c r="E115" s="95"/>
      <c r="F115" s="95"/>
      <c r="G115" s="95"/>
      <c r="H115" s="95"/>
      <c r="I115" s="95"/>
      <c r="J115" s="95"/>
      <c r="K115" s="65"/>
      <c r="L115" s="115"/>
      <c r="M115" s="115"/>
      <c r="N115" s="88"/>
      <c r="O115" s="115"/>
      <c r="Q115" s="65"/>
      <c r="R115" s="117"/>
      <c r="S115" s="117"/>
      <c r="T115" s="160"/>
      <c r="U115" s="160"/>
      <c r="V115" s="160"/>
      <c r="W115" s="160"/>
      <c r="X115" s="160"/>
      <c r="Y115" s="160"/>
    </row>
    <row r="116" spans="1:25">
      <c r="B116" s="64"/>
      <c r="C116" s="94"/>
      <c r="D116" s="94"/>
      <c r="E116" s="95"/>
      <c r="F116" s="95"/>
      <c r="G116" s="95"/>
      <c r="H116" s="95"/>
      <c r="I116" s="95"/>
      <c r="J116" s="95"/>
      <c r="K116" s="65"/>
      <c r="L116" s="115"/>
      <c r="M116" s="115"/>
      <c r="N116" s="88"/>
      <c r="O116" s="115"/>
      <c r="Q116" s="65"/>
      <c r="R116" s="117"/>
      <c r="S116" s="117"/>
      <c r="T116" s="160"/>
      <c r="U116" s="160"/>
      <c r="V116" s="160"/>
      <c r="W116" s="160"/>
      <c r="X116" s="160"/>
      <c r="Y116" s="160"/>
    </row>
    <row r="117" spans="1:25">
      <c r="B117" s="64"/>
      <c r="C117" s="94"/>
      <c r="D117" s="94"/>
      <c r="E117" s="95"/>
      <c r="F117" s="95"/>
      <c r="G117" s="95"/>
      <c r="H117" s="95"/>
      <c r="I117" s="95"/>
      <c r="J117" s="95"/>
      <c r="K117" s="65"/>
      <c r="L117" s="115"/>
      <c r="M117" s="115"/>
      <c r="N117" s="88"/>
      <c r="O117" s="115"/>
      <c r="Q117" s="65"/>
      <c r="R117" s="117"/>
      <c r="S117" s="117"/>
      <c r="T117" s="160"/>
      <c r="U117" s="160"/>
      <c r="V117" s="160"/>
      <c r="W117" s="160"/>
      <c r="X117" s="160"/>
      <c r="Y117" s="160"/>
    </row>
    <row r="118" spans="1:25">
      <c r="B118" s="64"/>
      <c r="C118" s="94"/>
      <c r="D118" s="94"/>
      <c r="E118" s="95"/>
      <c r="F118" s="95"/>
      <c r="G118" s="95"/>
      <c r="H118" s="95"/>
      <c r="I118" s="95"/>
      <c r="J118" s="95"/>
      <c r="K118" s="65"/>
      <c r="L118" s="115"/>
      <c r="M118" s="115"/>
      <c r="N118" s="88"/>
      <c r="O118" s="115"/>
      <c r="Q118" s="65"/>
      <c r="R118" s="117"/>
      <c r="S118" s="117"/>
      <c r="T118" s="160"/>
      <c r="U118" s="160"/>
      <c r="V118" s="160"/>
      <c r="W118" s="160"/>
      <c r="X118" s="160"/>
      <c r="Y118" s="160"/>
    </row>
    <row r="119" spans="1:25">
      <c r="B119" s="64"/>
      <c r="C119" s="94"/>
      <c r="D119" s="94"/>
      <c r="E119" s="95"/>
      <c r="F119" s="95"/>
      <c r="G119" s="95"/>
      <c r="H119" s="95"/>
      <c r="I119" s="95"/>
      <c r="J119" s="95"/>
      <c r="K119" s="65"/>
      <c r="L119" s="115"/>
      <c r="M119" s="115"/>
      <c r="N119" s="88"/>
      <c r="O119" s="115"/>
      <c r="Q119" s="65"/>
      <c r="R119" s="117"/>
      <c r="S119" s="117"/>
      <c r="T119" s="160"/>
      <c r="U119" s="160"/>
      <c r="V119" s="160"/>
      <c r="W119" s="160"/>
      <c r="X119" s="160"/>
      <c r="Y119" s="160"/>
    </row>
    <row r="120" spans="1:25" ht="15.75">
      <c r="A120" s="114"/>
      <c r="B120" s="64"/>
      <c r="C120" s="94"/>
      <c r="D120" s="94"/>
      <c r="E120" s="95"/>
      <c r="F120" s="95"/>
      <c r="G120" s="95"/>
      <c r="H120" s="95"/>
      <c r="I120" s="95"/>
      <c r="J120" s="95"/>
      <c r="K120" s="65"/>
      <c r="L120" s="115"/>
      <c r="M120" s="115"/>
      <c r="N120" s="88"/>
      <c r="O120" s="115"/>
      <c r="Q120" s="65"/>
      <c r="R120" s="116"/>
      <c r="S120" s="90"/>
      <c r="T120" s="160"/>
      <c r="U120" s="160"/>
      <c r="V120" s="160"/>
      <c r="W120" s="160"/>
      <c r="X120" s="160"/>
      <c r="Y120" s="160"/>
    </row>
    <row r="121" spans="1:25" ht="15.75">
      <c r="A121" s="114"/>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row>
    <row r="122" spans="1:25">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row>
    <row r="123" spans="1:25">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row>
    <row r="124" spans="1:25">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row>
    <row r="125" spans="1:25">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row>
    <row r="126" spans="1:25">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row>
    <row r="127" spans="1:25">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row>
    <row r="128" spans="1:25">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row>
    <row r="129" spans="3:25">
      <c r="C129" s="160"/>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row>
    <row r="130" spans="3:25">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row>
    <row r="131" spans="3:25">
      <c r="C131" s="160"/>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row>
    <row r="132" spans="3:25">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row>
    <row r="133" spans="3:25">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row>
    <row r="134" spans="3:25">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row>
    <row r="135" spans="3:25">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row>
    <row r="136" spans="3:25">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row>
    <row r="137" spans="3:25">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row>
    <row r="138" spans="3:25">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row>
    <row r="139" spans="3:25">
      <c r="C139" s="160"/>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row>
    <row r="140" spans="3:25">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row>
    <row r="141" spans="3:25">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row>
    <row r="142" spans="3:25">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row>
    <row r="143" spans="3:25">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row>
    <row r="144" spans="3:25">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row>
    <row r="145" spans="3:25">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row>
    <row r="146" spans="3:25">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row>
    <row r="147" spans="3:25">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row>
    <row r="148" spans="3:25">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row>
    <row r="149" spans="3:25">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row>
    <row r="150" spans="3:25">
      <c r="C150" s="160"/>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row>
    <row r="151" spans="3:25">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row>
    <row r="152" spans="3:25">
      <c r="C152" s="160"/>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row>
    <row r="153" spans="3:25">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row>
    <row r="154" spans="3:25">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row>
    <row r="155" spans="3:25">
      <c r="C155" s="160"/>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row>
    <row r="156" spans="3:25">
      <c r="C156" s="160"/>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row>
    <row r="157" spans="3:25">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row>
    <row r="158" spans="3:25">
      <c r="C158" s="160"/>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row>
    <row r="159" spans="3:25">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row>
    <row r="160" spans="3:25">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row>
    <row r="161" spans="3:25">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row>
    <row r="162" spans="3:25">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row>
    <row r="163" spans="3:25">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row>
    <row r="164" spans="3:25">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row>
    <row r="165" spans="3:25">
      <c r="C165" s="160"/>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row>
    <row r="166" spans="3:25">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row>
    <row r="167" spans="3:25">
      <c r="C167" s="160"/>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row>
    <row r="168" spans="3:25">
      <c r="C168" s="160"/>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row>
    <row r="169" spans="3:25">
      <c r="C169" s="160"/>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row>
    <row r="170" spans="3:25">
      <c r="C170" s="160"/>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row>
    <row r="171" spans="3:25">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row>
    <row r="172" spans="3:25">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row>
    <row r="173" spans="3:25">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row>
    <row r="174" spans="3:25">
      <c r="C174" s="160"/>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row>
    <row r="175" spans="3:25">
      <c r="C175" s="160"/>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row>
    <row r="176" spans="3:2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row>
    <row r="177" spans="3:2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row>
    <row r="178" spans="3:2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row>
    <row r="179" spans="3:2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row>
    <row r="180" spans="3:25">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row>
    <row r="181" spans="3:25">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row>
    <row r="182" spans="3:25">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row>
    <row r="183" spans="3:25">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row>
    <row r="184" spans="3:25">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row>
    <row r="185" spans="3:25">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row>
    <row r="186" spans="3:25">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row>
    <row r="187" spans="3:25">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row>
    <row r="188" spans="3:25">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row>
    <row r="189" spans="3:25">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row>
    <row r="190" spans="3:25">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row>
    <row r="191" spans="3:25">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row>
    <row r="192" spans="3:25">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row>
    <row r="193" spans="3:25">
      <c r="C193" s="160"/>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row>
    <row r="194" spans="3:25">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row>
    <row r="195" spans="3:25">
      <c r="C195" s="160"/>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row>
    <row r="196" spans="3:25">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row>
    <row r="197" spans="3:25">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row>
    <row r="198" spans="3:25">
      <c r="C198" s="160"/>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row>
    <row r="199" spans="3:25">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row>
    <row r="200" spans="3:25">
      <c r="C200" s="160"/>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row>
    <row r="201" spans="3:25">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row>
    <row r="202" spans="3:25">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row>
    <row r="203" spans="3:25">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row>
    <row r="204" spans="3:25">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row>
    <row r="205" spans="3:25">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row>
    <row r="206" spans="3:25">
      <c r="C206" s="160"/>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row>
    <row r="207" spans="3:25">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row>
    <row r="208" spans="3:25">
      <c r="C208" s="160"/>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row>
    <row r="209" spans="3:25">
      <c r="C209" s="160"/>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row>
    <row r="210" spans="3:25">
      <c r="C210" s="160"/>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row>
    <row r="211" spans="3:25">
      <c r="C211" s="160"/>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row>
    <row r="212" spans="3:25">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row>
    <row r="213" spans="3:25">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row>
    <row r="214" spans="3:25">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row>
    <row r="215" spans="3:25">
      <c r="C215" s="160"/>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row>
    <row r="216" spans="3:25">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row>
    <row r="217" spans="3:25">
      <c r="C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row>
    <row r="218" spans="3:25">
      <c r="C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row>
    <row r="219" spans="3:25">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row>
    <row r="220" spans="3:25">
      <c r="C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row>
    <row r="221" spans="3:25">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row>
    <row r="222" spans="3:25">
      <c r="C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row>
    <row r="223" spans="3:25">
      <c r="C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row>
    <row r="224" spans="3:25">
      <c r="C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row>
    <row r="225" spans="3:25">
      <c r="C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row>
    <row r="226" spans="3:25">
      <c r="C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row>
    <row r="227" spans="3:25">
      <c r="C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row>
    <row r="228" spans="3:25">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row>
    <row r="229" spans="3:25">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row>
    <row r="230" spans="3:25">
      <c r="C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row>
    <row r="231" spans="3:25">
      <c r="C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row>
    <row r="232" spans="3:25">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row>
    <row r="233" spans="3:25">
      <c r="C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row>
    <row r="234" spans="3:25">
      <c r="C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row>
    <row r="235" spans="3:25">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row>
    <row r="236" spans="3:25">
      <c r="C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row>
    <row r="237" spans="3:25">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row>
    <row r="238" spans="3:25">
      <c r="C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row>
    <row r="239" spans="3:25">
      <c r="C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row>
    <row r="240" spans="3:25">
      <c r="C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row>
    <row r="241" spans="3:25">
      <c r="C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row>
    <row r="242" spans="3:25">
      <c r="C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row>
    <row r="243" spans="3:25">
      <c r="C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row>
    <row r="244" spans="3:25">
      <c r="C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row>
    <row r="245" spans="3:25">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row>
    <row r="246" spans="3:25">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row>
    <row r="247" spans="3:25">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row>
    <row r="248" spans="3:25">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row>
    <row r="249" spans="3:25">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row>
    <row r="250" spans="3:25">
      <c r="C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row>
    <row r="251" spans="3:25">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row>
    <row r="252" spans="3:25">
      <c r="C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row>
    <row r="253" spans="3:25">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row>
    <row r="254" spans="3:25">
      <c r="C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row>
    <row r="255" spans="3:25">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row>
    <row r="256" spans="3:25">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row>
    <row r="257" spans="3:25">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row>
    <row r="258" spans="3:25">
      <c r="C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row>
    <row r="259" spans="3:25">
      <c r="C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row>
    <row r="260" spans="3:25">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row>
    <row r="261" spans="3:25">
      <c r="C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row>
    <row r="262" spans="3:25">
      <c r="C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row>
    <row r="263" spans="3:25">
      <c r="C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row>
    <row r="264" spans="3:25">
      <c r="C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row>
    <row r="265" spans="3:25">
      <c r="C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row>
    <row r="266" spans="3:25">
      <c r="C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row>
    <row r="267" spans="3:25">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row>
    <row r="268" spans="3:25">
      <c r="C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row>
    <row r="269" spans="3:25">
      <c r="C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row>
    <row r="270" spans="3:25">
      <c r="C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row>
    <row r="271" spans="3:25">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row>
    <row r="272" spans="3:25">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row>
    <row r="273" spans="3:25">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row>
    <row r="274" spans="3:25">
      <c r="C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row>
    <row r="275" spans="3:25">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row>
    <row r="276" spans="3:25">
      <c r="C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row>
    <row r="277" spans="3:25">
      <c r="C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row>
    <row r="278" spans="3:25">
      <c r="C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row>
    <row r="279" spans="3:25">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row>
    <row r="280" spans="3:25">
      <c r="C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row>
    <row r="281" spans="3:25">
      <c r="C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row>
    <row r="282" spans="3:25">
      <c r="C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row>
    <row r="283" spans="3:25">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row>
    <row r="284" spans="3:25">
      <c r="C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row>
    <row r="285" spans="3:25">
      <c r="C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row>
    <row r="286" spans="3:25">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row>
    <row r="287" spans="3:25">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row>
    <row r="288" spans="3:25">
      <c r="C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row>
    <row r="289" spans="3:25">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row>
    <row r="290" spans="3:25">
      <c r="C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row>
    <row r="291" spans="3:25">
      <c r="C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row>
    <row r="292" spans="3:25">
      <c r="C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row>
    <row r="293" spans="3:25">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row>
    <row r="294" spans="3:25">
      <c r="C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row>
    <row r="295" spans="3:25">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row>
    <row r="296" spans="3:25">
      <c r="C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row>
    <row r="297" spans="3:25">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row>
    <row r="298" spans="3:25">
      <c r="C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row>
    <row r="299" spans="3:25">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row>
    <row r="300" spans="3:25">
      <c r="C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row>
    <row r="301" spans="3:25">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row>
    <row r="302" spans="3:25">
      <c r="C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row>
    <row r="303" spans="3:25">
      <c r="C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row>
    <row r="304" spans="3:25">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row>
    <row r="305" spans="3:25">
      <c r="C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row>
    <row r="306" spans="3:25">
      <c r="C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row>
    <row r="307" spans="3:25">
      <c r="C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row>
    <row r="308" spans="3:25">
      <c r="C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row>
    <row r="309" spans="3:25">
      <c r="C309" s="160"/>
      <c r="D309" s="160"/>
      <c r="E309" s="160"/>
      <c r="F309" s="160"/>
      <c r="G309" s="160"/>
      <c r="H309" s="160"/>
      <c r="I309" s="160"/>
      <c r="J309" s="160"/>
      <c r="K309" s="160"/>
      <c r="L309" s="160"/>
      <c r="M309" s="160"/>
      <c r="N309" s="160"/>
      <c r="O309" s="160"/>
      <c r="P309" s="160"/>
      <c r="Q309" s="160"/>
      <c r="R309" s="160"/>
      <c r="S309" s="160"/>
    </row>
    <row r="310" spans="3:25">
      <c r="C310" s="160"/>
      <c r="D310" s="160"/>
      <c r="E310" s="160"/>
      <c r="F310" s="160"/>
      <c r="G310" s="160"/>
      <c r="H310" s="160"/>
      <c r="I310" s="160"/>
      <c r="J310" s="160"/>
      <c r="K310" s="160"/>
      <c r="L310" s="160"/>
      <c r="M310" s="160"/>
      <c r="N310" s="160"/>
      <c r="O310" s="160"/>
      <c r="P310" s="160"/>
      <c r="Q310" s="160"/>
      <c r="R310" s="160"/>
      <c r="S310" s="160"/>
    </row>
    <row r="311" spans="3:25">
      <c r="C311" s="160"/>
      <c r="D311" s="160"/>
      <c r="E311" s="160"/>
      <c r="F311" s="160"/>
      <c r="G311" s="160"/>
      <c r="H311" s="160"/>
      <c r="I311" s="160"/>
      <c r="J311" s="160"/>
      <c r="K311" s="160"/>
      <c r="L311" s="160"/>
      <c r="M311" s="160"/>
      <c r="N311" s="160"/>
      <c r="O311" s="160"/>
      <c r="P311" s="160"/>
      <c r="Q311" s="160"/>
      <c r="R311" s="160"/>
      <c r="S311" s="160"/>
    </row>
    <row r="312" spans="3:25">
      <c r="C312" s="160"/>
      <c r="D312" s="160"/>
      <c r="E312" s="160"/>
      <c r="F312" s="160"/>
      <c r="G312" s="160"/>
      <c r="H312" s="160"/>
      <c r="I312" s="160"/>
      <c r="J312" s="160"/>
      <c r="K312" s="160"/>
      <c r="L312" s="160"/>
      <c r="M312" s="160"/>
      <c r="N312" s="160"/>
      <c r="O312" s="160"/>
      <c r="P312" s="160"/>
      <c r="Q312" s="160"/>
      <c r="R312" s="160"/>
      <c r="S312" s="160"/>
    </row>
    <row r="313" spans="3:25">
      <c r="C313" s="160"/>
      <c r="D313" s="160"/>
      <c r="E313" s="160"/>
      <c r="F313" s="160"/>
      <c r="G313" s="160"/>
      <c r="H313" s="160"/>
      <c r="I313" s="160"/>
      <c r="J313" s="160"/>
      <c r="K313" s="160"/>
      <c r="L313" s="160"/>
      <c r="M313" s="160"/>
      <c r="N313" s="160"/>
      <c r="O313" s="160"/>
      <c r="P313" s="160"/>
      <c r="Q313" s="160"/>
      <c r="R313" s="160"/>
      <c r="S313" s="160"/>
    </row>
    <row r="314" spans="3:25">
      <c r="C314" s="160"/>
      <c r="D314" s="160"/>
      <c r="E314" s="160"/>
      <c r="F314" s="160"/>
      <c r="G314" s="160"/>
      <c r="H314" s="160"/>
      <c r="I314" s="160"/>
      <c r="J314" s="160"/>
      <c r="K314" s="160"/>
      <c r="L314" s="160"/>
      <c r="M314" s="160"/>
      <c r="N314" s="160"/>
      <c r="O314" s="160"/>
      <c r="P314" s="160"/>
      <c r="Q314" s="160"/>
      <c r="R314" s="160"/>
      <c r="S314" s="160"/>
    </row>
    <row r="315" spans="3:25">
      <c r="C315" s="160"/>
      <c r="D315" s="160"/>
      <c r="E315" s="160"/>
      <c r="F315" s="160"/>
      <c r="G315" s="160"/>
      <c r="H315" s="160"/>
      <c r="I315" s="160"/>
      <c r="J315" s="160"/>
      <c r="K315" s="160"/>
      <c r="L315" s="160"/>
      <c r="M315" s="160"/>
      <c r="N315" s="160"/>
      <c r="O315" s="160"/>
      <c r="P315" s="160"/>
      <c r="Q315" s="160"/>
      <c r="R315" s="160"/>
      <c r="S315" s="160"/>
    </row>
    <row r="316" spans="3:25">
      <c r="C316" s="160"/>
      <c r="D316" s="160"/>
      <c r="E316" s="160"/>
      <c r="F316" s="160"/>
      <c r="G316" s="160"/>
      <c r="H316" s="160"/>
      <c r="I316" s="160"/>
      <c r="J316" s="160"/>
      <c r="K316" s="160"/>
      <c r="L316" s="160"/>
      <c r="M316" s="160"/>
      <c r="N316" s="160"/>
      <c r="O316" s="160"/>
      <c r="P316" s="160"/>
      <c r="Q316" s="160"/>
      <c r="R316" s="160"/>
      <c r="S316" s="160"/>
    </row>
  </sheetData>
  <mergeCells count="9">
    <mergeCell ref="C107:R107"/>
    <mergeCell ref="C108:R108"/>
    <mergeCell ref="C109:R109"/>
    <mergeCell ref="C101:R101"/>
    <mergeCell ref="C102:R102"/>
    <mergeCell ref="C103:R103"/>
    <mergeCell ref="C104:R104"/>
    <mergeCell ref="C105:R105"/>
    <mergeCell ref="C106:R106"/>
  </mergeCells>
  <printOptions horizontalCentered="1"/>
  <pageMargins left="0.3" right="0.3" top="0.77" bottom="0.75" header="0.5" footer="0.5"/>
  <pageSetup scale="35" fitToHeight="0" orientation="landscape" r:id="rId1"/>
  <headerFooter alignWithMargins="0"/>
  <rowBreaks count="1" manualBreakCount="1">
    <brk id="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Normal="100" workbookViewId="0">
      <selection activeCell="F32" sqref="F32"/>
    </sheetView>
  </sheetViews>
  <sheetFormatPr defaultRowHeight="15"/>
  <cols>
    <col min="1" max="1" width="10.5703125" customWidth="1"/>
    <col min="2" max="2" width="15.7109375" customWidth="1"/>
    <col min="3" max="3" width="22.85546875" customWidth="1"/>
    <col min="4" max="4" width="16.140625" customWidth="1"/>
    <col min="5" max="5" width="13.7109375" bestFit="1" customWidth="1"/>
    <col min="6" max="6" width="10.5703125" bestFit="1" customWidth="1"/>
    <col min="7" max="8" width="12.7109375" bestFit="1" customWidth="1"/>
    <col min="9" max="9" width="12.5703125" bestFit="1" customWidth="1"/>
  </cols>
  <sheetData>
    <row r="1" spans="1:10">
      <c r="C1" s="1"/>
      <c r="D1" s="34"/>
      <c r="E1" s="35"/>
      <c r="F1" s="36"/>
    </row>
    <row r="2" spans="1:10">
      <c r="A2" s="37" t="s">
        <v>62</v>
      </c>
      <c r="G2" s="37"/>
    </row>
    <row r="3" spans="1:10">
      <c r="D3" s="38"/>
    </row>
    <row r="4" spans="1:10" ht="45.75" thickBot="1">
      <c r="A4" s="39" t="s">
        <v>63</v>
      </c>
      <c r="B4" s="39" t="s">
        <v>64</v>
      </c>
      <c r="C4" s="40" t="s">
        <v>65</v>
      </c>
      <c r="D4" s="41" t="s">
        <v>66</v>
      </c>
      <c r="G4" s="37"/>
      <c r="J4" s="42"/>
    </row>
    <row r="5" spans="1:10">
      <c r="A5" t="s">
        <v>67</v>
      </c>
      <c r="B5">
        <v>2015</v>
      </c>
      <c r="C5" s="43">
        <v>2.8E-3</v>
      </c>
      <c r="D5" s="44">
        <v>1.42E-3</v>
      </c>
      <c r="E5" s="45"/>
    </row>
    <row r="6" spans="1:10">
      <c r="A6" t="s">
        <v>68</v>
      </c>
      <c r="B6">
        <v>2015</v>
      </c>
      <c r="C6" s="43">
        <v>2.5000000000000001E-3</v>
      </c>
      <c r="D6" s="44">
        <v>1.42E-3</v>
      </c>
      <c r="E6" s="45"/>
      <c r="G6" s="37"/>
    </row>
    <row r="7" spans="1:10">
      <c r="A7" t="s">
        <v>69</v>
      </c>
      <c r="B7">
        <v>2015</v>
      </c>
      <c r="C7" s="43">
        <v>2.8E-3</v>
      </c>
      <c r="D7" s="44">
        <v>1.42E-3</v>
      </c>
      <c r="E7" s="45"/>
    </row>
    <row r="8" spans="1:10">
      <c r="A8" t="s">
        <v>70</v>
      </c>
      <c r="B8">
        <v>2015</v>
      </c>
      <c r="C8" s="43">
        <v>2.7000000000000001E-3</v>
      </c>
      <c r="D8" s="44">
        <v>1.4300000000000001E-3</v>
      </c>
      <c r="E8" s="45"/>
      <c r="G8" s="37"/>
    </row>
    <row r="9" spans="1:10">
      <c r="A9" t="s">
        <v>71</v>
      </c>
      <c r="B9">
        <v>2015</v>
      </c>
      <c r="C9" s="43">
        <v>2.8E-3</v>
      </c>
      <c r="D9" s="44">
        <v>1.4300000000000001E-3</v>
      </c>
      <c r="E9" s="45"/>
    </row>
    <row r="10" spans="1:10">
      <c r="A10" t="s">
        <v>72</v>
      </c>
      <c r="B10">
        <v>2015</v>
      </c>
      <c r="C10" s="43">
        <v>2.7000000000000001E-3</v>
      </c>
      <c r="D10" s="44">
        <v>1.4300000000000001E-3</v>
      </c>
      <c r="E10" s="45"/>
      <c r="G10" s="37"/>
    </row>
    <row r="11" spans="1:10">
      <c r="A11" t="s">
        <v>73</v>
      </c>
      <c r="B11">
        <v>2015</v>
      </c>
      <c r="C11" s="43">
        <v>2.8E-3</v>
      </c>
      <c r="D11" s="44">
        <v>1.4400000000000001E-3</v>
      </c>
      <c r="E11" s="45"/>
    </row>
    <row r="12" spans="1:10">
      <c r="A12" t="s">
        <v>74</v>
      </c>
      <c r="B12">
        <v>2015</v>
      </c>
      <c r="C12" s="43">
        <v>2.8E-3</v>
      </c>
      <c r="D12" s="44">
        <v>1.4499999999999999E-3</v>
      </c>
      <c r="E12" s="45"/>
      <c r="G12" s="37"/>
    </row>
    <row r="13" spans="1:10">
      <c r="A13" t="s">
        <v>75</v>
      </c>
      <c r="B13">
        <v>2015</v>
      </c>
      <c r="C13" s="43">
        <v>2.7000000000000001E-3</v>
      </c>
      <c r="D13" s="44">
        <v>1.4499999999999999E-3</v>
      </c>
      <c r="E13" s="45"/>
    </row>
    <row r="14" spans="1:10">
      <c r="A14" t="s">
        <v>76</v>
      </c>
      <c r="B14">
        <v>2015</v>
      </c>
      <c r="C14" s="43">
        <v>2.8E-3</v>
      </c>
      <c r="D14" s="44">
        <v>1.4400000000000001E-3</v>
      </c>
      <c r="E14" s="45"/>
      <c r="G14" s="37"/>
    </row>
    <row r="15" spans="1:10">
      <c r="A15" t="s">
        <v>77</v>
      </c>
      <c r="B15">
        <v>2015</v>
      </c>
      <c r="C15" s="43">
        <v>2.7000000000000001E-3</v>
      </c>
      <c r="D15" s="44">
        <v>1.4400000000000001E-3</v>
      </c>
      <c r="E15" s="45"/>
    </row>
    <row r="16" spans="1:10">
      <c r="A16" t="s">
        <v>78</v>
      </c>
      <c r="B16">
        <v>2015</v>
      </c>
      <c r="C16" s="43">
        <v>2.8E-3</v>
      </c>
      <c r="D16" s="44">
        <v>1.49E-3</v>
      </c>
      <c r="E16" s="45"/>
      <c r="G16" s="37"/>
    </row>
    <row r="17" spans="1:9">
      <c r="A17" t="s">
        <v>67</v>
      </c>
      <c r="B17">
        <v>2016</v>
      </c>
      <c r="C17" s="43">
        <v>2.8E-3</v>
      </c>
      <c r="D17" s="44">
        <v>1.6800000000000001E-3</v>
      </c>
      <c r="E17" s="45"/>
    </row>
    <row r="18" spans="1:9">
      <c r="A18" t="s">
        <v>68</v>
      </c>
      <c r="B18">
        <v>2016</v>
      </c>
      <c r="C18" s="43">
        <v>2.5999999999999999E-3</v>
      </c>
      <c r="D18" s="44">
        <v>1.6800000000000001E-3</v>
      </c>
      <c r="E18" s="45"/>
      <c r="G18" s="37"/>
    </row>
    <row r="19" spans="1:9">
      <c r="A19" t="s">
        <v>69</v>
      </c>
      <c r="B19">
        <v>2016</v>
      </c>
      <c r="C19" s="43">
        <v>2.8E-3</v>
      </c>
      <c r="D19" s="44">
        <v>1.6900000000000001E-3</v>
      </c>
      <c r="E19" s="45"/>
    </row>
    <row r="20" spans="1:9">
      <c r="A20" t="s">
        <v>70</v>
      </c>
      <c r="B20">
        <v>2016</v>
      </c>
      <c r="C20" s="43">
        <v>2.8E-3</v>
      </c>
      <c r="D20" s="44">
        <v>1.6900000000000001E-3</v>
      </c>
      <c r="E20" s="45"/>
      <c r="G20" s="37"/>
    </row>
    <row r="21" spans="1:9">
      <c r="A21" t="s">
        <v>71</v>
      </c>
      <c r="B21">
        <v>2016</v>
      </c>
      <c r="C21" s="43">
        <v>2.8999999999999998E-3</v>
      </c>
      <c r="D21" s="44">
        <v>1.6900000000000001E-3</v>
      </c>
      <c r="E21" s="45"/>
    </row>
    <row r="22" spans="1:9">
      <c r="A22" s="43" t="s">
        <v>72</v>
      </c>
      <c r="B22">
        <v>2016</v>
      </c>
      <c r="C22" s="43">
        <v>2.8E-3</v>
      </c>
      <c r="D22" s="44">
        <v>1.72E-3</v>
      </c>
      <c r="E22" s="45"/>
      <c r="G22" s="37"/>
    </row>
    <row r="23" spans="1:9">
      <c r="A23" s="46" t="s">
        <v>73</v>
      </c>
      <c r="B23" s="13">
        <v>2016</v>
      </c>
      <c r="C23" s="47">
        <v>3.0000000000000001E-3</v>
      </c>
      <c r="D23" s="48">
        <v>1.72E-3</v>
      </c>
      <c r="E23" s="45"/>
    </row>
    <row r="24" spans="1:9">
      <c r="B24" s="3" t="s">
        <v>79</v>
      </c>
      <c r="C24" s="49">
        <f>AVERAGE(C5:C23)</f>
        <v>2.7684210526315784E-3</v>
      </c>
      <c r="D24" s="49">
        <f>AVERAGE(D5:D23)</f>
        <v>1.5331578947368422E-3</v>
      </c>
      <c r="G24" s="37"/>
    </row>
    <row r="25" spans="1:9">
      <c r="B25" s="3" t="s">
        <v>80</v>
      </c>
      <c r="C25" s="50">
        <v>12</v>
      </c>
      <c r="D25" s="51">
        <v>12</v>
      </c>
    </row>
    <row r="26" spans="1:9">
      <c r="B26" s="3" t="s">
        <v>81</v>
      </c>
      <c r="C26" s="49">
        <f>C24*C25</f>
        <v>3.3221052631578943E-2</v>
      </c>
      <c r="D26" s="49">
        <f>D24*D25</f>
        <v>1.8397894736842106E-2</v>
      </c>
      <c r="H26" s="3"/>
      <c r="I26" s="49"/>
    </row>
    <row r="27" spans="1:9">
      <c r="C27" s="1" t="s">
        <v>82</v>
      </c>
      <c r="D27" s="52" t="s">
        <v>83</v>
      </c>
    </row>
    <row r="28" spans="1:9">
      <c r="D28" s="38"/>
    </row>
    <row r="31" spans="1:9">
      <c r="C31" s="50"/>
    </row>
  </sheetData>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2015 Attachment MM True Up</vt:lpstr>
      <vt:lpstr>2015 Attachment MM Actual</vt:lpstr>
      <vt:lpstr>2015 Attachment MM Projected</vt:lpstr>
      <vt:lpstr>Interest</vt:lpstr>
      <vt:lpstr>'2015 Attachment MM Actual'!Print_Area</vt:lpstr>
      <vt:lpstr>'2015 Attachment MM Projected'!Print_Area</vt:lpstr>
      <vt:lpstr>'2015 Attachment MM True Up'!Print_Area</vt:lpstr>
    </vt:vector>
  </TitlesOfParts>
  <Company>Midwest ISO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mcsaer</cp:lastModifiedBy>
  <cp:lastPrinted>2013-01-29T19:16:54Z</cp:lastPrinted>
  <dcterms:created xsi:type="dcterms:W3CDTF">2013-01-28T20:05:50Z</dcterms:created>
  <dcterms:modified xsi:type="dcterms:W3CDTF">2016-12-09T21:34:15Z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{91DE1259-858A-4470-BDF3-664FA9F9F262}</vt:lpwstr>
  </property>
</Properties>
</file>