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" yWindow="4476" windowWidth="15408" windowHeight="4524"/>
  </bookViews>
  <sheets>
    <sheet name="Sch 1 TU Adj" sheetId="2" r:id="rId1"/>
    <sheet name="Interest" sheetId="3" r:id="rId2"/>
  </sheets>
  <externalReferences>
    <externalReference r:id="rId3"/>
    <externalReference r:id="rId4"/>
    <externalReference r:id="rId5"/>
    <externalReference r:id="rId6"/>
  </externalReferences>
  <definedNames>
    <definedName name="_fees">[2]Assumptions!$D$109</definedName>
    <definedName name="_gpint">[2]Assumptions!$D$107:$AK$107</definedName>
    <definedName name="_Order1" hidden="1">255</definedName>
    <definedName name="_Order2" hidden="1">255</definedName>
    <definedName name="ACwvu.DATABASE." localSheetId="0" hidden="1">[1]DATABASE!#REF!</definedName>
    <definedName name="ACwvu.DATABASE." hidden="1">[1]DATABASE!#REF!</definedName>
    <definedName name="AS2DocOpenMode" hidden="1">"AS2DocumentEdit"</definedName>
    <definedName name="CH_COS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NSP_COS">#REF!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revreq">#REF!</definedName>
    <definedName name="SPS_COS">#REF!</definedName>
    <definedName name="Swvu.DATABASE." localSheetId="0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cel">'[4]Data Entry and Forecaster'!#REF!</definedName>
    <definedName name="Xcel_COS">#REF!</definedName>
  </definedNames>
  <calcPr calcId="125725"/>
</workbook>
</file>

<file path=xl/calcChain.xml><?xml version="1.0" encoding="utf-8"?>
<calcChain xmlns="http://schemas.openxmlformats.org/spreadsheetml/2006/main">
  <c r="I25" i="2"/>
  <c r="I39"/>
  <c r="I41"/>
  <c r="D24" i="3"/>
  <c r="D26" s="1"/>
  <c r="C24"/>
  <c r="C26" s="1"/>
  <c r="I32" i="2" l="1"/>
  <c r="I31"/>
  <c r="I23"/>
  <c r="I19"/>
  <c r="G17"/>
  <c r="G21" s="1"/>
  <c r="G25" s="1"/>
  <c r="G29" s="1"/>
  <c r="I35" s="1"/>
  <c r="E17"/>
  <c r="E21" s="1"/>
  <c r="I16"/>
  <c r="I15"/>
  <c r="I14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I33" l="1"/>
  <c r="I37" s="1"/>
  <c r="A22"/>
  <c r="A23" s="1"/>
  <c r="A24" s="1"/>
  <c r="A25" s="1"/>
  <c r="I21"/>
  <c r="E25"/>
  <c r="I17"/>
  <c r="I45" l="1"/>
  <c r="I47" s="1"/>
  <c r="D25"/>
  <c r="A26"/>
  <c r="A27" s="1"/>
  <c r="A28" s="1"/>
  <c r="A29" s="1"/>
  <c r="A30" s="1"/>
  <c r="D35" l="1"/>
  <c r="A31"/>
  <c r="A32" s="1"/>
  <c r="D33" l="1"/>
  <c r="A33"/>
  <c r="A34" l="1"/>
  <c r="A35" s="1"/>
  <c r="A36" s="1"/>
  <c r="A37" s="1"/>
  <c r="D37" l="1"/>
  <c r="A38"/>
  <c r="A39" s="1"/>
  <c r="D39"/>
  <c r="A40" l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D47" l="1"/>
  <c r="D45"/>
</calcChain>
</file>

<file path=xl/sharedStrings.xml><?xml version="1.0" encoding="utf-8"?>
<sst xmlns="http://schemas.openxmlformats.org/spreadsheetml/2006/main" count="78" uniqueCount="69">
  <si>
    <t>Annual Cost ($/kW/Yr)</t>
  </si>
  <si>
    <t>Historic Year Actual Divisor</t>
  </si>
  <si>
    <t xml:space="preserve">Account 561.1    </t>
  </si>
  <si>
    <t xml:space="preserve">Account 561.2   </t>
  </si>
  <si>
    <t xml:space="preserve">     Subtotal         </t>
  </si>
  <si>
    <t>Schedule 1 Net Expenses</t>
  </si>
  <si>
    <t xml:space="preserve">Account 561.3    </t>
  </si>
  <si>
    <t>Note 2:  Scheduling, Control, and Dispatch Service--Balancing Authority.</t>
  </si>
  <si>
    <t>Note 3:  Scheduling, Control, and Dispatch Service--Transmission.</t>
  </si>
  <si>
    <t>Schedule 1 True-Up Adjustment</t>
  </si>
  <si>
    <t>Company:</t>
  </si>
  <si>
    <t>True-Up Year:</t>
  </si>
  <si>
    <t>Projected</t>
  </si>
  <si>
    <t>Historic Year Projected Divisor</t>
  </si>
  <si>
    <t>Difference in Divisor</t>
  </si>
  <si>
    <t>Historic Year Projected Annual Cost ($/kW/Yr)</t>
  </si>
  <si>
    <t>Number of Months</t>
  </si>
  <si>
    <t xml:space="preserve">Total True-Up Adjustment Principal &amp; Interest Under(Over) Recovery </t>
  </si>
  <si>
    <t>Historic Year Divisor True-up</t>
  </si>
  <si>
    <t>(a)</t>
  </si>
  <si>
    <t>(b)</t>
  </si>
  <si>
    <t>(d)</t>
  </si>
  <si>
    <t>(e)</t>
  </si>
  <si>
    <t>Actual-Projected</t>
  </si>
  <si>
    <t>Divisor kW (sum lines 8-14)</t>
  </si>
  <si>
    <t>(Line 8 + Line 9 + Line 10)</t>
  </si>
  <si>
    <t>(Line 11 - Line 13)</t>
  </si>
  <si>
    <t>(c)</t>
  </si>
  <si>
    <t>from the total Schedule 1 revenues, which results in the total revenue credit for Schedule 1.</t>
  </si>
  <si>
    <t>This revenue credit is derived from the MISO MR Settlements file by subtracting Schedule 1 revenues related to Schedule 9</t>
  </si>
  <si>
    <t>Note 4:  Revenue collected by the Transmission Owner or ITC under this Schedule 1 for firm transactions of less than 1 year,</t>
  </si>
  <si>
    <t>all non-firm transactions, and any other transactions whose loads are not included in the Attachment O Zonal Rate Divisor for the zone.</t>
  </si>
  <si>
    <t>True-Up Adjustment Principal Under(Over) Recovery</t>
  </si>
  <si>
    <t>Nineteen (19) Month Average Interest Rate (months may vary by TO)</t>
  </si>
  <si>
    <t>True-Up Adjustment Interest Under(Over) Recovery</t>
  </si>
  <si>
    <t>Note 1:  Form 1 or similar source document page references are for actual year for which there is a Form 1 or similar source documents. Inputs in whole dollars.</t>
  </si>
  <si>
    <t>Actual $s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</si>
  <si>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</si>
  <si>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</si>
  <si>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</si>
  <si>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(Attachment O, pg 1, line 15)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</si>
  <si>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Interest rate sheet</t>
    </r>
  </si>
  <si>
    <t>Great River Energy</t>
  </si>
  <si>
    <t>AOR, 12i.A.2</t>
  </si>
  <si>
    <t>AOR, 12a.A.3</t>
  </si>
  <si>
    <t>Interest Calculation</t>
  </si>
  <si>
    <t>Month</t>
  </si>
  <si>
    <t>Year</t>
  </si>
  <si>
    <t>FERC Monthly
 Interest Rate</t>
  </si>
  <si>
    <t>GRE Monthly Short Term Debt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</si>
  <si>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</si>
  <si>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</si>
  <si>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</si>
  <si>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</si>
  <si>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</si>
  <si>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</si>
  <si>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</si>
  <si>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</si>
  <si>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</si>
  <si>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</si>
  <si>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</si>
  <si>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</si>
  <si>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July *</t>
  </si>
  <si>
    <t>Average Monthly Rate</t>
  </si>
  <si>
    <t>Times 12</t>
  </si>
  <si>
    <t>Annual Rate</t>
  </si>
  <si>
    <t>Over Recovery</t>
  </si>
  <si>
    <t>Under Recovery</t>
  </si>
  <si>
    <t>* July 2014 rates need to be updated when published</t>
  </si>
</sst>
</file>

<file path=xl/styles.xml><?xml version="1.0" encoding="utf-8"?>
<styleSheet xmlns="http://schemas.openxmlformats.org/spreadsheetml/2006/main">
  <numFmts count="1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.00&quot; $&quot;;\-#,##0.00&quot; $&quot;"/>
    <numFmt numFmtId="167" formatCode="_-* #,##0.0_-;\-* #,##0.0_-;_-* &quot;-&quot;??_-;_-@_-"/>
    <numFmt numFmtId="168" formatCode="m\-d\-yy"/>
    <numFmt numFmtId="169" formatCode="_(* #,##0_);_(* \(#,##0\);_(* &quot;-&quot;??_);_(@_)"/>
    <numFmt numFmtId="170" formatCode="0.0000"/>
    <numFmt numFmtId="171" formatCode="#,##0.000"/>
    <numFmt numFmtId="172" formatCode="_(&quot;$&quot;* #,##0_);_(&quot;$&quot;* \(#,##0\);_(&quot;$&quot;* &quot;-&quot;??_);_(@_)"/>
    <numFmt numFmtId="173" formatCode="_(* #,##0.000_);_(* \(#,##0.000\);_(* &quot;-&quot;??_);_(@_)"/>
    <numFmt numFmtId="174" formatCode="0.00000%"/>
    <numFmt numFmtId="175" formatCode="_(* #,##0.00000_);_(* \(#,##0.00000\);_(* &quot;-&quot;??_);_(@_)"/>
    <numFmt numFmtId="176" formatCode="0.0000%"/>
    <numFmt numFmtId="177" formatCode="_(* #,##0.0\¢_m;[Red]_(* \-#,##0.0\¢_m;[Green]_(* 0.0\¢_m;_(@_)_%"/>
    <numFmt numFmtId="178" formatCode="_(* #,##0.00\¢_m;[Red]_(* \-#,##0.00\¢_m;[Green]_(* 0.00\¢_m;_(@_)_%"/>
    <numFmt numFmtId="179" formatCode="_(* #,##0.000\¢_m;[Red]_(* \-#,##0.000\¢_m;[Green]_(* 0.000\¢_m;_(@_)_%"/>
    <numFmt numFmtId="180" formatCode="_(_(\£* #,##0_)_%;[Red]_(\(\£* #,##0\)_%;[Green]_(_(\£* #,##0_)_%;_(@_)_%"/>
    <numFmt numFmtId="181" formatCode="_(_(\£* #,##0.0_)_%;[Red]_(\(\£* #,##0.0\)_%;[Green]_(_(\£* #,##0.0_)_%;_(@_)_%"/>
    <numFmt numFmtId="182" formatCode="_(_(\£* #,##0.00_)_%;[Red]_(\(\£* #,##0.00\)_%;[Green]_(_(\£* #,##0.00_)_%;_(@_)_%"/>
    <numFmt numFmtId="183" formatCode="0.0%_);\(0.0%\)"/>
    <numFmt numFmtId="184" formatCode="\•\ \ @"/>
    <numFmt numFmtId="185" formatCode="_(_(\•_ #0_)_%;[Red]_(_(\•_ \-#0\)_%;[Green]_(_(\•_ #0_)_%;_(_(\•_ @_)_%"/>
    <numFmt numFmtId="186" formatCode="_(_(_•_ \•_ #0_)_%;[Red]_(_(_•_ \•_ \-#0\)_%;[Green]_(_(_•_ \•_ #0_)_%;_(_(_•_ \•_ @_)_%"/>
    <numFmt numFmtId="187" formatCode="_(_(_•_ _•_ \•_ #0_)_%;[Red]_(_(_•_ _•_ \•_ \-#0\)_%;[Green]_(_(_•_ _•_ \•_ #0_)_%;_(_(_•_ \•_ @_)_%"/>
    <numFmt numFmtId="188" formatCode="#,##0,_);\(#,##0,\)"/>
    <numFmt numFmtId="189" formatCode="&quot;$&quot;#,##0.00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&quot;$&quot;#,##0"/>
    <numFmt numFmtId="240" formatCode="0&quot; E&quot;"/>
    <numFmt numFmtId="241" formatCode="yyyy"/>
    <numFmt numFmtId="242" formatCode="&quot;$&quot;#,##0.0"/>
    <numFmt numFmtId="243" formatCode="0.0%;\(0.0%\)"/>
    <numFmt numFmtId="244" formatCode="0.00%_);\(0.00%\)"/>
    <numFmt numFmtId="245" formatCode="0.000%_);\(0.000%\)"/>
    <numFmt numFmtId="246" formatCode="_(0_)%;\(0\)%;\ \ ?_)%"/>
    <numFmt numFmtId="247" formatCode="_._._(* 0_)%;_._.* \(0\)%;_._._(* \ ?_)%"/>
    <numFmt numFmtId="248" formatCode="0%_);\(0%\)"/>
    <numFmt numFmtId="249" formatCode="_(* #,##0_)_%;[Red]_(* \(#,##0\)_%;[Green]_(* 0_)_%;_(@_)_%"/>
    <numFmt numFmtId="250" formatCode="_(* #,##0.0%_);[Red]_(* \-#,##0.0%_);[Green]_(* 0.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</numFmts>
  <fonts count="99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Garamond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 Helvetica Condensed"/>
    </font>
    <font>
      <sz val="9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12"/>
      <name val="Arial MT"/>
    </font>
    <font>
      <u/>
      <sz val="10"/>
      <name val="Times New Roman"/>
      <family val="1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</borders>
  <cellStyleXfs count="37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5" fillId="20" borderId="1">
      <alignment horizontal="center" vertical="center"/>
    </xf>
    <xf numFmtId="0" fontId="6" fillId="3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6" fontId="10" fillId="0" borderId="0">
      <protection locked="0"/>
    </xf>
    <xf numFmtId="0" fontId="11" fillId="0" borderId="0" applyNumberFormat="0" applyFill="0" applyBorder="0" applyAlignment="0" applyProtection="0"/>
    <xf numFmtId="167" fontId="12" fillId="0" borderId="0">
      <protection locked="0"/>
    </xf>
    <xf numFmtId="0" fontId="13" fillId="4" borderId="0" applyNumberFormat="0" applyBorder="0" applyAlignment="0" applyProtection="0"/>
    <xf numFmtId="38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166" fontId="12" fillId="0" borderId="0">
      <protection locked="0"/>
    </xf>
    <xf numFmtId="166" fontId="12" fillId="0" borderId="0">
      <protection locked="0"/>
    </xf>
    <xf numFmtId="0" fontId="19" fillId="0" borderId="7" applyNumberFormat="0" applyFill="0" applyAlignment="0" applyProtection="0"/>
    <xf numFmtId="0" fontId="20" fillId="7" borderId="2" applyNumberFormat="0" applyAlignment="0" applyProtection="0"/>
    <xf numFmtId="10" fontId="14" fillId="24" borderId="8" applyNumberFormat="0" applyBorder="0" applyAlignment="0" applyProtection="0"/>
    <xf numFmtId="0" fontId="21" fillId="0" borderId="9" applyNumberFormat="0" applyFill="0" applyAlignment="0" applyProtection="0"/>
    <xf numFmtId="0" fontId="22" fillId="25" borderId="0" applyNumberFormat="0" applyBorder="0" applyAlignment="0" applyProtection="0"/>
    <xf numFmtId="37" fontId="23" fillId="0" borderId="0"/>
    <xf numFmtId="165" fontId="24" fillId="0" borderId="0"/>
    <xf numFmtId="0" fontId="9" fillId="0" borderId="0"/>
    <xf numFmtId="0" fontId="25" fillId="0" borderId="0"/>
    <xf numFmtId="0" fontId="2" fillId="0" borderId="0"/>
    <xf numFmtId="38" fontId="26" fillId="0" borderId="0"/>
    <xf numFmtId="0" fontId="27" fillId="26" borderId="10" applyNumberFormat="0" applyFont="0" applyAlignment="0" applyProtection="0"/>
    <xf numFmtId="0" fontId="28" fillId="21" borderId="11" applyNumberFormat="0" applyAlignment="0" applyProtection="0"/>
    <xf numFmtId="1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0" fontId="30" fillId="0" borderId="12">
      <alignment horizontal="center"/>
    </xf>
    <xf numFmtId="0" fontId="31" fillId="0" borderId="13"/>
    <xf numFmtId="0" fontId="32" fillId="0" borderId="14"/>
    <xf numFmtId="0" fontId="12" fillId="0" borderId="0"/>
    <xf numFmtId="0" fontId="33" fillId="0" borderId="0" applyNumberFormat="0" applyFill="0" applyBorder="0" applyAlignment="0" applyProtection="0"/>
    <xf numFmtId="166" fontId="12" fillId="0" borderId="15">
      <protection locked="0"/>
    </xf>
    <xf numFmtId="37" fontId="14" fillId="27" borderId="0" applyNumberFormat="0" applyBorder="0" applyAlignment="0" applyProtection="0"/>
    <xf numFmtId="37" fontId="34" fillId="0" borderId="0"/>
    <xf numFmtId="3" fontId="35" fillId="0" borderId="7" applyProtection="0"/>
    <xf numFmtId="0" fontId="3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9" fillId="0" borderId="0"/>
    <xf numFmtId="0" fontId="46" fillId="0" borderId="0"/>
    <xf numFmtId="183" fontId="9" fillId="29" borderId="0" applyNumberFormat="0" applyFill="0" applyBorder="0" applyAlignment="0" applyProtection="0">
      <alignment horizontal="right" vertical="center"/>
    </xf>
    <xf numFmtId="183" fontId="19" fillId="0" borderId="0" applyNumberFormat="0" applyFill="0" applyBorder="0" applyAlignment="0" applyProtection="0"/>
    <xf numFmtId="0" fontId="9" fillId="0" borderId="19" applyNumberFormat="0" applyFont="0" applyFill="0" applyAlignment="0" applyProtection="0"/>
    <xf numFmtId="184" fontId="47" fillId="0" borderId="0" applyFont="0" applyFill="0" applyBorder="0" applyAlignment="0" applyProtection="0"/>
    <xf numFmtId="185" fontId="45" fillId="0" borderId="0" applyFont="0" applyFill="0" applyBorder="0" applyProtection="0">
      <alignment horizontal="left"/>
    </xf>
    <xf numFmtId="186" fontId="45" fillId="0" borderId="0" applyFont="0" applyFill="0" applyBorder="0" applyProtection="0">
      <alignment horizontal="left"/>
    </xf>
    <xf numFmtId="187" fontId="45" fillId="0" borderId="0" applyFont="0" applyFill="0" applyBorder="0" applyProtection="0">
      <alignment horizontal="left"/>
    </xf>
    <xf numFmtId="37" fontId="48" fillId="0" borderId="0" applyFont="0" applyFill="0" applyBorder="0" applyAlignment="0" applyProtection="0">
      <alignment vertical="center"/>
      <protection locked="0"/>
    </xf>
    <xf numFmtId="188" fontId="49" fillId="0" borderId="0" applyFont="0" applyFill="0" applyBorder="0" applyAlignment="0" applyProtection="0"/>
    <xf numFmtId="0" fontId="50" fillId="0" borderId="0"/>
    <xf numFmtId="0" fontId="50" fillId="0" borderId="0"/>
    <xf numFmtId="189" fontId="14" fillId="0" borderId="0" applyFill="0"/>
    <xf numFmtId="189" fontId="14" fillId="0" borderId="0">
      <alignment horizontal="center"/>
    </xf>
    <xf numFmtId="0" fontId="14" fillId="0" borderId="0" applyFill="0">
      <alignment horizontal="center"/>
    </xf>
    <xf numFmtId="189" fontId="51" fillId="0" borderId="20" applyFill="0"/>
    <xf numFmtId="0" fontId="9" fillId="0" borderId="0" applyFont="0" applyAlignment="0"/>
    <xf numFmtId="0" fontId="52" fillId="0" borderId="0" applyFill="0">
      <alignment vertical="top"/>
    </xf>
    <xf numFmtId="0" fontId="51" fillId="0" borderId="0" applyFill="0">
      <alignment horizontal="left" vertical="top"/>
    </xf>
    <xf numFmtId="189" fontId="53" fillId="0" borderId="17" applyFill="0"/>
    <xf numFmtId="0" fontId="9" fillId="0" borderId="0" applyNumberFormat="0" applyFont="0" applyAlignment="0"/>
    <xf numFmtId="0" fontId="52" fillId="0" borderId="0" applyFill="0">
      <alignment wrapText="1"/>
    </xf>
    <xf numFmtId="0" fontId="51" fillId="0" borderId="0" applyFill="0">
      <alignment horizontal="left" vertical="top" wrapText="1"/>
    </xf>
    <xf numFmtId="189" fontId="54" fillId="0" borderId="0" applyFill="0"/>
    <xf numFmtId="0" fontId="55" fillId="0" borderId="0" applyNumberFormat="0" applyFont="0" applyAlignment="0">
      <alignment horizontal="center"/>
    </xf>
    <xf numFmtId="0" fontId="56" fillId="0" borderId="0" applyFill="0">
      <alignment vertical="top" wrapText="1"/>
    </xf>
    <xf numFmtId="0" fontId="53" fillId="0" borderId="0" applyFill="0">
      <alignment horizontal="left" vertical="top" wrapText="1"/>
    </xf>
    <xf numFmtId="189" fontId="9" fillId="0" borderId="0" applyFill="0"/>
    <xf numFmtId="0" fontId="55" fillId="0" borderId="0" applyNumberFormat="0" applyFont="0" applyAlignment="0">
      <alignment horizontal="center"/>
    </xf>
    <xf numFmtId="0" fontId="57" fillId="0" borderId="0" applyFill="0">
      <alignment vertical="center" wrapText="1"/>
    </xf>
    <xf numFmtId="0" fontId="2" fillId="0" borderId="0">
      <alignment horizontal="left" vertical="center" wrapText="1"/>
    </xf>
    <xf numFmtId="189" fontId="46" fillId="0" borderId="0" applyFill="0"/>
    <xf numFmtId="0" fontId="55" fillId="0" borderId="0" applyNumberFormat="0" applyFont="0" applyAlignment="0">
      <alignment horizontal="center"/>
    </xf>
    <xf numFmtId="0" fontId="58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89" fontId="59" fillId="0" borderId="0" applyFill="0"/>
    <xf numFmtId="0" fontId="55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61" fillId="0" borderId="0" applyFill="0">
      <alignment horizontal="center" vertical="center" wrapText="1"/>
    </xf>
    <xf numFmtId="189" fontId="62" fillId="0" borderId="0" applyFill="0"/>
    <xf numFmtId="0" fontId="55" fillId="0" borderId="0" applyNumberFormat="0" applyFont="0" applyAlignment="0">
      <alignment horizontal="center"/>
    </xf>
    <xf numFmtId="0" fontId="63" fillId="0" borderId="0">
      <alignment horizontal="center" wrapText="1"/>
    </xf>
    <xf numFmtId="0" fontId="59" fillId="0" borderId="0" applyFill="0">
      <alignment horizontal="center" wrapText="1"/>
    </xf>
    <xf numFmtId="190" fontId="64" fillId="0" borderId="0" applyFont="0" applyFill="0" applyBorder="0" applyAlignment="0" applyProtection="0">
      <protection locked="0"/>
    </xf>
    <xf numFmtId="191" fontId="64" fillId="0" borderId="0" applyFont="0" applyFill="0" applyBorder="0" applyAlignment="0" applyProtection="0">
      <protection locked="0"/>
    </xf>
    <xf numFmtId="39" fontId="9" fillId="0" borderId="0" applyFont="0" applyFill="0" applyBorder="0" applyAlignment="0" applyProtection="0"/>
    <xf numFmtId="192" fontId="65" fillId="0" borderId="0" applyFont="0" applyFill="0" applyBorder="0" applyAlignment="0" applyProtection="0"/>
    <xf numFmtId="193" fontId="49" fillId="0" borderId="0" applyFont="0" applyFill="0" applyBorder="0" applyAlignment="0" applyProtection="0"/>
    <xf numFmtId="0" fontId="9" fillId="0" borderId="19" applyNumberFormat="0" applyFont="0" applyFill="0" applyBorder="0" applyProtection="0">
      <alignment horizontal="centerContinuous" vertical="center"/>
    </xf>
    <xf numFmtId="0" fontId="66" fillId="0" borderId="0" applyFill="0" applyBorder="0" applyProtection="0">
      <alignment horizontal="center"/>
      <protection locked="0"/>
    </xf>
    <xf numFmtId="0" fontId="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94" fontId="45" fillId="0" borderId="0" applyFont="0" applyFill="0" applyBorder="0" applyAlignment="0" applyProtection="0"/>
    <xf numFmtId="195" fontId="45" fillId="0" borderId="0" applyFont="0" applyFill="0" applyBorder="0" applyAlignment="0" applyProtection="0"/>
    <xf numFmtId="196" fontId="45" fillId="0" borderId="0" applyFont="0" applyFill="0" applyBorder="0" applyAlignment="0" applyProtection="0"/>
    <xf numFmtId="197" fontId="68" fillId="0" borderId="0" applyFont="0" applyFill="0" applyBorder="0" applyAlignment="0" applyProtection="0"/>
    <xf numFmtId="198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200" fontId="54" fillId="0" borderId="0" applyFont="0" applyFill="0" applyBorder="0" applyAlignment="0" applyProtection="0">
      <protection locked="0"/>
    </xf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70" fillId="0" borderId="0" applyFill="0" applyBorder="0" applyAlignment="0" applyProtection="0"/>
    <xf numFmtId="3" fontId="9" fillId="0" borderId="0" applyFont="0" applyFill="0" applyBorder="0" applyAlignment="0" applyProtection="0"/>
    <xf numFmtId="0" fontId="51" fillId="0" borderId="0" applyFill="0" applyBorder="0" applyAlignment="0" applyProtection="0">
      <protection locked="0"/>
    </xf>
    <xf numFmtId="201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203" fontId="45" fillId="0" borderId="0" applyFont="0" applyFill="0" applyBorder="0" applyAlignment="0" applyProtection="0"/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206" fontId="69" fillId="0" borderId="0" applyFont="0" applyFill="0" applyBorder="0" applyAlignment="0" applyProtection="0"/>
    <xf numFmtId="207" fontId="54" fillId="0" borderId="0" applyFont="0" applyFill="0" applyBorder="0" applyAlignment="0" applyProtection="0">
      <protection locked="0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0" fillId="0" borderId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08" fontId="4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64" fillId="0" borderId="0" applyFont="0" applyFill="0" applyBorder="0" applyAlignment="0" applyProtection="0">
      <protection locked="0"/>
    </xf>
    <xf numFmtId="7" fontId="14" fillId="0" borderId="0" applyFont="0" applyFill="0" applyBorder="0" applyAlignment="0" applyProtection="0"/>
    <xf numFmtId="211" fontId="65" fillId="0" borderId="0" applyFont="0" applyFill="0" applyBorder="0" applyAlignment="0" applyProtection="0"/>
    <xf numFmtId="212" fontId="71" fillId="0" borderId="0" applyFont="0" applyFill="0" applyBorder="0" applyAlignment="0" applyProtection="0"/>
    <xf numFmtId="0" fontId="72" fillId="30" borderId="21" applyNumberFormat="0" applyFont="0" applyFill="0" applyAlignment="0" applyProtection="0">
      <alignment horizontal="left" indent="1"/>
    </xf>
    <xf numFmtId="213" fontId="45" fillId="0" borderId="0" applyFont="0" applyFill="0" applyBorder="0" applyProtection="0"/>
    <xf numFmtId="214" fontId="45" fillId="0" borderId="0" applyFont="0" applyFill="0" applyBorder="0" applyProtection="0"/>
    <xf numFmtId="215" fontId="45" fillId="0" borderId="0" applyFont="0" applyFill="0" applyBorder="0" applyAlignment="0" applyProtection="0"/>
    <xf numFmtId="216" fontId="45" fillId="0" borderId="0" applyFont="0" applyFill="0" applyBorder="0" applyAlignment="0" applyProtection="0"/>
    <xf numFmtId="217" fontId="45" fillId="0" borderId="0" applyFont="0" applyFill="0" applyBorder="0" applyAlignment="0" applyProtection="0"/>
    <xf numFmtId="218" fontId="73" fillId="0" borderId="0" applyFont="0" applyFill="0" applyBorder="0" applyAlignment="0" applyProtection="0"/>
    <xf numFmtId="5" fontId="74" fillId="0" borderId="0" applyBorder="0"/>
    <xf numFmtId="209" fontId="74" fillId="0" borderId="0" applyBorder="0"/>
    <xf numFmtId="7" fontId="74" fillId="0" borderId="0" applyBorder="0"/>
    <xf numFmtId="37" fontId="74" fillId="0" borderId="0" applyBorder="0"/>
    <xf numFmtId="190" fontId="74" fillId="0" borderId="0" applyBorder="0"/>
    <xf numFmtId="219" fontId="74" fillId="0" borderId="0" applyBorder="0"/>
    <xf numFmtId="39" fontId="74" fillId="0" borderId="0" applyBorder="0"/>
    <xf numFmtId="220" fontId="74" fillId="0" borderId="0" applyBorder="0"/>
    <xf numFmtId="7" fontId="9" fillId="0" borderId="0" applyFont="0" applyFill="0" applyBorder="0" applyAlignment="0" applyProtection="0"/>
    <xf numFmtId="221" fontId="49" fillId="0" borderId="0" applyFont="0" applyFill="0" applyBorder="0" applyAlignment="0" applyProtection="0"/>
    <xf numFmtId="222" fontId="49" fillId="0" borderId="0" applyFont="0" applyFill="0" applyAlignment="0" applyProtection="0"/>
    <xf numFmtId="221" fontId="49" fillId="0" borderId="0" applyFont="0" applyFill="0" applyBorder="0" applyAlignment="0" applyProtection="0"/>
    <xf numFmtId="223" fontId="14" fillId="0" borderId="0" applyFont="0" applyFill="0" applyBorder="0" applyAlignment="0" applyProtection="0"/>
    <xf numFmtId="0" fontId="75" fillId="0" borderId="0"/>
    <xf numFmtId="190" fontId="76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45" fillId="0" borderId="0" applyFont="0" applyFill="0" applyBorder="0" applyProtection="0">
      <alignment horizontal="center" wrapText="1"/>
    </xf>
    <xf numFmtId="224" fontId="45" fillId="0" borderId="0" applyFont="0" applyFill="0" applyBorder="0" applyProtection="0">
      <alignment horizontal="right"/>
    </xf>
    <xf numFmtId="0" fontId="76" fillId="0" borderId="0" applyNumberFormat="0" applyFill="0" applyBorder="0" applyAlignment="0" applyProtection="0"/>
    <xf numFmtId="0" fontId="53" fillId="0" borderId="22" applyNumberFormat="0" applyAlignment="0" applyProtection="0">
      <alignment horizontal="left" vertical="center"/>
    </xf>
    <xf numFmtId="0" fontId="53" fillId="0" borderId="18">
      <alignment horizontal="left" vertical="center"/>
    </xf>
    <xf numFmtId="14" fontId="5" fillId="31" borderId="12">
      <alignment horizontal="center" vertical="center" wrapText="1"/>
    </xf>
    <xf numFmtId="0" fontId="66" fillId="0" borderId="0" applyFill="0" applyAlignment="0" applyProtection="0">
      <protection locked="0"/>
    </xf>
    <xf numFmtId="0" fontId="66" fillId="0" borderId="19" applyFill="0" applyAlignment="0" applyProtection="0">
      <protection locked="0"/>
    </xf>
    <xf numFmtId="0" fontId="77" fillId="0" borderId="19" applyNumberFormat="0" applyFill="0" applyAlignment="0" applyProtection="0"/>
    <xf numFmtId="0" fontId="78" fillId="32" borderId="8" applyNumberFormat="0" applyAlignment="0" applyProtection="0"/>
    <xf numFmtId="225" fontId="45" fillId="0" borderId="0" applyFont="0" applyFill="0" applyBorder="0" applyProtection="0">
      <alignment horizontal="left"/>
    </xf>
    <xf numFmtId="226" fontId="45" fillId="0" borderId="0" applyFont="0" applyFill="0" applyBorder="0" applyProtection="0">
      <alignment horizontal="left"/>
    </xf>
    <xf numFmtId="227" fontId="45" fillId="0" borderId="0" applyFont="0" applyFill="0" applyBorder="0" applyProtection="0">
      <alignment horizontal="left"/>
    </xf>
    <xf numFmtId="228" fontId="45" fillId="0" borderId="0" applyFont="0" applyFill="0" applyBorder="0" applyProtection="0">
      <alignment horizontal="left"/>
    </xf>
    <xf numFmtId="5" fontId="79" fillId="0" borderId="0" applyBorder="0"/>
    <xf numFmtId="209" fontId="79" fillId="0" borderId="0" applyBorder="0"/>
    <xf numFmtId="7" fontId="79" fillId="0" borderId="0" applyBorder="0"/>
    <xf numFmtId="37" fontId="79" fillId="0" borderId="0" applyBorder="0"/>
    <xf numFmtId="190" fontId="79" fillId="0" borderId="0" applyBorder="0"/>
    <xf numFmtId="219" fontId="79" fillId="0" borderId="0" applyBorder="0"/>
    <xf numFmtId="39" fontId="79" fillId="0" borderId="0" applyBorder="0"/>
    <xf numFmtId="220" fontId="79" fillId="0" borderId="0" applyBorder="0"/>
    <xf numFmtId="0" fontId="73" fillId="0" borderId="23" applyNumberFormat="0" applyFont="0" applyFill="0" applyAlignment="0" applyProtection="0"/>
    <xf numFmtId="0" fontId="80" fillId="0" borderId="0"/>
    <xf numFmtId="229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233" fontId="9" fillId="0" borderId="0" applyFont="0" applyFill="0" applyBorder="0" applyAlignment="0" applyProtection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89" fontId="81" fillId="0" borderId="0" applyProtection="0"/>
    <xf numFmtId="0" fontId="47" fillId="33" borderId="0" applyNumberFormat="0" applyFont="0" applyBorder="0" applyAlignment="0"/>
    <xf numFmtId="234" fontId="9" fillId="0" borderId="0" applyFont="0" applyFill="0" applyBorder="0" applyAlignment="0" applyProtection="0"/>
    <xf numFmtId="235" fontId="82" fillId="0" borderId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6" fontId="9" fillId="0" borderId="0"/>
    <xf numFmtId="237" fontId="49" fillId="0" borderId="0"/>
    <xf numFmtId="237" fontId="49" fillId="0" borderId="0"/>
    <xf numFmtId="235" fontId="82" fillId="0" borderId="0"/>
    <xf numFmtId="0" fontId="49" fillId="0" borderId="0"/>
    <xf numFmtId="235" fontId="70" fillId="0" borderId="0"/>
    <xf numFmtId="236" fontId="9" fillId="0" borderId="0"/>
    <xf numFmtId="237" fontId="49" fillId="0" borderId="0"/>
    <xf numFmtId="237" fontId="49" fillId="0" borderId="0"/>
    <xf numFmtId="0" fontId="49" fillId="0" borderId="0"/>
    <xf numFmtId="0" fontId="49" fillId="0" borderId="0"/>
    <xf numFmtId="238" fontId="49" fillId="0" borderId="0"/>
    <xf numFmtId="239" fontId="49" fillId="0" borderId="0"/>
    <xf numFmtId="240" fontId="49" fillId="0" borderId="0"/>
    <xf numFmtId="238" fontId="49" fillId="0" borderId="0"/>
    <xf numFmtId="239" fontId="49" fillId="0" borderId="0"/>
    <xf numFmtId="241" fontId="49" fillId="0" borderId="0"/>
    <xf numFmtId="241" fontId="49" fillId="0" borderId="0"/>
    <xf numFmtId="242" fontId="49" fillId="0" borderId="0"/>
    <xf numFmtId="240" fontId="49" fillId="0" borderId="0"/>
    <xf numFmtId="170" fontId="49" fillId="0" borderId="0"/>
    <xf numFmtId="242" fontId="49" fillId="0" borderId="0"/>
    <xf numFmtId="242" fontId="49" fillId="0" borderId="0"/>
    <xf numFmtId="0" fontId="49" fillId="0" borderId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5" fontId="82" fillId="0" borderId="0"/>
    <xf numFmtId="235" fontId="82" fillId="0" borderId="0"/>
    <xf numFmtId="234" fontId="9" fillId="0" borderId="0" applyFont="0" applyFill="0" applyBorder="0" applyAlignment="0" applyProtection="0"/>
    <xf numFmtId="235" fontId="82" fillId="0" borderId="0"/>
    <xf numFmtId="235" fontId="82" fillId="0" borderId="0"/>
    <xf numFmtId="238" fontId="49" fillId="0" borderId="0"/>
    <xf numFmtId="239" fontId="49" fillId="0" borderId="0"/>
    <xf numFmtId="240" fontId="49" fillId="0" borderId="0"/>
    <xf numFmtId="238" fontId="49" fillId="0" borderId="0"/>
    <xf numFmtId="239" fontId="49" fillId="0" borderId="0"/>
    <xf numFmtId="241" fontId="49" fillId="0" borderId="0"/>
    <xf numFmtId="241" fontId="49" fillId="0" borderId="0"/>
    <xf numFmtId="242" fontId="49" fillId="0" borderId="0"/>
    <xf numFmtId="240" fontId="49" fillId="0" borderId="0"/>
    <xf numFmtId="170" fontId="49" fillId="0" borderId="0"/>
    <xf numFmtId="242" fontId="49" fillId="0" borderId="0"/>
    <xf numFmtId="242" fontId="49" fillId="0" borderId="0"/>
    <xf numFmtId="243" fontId="46" fillId="34" borderId="0" applyFont="0" applyFill="0" applyBorder="0" applyAlignment="0" applyProtection="0"/>
    <xf numFmtId="244" fontId="46" fillId="34" borderId="0" applyFont="0" applyFill="0" applyBorder="0" applyAlignment="0" applyProtection="0"/>
    <xf numFmtId="245" fontId="9" fillId="0" borderId="0" applyFont="0" applyFill="0" applyBorder="0" applyAlignment="0" applyProtection="0"/>
    <xf numFmtId="246" fontId="69" fillId="0" borderId="0" applyFont="0" applyFill="0" applyBorder="0" applyAlignment="0" applyProtection="0"/>
    <xf numFmtId="247" fontId="68" fillId="0" borderId="0" applyFont="0" applyFill="0" applyBorder="0" applyAlignment="0" applyProtection="0"/>
    <xf numFmtId="248" fontId="9" fillId="0" borderId="0" applyFont="0" applyFill="0" applyBorder="0" applyAlignment="0" applyProtection="0"/>
    <xf numFmtId="249" fontId="45" fillId="0" borderId="0" applyFont="0" applyFill="0" applyBorder="0" applyAlignment="0" applyProtection="0"/>
    <xf numFmtId="250" fontId="45" fillId="0" borderId="0" applyFont="0" applyFill="0" applyBorder="0" applyAlignment="0" applyProtection="0"/>
    <xf numFmtId="251" fontId="45" fillId="0" borderId="0" applyFont="0" applyFill="0" applyBorder="0" applyAlignment="0" applyProtection="0"/>
    <xf numFmtId="252" fontId="69" fillId="0" borderId="0" applyFont="0" applyFill="0" applyBorder="0" applyAlignment="0" applyProtection="0"/>
    <xf numFmtId="253" fontId="68" fillId="0" borderId="0" applyFont="0" applyFill="0" applyBorder="0" applyAlignment="0" applyProtection="0"/>
    <xf numFmtId="254" fontId="69" fillId="0" borderId="0" applyFont="0" applyFill="0" applyBorder="0" applyAlignment="0" applyProtection="0"/>
    <xf numFmtId="255" fontId="68" fillId="0" borderId="0" applyFont="0" applyFill="0" applyBorder="0" applyAlignment="0" applyProtection="0"/>
    <xf numFmtId="256" fontId="69" fillId="0" borderId="0" applyFont="0" applyFill="0" applyBorder="0" applyAlignment="0" applyProtection="0"/>
    <xf numFmtId="257" fontId="68" fillId="0" borderId="0" applyFont="0" applyFill="0" applyBorder="0" applyAlignment="0" applyProtection="0"/>
    <xf numFmtId="258" fontId="54" fillId="0" borderId="0" applyFont="0" applyFill="0" applyBorder="0" applyAlignment="0" applyProtection="0">
      <protection locked="0"/>
    </xf>
    <xf numFmtId="259" fontId="6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70" fillId="0" borderId="0" applyFill="0" applyBorder="0" applyAlignment="0" applyProtection="0"/>
    <xf numFmtId="9" fontId="74" fillId="0" borderId="0" applyBorder="0"/>
    <xf numFmtId="260" fontId="74" fillId="0" borderId="0" applyBorder="0"/>
    <xf numFmtId="10" fontId="74" fillId="0" borderId="0" applyBorder="0"/>
    <xf numFmtId="4" fontId="29" fillId="0" borderId="0" applyFont="0" applyFill="0" applyBorder="0" applyAlignment="0" applyProtection="0"/>
    <xf numFmtId="3" fontId="9" fillId="0" borderId="0">
      <alignment horizontal="left" vertical="top"/>
    </xf>
    <xf numFmtId="3" fontId="29" fillId="0" borderId="0" applyFont="0" applyFill="0" applyBorder="0" applyAlignment="0" applyProtection="0"/>
    <xf numFmtId="0" fontId="29" fillId="35" borderId="0" applyNumberFormat="0" applyFont="0" applyBorder="0" applyAlignment="0" applyProtection="0"/>
    <xf numFmtId="3" fontId="9" fillId="0" borderId="0">
      <alignment horizontal="right" vertical="top"/>
    </xf>
    <xf numFmtId="41" fontId="2" fillId="23" borderId="24" applyFill="0"/>
    <xf numFmtId="0" fontId="83" fillId="0" borderId="0">
      <alignment horizontal="left" indent="7"/>
    </xf>
    <xf numFmtId="41" fontId="2" fillId="0" borderId="24" applyFill="0">
      <alignment horizontal="left" indent="2"/>
    </xf>
    <xf numFmtId="189" fontId="66" fillId="0" borderId="19" applyFill="0">
      <alignment horizontal="right"/>
    </xf>
    <xf numFmtId="0" fontId="5" fillId="0" borderId="8" applyNumberFormat="0" applyFont="0" applyBorder="0">
      <alignment horizontal="right"/>
    </xf>
    <xf numFmtId="0" fontId="84" fillId="0" borderId="0" applyFill="0"/>
    <xf numFmtId="0" fontId="53" fillId="0" borderId="0" applyFill="0"/>
    <xf numFmtId="4" fontId="66" fillId="0" borderId="19" applyFill="0"/>
    <xf numFmtId="0" fontId="9" fillId="0" borderId="0" applyNumberFormat="0" applyFont="0" applyBorder="0" applyAlignment="0"/>
    <xf numFmtId="0" fontId="56" fillId="0" borderId="0" applyFill="0">
      <alignment horizontal="left" indent="1"/>
    </xf>
    <xf numFmtId="0" fontId="85" fillId="0" borderId="0" applyFill="0">
      <alignment horizontal="left" indent="1"/>
    </xf>
    <xf numFmtId="4" fontId="46" fillId="0" borderId="0" applyFill="0"/>
    <xf numFmtId="0" fontId="9" fillId="0" borderId="0" applyNumberFormat="0" applyFont="0" applyFill="0" applyBorder="0" applyAlignment="0"/>
    <xf numFmtId="0" fontId="56" fillId="0" borderId="0" applyFill="0">
      <alignment horizontal="left" indent="2"/>
    </xf>
    <xf numFmtId="0" fontId="53" fillId="0" borderId="0" applyFill="0">
      <alignment horizontal="left" indent="2"/>
    </xf>
    <xf numFmtId="4" fontId="46" fillId="0" borderId="0" applyFill="0"/>
    <xf numFmtId="0" fontId="9" fillId="0" borderId="0" applyNumberFormat="0" applyFont="0" applyBorder="0" applyAlignment="0"/>
    <xf numFmtId="0" fontId="86" fillId="0" borderId="0">
      <alignment horizontal="left" indent="3"/>
    </xf>
    <xf numFmtId="0" fontId="87" fillId="0" borderId="0" applyFill="0">
      <alignment horizontal="left" indent="3"/>
    </xf>
    <xf numFmtId="4" fontId="46" fillId="0" borderId="0" applyFill="0"/>
    <xf numFmtId="0" fontId="9" fillId="0" borderId="0" applyNumberFormat="0" applyFont="0" applyBorder="0" applyAlignment="0"/>
    <xf numFmtId="0" fontId="58" fillId="0" borderId="0">
      <alignment horizontal="left" indent="4"/>
    </xf>
    <xf numFmtId="0" fontId="9" fillId="0" borderId="0" applyFill="0">
      <alignment horizontal="left" indent="4"/>
    </xf>
    <xf numFmtId="4" fontId="59" fillId="0" borderId="0" applyFill="0"/>
    <xf numFmtId="0" fontId="9" fillId="0" borderId="0" applyNumberFormat="0" applyFont="0" applyBorder="0" applyAlignment="0"/>
    <xf numFmtId="0" fontId="60" fillId="0" borderId="0">
      <alignment horizontal="left" indent="5"/>
    </xf>
    <xf numFmtId="0" fontId="61" fillId="0" borderId="0" applyFill="0">
      <alignment horizontal="left" indent="5"/>
    </xf>
    <xf numFmtId="4" fontId="62" fillId="0" borderId="0" applyFill="0"/>
    <xf numFmtId="0" fontId="9" fillId="0" borderId="0" applyNumberFormat="0" applyFont="0" applyFill="0" applyBorder="0" applyAlignment="0"/>
    <xf numFmtId="0" fontId="63" fillId="0" borderId="0" applyFill="0">
      <alignment horizontal="left" indent="6"/>
    </xf>
    <xf numFmtId="0" fontId="59" fillId="0" borderId="0" applyFill="0">
      <alignment horizontal="left" indent="6"/>
    </xf>
    <xf numFmtId="0" fontId="73" fillId="0" borderId="25" applyNumberFormat="0" applyFont="0" applyFill="0" applyAlignment="0" applyProtection="0"/>
    <xf numFmtId="0" fontId="88" fillId="0" borderId="0" applyNumberFormat="0" applyFill="0" applyBorder="0" applyAlignment="0" applyProtection="0"/>
    <xf numFmtId="0" fontId="89" fillId="0" borderId="0"/>
    <xf numFmtId="0" fontId="89" fillId="0" borderId="0"/>
    <xf numFmtId="0" fontId="90" fillId="0" borderId="12">
      <alignment horizontal="right"/>
    </xf>
    <xf numFmtId="261" fontId="71" fillId="0" borderId="0">
      <alignment horizontal="center"/>
    </xf>
    <xf numFmtId="262" fontId="91" fillId="0" borderId="0">
      <alignment horizontal="center"/>
    </xf>
    <xf numFmtId="0" fontId="92" fillId="0" borderId="0" applyNumberFormat="0" applyFill="0" applyBorder="0" applyAlignment="0" applyProtection="0"/>
    <xf numFmtId="0" fontId="27" fillId="0" borderId="0" applyNumberFormat="0" applyBorder="0" applyAlignment="0"/>
    <xf numFmtId="0" fontId="93" fillId="0" borderId="0" applyNumberFormat="0" applyBorder="0" applyAlignment="0"/>
    <xf numFmtId="0" fontId="73" fillId="30" borderId="0" applyNumberFormat="0" applyFont="0" applyBorder="0" applyAlignment="0" applyProtection="0"/>
    <xf numFmtId="243" fontId="94" fillId="0" borderId="18" applyNumberFormat="0" applyFont="0" applyFill="0" applyAlignment="0" applyProtection="0"/>
    <xf numFmtId="0" fontId="95" fillId="0" borderId="0" applyFill="0" applyBorder="0" applyProtection="0">
      <alignment horizontal="left" vertical="top"/>
    </xf>
    <xf numFmtId="0" fontId="96" fillId="0" borderId="0" applyAlignment="0">
      <alignment horizontal="centerContinuous"/>
    </xf>
    <xf numFmtId="0" fontId="9" fillId="0" borderId="17" applyNumberFormat="0" applyFont="0" applyFill="0" applyAlignment="0" applyProtection="0"/>
    <xf numFmtId="0" fontId="97" fillId="0" borderId="0" applyNumberFormat="0" applyFill="0" applyBorder="0" applyAlignment="0" applyProtection="0"/>
    <xf numFmtId="263" fontId="68" fillId="0" borderId="0" applyFont="0" applyFill="0" applyBorder="0" applyAlignment="0" applyProtection="0"/>
    <xf numFmtId="264" fontId="68" fillId="0" borderId="0" applyFont="0" applyFill="0" applyBorder="0" applyAlignment="0" applyProtection="0"/>
    <xf numFmtId="265" fontId="68" fillId="0" borderId="0" applyFont="0" applyFill="0" applyBorder="0" applyAlignment="0" applyProtection="0"/>
    <xf numFmtId="266" fontId="68" fillId="0" borderId="0" applyFont="0" applyFill="0" applyBorder="0" applyAlignment="0" applyProtection="0"/>
    <xf numFmtId="267" fontId="68" fillId="0" borderId="0" applyFont="0" applyFill="0" applyBorder="0" applyAlignment="0" applyProtection="0"/>
    <xf numFmtId="268" fontId="68" fillId="0" borderId="0" applyFont="0" applyFill="0" applyBorder="0" applyAlignment="0" applyProtection="0"/>
    <xf numFmtId="269" fontId="68" fillId="0" borderId="0" applyFont="0" applyFill="0" applyBorder="0" applyAlignment="0" applyProtection="0"/>
    <xf numFmtId="270" fontId="68" fillId="0" borderId="0" applyFont="0" applyFill="0" applyBorder="0" applyAlignment="0" applyProtection="0"/>
    <xf numFmtId="271" fontId="98" fillId="30" borderId="26" applyFont="0" applyFill="0" applyBorder="0" applyAlignment="0" applyProtection="0"/>
    <xf numFmtId="271" fontId="49" fillId="0" borderId="0" applyFont="0" applyFill="0" applyBorder="0" applyAlignment="0" applyProtection="0"/>
    <xf numFmtId="272" fontId="65" fillId="0" borderId="0" applyFont="0" applyFill="0" applyBorder="0" applyAlignment="0" applyProtection="0"/>
    <xf numFmtId="273" fontId="71" fillId="0" borderId="18" applyFont="0" applyFill="0" applyBorder="0" applyAlignment="0" applyProtection="0">
      <alignment horizontal="right"/>
      <protection locked="0"/>
    </xf>
  </cellStyleXfs>
  <cellXfs count="73">
    <xf numFmtId="0" fontId="0" fillId="0" borderId="0" xfId="0"/>
    <xf numFmtId="0" fontId="37" fillId="0" borderId="0" xfId="0" applyFont="1" applyFill="1" applyAlignme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7" fillId="0" borderId="0" xfId="53" applyFont="1" applyAlignment="1">
      <alignment horizontal="left"/>
    </xf>
    <xf numFmtId="0" fontId="38" fillId="0" borderId="0" xfId="54" applyFont="1" applyAlignment="1">
      <alignment horizontal="left" vertical="center"/>
    </xf>
    <xf numFmtId="0" fontId="38" fillId="28" borderId="0" xfId="54" applyFont="1" applyFill="1" applyAlignment="1">
      <alignment horizontal="center" vertical="center"/>
    </xf>
    <xf numFmtId="164" fontId="38" fillId="0" borderId="0" xfId="55" applyNumberFormat="1" applyFont="1" applyAlignment="1" applyProtection="1">
      <alignment horizontal="right"/>
    </xf>
    <xf numFmtId="0" fontId="38" fillId="0" borderId="0" xfId="0" applyFont="1" applyFill="1" applyAlignment="1"/>
    <xf numFmtId="0" fontId="38" fillId="0" borderId="0" xfId="53" applyFont="1" applyFill="1" applyAlignment="1">
      <alignment horizontal="left"/>
    </xf>
    <xf numFmtId="0" fontId="38" fillId="28" borderId="0" xfId="53" applyFont="1" applyFill="1" applyAlignment="1">
      <alignment horizontal="center"/>
    </xf>
    <xf numFmtId="0" fontId="37" fillId="0" borderId="0" xfId="53" applyFont="1" applyFill="1" applyAlignment="1">
      <alignment horizontal="left"/>
    </xf>
    <xf numFmtId="0" fontId="37" fillId="0" borderId="0" xfId="53" applyFont="1" applyFill="1" applyBorder="1" applyAlignment="1">
      <alignment horizontal="center"/>
    </xf>
    <xf numFmtId="0" fontId="37" fillId="0" borderId="0" xfId="53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/>
    <xf numFmtId="0" fontId="38" fillId="0" borderId="0" xfId="53" applyFont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42" fontId="37" fillId="28" borderId="0" xfId="29" applyNumberFormat="1" applyFont="1" applyFill="1" applyAlignment="1"/>
    <xf numFmtId="42" fontId="37" fillId="0" borderId="0" xfId="29" applyNumberFormat="1" applyFont="1" applyFill="1" applyAlignment="1"/>
    <xf numFmtId="42" fontId="37" fillId="0" borderId="0" xfId="29" applyNumberFormat="1" applyFont="1" applyFill="1" applyAlignment="1">
      <alignment horizontal="right"/>
    </xf>
    <xf numFmtId="169" fontId="37" fillId="28" borderId="0" xfId="29" applyNumberFormat="1" applyFont="1" applyFill="1" applyAlignment="1"/>
    <xf numFmtId="169" fontId="37" fillId="0" borderId="0" xfId="29" applyNumberFormat="1" applyFont="1" applyFill="1" applyAlignment="1"/>
    <xf numFmtId="169" fontId="37" fillId="0" borderId="0" xfId="29" applyNumberFormat="1" applyFont="1" applyFill="1" applyAlignment="1">
      <alignment horizontal="right"/>
    </xf>
    <xf numFmtId="42" fontId="37" fillId="28" borderId="0" xfId="29" applyNumberFormat="1" applyFont="1" applyFill="1"/>
    <xf numFmtId="42" fontId="37" fillId="0" borderId="0" xfId="29" applyNumberFormat="1" applyFont="1"/>
    <xf numFmtId="169" fontId="37" fillId="0" borderId="0" xfId="29" applyNumberFormat="1" applyFont="1"/>
    <xf numFmtId="42" fontId="37" fillId="0" borderId="0" xfId="0" applyNumberFormat="1" applyFont="1"/>
    <xf numFmtId="42" fontId="37" fillId="0" borderId="0" xfId="0" applyNumberFormat="1" applyFont="1" applyFill="1" applyAlignment="1"/>
    <xf numFmtId="0" fontId="37" fillId="0" borderId="0" xfId="0" applyFont="1" applyFill="1" applyAlignment="1">
      <alignment horizontal="right"/>
    </xf>
    <xf numFmtId="0" fontId="37" fillId="0" borderId="0" xfId="0" applyNumberFormat="1" applyFont="1" applyFill="1" applyAlignment="1"/>
    <xf numFmtId="42" fontId="37" fillId="0" borderId="16" xfId="0" applyNumberFormat="1" applyFont="1" applyFill="1" applyBorder="1" applyAlignment="1">
      <alignment horizontal="right"/>
    </xf>
    <xf numFmtId="0" fontId="37" fillId="0" borderId="0" xfId="0" applyNumberFormat="1" applyFont="1" applyFill="1"/>
    <xf numFmtId="0" fontId="37" fillId="28" borderId="0" xfId="0" applyNumberFormat="1" applyFont="1" applyFill="1" applyAlignment="1"/>
    <xf numFmtId="3" fontId="37" fillId="28" borderId="18" xfId="0" applyNumberFormat="1" applyFont="1" applyFill="1" applyBorder="1"/>
    <xf numFmtId="169" fontId="37" fillId="0" borderId="0" xfId="29" applyNumberFormat="1" applyFont="1" applyFill="1" applyBorder="1"/>
    <xf numFmtId="171" fontId="37" fillId="0" borderId="0" xfId="0" applyNumberFormat="1" applyFont="1" applyFill="1"/>
    <xf numFmtId="173" fontId="37" fillId="0" borderId="0" xfId="29" applyNumberFormat="1" applyFont="1" applyFill="1" applyBorder="1"/>
    <xf numFmtId="3" fontId="37" fillId="0" borderId="0" xfId="0" applyNumberFormat="1" applyFont="1" applyFill="1" applyAlignment="1"/>
    <xf numFmtId="3" fontId="37" fillId="0" borderId="0" xfId="0" applyNumberFormat="1" applyFont="1" applyFill="1" applyBorder="1" applyAlignment="1"/>
    <xf numFmtId="169" fontId="37" fillId="0" borderId="17" xfId="29" applyNumberFormat="1" applyFont="1" applyFill="1" applyBorder="1"/>
    <xf numFmtId="172" fontId="37" fillId="0" borderId="16" xfId="31" applyNumberFormat="1" applyFont="1" applyFill="1" applyBorder="1" applyAlignment="1"/>
    <xf numFmtId="172" fontId="37" fillId="0" borderId="16" xfId="0" applyNumberFormat="1" applyFont="1" applyFill="1" applyBorder="1" applyAlignment="1"/>
    <xf numFmtId="170" fontId="37" fillId="28" borderId="0" xfId="0" applyNumberFormat="1" applyFont="1" applyFill="1" applyAlignment="1"/>
    <xf numFmtId="170" fontId="37" fillId="0" borderId="0" xfId="0" applyNumberFormat="1" applyFont="1" applyFill="1" applyAlignment="1"/>
    <xf numFmtId="1" fontId="37" fillId="0" borderId="0" xfId="0" applyNumberFormat="1" applyFont="1" applyFill="1" applyAlignment="1"/>
    <xf numFmtId="172" fontId="38" fillId="0" borderId="16" xfId="0" applyNumberFormat="1" applyFont="1" applyFill="1" applyBorder="1" applyAlignment="1"/>
    <xf numFmtId="0" fontId="42" fillId="0" borderId="0" xfId="0" applyFont="1" applyFill="1" applyAlignment="1"/>
    <xf numFmtId="0" fontId="40" fillId="28" borderId="0" xfId="0" applyFont="1" applyFill="1" applyAlignment="1"/>
    <xf numFmtId="0" fontId="1" fillId="0" borderId="0" xfId="72"/>
    <xf numFmtId="0" fontId="1" fillId="0" borderId="0" xfId="72" applyAlignment="1">
      <alignment horizontal="center"/>
    </xf>
    <xf numFmtId="43" fontId="0" fillId="0" borderId="0" xfId="73" applyFont="1"/>
    <xf numFmtId="174" fontId="0" fillId="0" borderId="0" xfId="74" applyNumberFormat="1" applyFont="1"/>
    <xf numFmtId="43" fontId="1" fillId="0" borderId="0" xfId="72" applyNumberFormat="1"/>
    <xf numFmtId="0" fontId="43" fillId="0" borderId="0" xfId="72" applyFont="1"/>
    <xf numFmtId="0" fontId="44" fillId="0" borderId="0" xfId="72" applyFont="1"/>
    <xf numFmtId="0" fontId="43" fillId="0" borderId="12" xfId="72" applyFont="1" applyBorder="1" applyAlignment="1">
      <alignment horizontal="center"/>
    </xf>
    <xf numFmtId="0" fontId="43" fillId="0" borderId="12" xfId="72" applyFont="1" applyBorder="1" applyAlignment="1">
      <alignment horizontal="center" wrapText="1"/>
    </xf>
    <xf numFmtId="0" fontId="38" fillId="0" borderId="12" xfId="72" applyFont="1" applyFill="1" applyBorder="1" applyAlignment="1">
      <alignment horizontal="center" wrapText="1"/>
    </xf>
    <xf numFmtId="0" fontId="43" fillId="0" borderId="0" xfId="72" applyFont="1" applyFill="1" applyBorder="1" applyAlignment="1">
      <alignment horizontal="center" wrapText="1"/>
    </xf>
    <xf numFmtId="0" fontId="1" fillId="0" borderId="0" xfId="72" applyFill="1"/>
    <xf numFmtId="175" fontId="37" fillId="0" borderId="0" xfId="73" applyNumberFormat="1" applyFont="1" applyFill="1"/>
    <xf numFmtId="175" fontId="1" fillId="0" borderId="0" xfId="72" applyNumberFormat="1" applyFill="1"/>
    <xf numFmtId="0" fontId="1" fillId="0" borderId="19" xfId="72" applyFill="1" applyBorder="1"/>
    <xf numFmtId="0" fontId="1" fillId="0" borderId="19" xfId="72" applyBorder="1"/>
    <xf numFmtId="0" fontId="37" fillId="0" borderId="19" xfId="72" quotePrefix="1" applyFont="1" applyFill="1" applyBorder="1"/>
    <xf numFmtId="175" fontId="37" fillId="0" borderId="19" xfId="73" applyNumberFormat="1" applyFont="1" applyFill="1" applyBorder="1"/>
    <xf numFmtId="0" fontId="1" fillId="0" borderId="0" xfId="72" applyAlignment="1">
      <alignment horizontal="right"/>
    </xf>
    <xf numFmtId="176" fontId="1" fillId="0" borderId="0" xfId="72" applyNumberFormat="1"/>
    <xf numFmtId="1" fontId="1" fillId="0" borderId="0" xfId="72" applyNumberFormat="1"/>
    <xf numFmtId="1" fontId="37" fillId="0" borderId="0" xfId="72" applyNumberFormat="1" applyFont="1" applyFill="1"/>
    <xf numFmtId="0" fontId="37" fillId="0" borderId="0" xfId="72" applyFont="1" applyAlignment="1">
      <alignment horizontal="center"/>
    </xf>
  </cellXfs>
  <cellStyles count="374">
    <cellStyle name="¢ Currency [1]" xfId="75"/>
    <cellStyle name="¢ Currency [2]" xfId="76"/>
    <cellStyle name="¢ Currency [3]" xfId="77"/>
    <cellStyle name="£ Currency [0]" xfId="78"/>
    <cellStyle name="£ Currency [1]" xfId="79"/>
    <cellStyle name="£ Currency [2]" xfId="80"/>
    <cellStyle name="=C:\WINNT35\SYSTEM32\COMMAND.COM" xfId="81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ctual Date" xfId="25"/>
    <cellStyle name="Bad" xfId="26" builtinId="27" customBuiltin="1"/>
    <cellStyle name="Basic" xfId="82"/>
    <cellStyle name="black" xfId="83"/>
    <cellStyle name="blu" xfId="84"/>
    <cellStyle name="bot" xfId="85"/>
    <cellStyle name="Bullet" xfId="86"/>
    <cellStyle name="Bullet [0]" xfId="87"/>
    <cellStyle name="Bullet [2]" xfId="88"/>
    <cellStyle name="Bullet [4]" xfId="89"/>
    <cellStyle name="c" xfId="90"/>
    <cellStyle name="c," xfId="91"/>
    <cellStyle name="c_HardInc " xfId="92"/>
    <cellStyle name="c_HardInc _ITC Great Plains Formula 1-12-09a" xfId="93"/>
    <cellStyle name="C00A" xfId="94"/>
    <cellStyle name="C00B" xfId="95"/>
    <cellStyle name="C00L" xfId="96"/>
    <cellStyle name="C01A" xfId="97"/>
    <cellStyle name="C01B" xfId="98"/>
    <cellStyle name="C01H" xfId="99"/>
    <cellStyle name="C01L" xfId="100"/>
    <cellStyle name="C02A" xfId="101"/>
    <cellStyle name="C02B" xfId="102"/>
    <cellStyle name="C02H" xfId="103"/>
    <cellStyle name="C02L" xfId="104"/>
    <cellStyle name="C03A" xfId="105"/>
    <cellStyle name="C03B" xfId="106"/>
    <cellStyle name="C03H" xfId="107"/>
    <cellStyle name="C03L" xfId="108"/>
    <cellStyle name="C04A" xfId="109"/>
    <cellStyle name="C04B" xfId="110"/>
    <cellStyle name="C04H" xfId="111"/>
    <cellStyle name="C04L" xfId="112"/>
    <cellStyle name="C05A" xfId="113"/>
    <cellStyle name="C05B" xfId="114"/>
    <cellStyle name="C05H" xfId="115"/>
    <cellStyle name="C05L" xfId="116"/>
    <cellStyle name="C06A" xfId="117"/>
    <cellStyle name="C06B" xfId="118"/>
    <cellStyle name="C06H" xfId="119"/>
    <cellStyle name="C06L" xfId="120"/>
    <cellStyle name="C07A" xfId="121"/>
    <cellStyle name="C07B" xfId="122"/>
    <cellStyle name="C07H" xfId="123"/>
    <cellStyle name="C07L" xfId="124"/>
    <cellStyle name="c1" xfId="125"/>
    <cellStyle name="c1," xfId="126"/>
    <cellStyle name="c2" xfId="127"/>
    <cellStyle name="c2," xfId="128"/>
    <cellStyle name="c3" xfId="129"/>
    <cellStyle name="Calculation" xfId="27" builtinId="22" customBuiltin="1"/>
    <cellStyle name="cas" xfId="130"/>
    <cellStyle name="Centered Heading" xfId="131"/>
    <cellStyle name="Check Cell" xfId="28" builtinId="23" customBuiltin="1"/>
    <cellStyle name="Comma" xfId="29" builtinId="3"/>
    <cellStyle name="Comma  - Style1" xfId="132"/>
    <cellStyle name="Comma  - Style2" xfId="133"/>
    <cellStyle name="Comma  - Style3" xfId="134"/>
    <cellStyle name="Comma  - Style4" xfId="135"/>
    <cellStyle name="Comma  - Style5" xfId="136"/>
    <cellStyle name="Comma  - Style6" xfId="137"/>
    <cellStyle name="Comma  - Style7" xfId="138"/>
    <cellStyle name="Comma  - Style8" xfId="139"/>
    <cellStyle name="Comma [1]" xfId="140"/>
    <cellStyle name="Comma [2]" xfId="141"/>
    <cellStyle name="Comma [3]" xfId="142"/>
    <cellStyle name="Comma 0.0" xfId="143"/>
    <cellStyle name="Comma 0.00" xfId="144"/>
    <cellStyle name="Comma 0.000" xfId="145"/>
    <cellStyle name="Comma 0.0000" xfId="146"/>
    <cellStyle name="Comma 2" xfId="30"/>
    <cellStyle name="Comma 2 2" xfId="147"/>
    <cellStyle name="Comma 2 3" xfId="148"/>
    <cellStyle name="Comma 3" xfId="73"/>
    <cellStyle name="Comma 3 2" xfId="149"/>
    <cellStyle name="Comma 4" xfId="150"/>
    <cellStyle name="Comma Input" xfId="151"/>
    <cellStyle name="Comma0" xfId="152"/>
    <cellStyle name="Company Name" xfId="153"/>
    <cellStyle name="Currency" xfId="31" builtinId="4"/>
    <cellStyle name="Currency [1]" xfId="154"/>
    <cellStyle name="Currency [2]" xfId="155"/>
    <cellStyle name="Currency [3]" xfId="156"/>
    <cellStyle name="Currency 0.0" xfId="157"/>
    <cellStyle name="Currency 0.00" xfId="158"/>
    <cellStyle name="Currency 0.000" xfId="159"/>
    <cellStyle name="Currency 0.0000" xfId="160"/>
    <cellStyle name="Currency 2" xfId="32"/>
    <cellStyle name="Currency 2 2" xfId="161"/>
    <cellStyle name="Currency 3" xfId="162"/>
    <cellStyle name="Currency 3 2" xfId="163"/>
    <cellStyle name="Currency 4" xfId="164"/>
    <cellStyle name="Currency Input" xfId="165"/>
    <cellStyle name="Currency0" xfId="166"/>
    <cellStyle name="d" xfId="167"/>
    <cellStyle name="d," xfId="168"/>
    <cellStyle name="d1" xfId="169"/>
    <cellStyle name="d1," xfId="170"/>
    <cellStyle name="d2" xfId="171"/>
    <cellStyle name="d2," xfId="172"/>
    <cellStyle name="d3" xfId="173"/>
    <cellStyle name="Dash" xfId="174"/>
    <cellStyle name="Date" xfId="33"/>
    <cellStyle name="Date [Abbreviated]" xfId="175"/>
    <cellStyle name="Date [Long Europe]" xfId="176"/>
    <cellStyle name="Date [Long U.S.]" xfId="177"/>
    <cellStyle name="Date [Short Europe]" xfId="178"/>
    <cellStyle name="Date [Short U.S.]" xfId="179"/>
    <cellStyle name="Date_ITCM 2010 Template" xfId="180"/>
    <cellStyle name="Define$0" xfId="181"/>
    <cellStyle name="Define$1" xfId="182"/>
    <cellStyle name="Define$2" xfId="183"/>
    <cellStyle name="Define0" xfId="184"/>
    <cellStyle name="Define1" xfId="185"/>
    <cellStyle name="Define1x" xfId="186"/>
    <cellStyle name="Define2" xfId="187"/>
    <cellStyle name="Define2x" xfId="188"/>
    <cellStyle name="Dollar" xfId="189"/>
    <cellStyle name="e" xfId="190"/>
    <cellStyle name="e1" xfId="191"/>
    <cellStyle name="e2" xfId="192"/>
    <cellStyle name="Euro" xfId="193"/>
    <cellStyle name="Explanatory Text" xfId="34" builtinId="53" customBuiltin="1"/>
    <cellStyle name="Fixed" xfId="35"/>
    <cellStyle name="FOOTER - Style1" xfId="194"/>
    <cellStyle name="g" xfId="195"/>
    <cellStyle name="general" xfId="196"/>
    <cellStyle name="General [C]" xfId="197"/>
    <cellStyle name="General [R]" xfId="198"/>
    <cellStyle name="Good" xfId="36" builtinId="26" customBuiltin="1"/>
    <cellStyle name="Green" xfId="199"/>
    <cellStyle name="Grey" xfId="37"/>
    <cellStyle name="HEADER" xfId="38"/>
    <cellStyle name="Header1" xfId="200"/>
    <cellStyle name="Header2" xfId="201"/>
    <cellStyle name="Heading" xfId="202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eading No Underline" xfId="203"/>
    <cellStyle name="Heading With Underline" xfId="204"/>
    <cellStyle name="Heading1" xfId="43"/>
    <cellStyle name="Heading2" xfId="44"/>
    <cellStyle name="Headline" xfId="205"/>
    <cellStyle name="HIGHLIGHT" xfId="45"/>
    <cellStyle name="in" xfId="206"/>
    <cellStyle name="Indented [0]" xfId="207"/>
    <cellStyle name="Indented [2]" xfId="208"/>
    <cellStyle name="Indented [4]" xfId="209"/>
    <cellStyle name="Indented [6]" xfId="210"/>
    <cellStyle name="Input" xfId="46" builtinId="20" customBuiltin="1"/>
    <cellStyle name="Input [yellow]" xfId="47"/>
    <cellStyle name="Input$0" xfId="211"/>
    <cellStyle name="Input$1" xfId="212"/>
    <cellStyle name="Input$2" xfId="213"/>
    <cellStyle name="Input0" xfId="214"/>
    <cellStyle name="Input1" xfId="215"/>
    <cellStyle name="Input1x" xfId="216"/>
    <cellStyle name="Input2" xfId="217"/>
    <cellStyle name="Input2x" xfId="218"/>
    <cellStyle name="lborder" xfId="219"/>
    <cellStyle name="LeftSubtitle" xfId="220"/>
    <cellStyle name="Linked Cell" xfId="48" builtinId="24" customBuiltin="1"/>
    <cellStyle name="m" xfId="221"/>
    <cellStyle name="m1" xfId="222"/>
    <cellStyle name="m2" xfId="223"/>
    <cellStyle name="m3" xfId="224"/>
    <cellStyle name="Multiple" xfId="225"/>
    <cellStyle name="Negative" xfId="226"/>
    <cellStyle name="Neutral" xfId="49" builtinId="28" customBuiltin="1"/>
    <cellStyle name="no dec" xfId="50"/>
    <cellStyle name="Normal" xfId="0" builtinId="0"/>
    <cellStyle name="Normal - Style1" xfId="51"/>
    <cellStyle name="Normal 2" xfId="52"/>
    <cellStyle name="Normal 2 2" xfId="227"/>
    <cellStyle name="Normal 2 3" xfId="228"/>
    <cellStyle name="Normal 3" xfId="72"/>
    <cellStyle name="Normal 3 2" xfId="229"/>
    <cellStyle name="Normal 3_ITC-Great Plains Heintz 6-24-08a" xfId="230"/>
    <cellStyle name="Normal 4" xfId="231"/>
    <cellStyle name="Normal 4 2" xfId="232"/>
    <cellStyle name="Normal 4_ITC-Great Plains Heintz 6-24-08a" xfId="233"/>
    <cellStyle name="Normal 5" xfId="234"/>
    <cellStyle name="Normal 6" xfId="235"/>
    <cellStyle name="Normal 7" xfId="236"/>
    <cellStyle name="Normal_0112 No Link Exp" xfId="53"/>
    <cellStyle name="Normal_Book2_12-31-2004 SPS BK Revised Revenue Credit" xfId="54"/>
    <cellStyle name="Normal_Book4_1" xfId="55"/>
    <cellStyle name="Note" xfId="56" builtinId="10" customBuiltin="1"/>
    <cellStyle name="Output" xfId="57" builtinId="21" customBuiltin="1"/>
    <cellStyle name="Output1_Back" xfId="237"/>
    <cellStyle name="p" xfId="238"/>
    <cellStyle name="p_2010 Attachment O  GG_082709" xfId="239"/>
    <cellStyle name="p_2010 Attachment O Template Supporting Work Papers_ITC Midwest" xfId="240"/>
    <cellStyle name="p_2010 Attachment O Template Supporting Work Papers_ITCTransmission" xfId="241"/>
    <cellStyle name="p_2010 Attachment O Template Supporting Work Papers_METC" xfId="242"/>
    <cellStyle name="p_2Mod11" xfId="243"/>
    <cellStyle name="p_aavidmod11.xls Chart 1" xfId="244"/>
    <cellStyle name="p_aavidmod11.xls Chart 2" xfId="245"/>
    <cellStyle name="p_Attachment O &amp; GG" xfId="246"/>
    <cellStyle name="p_charts for capm" xfId="247"/>
    <cellStyle name="p_DCF" xfId="248"/>
    <cellStyle name="p_DCF_2Mod11" xfId="249"/>
    <cellStyle name="p_DCF_aavidmod11.xls Chart 1" xfId="250"/>
    <cellStyle name="p_DCF_aavidmod11.xls Chart 2" xfId="251"/>
    <cellStyle name="p_DCF_charts for capm" xfId="252"/>
    <cellStyle name="p_DCF_DCF5" xfId="253"/>
    <cellStyle name="p_DCF_Template2" xfId="254"/>
    <cellStyle name="p_DCF_Template2_1" xfId="255"/>
    <cellStyle name="p_DCF_VERA" xfId="256"/>
    <cellStyle name="p_DCF_VERA_1" xfId="257"/>
    <cellStyle name="p_DCF_VERA_1_Template2" xfId="258"/>
    <cellStyle name="p_DCF_VERA_aavidmod11.xls Chart 2" xfId="259"/>
    <cellStyle name="p_DCF_VERA_Model02" xfId="260"/>
    <cellStyle name="p_DCF_VERA_Template2" xfId="261"/>
    <cellStyle name="p_DCF_VERA_VERA" xfId="262"/>
    <cellStyle name="p_DCF_VERA_VERA_1" xfId="263"/>
    <cellStyle name="p_DCF_VERA_VERA_2" xfId="264"/>
    <cellStyle name="p_DCF_VERA_VERA_Template2" xfId="265"/>
    <cellStyle name="p_DCF5" xfId="266"/>
    <cellStyle name="p_ITC Great Plains Formula 1-12-09a" xfId="267"/>
    <cellStyle name="p_ITCM 2010 Template" xfId="268"/>
    <cellStyle name="p_ITCMW 2009 Rate" xfId="269"/>
    <cellStyle name="p_ITCMW 2010 Rate_083109" xfId="270"/>
    <cellStyle name="p_ITCOP 2010 Rate_083109" xfId="271"/>
    <cellStyle name="p_ITCT 2009 Rate" xfId="272"/>
    <cellStyle name="p_ITCT New 2010 Attachment O &amp; GG_111209NL" xfId="273"/>
    <cellStyle name="p_METC 2010 Rate_083109" xfId="274"/>
    <cellStyle name="p_Template2" xfId="275"/>
    <cellStyle name="p_Template2_1" xfId="276"/>
    <cellStyle name="p_VERA" xfId="277"/>
    <cellStyle name="p_VERA_1" xfId="278"/>
    <cellStyle name="p_VERA_1_Template2" xfId="279"/>
    <cellStyle name="p_VERA_aavidmod11.xls Chart 2" xfId="280"/>
    <cellStyle name="p_VERA_Model02" xfId="281"/>
    <cellStyle name="p_VERA_Template2" xfId="282"/>
    <cellStyle name="p_VERA_VERA" xfId="283"/>
    <cellStyle name="p_VERA_VERA_1" xfId="284"/>
    <cellStyle name="p_VERA_VERA_2" xfId="285"/>
    <cellStyle name="p_VERA_VERA_Template2" xfId="286"/>
    <cellStyle name="p1" xfId="287"/>
    <cellStyle name="p2" xfId="288"/>
    <cellStyle name="p3" xfId="289"/>
    <cellStyle name="Percent %" xfId="290"/>
    <cellStyle name="Percent % Long Underline" xfId="291"/>
    <cellStyle name="Percent (0)" xfId="292"/>
    <cellStyle name="Percent [0]" xfId="293"/>
    <cellStyle name="Percent [1]" xfId="294"/>
    <cellStyle name="Percent [2]" xfId="58"/>
    <cellStyle name="Percent [3]" xfId="295"/>
    <cellStyle name="Percent 0.0%" xfId="296"/>
    <cellStyle name="Percent 0.0% Long Underline" xfId="297"/>
    <cellStyle name="Percent 0.00%" xfId="298"/>
    <cellStyle name="Percent 0.00% Long Underline" xfId="299"/>
    <cellStyle name="Percent 0.000%" xfId="300"/>
    <cellStyle name="Percent 0.000% Long Underline" xfId="301"/>
    <cellStyle name="Percent 0.0000%" xfId="302"/>
    <cellStyle name="Percent 0.0000% Long Underline" xfId="303"/>
    <cellStyle name="Percent 2" xfId="59"/>
    <cellStyle name="Percent 2 2" xfId="304"/>
    <cellStyle name="Percent 3" xfId="74"/>
    <cellStyle name="Percent 3 2" xfId="305"/>
    <cellStyle name="Percent Input" xfId="306"/>
    <cellStyle name="Percent0" xfId="307"/>
    <cellStyle name="Percent1" xfId="308"/>
    <cellStyle name="Percent2" xfId="309"/>
    <cellStyle name="PSChar" xfId="60"/>
    <cellStyle name="PSDate" xfId="61"/>
    <cellStyle name="PSDec" xfId="310"/>
    <cellStyle name="PSdesc" xfId="311"/>
    <cellStyle name="PSHeading" xfId="62"/>
    <cellStyle name="PSInt" xfId="312"/>
    <cellStyle name="PSSpacer" xfId="313"/>
    <cellStyle name="PStest" xfId="314"/>
    <cellStyle name="R00A" xfId="315"/>
    <cellStyle name="R00B" xfId="316"/>
    <cellStyle name="R00L" xfId="317"/>
    <cellStyle name="R01A" xfId="318"/>
    <cellStyle name="R01B" xfId="319"/>
    <cellStyle name="R01H" xfId="320"/>
    <cellStyle name="R01L" xfId="321"/>
    <cellStyle name="R02A" xfId="322"/>
    <cellStyle name="R02B" xfId="323"/>
    <cellStyle name="R02H" xfId="324"/>
    <cellStyle name="R02L" xfId="325"/>
    <cellStyle name="R03A" xfId="326"/>
    <cellStyle name="R03B" xfId="327"/>
    <cellStyle name="R03H" xfId="328"/>
    <cellStyle name="R03L" xfId="329"/>
    <cellStyle name="R04A" xfId="330"/>
    <cellStyle name="R04B" xfId="331"/>
    <cellStyle name="R04H" xfId="332"/>
    <cellStyle name="R04L" xfId="333"/>
    <cellStyle name="R05A" xfId="334"/>
    <cellStyle name="R05B" xfId="335"/>
    <cellStyle name="R05H" xfId="336"/>
    <cellStyle name="R05L" xfId="337"/>
    <cellStyle name="R06A" xfId="338"/>
    <cellStyle name="R06B" xfId="339"/>
    <cellStyle name="R06H" xfId="340"/>
    <cellStyle name="R06L" xfId="341"/>
    <cellStyle name="R07A" xfId="342"/>
    <cellStyle name="R07B" xfId="343"/>
    <cellStyle name="R07H" xfId="344"/>
    <cellStyle name="R07L" xfId="345"/>
    <cellStyle name="RangeBelow" xfId="63"/>
    <cellStyle name="rborder" xfId="346"/>
    <cellStyle name="red" xfId="347"/>
    <cellStyle name="s_HardInc " xfId="348"/>
    <cellStyle name="s_HardInc _ITC Great Plains Formula 1-12-09a" xfId="349"/>
    <cellStyle name="scenario" xfId="350"/>
    <cellStyle name="Sheetmult" xfId="351"/>
    <cellStyle name="Shtmultx" xfId="352"/>
    <cellStyle name="Style 1" xfId="353"/>
    <cellStyle name="STYLE1" xfId="354"/>
    <cellStyle name="STYLE2" xfId="355"/>
    <cellStyle name="SubRoutine" xfId="64"/>
    <cellStyle name="TableHeading" xfId="356"/>
    <cellStyle name="tb" xfId="357"/>
    <cellStyle name="þ(Î'_x000c_ïþ÷_x000c_âþÖ_x0006__x0002_Þ”_x0013__x0007__x0001__x0001_" xfId="65"/>
    <cellStyle name="Tickmark" xfId="358"/>
    <cellStyle name="Title" xfId="66" builtinId="15" customBuiltin="1"/>
    <cellStyle name="Title1" xfId="359"/>
    <cellStyle name="top" xfId="360"/>
    <cellStyle name="Total" xfId="67" builtinId="25" customBuiltin="1"/>
    <cellStyle name="Unprot" xfId="68"/>
    <cellStyle name="Unprot$" xfId="69"/>
    <cellStyle name="Unprotect" xfId="70"/>
    <cellStyle name="w" xfId="361"/>
    <cellStyle name="Warning Text" xfId="71" builtinId="11" customBuiltin="1"/>
    <cellStyle name="XComma" xfId="362"/>
    <cellStyle name="XComma 0.0" xfId="363"/>
    <cellStyle name="XComma 0.00" xfId="364"/>
    <cellStyle name="XComma 0.000" xfId="365"/>
    <cellStyle name="XCurrency" xfId="366"/>
    <cellStyle name="XCurrency 0.0" xfId="367"/>
    <cellStyle name="XCurrency 0.00" xfId="368"/>
    <cellStyle name="XCurrency 0.000" xfId="369"/>
    <cellStyle name="yra" xfId="370"/>
    <cellStyle name="yrActual" xfId="371"/>
    <cellStyle name="yre" xfId="372"/>
    <cellStyle name="yrExpect" xfId="37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/>
        <xdr:cNvSpPr txBox="1"/>
      </xdr:nvSpPr>
      <xdr:spPr>
        <a:xfrm>
          <a:off x="5316855" y="249555"/>
          <a:ext cx="369760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1076325</xdr:colOff>
      <xdr:row>4</xdr:row>
      <xdr:rowOff>190500</xdr:rowOff>
    </xdr:from>
    <xdr:to>
      <xdr:col>3</xdr:col>
      <xdr:colOff>3072765</xdr:colOff>
      <xdr:row>5</xdr:row>
      <xdr:rowOff>106680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91225" y="70485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Services\2008-2038%20Financial%20Forecast\forecastbackups\2008-2038%20Rate%20Forecast%20Chris%2009-25-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/Transmission%20Strategy%20&amp;%20Business%20Planning/Rates/MISO%20Attachment%20O/2013/True-Up/Attachment%20O/2013%20GRE%20Annual%20True-Up_Attachment%20O_06_01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 Refunding"/>
      <sheetName val="Refinance-Capital Markets"/>
      <sheetName val="Old FFB Debt"/>
      <sheetName val="Old RUS Debt "/>
      <sheetName val="CFC Debt"/>
      <sheetName val="Other Long Term Debt"/>
      <sheetName val="Exist New General Plant Debt"/>
      <sheetName val="New Transmission Debt"/>
      <sheetName val="New Generation Projects"/>
      <sheetName val="Debt Summary 2008 LR Plan"/>
      <sheetName val="Debt Summary 2007 LR Plan"/>
      <sheetName val="Debt Summary 2008 v. 2007"/>
      <sheetName val="CWIP"/>
      <sheetName val="CashManagement"/>
      <sheetName val="Other Investments"/>
      <sheetName val="Amortization Expense"/>
      <sheetName val="Long Term Leases"/>
      <sheetName val="Falkirk Mine"/>
      <sheetName val="Deferred Credits"/>
      <sheetName val="Ops Stmt"/>
      <sheetName val="Balance Sheet"/>
      <sheetName val="Cashflow"/>
      <sheetName val="CheckCash"/>
      <sheetName val="Depreciation"/>
      <sheetName val="Capital Additions"/>
      <sheetName val="Yield Curve Calcs"/>
      <sheetName val="Existing New Gen Debt"/>
      <sheetName val="AddlProj2"/>
      <sheetName val="AddlProj1"/>
      <sheetName val="Assumptions"/>
      <sheetName val="Output"/>
      <sheetName val=" Expense Detail"/>
      <sheetName val="Revenue Detail"/>
      <sheetName val="New HQ"/>
      <sheetName val="Rate Summary"/>
      <sheetName val="ratio&amp;stats"/>
      <sheetName val="Current Ratio"/>
      <sheetName val="External Link&amp; Input Sheet"/>
      <sheetName val="Unbundle rates"/>
      <sheetName val="Changes this 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7">
          <cell r="D107">
            <v>6.3645999999999994E-2</v>
          </cell>
          <cell r="E107">
            <v>6.3583000000000001E-2</v>
          </cell>
          <cell r="F107">
            <v>6.3926999999999998E-2</v>
          </cell>
          <cell r="G107">
            <v>6.4194000000000001E-2</v>
          </cell>
          <cell r="H107">
            <v>6.407766374589266E-2</v>
          </cell>
          <cell r="I107">
            <v>6.3961008762322011E-2</v>
          </cell>
          <cell r="J107">
            <v>6.3844672508214684E-2</v>
          </cell>
          <cell r="K107">
            <v>6.3728336254107329E-2</v>
          </cell>
          <cell r="L107">
            <v>6.3612000000000002E-2</v>
          </cell>
          <cell r="M107">
            <v>6.3612000000000002E-2</v>
          </cell>
          <cell r="N107">
            <v>6.3612000000000002E-2</v>
          </cell>
          <cell r="O107">
            <v>6.3612000000000002E-2</v>
          </cell>
          <cell r="P107">
            <v>6.3612000000000002E-2</v>
          </cell>
          <cell r="Q107">
            <v>6.3612000000000002E-2</v>
          </cell>
          <cell r="R107">
            <v>6.3612000000000002E-2</v>
          </cell>
          <cell r="S107">
            <v>6.3612000000000002E-2</v>
          </cell>
          <cell r="T107">
            <v>6.3612000000000002E-2</v>
          </cell>
          <cell r="U107">
            <v>6.3612000000000002E-2</v>
          </cell>
          <cell r="V107">
            <v>6.3612000000000002E-2</v>
          </cell>
          <cell r="W107">
            <v>6.3612000000000002E-2</v>
          </cell>
          <cell r="X107">
            <v>6.3612000000000002E-2</v>
          </cell>
          <cell r="Y107">
            <v>6.3612000000000002E-2</v>
          </cell>
          <cell r="Z107">
            <v>6.3612000000000002E-2</v>
          </cell>
          <cell r="AA107">
            <v>6.3612000000000002E-2</v>
          </cell>
          <cell r="AB107">
            <v>6.3612000000000002E-2</v>
          </cell>
          <cell r="AC107">
            <v>6.3612000000000002E-2</v>
          </cell>
          <cell r="AD107">
            <v>6.3612000000000002E-2</v>
          </cell>
          <cell r="AE107">
            <v>6.3612000000000002E-2</v>
          </cell>
          <cell r="AF107">
            <v>6.3612000000000002E-2</v>
          </cell>
          <cell r="AG107">
            <v>6.3612000000000002E-2</v>
          </cell>
          <cell r="AH107">
            <v>6.3612000000000002E-2</v>
          </cell>
          <cell r="AI107">
            <v>6.3612000000000002E-2</v>
          </cell>
          <cell r="AJ107">
            <v>6.3612000000000002E-2</v>
          </cell>
          <cell r="AK107">
            <v>6.3612000000000002E-2</v>
          </cell>
        </row>
        <row r="109">
          <cell r="D109">
            <v>1.4999999999999999E-2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erest"/>
      <sheetName val="2013 Attachment O Actuals"/>
      <sheetName val="2013 Attachment GG Actuals"/>
      <sheetName val="Forward Rate TO Support Data GG"/>
      <sheetName val="Project Descriptions GG"/>
      <sheetName val="2013 Attachment MM Actuals"/>
      <sheetName val="Forward Rate TO Support Data"/>
      <sheetName val="Project Descriptions"/>
      <sheetName val="2013 Attachment O Projected"/>
      <sheetName val="2013 Attachment GG Projected"/>
      <sheetName val="2013 Attachment MM Projec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3"/>
  <sheetViews>
    <sheetView showGridLines="0" tabSelected="1" topLeftCell="C1" zoomScale="80" zoomScaleNormal="80" workbookViewId="0">
      <selection activeCell="I50" sqref="I50"/>
    </sheetView>
  </sheetViews>
  <sheetFormatPr defaultColWidth="8.90625" defaultRowHeight="14.4"/>
  <cols>
    <col min="1" max="1" width="4.54296875" style="1" customWidth="1"/>
    <col min="2" max="2" width="17" style="1" customWidth="1"/>
    <col min="3" max="3" width="37.08984375" style="1" customWidth="1"/>
    <col min="4" max="4" width="54.90625" style="1" customWidth="1"/>
    <col min="5" max="5" width="12.90625" style="1" bestFit="1" customWidth="1"/>
    <col min="6" max="6" width="1.90625" style="1" customWidth="1"/>
    <col min="7" max="7" width="11.81640625" style="1" bestFit="1" customWidth="1"/>
    <col min="8" max="8" width="1.90625" style="1" customWidth="1"/>
    <col min="9" max="9" width="11.36328125" style="1" bestFit="1" customWidth="1"/>
    <col min="10" max="10" width="3.453125" style="1" customWidth="1"/>
    <col min="11" max="16384" width="8.90625" style="1"/>
  </cols>
  <sheetData>
    <row r="3" spans="1:10">
      <c r="E3" s="2"/>
    </row>
    <row r="4" spans="1:10" ht="12" customHeight="1">
      <c r="B4" s="3"/>
      <c r="C4" s="3"/>
    </row>
    <row r="5" spans="1:10" s="48" customFormat="1" ht="21">
      <c r="B5" s="4" t="s">
        <v>9</v>
      </c>
      <c r="C5" s="4"/>
    </row>
    <row r="7" spans="1:10">
      <c r="A7" s="5">
        <v>1</v>
      </c>
      <c r="B7" s="6" t="s">
        <v>10</v>
      </c>
      <c r="C7" s="7" t="s">
        <v>42</v>
      </c>
      <c r="J7" s="8"/>
    </row>
    <row r="8" spans="1:10">
      <c r="A8" s="5">
        <f>1+A7</f>
        <v>2</v>
      </c>
      <c r="B8" s="9"/>
      <c r="C8" s="9"/>
    </row>
    <row r="9" spans="1:10">
      <c r="A9" s="5">
        <f t="shared" ref="A9:A58" si="0">1+A8</f>
        <v>3</v>
      </c>
      <c r="B9" s="10" t="s">
        <v>11</v>
      </c>
      <c r="C9" s="11">
        <v>2013</v>
      </c>
    </row>
    <row r="10" spans="1:10">
      <c r="A10" s="5">
        <f t="shared" si="0"/>
        <v>4</v>
      </c>
      <c r="B10" s="10"/>
      <c r="C10" s="12"/>
    </row>
    <row r="11" spans="1:10">
      <c r="A11" s="5">
        <f t="shared" si="0"/>
        <v>5</v>
      </c>
      <c r="B11" s="13" t="s">
        <v>19</v>
      </c>
      <c r="C11" s="14"/>
      <c r="D11" s="15" t="s">
        <v>20</v>
      </c>
      <c r="E11" s="15" t="s">
        <v>27</v>
      </c>
      <c r="F11" s="16"/>
      <c r="G11" s="15" t="s">
        <v>21</v>
      </c>
      <c r="H11" s="16"/>
      <c r="I11" s="15" t="s">
        <v>22</v>
      </c>
      <c r="J11" s="16"/>
    </row>
    <row r="12" spans="1:10">
      <c r="A12" s="5">
        <f t="shared" si="0"/>
        <v>6</v>
      </c>
      <c r="B12" s="17"/>
      <c r="C12" s="17"/>
      <c r="D12" s="16"/>
      <c r="E12" s="18" t="s">
        <v>36</v>
      </c>
      <c r="F12" s="18"/>
      <c r="G12" s="18" t="s">
        <v>12</v>
      </c>
      <c r="H12" s="18"/>
      <c r="I12" s="18" t="s">
        <v>23</v>
      </c>
      <c r="J12" s="16"/>
    </row>
    <row r="13" spans="1:10">
      <c r="A13" s="5">
        <f t="shared" si="0"/>
        <v>7</v>
      </c>
      <c r="B13" s="17"/>
      <c r="C13" s="17"/>
      <c r="E13" s="9"/>
      <c r="F13" s="9"/>
      <c r="G13" s="9"/>
      <c r="H13" s="9"/>
      <c r="I13" s="9"/>
    </row>
    <row r="14" spans="1:10">
      <c r="A14" s="5">
        <f t="shared" si="0"/>
        <v>8</v>
      </c>
      <c r="B14" s="1" t="s">
        <v>2</v>
      </c>
      <c r="D14" s="49" t="s">
        <v>43</v>
      </c>
      <c r="E14" s="19"/>
      <c r="F14" s="20"/>
      <c r="G14" s="19"/>
      <c r="H14" s="20"/>
      <c r="I14" s="21">
        <f>+E14-G14</f>
        <v>0</v>
      </c>
    </row>
    <row r="15" spans="1:10">
      <c r="A15" s="5">
        <f t="shared" si="0"/>
        <v>9</v>
      </c>
      <c r="B15" s="1" t="s">
        <v>3</v>
      </c>
      <c r="D15" s="49" t="s">
        <v>43</v>
      </c>
      <c r="E15" s="22">
        <v>3140137</v>
      </c>
      <c r="F15" s="23"/>
      <c r="G15" s="22">
        <v>3136922</v>
      </c>
      <c r="H15" s="23"/>
      <c r="I15" s="24">
        <f t="shared" ref="I15:I21" si="1">+E15-G15</f>
        <v>3215</v>
      </c>
    </row>
    <row r="16" spans="1:10">
      <c r="A16" s="5">
        <f t="shared" si="0"/>
        <v>10</v>
      </c>
      <c r="B16" s="1" t="s">
        <v>6</v>
      </c>
      <c r="D16" s="49" t="s">
        <v>43</v>
      </c>
      <c r="E16" s="22"/>
      <c r="F16" s="23"/>
      <c r="G16" s="22"/>
      <c r="H16" s="23"/>
      <c r="I16" s="24">
        <f t="shared" si="1"/>
        <v>0</v>
      </c>
    </row>
    <row r="17" spans="1:9">
      <c r="A17" s="5">
        <f t="shared" si="0"/>
        <v>11</v>
      </c>
      <c r="B17" s="1" t="s">
        <v>4</v>
      </c>
      <c r="D17" s="1" t="s">
        <v>25</v>
      </c>
      <c r="E17" s="20">
        <f>+E14+E15+E16</f>
        <v>3140137</v>
      </c>
      <c r="F17" s="20"/>
      <c r="G17" s="20">
        <f>+G14+G15+G16</f>
        <v>3136922</v>
      </c>
      <c r="H17" s="20"/>
      <c r="I17" s="21">
        <f t="shared" si="1"/>
        <v>3215</v>
      </c>
    </row>
    <row r="18" spans="1:9">
      <c r="A18" s="5">
        <f t="shared" si="0"/>
        <v>12</v>
      </c>
      <c r="E18" s="23"/>
      <c r="F18" s="23"/>
      <c r="G18" s="23"/>
      <c r="H18" s="23"/>
      <c r="I18" s="24"/>
    </row>
    <row r="19" spans="1:9" ht="16.2">
      <c r="A19" s="5">
        <f t="shared" si="0"/>
        <v>13</v>
      </c>
      <c r="B19" s="2" t="s">
        <v>37</v>
      </c>
      <c r="C19" s="2"/>
      <c r="D19" s="49" t="s">
        <v>43</v>
      </c>
      <c r="E19" s="25">
        <v>1195069</v>
      </c>
      <c r="F19" s="26"/>
      <c r="G19" s="25">
        <v>1053076</v>
      </c>
      <c r="H19" s="20"/>
      <c r="I19" s="21">
        <f t="shared" si="1"/>
        <v>141993</v>
      </c>
    </row>
    <row r="20" spans="1:9">
      <c r="A20" s="5">
        <f t="shared" si="0"/>
        <v>14</v>
      </c>
      <c r="B20" s="2"/>
      <c r="C20" s="2"/>
      <c r="D20" s="2"/>
      <c r="E20" s="27"/>
      <c r="F20" s="27"/>
      <c r="G20" s="23"/>
      <c r="H20" s="23"/>
      <c r="I20" s="24"/>
    </row>
    <row r="21" spans="1:9" ht="16.2">
      <c r="A21" s="5">
        <f t="shared" si="0"/>
        <v>15</v>
      </c>
      <c r="B21" s="2" t="s">
        <v>38</v>
      </c>
      <c r="C21" s="2"/>
      <c r="D21" s="2" t="s">
        <v>26</v>
      </c>
      <c r="E21" s="28">
        <f>+E17-E19</f>
        <v>1945068</v>
      </c>
      <c r="F21" s="28"/>
      <c r="G21" s="28">
        <f>+G17-G19</f>
        <v>2083846</v>
      </c>
      <c r="H21" s="29"/>
      <c r="I21" s="21">
        <f t="shared" si="1"/>
        <v>-138778</v>
      </c>
    </row>
    <row r="22" spans="1:9">
      <c r="A22" s="5">
        <f t="shared" si="0"/>
        <v>16</v>
      </c>
      <c r="B22" s="2"/>
      <c r="C22" s="2"/>
      <c r="D22" s="2"/>
      <c r="E22" s="2"/>
      <c r="F22" s="2"/>
      <c r="I22" s="30"/>
    </row>
    <row r="23" spans="1:9">
      <c r="A23" s="5">
        <f t="shared" si="0"/>
        <v>17</v>
      </c>
      <c r="B23" s="3" t="s">
        <v>39</v>
      </c>
      <c r="C23" s="2"/>
      <c r="D23" s="49" t="s">
        <v>44</v>
      </c>
      <c r="E23" s="25">
        <v>68470</v>
      </c>
      <c r="F23" s="26"/>
      <c r="G23" s="25">
        <v>85000</v>
      </c>
      <c r="H23" s="29"/>
      <c r="I23" s="21">
        <f>+E23-G23</f>
        <v>-16530</v>
      </c>
    </row>
    <row r="24" spans="1:9">
      <c r="A24" s="5">
        <f t="shared" si="0"/>
        <v>18</v>
      </c>
      <c r="E24" s="23"/>
      <c r="F24" s="23"/>
      <c r="G24" s="23"/>
      <c r="I24" s="30"/>
    </row>
    <row r="25" spans="1:9" ht="15" thickBot="1">
      <c r="A25" s="5">
        <f t="shared" si="0"/>
        <v>19</v>
      </c>
      <c r="B25" s="31" t="s">
        <v>5</v>
      </c>
      <c r="C25" s="31"/>
      <c r="D25" s="31" t="str">
        <f>"(Line "&amp;A21&amp;" - Line "&amp;A23&amp;")"</f>
        <v>(Line 15 - Line 17)</v>
      </c>
      <c r="E25" s="32">
        <f>E21-E23</f>
        <v>1876598</v>
      </c>
      <c r="F25" s="33"/>
      <c r="G25" s="32">
        <f>G21-G23</f>
        <v>1998846</v>
      </c>
      <c r="H25" s="33"/>
      <c r="I25" s="32">
        <f>E25-G25</f>
        <v>-122248</v>
      </c>
    </row>
    <row r="26" spans="1:9" ht="15" thickTop="1">
      <c r="A26" s="5">
        <f t="shared" si="0"/>
        <v>20</v>
      </c>
    </row>
    <row r="27" spans="1:9">
      <c r="A27" s="5">
        <f t="shared" si="0"/>
        <v>21</v>
      </c>
      <c r="B27" s="31" t="s">
        <v>24</v>
      </c>
      <c r="C27" s="31"/>
      <c r="D27" s="34" t="s">
        <v>40</v>
      </c>
      <c r="E27" s="35">
        <v>2012415</v>
      </c>
      <c r="F27" s="33"/>
      <c r="G27" s="35">
        <v>2023751</v>
      </c>
      <c r="H27" s="33"/>
      <c r="I27" s="36"/>
    </row>
    <row r="28" spans="1:9">
      <c r="A28" s="5">
        <f t="shared" si="0"/>
        <v>22</v>
      </c>
    </row>
    <row r="29" spans="1:9">
      <c r="A29" s="5">
        <f t="shared" si="0"/>
        <v>23</v>
      </c>
      <c r="B29" s="31" t="s">
        <v>0</v>
      </c>
      <c r="C29" s="31"/>
      <c r="D29" s="31"/>
      <c r="E29" s="37"/>
      <c r="G29" s="33">
        <f>ROUND(G25/G27,8)</f>
        <v>0.98769364000000004</v>
      </c>
      <c r="I29" s="38"/>
    </row>
    <row r="30" spans="1:9">
      <c r="A30" s="5">
        <f t="shared" si="0"/>
        <v>24</v>
      </c>
    </row>
    <row r="31" spans="1:9">
      <c r="A31" s="5">
        <f t="shared" si="0"/>
        <v>25</v>
      </c>
      <c r="B31" s="31" t="s">
        <v>1</v>
      </c>
      <c r="C31" s="31"/>
      <c r="D31" s="31"/>
      <c r="I31" s="39">
        <f>E27</f>
        <v>2012415</v>
      </c>
    </row>
    <row r="32" spans="1:9">
      <c r="A32" s="5">
        <f t="shared" si="0"/>
        <v>26</v>
      </c>
      <c r="B32" s="31" t="s">
        <v>13</v>
      </c>
      <c r="C32" s="31"/>
      <c r="D32" s="31"/>
      <c r="I32" s="40">
        <f>G27</f>
        <v>2023751</v>
      </c>
    </row>
    <row r="33" spans="1:9">
      <c r="A33" s="5">
        <f t="shared" si="0"/>
        <v>27</v>
      </c>
      <c r="B33" s="31" t="s">
        <v>14</v>
      </c>
      <c r="C33" s="31"/>
      <c r="D33" s="31" t="str">
        <f>"(Line "&amp;A32&amp;" - Line "&amp;A31&amp;")"</f>
        <v>(Line 26 - Line 25)</v>
      </c>
      <c r="I33" s="41">
        <f>I32-I31</f>
        <v>11336</v>
      </c>
    </row>
    <row r="34" spans="1:9">
      <c r="A34" s="5">
        <f t="shared" si="0"/>
        <v>28</v>
      </c>
    </row>
    <row r="35" spans="1:9">
      <c r="A35" s="5">
        <f t="shared" si="0"/>
        <v>29</v>
      </c>
      <c r="B35" s="1" t="s">
        <v>15</v>
      </c>
      <c r="D35" s="1" t="str">
        <f>"(Line "&amp;A29&amp;")"</f>
        <v>(Line 23)</v>
      </c>
      <c r="I35" s="31">
        <f>G29</f>
        <v>0.98769364000000004</v>
      </c>
    </row>
    <row r="36" spans="1:9">
      <c r="A36" s="5">
        <f t="shared" si="0"/>
        <v>30</v>
      </c>
    </row>
    <row r="37" spans="1:9" ht="15" thickBot="1">
      <c r="A37" s="5">
        <f t="shared" si="0"/>
        <v>31</v>
      </c>
      <c r="B37" s="31" t="s">
        <v>18</v>
      </c>
      <c r="C37" s="31"/>
      <c r="D37" s="31" t="str">
        <f>"(Line "&amp;A33&amp;" x Line "&amp;A35&amp;")"</f>
        <v>(Line 27 x Line 29)</v>
      </c>
      <c r="I37" s="42">
        <f>I33*I35</f>
        <v>11196.495103040001</v>
      </c>
    </row>
    <row r="38" spans="1:9" ht="15" thickTop="1">
      <c r="A38" s="5">
        <f t="shared" si="0"/>
        <v>32</v>
      </c>
    </row>
    <row r="39" spans="1:9" ht="15" thickBot="1">
      <c r="A39" s="5">
        <f t="shared" si="0"/>
        <v>33</v>
      </c>
      <c r="B39" s="9" t="s">
        <v>32</v>
      </c>
      <c r="D39" s="1" t="str">
        <f>"(Line "&amp;A25&amp;" + Line "&amp;A37&amp;")"</f>
        <v>(Line 19 + Line 31)</v>
      </c>
      <c r="I39" s="43">
        <f>I37+I25</f>
        <v>-111051.50489696</v>
      </c>
    </row>
    <row r="40" spans="1:9" ht="15" thickTop="1">
      <c r="A40" s="5">
        <f t="shared" si="0"/>
        <v>34</v>
      </c>
    </row>
    <row r="41" spans="1:9">
      <c r="A41" s="5">
        <f t="shared" si="0"/>
        <v>35</v>
      </c>
      <c r="B41" s="1" t="s">
        <v>33</v>
      </c>
      <c r="D41" s="34" t="s">
        <v>41</v>
      </c>
      <c r="I41" s="44">
        <f>Interest!C24</f>
        <v>2.7368421052631577E-3</v>
      </c>
    </row>
    <row r="42" spans="1:9">
      <c r="A42" s="5">
        <f t="shared" si="0"/>
        <v>36</v>
      </c>
      <c r="I42" s="45"/>
    </row>
    <row r="43" spans="1:9" ht="14.25" customHeight="1">
      <c r="A43" s="5">
        <f t="shared" si="0"/>
        <v>37</v>
      </c>
      <c r="B43" s="1" t="s">
        <v>16</v>
      </c>
      <c r="G43" s="30"/>
      <c r="I43" s="46">
        <v>24</v>
      </c>
    </row>
    <row r="44" spans="1:9">
      <c r="A44" s="5">
        <f t="shared" si="0"/>
        <v>38</v>
      </c>
      <c r="G44" s="30"/>
    </row>
    <row r="45" spans="1:9">
      <c r="A45" s="5">
        <f t="shared" si="0"/>
        <v>39</v>
      </c>
      <c r="B45" s="1" t="s">
        <v>34</v>
      </c>
      <c r="D45" s="1" t="str">
        <f>"(Line "&amp;A39&amp;" x Line "&amp;A41&amp;" x Line "&amp;A43&amp;")"</f>
        <v>(Line 33 x Line 35 x Line 37)</v>
      </c>
      <c r="G45" s="30"/>
      <c r="I45" s="29">
        <f>ROUND(I39*I41*I43,0)</f>
        <v>-7294</v>
      </c>
    </row>
    <row r="46" spans="1:9">
      <c r="A46" s="5">
        <f t="shared" si="0"/>
        <v>40</v>
      </c>
    </row>
    <row r="47" spans="1:9" ht="15" thickBot="1">
      <c r="A47" s="5">
        <f t="shared" si="0"/>
        <v>41</v>
      </c>
      <c r="B47" s="9" t="s">
        <v>17</v>
      </c>
      <c r="C47" s="2"/>
      <c r="D47" s="1" t="str">
        <f>"(Line "&amp;A39&amp;" + Line "&amp;A45&amp;")"</f>
        <v>(Line 33 + Line 39)</v>
      </c>
      <c r="I47" s="47">
        <f>I39+I45</f>
        <v>-118345.50489696</v>
      </c>
    </row>
    <row r="48" spans="1:9" ht="15" thickTop="1">
      <c r="A48" s="5">
        <f t="shared" si="0"/>
        <v>42</v>
      </c>
      <c r="C48" s="2"/>
    </row>
    <row r="49" spans="1:2">
      <c r="A49" s="5">
        <f t="shared" si="0"/>
        <v>43</v>
      </c>
      <c r="B49" s="2" t="s">
        <v>35</v>
      </c>
    </row>
    <row r="50" spans="1:2">
      <c r="A50" s="5">
        <f t="shared" si="0"/>
        <v>44</v>
      </c>
    </row>
    <row r="51" spans="1:2">
      <c r="A51" s="5">
        <f t="shared" si="0"/>
        <v>45</v>
      </c>
      <c r="B51" s="2" t="s">
        <v>7</v>
      </c>
    </row>
    <row r="52" spans="1:2">
      <c r="A52" s="5">
        <f t="shared" si="0"/>
        <v>46</v>
      </c>
    </row>
    <row r="53" spans="1:2">
      <c r="A53" s="5">
        <f t="shared" si="0"/>
        <v>47</v>
      </c>
      <c r="B53" s="2" t="s">
        <v>8</v>
      </c>
    </row>
    <row r="54" spans="1:2">
      <c r="A54" s="5">
        <f t="shared" si="0"/>
        <v>48</v>
      </c>
    </row>
    <row r="55" spans="1:2">
      <c r="A55" s="5">
        <f t="shared" si="0"/>
        <v>49</v>
      </c>
      <c r="B55" s="2" t="s">
        <v>30</v>
      </c>
    </row>
    <row r="56" spans="1:2">
      <c r="A56" s="5">
        <f t="shared" si="0"/>
        <v>50</v>
      </c>
      <c r="B56" s="2" t="s">
        <v>31</v>
      </c>
    </row>
    <row r="57" spans="1:2">
      <c r="A57" s="5">
        <f t="shared" si="0"/>
        <v>51</v>
      </c>
      <c r="B57" s="2" t="s">
        <v>29</v>
      </c>
    </row>
    <row r="58" spans="1:2">
      <c r="A58" s="5">
        <f t="shared" si="0"/>
        <v>52</v>
      </c>
      <c r="B58" s="2" t="s">
        <v>28</v>
      </c>
    </row>
    <row r="59" spans="1:2">
      <c r="A59" s="5"/>
    </row>
    <row r="60" spans="1:2">
      <c r="A60" s="5"/>
      <c r="B60" s="2"/>
    </row>
    <row r="61" spans="1:2">
      <c r="B61" s="2"/>
    </row>
    <row r="62" spans="1:2">
      <c r="B62" s="2"/>
    </row>
    <row r="63" spans="1:2">
      <c r="B63" s="2"/>
    </row>
  </sheetData>
  <pageMargins left="0.5" right="0.25" top="0.41" bottom="0.25" header="0.24" footer="0.5"/>
  <pageSetup scale="67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opLeftCell="A4" workbookViewId="0">
      <selection activeCell="G26" sqref="G26"/>
    </sheetView>
  </sheetViews>
  <sheetFormatPr defaultRowHeight="14.4"/>
  <cols>
    <col min="1" max="1" width="8.6328125" style="50" customWidth="1"/>
    <col min="2" max="2" width="12.81640625" style="50" customWidth="1"/>
    <col min="3" max="3" width="18.7265625" style="50" customWidth="1"/>
    <col min="4" max="4" width="13.1796875" style="50" customWidth="1"/>
    <col min="5" max="5" width="11.1796875" style="50" bestFit="1" customWidth="1"/>
    <col min="6" max="6" width="8.6328125" style="50" bestFit="1" customWidth="1"/>
    <col min="7" max="8" width="10.36328125" style="50" bestFit="1" customWidth="1"/>
    <col min="9" max="9" width="10.26953125" style="50" bestFit="1" customWidth="1"/>
    <col min="10" max="16384" width="8.7265625" style="50"/>
  </cols>
  <sheetData>
    <row r="1" spans="1:10" ht="15.6">
      <c r="C1" s="51"/>
      <c r="D1" s="52"/>
      <c r="E1" s="53"/>
      <c r="F1" s="54"/>
    </row>
    <row r="2" spans="1:10">
      <c r="A2" s="55" t="s">
        <v>45</v>
      </c>
      <c r="G2" s="55"/>
    </row>
    <row r="3" spans="1:10">
      <c r="D3" s="56"/>
    </row>
    <row r="4" spans="1:10" ht="43.8" thickBot="1">
      <c r="A4" s="57" t="s">
        <v>46</v>
      </c>
      <c r="B4" s="57" t="s">
        <v>47</v>
      </c>
      <c r="C4" s="58" t="s">
        <v>48</v>
      </c>
      <c r="D4" s="59" t="s">
        <v>49</v>
      </c>
      <c r="G4" s="55"/>
      <c r="J4" s="60"/>
    </row>
    <row r="5" spans="1:10">
      <c r="A5" s="50" t="s">
        <v>50</v>
      </c>
      <c r="B5" s="50">
        <v>2013</v>
      </c>
      <c r="C5" s="61">
        <v>2.8E-3</v>
      </c>
      <c r="D5" s="62">
        <v>1.225E-3</v>
      </c>
      <c r="E5" s="63"/>
      <c r="F5" s="61"/>
    </row>
    <row r="6" spans="1:10">
      <c r="A6" s="50" t="s">
        <v>51</v>
      </c>
      <c r="B6" s="50">
        <v>2013</v>
      </c>
      <c r="C6" s="61">
        <v>2.5000000000000001E-3</v>
      </c>
      <c r="D6" s="62">
        <v>1.2166666666666667E-3</v>
      </c>
      <c r="E6" s="63"/>
      <c r="F6" s="61"/>
      <c r="G6" s="55"/>
    </row>
    <row r="7" spans="1:10">
      <c r="A7" s="50" t="s">
        <v>52</v>
      </c>
      <c r="B7" s="50">
        <v>2013</v>
      </c>
      <c r="C7" s="61">
        <v>2.8E-3</v>
      </c>
      <c r="D7" s="62">
        <v>1.2166666666666667E-3</v>
      </c>
      <c r="E7" s="63"/>
      <c r="F7" s="61"/>
    </row>
    <row r="8" spans="1:10">
      <c r="A8" s="50" t="s">
        <v>53</v>
      </c>
      <c r="B8" s="50">
        <v>2013</v>
      </c>
      <c r="C8" s="61">
        <v>2.7000000000000001E-3</v>
      </c>
      <c r="D8" s="62">
        <v>1.2166666666666667E-3</v>
      </c>
      <c r="E8" s="63"/>
      <c r="F8" s="61"/>
      <c r="G8" s="55"/>
    </row>
    <row r="9" spans="1:10">
      <c r="A9" s="50" t="s">
        <v>54</v>
      </c>
      <c r="B9" s="50">
        <v>2013</v>
      </c>
      <c r="C9" s="61">
        <v>2.8E-3</v>
      </c>
      <c r="D9" s="62">
        <v>1.2083333333333334E-3</v>
      </c>
      <c r="E9" s="63"/>
      <c r="F9" s="61"/>
    </row>
    <row r="10" spans="1:10">
      <c r="A10" s="50" t="s">
        <v>55</v>
      </c>
      <c r="B10" s="50">
        <v>2013</v>
      </c>
      <c r="C10" s="61">
        <v>2.7000000000000001E-3</v>
      </c>
      <c r="D10" s="62">
        <v>1.2083333333333334E-3</v>
      </c>
      <c r="E10" s="63"/>
      <c r="F10" s="61"/>
      <c r="G10" s="55"/>
    </row>
    <row r="11" spans="1:10">
      <c r="A11" s="50" t="s">
        <v>56</v>
      </c>
      <c r="B11" s="50">
        <v>2013</v>
      </c>
      <c r="C11" s="61">
        <v>2.8E-3</v>
      </c>
      <c r="D11" s="62">
        <v>1.2083333333333334E-3</v>
      </c>
      <c r="E11" s="63"/>
      <c r="F11" s="61"/>
    </row>
    <row r="12" spans="1:10">
      <c r="A12" s="50" t="s">
        <v>57</v>
      </c>
      <c r="B12" s="50">
        <v>2013</v>
      </c>
      <c r="C12" s="61">
        <v>2.8E-3</v>
      </c>
      <c r="D12" s="62">
        <v>1.1999999999999999E-3</v>
      </c>
      <c r="E12" s="63"/>
      <c r="F12" s="61"/>
      <c r="G12" s="55"/>
    </row>
    <row r="13" spans="1:10">
      <c r="A13" s="50" t="s">
        <v>58</v>
      </c>
      <c r="B13" s="50">
        <v>2013</v>
      </c>
      <c r="C13" s="61">
        <v>2.7000000000000001E-3</v>
      </c>
      <c r="D13" s="62">
        <v>1.1999999999999999E-3</v>
      </c>
      <c r="E13" s="63"/>
      <c r="F13" s="61"/>
    </row>
    <row r="14" spans="1:10">
      <c r="A14" s="50" t="s">
        <v>59</v>
      </c>
      <c r="B14" s="50">
        <v>2013</v>
      </c>
      <c r="C14" s="61">
        <v>2.8E-3</v>
      </c>
      <c r="D14" s="62">
        <v>1.1916666666666666E-3</v>
      </c>
      <c r="E14" s="63"/>
      <c r="F14" s="61"/>
      <c r="G14" s="55"/>
    </row>
    <row r="15" spans="1:10">
      <c r="A15" s="50" t="s">
        <v>60</v>
      </c>
      <c r="B15" s="50">
        <v>2013</v>
      </c>
      <c r="C15" s="61">
        <v>2.7000000000000001E-3</v>
      </c>
      <c r="D15" s="62">
        <v>1.1833333333333333E-3</v>
      </c>
      <c r="E15" s="63"/>
      <c r="F15" s="61"/>
    </row>
    <row r="16" spans="1:10">
      <c r="A16" s="50" t="s">
        <v>61</v>
      </c>
      <c r="B16" s="50">
        <v>2013</v>
      </c>
      <c r="C16" s="61">
        <v>2.8E-3</v>
      </c>
      <c r="D16" s="62">
        <v>1.1833333333333333E-3</v>
      </c>
      <c r="E16" s="63"/>
      <c r="F16" s="61"/>
      <c r="G16" s="55"/>
    </row>
    <row r="17" spans="1:9">
      <c r="A17" s="50" t="s">
        <v>50</v>
      </c>
      <c r="B17" s="50">
        <v>2014</v>
      </c>
      <c r="C17" s="61">
        <v>2.8E-3</v>
      </c>
      <c r="D17" s="62">
        <v>1.1833333333333333E-3</v>
      </c>
      <c r="E17" s="63"/>
      <c r="F17" s="61"/>
    </row>
    <row r="18" spans="1:9">
      <c r="A18" s="50" t="s">
        <v>51</v>
      </c>
      <c r="B18" s="50">
        <v>2014</v>
      </c>
      <c r="C18" s="61">
        <v>2.5000000000000001E-3</v>
      </c>
      <c r="D18" s="62">
        <v>1.175E-3</v>
      </c>
      <c r="E18" s="63"/>
      <c r="F18" s="61"/>
      <c r="G18" s="55"/>
    </row>
    <row r="19" spans="1:9">
      <c r="A19" s="50" t="s">
        <v>52</v>
      </c>
      <c r="B19" s="50">
        <v>2014</v>
      </c>
      <c r="C19" s="61">
        <v>2.8E-3</v>
      </c>
      <c r="D19" s="62">
        <v>1.175E-3</v>
      </c>
      <c r="E19" s="63"/>
      <c r="F19" s="61"/>
    </row>
    <row r="20" spans="1:9">
      <c r="A20" s="50" t="s">
        <v>53</v>
      </c>
      <c r="B20" s="50">
        <v>2014</v>
      </c>
      <c r="C20" s="61">
        <v>2.7000000000000001E-3</v>
      </c>
      <c r="D20" s="62">
        <v>1.175E-3</v>
      </c>
      <c r="E20" s="63"/>
      <c r="F20" s="61"/>
      <c r="G20" s="55"/>
    </row>
    <row r="21" spans="1:9">
      <c r="A21" s="50" t="s">
        <v>54</v>
      </c>
      <c r="B21" s="50">
        <v>2014</v>
      </c>
      <c r="C21" s="61">
        <v>2.8E-3</v>
      </c>
      <c r="D21" s="62">
        <v>1.175E-3</v>
      </c>
      <c r="E21" s="63"/>
      <c r="F21" s="61"/>
    </row>
    <row r="22" spans="1:9">
      <c r="A22" s="61" t="s">
        <v>55</v>
      </c>
      <c r="B22" s="50">
        <v>2014</v>
      </c>
      <c r="C22" s="61">
        <v>2.7000000000000001E-3</v>
      </c>
      <c r="D22" s="62">
        <v>1.175E-3</v>
      </c>
      <c r="E22" s="63"/>
      <c r="F22" s="61"/>
      <c r="G22" s="55"/>
    </row>
    <row r="23" spans="1:9">
      <c r="A23" s="64" t="s">
        <v>62</v>
      </c>
      <c r="B23" s="65">
        <v>2014</v>
      </c>
      <c r="C23" s="66">
        <v>2.8E-3</v>
      </c>
      <c r="D23" s="67">
        <v>1.1722583333333334E-3</v>
      </c>
      <c r="E23" s="63"/>
      <c r="F23" s="61"/>
    </row>
    <row r="24" spans="1:9">
      <c r="B24" s="68" t="s">
        <v>63</v>
      </c>
      <c r="C24" s="69">
        <f>AVERAGE(C5:C23)</f>
        <v>2.7368421052631577E-3</v>
      </c>
      <c r="D24" s="69">
        <f>AVERAGE(D5:D23)</f>
        <v>1.1941539473684208E-3</v>
      </c>
      <c r="F24" s="69"/>
      <c r="G24" s="55"/>
    </row>
    <row r="25" spans="1:9">
      <c r="B25" s="68" t="s">
        <v>64</v>
      </c>
      <c r="C25" s="70">
        <v>12</v>
      </c>
      <c r="D25" s="71">
        <v>12</v>
      </c>
      <c r="F25" s="71"/>
    </row>
    <row r="26" spans="1:9">
      <c r="B26" s="68" t="s">
        <v>65</v>
      </c>
      <c r="C26" s="69">
        <f>C24*C25</f>
        <v>3.2842105263157895E-2</v>
      </c>
      <c r="D26" s="69">
        <f>D24*D25</f>
        <v>1.432984736842105E-2</v>
      </c>
      <c r="F26" s="69"/>
      <c r="H26" s="68"/>
      <c r="I26" s="69"/>
    </row>
    <row r="27" spans="1:9">
      <c r="C27" s="51" t="s">
        <v>66</v>
      </c>
      <c r="D27" s="72" t="s">
        <v>67</v>
      </c>
    </row>
    <row r="28" spans="1:9">
      <c r="D28" s="56"/>
    </row>
    <row r="29" spans="1:9">
      <c r="A29" s="50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 1 TU Adj</vt:lpstr>
      <vt:lpstr>Interest</vt:lpstr>
    </vt:vector>
  </TitlesOfParts>
  <Company>Xcel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Wetterlin</dc:creator>
  <cp:lastModifiedBy>Tbutkows</cp:lastModifiedBy>
  <cp:lastPrinted>2014-05-29T14:18:21Z</cp:lastPrinted>
  <dcterms:created xsi:type="dcterms:W3CDTF">2014-01-09T16:01:56Z</dcterms:created>
  <dcterms:modified xsi:type="dcterms:W3CDTF">2014-05-29T15:22:00Z</dcterms:modified>
</cp:coreProperties>
</file>