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ccount 561" sheetId="1" r:id="rId1"/>
    <sheet name="Sched 1 Revenue Credit " sheetId="2" r:id="rId2"/>
  </sheets>
  <externalReferences>
    <externalReference r:id="rId3"/>
    <externalReference r:id="rId4"/>
    <externalReference r:id="rId5"/>
  </externalReferences>
  <definedNames>
    <definedName name="_1BK_10" localSheetId="1">#REF!</definedName>
    <definedName name="_1BK_10">#REF!</definedName>
    <definedName name="ALLOC_TABLE">[2]alloc!$B$10:$O$117</definedName>
    <definedName name="CH_COS" localSheetId="1">#REF!</definedName>
    <definedName name="CH_COS">#REF!</definedName>
    <definedName name="f" localSheetId="1">#REF!</definedName>
    <definedName name="f">#REF!</definedName>
    <definedName name="file_number" localSheetId="1">[2]input_data!#REF!</definedName>
    <definedName name="file_number">[2]input_data!#REF!</definedName>
    <definedName name="NSP_COS" localSheetId="1">#REF!</definedName>
    <definedName name="NSP_COS">#REF!</definedName>
    <definedName name="period">[2]input_data!$B$12</definedName>
    <definedName name="Print1" localSheetId="1">#REF!</definedName>
    <definedName name="Print1">#REF!</definedName>
    <definedName name="Print3" localSheetId="1">#REF!</definedName>
    <definedName name="Print3">#REF!</definedName>
    <definedName name="Print4" localSheetId="1">#REF!</definedName>
    <definedName name="Print4">#REF!</definedName>
    <definedName name="Print5" localSheetId="1">#REF!</definedName>
    <definedName name="Print5">#REF!</definedName>
    <definedName name="ProjIDList" localSheetId="1">#REF!</definedName>
    <definedName name="ProjIDList">#REF!</definedName>
    <definedName name="PSCo_COS" localSheetId="1">#REF!</definedName>
    <definedName name="PSCo_COS">#REF!</definedName>
    <definedName name="q_MTEP06_App_AB_Facility" localSheetId="1">#REF!</definedName>
    <definedName name="q_MTEP06_App_AB_Facility">#REF!</definedName>
    <definedName name="q_MTEP06_App_AB_Projects" localSheetId="1">#REF!</definedName>
    <definedName name="q_MTEP06_App_AB_Projects">#REF!</definedName>
    <definedName name="revreq" localSheetId="1">#REF!</definedName>
    <definedName name="revreq">#REF!</definedName>
    <definedName name="SPS_COS" localSheetId="1">#REF!</definedName>
    <definedName name="SPS_COS">#REF!</definedName>
    <definedName name="VERSION">[2]macros!$B$38</definedName>
    <definedName name="Xcel" localSheetId="1">'[3]Data Entry and Forecaster'!#REF!</definedName>
    <definedName name="Xcel">'[3]Data Entry and Forecaster'!#REF!</definedName>
    <definedName name="Xcel_COS" localSheetId="1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D11" i="2" l="1"/>
  <c r="E10" i="2"/>
  <c r="E9" i="2"/>
  <c r="E8" i="2"/>
  <c r="F15" i="1"/>
  <c r="F14" i="1"/>
  <c r="F13" i="1"/>
  <c r="E12" i="1"/>
  <c r="F12" i="1" s="1"/>
  <c r="E10" i="1"/>
  <c r="E16" i="1" s="1"/>
  <c r="D10" i="1"/>
  <c r="F10" i="1" s="1"/>
  <c r="F9" i="1"/>
  <c r="F8" i="1"/>
  <c r="F7" i="1"/>
  <c r="F16" i="1" l="1"/>
  <c r="D16" i="1"/>
  <c r="E12" i="2"/>
  <c r="F10" i="2" s="1"/>
  <c r="G10" i="2" s="1"/>
  <c r="F9" i="2" l="1"/>
  <c r="G9" i="2" s="1"/>
  <c r="H9" i="2" s="1"/>
  <c r="F8" i="2"/>
  <c r="F12" i="2" l="1"/>
  <c r="G8" i="2"/>
  <c r="H8" i="2" l="1"/>
  <c r="H12" i="2" s="1"/>
  <c r="G12" i="2"/>
</calcChain>
</file>

<file path=xl/sharedStrings.xml><?xml version="1.0" encoding="utf-8"?>
<sst xmlns="http://schemas.openxmlformats.org/spreadsheetml/2006/main" count="37" uniqueCount="35">
  <si>
    <t>Duke Energy Indiana</t>
  </si>
  <si>
    <t>Reclass for Account 561</t>
  </si>
  <si>
    <t>Account</t>
  </si>
  <si>
    <t>Description</t>
  </si>
  <si>
    <t>Transmission Expense on Page 321 of FF1</t>
  </si>
  <si>
    <t>Reclass Joint Owner</t>
  </si>
  <si>
    <t>Revised</t>
  </si>
  <si>
    <t>Load Dispatch-Reliability</t>
  </si>
  <si>
    <t>Load Dispatch-Mnitor&amp;OprTrnSys</t>
  </si>
  <si>
    <t>Load Dispatch - TransSvc&amp;Sch</t>
  </si>
  <si>
    <t>Total 561.1-561.3</t>
  </si>
  <si>
    <t>Scheduling-Sys Cntrl&amp;Disp Svs</t>
  </si>
  <si>
    <t>Reliability, Plang, and Stand Dev</t>
  </si>
  <si>
    <t>561700</t>
  </si>
  <si>
    <t>Generation Interconect Studies</t>
  </si>
  <si>
    <t>Reliability-Plan&amp;Stds Dev</t>
  </si>
  <si>
    <t>Total 561</t>
  </si>
  <si>
    <t>Support for Schedule 1 Recoverable Expenses</t>
  </si>
  <si>
    <t>Revenue Credit</t>
  </si>
  <si>
    <t>Account 456 - Page 330 FERC Form 1</t>
  </si>
  <si>
    <t xml:space="preserve">Total </t>
  </si>
  <si>
    <t>Schedule 7-9</t>
  </si>
  <si>
    <t>Allocation</t>
  </si>
  <si>
    <t>Allocation of Schedule 1</t>
  </si>
  <si>
    <t>Revenue Credit for Schedule 1</t>
  </si>
  <si>
    <t>Schedule 1</t>
  </si>
  <si>
    <t>Scheduling, System Control &amp; Dispatch</t>
  </si>
  <si>
    <t>Schedule 7</t>
  </si>
  <si>
    <t>Firm Point to Point</t>
  </si>
  <si>
    <t>Schedule 8</t>
  </si>
  <si>
    <t>Non-Firm Point to Point</t>
  </si>
  <si>
    <t>Schedule 9</t>
  </si>
  <si>
    <t>NITS</t>
  </si>
  <si>
    <t xml:space="preserve">All other </t>
  </si>
  <si>
    <t>Account 456 - Page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</si>
</sst>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\¢_m;[Red]_(* \-#,##0.0\¢_m;[Green]_(* 0.0\¢_m;_(@_)_%"/>
    <numFmt numFmtId="167" formatCode="_(* #,##0.00\¢_m;[Red]_(* \-#,##0.00\¢_m;[Green]_(* 0.00\¢_m;_(@_)_%"/>
    <numFmt numFmtId="168" formatCode="_(* #,##0.000\¢_m;[Red]_(* \-#,##0.000\¢_m;[Green]_(* 0.000\¢_m;_(@_)_%"/>
    <numFmt numFmtId="169" formatCode="_(_(\£* #,##0_)_%;[Red]_(\(\£* #,##0\)_%;[Green]_(_(\£* #,##0_)_%;_(@_)_%"/>
    <numFmt numFmtId="170" formatCode="_(_(\£* #,##0.0_)_%;[Red]_(\(\£* #,##0.0\)_%;[Green]_(_(\£* #,##0.0_)_%;_(@_)_%"/>
    <numFmt numFmtId="171" formatCode="_(_(\£* #,##0.00_)_%;[Red]_(\(\£* #,##0.00\)_%;[Green]_(_(\£* #,##0.00_)_%;_(@_)_%"/>
    <numFmt numFmtId="172" formatCode="0.0%_);\(0.0%\)"/>
    <numFmt numFmtId="173" formatCode="\•\ \ @"/>
    <numFmt numFmtId="174" formatCode="_(_(\•_ #0_)_%;[Red]_(_(\•_ \-#0\)_%;[Green]_(_(\•_ #0_)_%;_(_(\•_ @_)_%"/>
    <numFmt numFmtId="175" formatCode="_(_(_•_ \•_ #0_)_%;[Red]_(_(_•_ \•_ \-#0\)_%;[Green]_(_(_•_ \•_ #0_)_%;_(_(_•_ \•_ @_)_%"/>
    <numFmt numFmtId="176" formatCode="_(_(_•_ _•_ \•_ #0_)_%;[Red]_(_(_•_ _•_ \•_ \-#0\)_%;[Green]_(_(_•_ _•_ \•_ #0_)_%;_(_(_•_ \•_ @_)_%"/>
    <numFmt numFmtId="177" formatCode="#,##0,_);\(#,##0,\)"/>
    <numFmt numFmtId="178" formatCode="#,##0.0_);\(#,##0.0\)"/>
    <numFmt numFmtId="179" formatCode="0.0,_);\(0.0,\)"/>
    <numFmt numFmtId="180" formatCode="0.00,_);\(0.00,\)"/>
    <numFmt numFmtId="181" formatCode="#,##0.000_);\(#,##0.000\)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m/d/yy;@"/>
    <numFmt numFmtId="207" formatCode="#,##0.0\x_);\(#,##0.0\x\)"/>
    <numFmt numFmtId="208" formatCode="#,##0.00\x_);\(#,##0.00\x\)"/>
    <numFmt numFmtId="209" formatCode="[$€-2]\ #,##0_);\([$€-2]\ #,##0\)"/>
    <numFmt numFmtId="210" formatCode="[$€-2]\ #,##0.0_);\([$€-2]\ #,##0.0\)"/>
    <numFmt numFmtId="211" formatCode="_([$€-2]* #,##0.00_);_([$€-2]* \(#,##0.00\);_([$€-2]* &quot;-&quot;??_)"/>
    <numFmt numFmtId="212" formatCode="General_)_%"/>
    <numFmt numFmtId="213" formatCode="_(_(#0_)_%;[Red]_(_(\-#0\)_%;[Green]_(_(#0_)_%;_(_(@_)_%"/>
    <numFmt numFmtId="214" formatCode="_(_(_•_ #0_)_%;[Red]_(_(_•_ \-#0\)_%;[Green]_(_(_•_ #0_)_%;_(_(_•_ @_)_%"/>
    <numFmt numFmtId="215" formatCode="_(_(_•_ _•_ #0_)_%;[Red]_(_(_•_ _•_ \-#0\)_%;[Green]_(_(_•_ _•_ #0_)_%;_(_(_•_ _•_ @_)_%"/>
    <numFmt numFmtId="216" formatCode="_(_(_•_ _•_ _•_ #0_)_%;[Red]_(_(_•_ _•_ _•_ \-#0\)_%;[Green]_(_(_•_ _•_ _•_ #0_)_%;_(_(_•_ _•_ _•_ @_)_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0&quot; E&quot;"/>
    <numFmt numFmtId="228" formatCode="yyyy"/>
    <numFmt numFmtId="229" formatCode="&quot;$&quot;#,##0.0"/>
    <numFmt numFmtId="230" formatCode="0.0000"/>
    <numFmt numFmtId="231" formatCode="0.0%;\(0.0%\)"/>
    <numFmt numFmtId="232" formatCode="0.00%_);\(0.00%\)"/>
    <numFmt numFmtId="233" formatCode="0.000%_);\(0.000%\)"/>
    <numFmt numFmtId="234" formatCode="_(0_)%;\(0\)%;\ \ ?_)%"/>
    <numFmt numFmtId="235" formatCode="_._._(* 0_)%;_._.* \(0\)%;_._._(* \ ?_)%"/>
    <numFmt numFmtId="236" formatCode="0%_);\(0%\)"/>
    <numFmt numFmtId="237" formatCode="_(* #,##0_)_%;[Red]_(* \(#,##0\)_%;[Green]_(* 0_)_%;_(@_)_%"/>
    <numFmt numFmtId="238" formatCode="_(* #,##0.0%_);[Red]_(* \-#,##0.0%_);[Green]_(* 0.0%_);_(@_)_%"/>
    <numFmt numFmtId="239" formatCode="_(* #,##0.00%_);[Red]_(* \-#,##0.00%_);[Green]_(* 0.00%_);_(@_)_%"/>
    <numFmt numFmtId="240" formatCode="_(* #,##0.000%_);[Red]_(* \-#,##0.000%_);[Green]_(* 0.000%_);_(@_)_%"/>
    <numFmt numFmtId="241" formatCode="_(0.0_)%;\(0.0\)%;\ \ ?_)%"/>
    <numFmt numFmtId="242" formatCode="_._._(* 0.0_)%;_._.* \(0.0\)%;_._._(* \ ?_)%"/>
    <numFmt numFmtId="243" formatCode="_(0.00_)%;\(0.00\)%;\ \ ?_)%"/>
    <numFmt numFmtId="244" formatCode="_._._(* 0.00_)%;_._.* \(0.00\)%;_._._(* \ ?_)%"/>
    <numFmt numFmtId="245" formatCode="_(0.000_)%;\(0.000\)%;\ \ ?_)%"/>
    <numFmt numFmtId="246" formatCode="_._._(* 0.000_)%;_._.* \(0.000\)%;_._._(* \ ?_)%"/>
    <numFmt numFmtId="247" formatCode="_(0.0000_)%;\(0.0000\)%;\ \ ?_)%"/>
    <numFmt numFmtId="248" formatCode="_._._(* 0.0000_)%;_._.* \(0.0000\)%;_._._(* \ ?_)%"/>
    <numFmt numFmtId="249" formatCode="0.0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73">
    <font>
      <sz val="12"/>
      <name val="Arial MT"/>
    </font>
    <font>
      <sz val="11"/>
      <color theme="1"/>
      <name val="Calibri"/>
      <family val="2"/>
      <scheme val="minor"/>
    </font>
    <font>
      <sz val="12"/>
      <name val="Arial MT"/>
    </font>
    <font>
      <sz val="14"/>
      <name val="Arial MT"/>
    </font>
    <font>
      <sz val="12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color theme="3" tint="0.39997558519241921"/>
      <name val="Arial MT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0"/>
      <name val="Arial Narrow"/>
      <family val="2"/>
    </font>
    <font>
      <sz val="11"/>
      <color theme="1"/>
      <name val="Times New Roman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</borders>
  <cellStyleXfs count="327">
    <xf numFmtId="164" fontId="0" fillId="0" borderId="0" applyProtection="0"/>
    <xf numFmtId="9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" fillId="0" borderId="0"/>
    <xf numFmtId="0" fontId="9" fillId="0" borderId="0"/>
    <xf numFmtId="172" fontId="5" fillId="2" borderId="0" applyNumberFormat="0" applyFill="0" applyBorder="0" applyAlignment="0" applyProtection="0">
      <alignment horizontal="right" vertical="center"/>
    </xf>
    <xf numFmtId="172" fontId="1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3" fontId="11" fillId="0" borderId="0" applyFont="0" applyFill="0" applyBorder="0" applyAlignment="0" applyProtection="0"/>
    <xf numFmtId="174" fontId="8" fillId="0" borderId="0" applyFont="0" applyFill="0" applyBorder="0" applyProtection="0">
      <alignment horizontal="left"/>
    </xf>
    <xf numFmtId="175" fontId="8" fillId="0" borderId="0" applyFont="0" applyFill="0" applyBorder="0" applyProtection="0">
      <alignment horizontal="left"/>
    </xf>
    <xf numFmtId="176" fontId="8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7" fontId="13" fillId="0" borderId="0" applyFont="0" applyFill="0" applyBorder="0" applyAlignment="0" applyProtection="0"/>
    <xf numFmtId="0" fontId="14" fillId="0" borderId="0"/>
    <xf numFmtId="0" fontId="14" fillId="0" borderId="0"/>
    <xf numFmtId="164" fontId="15" fillId="0" borderId="0" applyFill="0"/>
    <xf numFmtId="164" fontId="15" fillId="0" borderId="0">
      <alignment horizontal="center"/>
    </xf>
    <xf numFmtId="0" fontId="15" fillId="0" borderId="0" applyFill="0">
      <alignment horizontal="center"/>
    </xf>
    <xf numFmtId="164" fontId="16" fillId="0" borderId="2" applyFill="0"/>
    <xf numFmtId="0" fontId="5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64" fontId="18" fillId="0" borderId="3" applyFill="0"/>
    <xf numFmtId="0" fontId="5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64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64" fontId="5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4" fillId="0" borderId="0">
      <alignment horizontal="left" vertical="center" wrapText="1"/>
    </xf>
    <xf numFmtId="164" fontId="9" fillId="0" borderId="0" applyFill="0"/>
    <xf numFmtId="0" fontId="20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164" fontId="27" fillId="0" borderId="0" applyFill="0"/>
    <xf numFmtId="0" fontId="20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4" fillId="0" borderId="0" applyFill="0">
      <alignment horizontal="center" wrapText="1"/>
    </xf>
    <xf numFmtId="178" fontId="29" fillId="0" borderId="0" applyFont="0" applyFill="0" applyBorder="0" applyAlignment="0" applyProtection="0">
      <protection locked="0"/>
    </xf>
    <xf numFmtId="179" fontId="29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5" fillId="0" borderId="1" applyNumberFormat="0" applyFont="0" applyFill="0" applyBorder="0" applyProtection="0">
      <alignment horizontal="centerContinuous" vertical="center"/>
    </xf>
    <xf numFmtId="0" fontId="31" fillId="0" borderId="0" applyFill="0" applyBorder="0" applyProtection="0">
      <alignment horizontal="center"/>
      <protection locked="0"/>
    </xf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19" fillId="0" borderId="0" applyFont="0" applyFill="0" applyBorder="0" applyAlignment="0" applyProtection="0">
      <protection locked="0"/>
    </xf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6" fillId="0" borderId="0" applyFill="0" applyBorder="0" applyAlignment="0" applyProtection="0"/>
    <xf numFmtId="3" fontId="5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19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36" fillId="0" borderId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29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38" fillId="3" borderId="4" applyNumberFormat="0" applyFont="0" applyFill="0" applyAlignment="0" applyProtection="0">
      <alignment horizontal="left" indent="1"/>
    </xf>
    <xf numFmtId="14" fontId="5" fillId="0" borderId="0" applyFont="0" applyFill="0" applyBorder="0" applyAlignment="0" applyProtection="0"/>
    <xf numFmtId="201" fontId="8" fillId="0" borderId="0" applyFont="0" applyFill="0" applyBorder="0" applyProtection="0"/>
    <xf numFmtId="202" fontId="8" fillId="0" borderId="0" applyFont="0" applyFill="0" applyBorder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39" fillId="0" borderId="0" applyFont="0" applyFill="0" applyBorder="0" applyAlignment="0" applyProtection="0"/>
    <xf numFmtId="5" fontId="40" fillId="0" borderId="0" applyBorder="0"/>
    <xf numFmtId="197" fontId="40" fillId="0" borderId="0" applyBorder="0"/>
    <xf numFmtId="7" fontId="40" fillId="0" borderId="0" applyBorder="0"/>
    <xf numFmtId="37" fontId="40" fillId="0" borderId="0" applyBorder="0"/>
    <xf numFmtId="178" fontId="40" fillId="0" borderId="0" applyBorder="0"/>
    <xf numFmtId="207" fontId="40" fillId="0" borderId="0" applyBorder="0"/>
    <xf numFmtId="39" fontId="40" fillId="0" borderId="0" applyBorder="0"/>
    <xf numFmtId="208" fontId="40" fillId="0" borderId="0" applyBorder="0"/>
    <xf numFmtId="7" fontId="5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Font="0" applyFill="0" applyAlignment="0" applyProtection="0"/>
    <xf numFmtId="209" fontId="13" fillId="0" borderId="0" applyFont="0" applyFill="0" applyBorder="0" applyAlignment="0" applyProtection="0"/>
    <xf numFmtId="211" fontId="1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1" fillId="0" borderId="0"/>
    <xf numFmtId="178" fontId="42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" fillId="0" borderId="0" applyFont="0" applyFill="0" applyBorder="0" applyProtection="0">
      <alignment horizontal="center" wrapText="1"/>
    </xf>
    <xf numFmtId="212" fontId="8" fillId="0" borderId="0" applyFont="0" applyFill="0" applyBorder="0" applyProtection="0">
      <alignment horizontal="right"/>
    </xf>
    <xf numFmtId="0" fontId="42" fillId="0" borderId="0" applyNumberFormat="0" applyFill="0" applyBorder="0" applyAlignment="0" applyProtection="0"/>
    <xf numFmtId="0" fontId="43" fillId="4" borderId="0" applyNumberFormat="0" applyFill="0" applyBorder="0" applyAlignment="0" applyProtection="0"/>
    <xf numFmtId="0" fontId="18" fillId="0" borderId="5" applyNumberFormat="0" applyAlignment="0" applyProtection="0">
      <alignment horizontal="left" vertical="center"/>
    </xf>
    <xf numFmtId="0" fontId="18" fillId="0" borderId="6">
      <alignment horizontal="left" vertical="center"/>
    </xf>
    <xf numFmtId="14" fontId="44" fillId="5" borderId="7">
      <alignment horizontal="center" vertical="center" wrapText="1"/>
    </xf>
    <xf numFmtId="0" fontId="31" fillId="0" borderId="0" applyFill="0" applyAlignment="0" applyProtection="0">
      <protection locked="0"/>
    </xf>
    <xf numFmtId="0" fontId="31" fillId="0" borderId="1" applyFill="0" applyAlignment="0" applyProtection="0">
      <protection locked="0"/>
    </xf>
    <xf numFmtId="0" fontId="45" fillId="0" borderId="7"/>
    <xf numFmtId="0" fontId="46" fillId="0" borderId="0"/>
    <xf numFmtId="0" fontId="47" fillId="0" borderId="1" applyNumberFormat="0" applyFill="0" applyAlignment="0" applyProtection="0"/>
    <xf numFmtId="0" fontId="39" fillId="6" borderId="0" applyNumberFormat="0" applyFont="0" applyBorder="0" applyAlignment="0" applyProtection="0"/>
    <xf numFmtId="0" fontId="48" fillId="7" borderId="8" applyNumberFormat="0" applyAlignment="0" applyProtection="0"/>
    <xf numFmtId="213" fontId="8" fillId="0" borderId="0" applyFont="0" applyFill="0" applyBorder="0" applyProtection="0">
      <alignment horizontal="left"/>
    </xf>
    <xf numFmtId="214" fontId="8" fillId="0" borderId="0" applyFont="0" applyFill="0" applyBorder="0" applyProtection="0">
      <alignment horizontal="left"/>
    </xf>
    <xf numFmtId="215" fontId="8" fillId="0" borderId="0" applyFont="0" applyFill="0" applyBorder="0" applyProtection="0">
      <alignment horizontal="left"/>
    </xf>
    <xf numFmtId="216" fontId="8" fillId="0" borderId="0" applyFont="0" applyFill="0" applyBorder="0" applyProtection="0">
      <alignment horizontal="left"/>
    </xf>
    <xf numFmtId="10" fontId="15" fillId="8" borderId="8" applyNumberFormat="0" applyBorder="0" applyAlignment="0" applyProtection="0"/>
    <xf numFmtId="5" fontId="49" fillId="0" borderId="0" applyBorder="0"/>
    <xf numFmtId="197" fontId="49" fillId="0" borderId="0" applyBorder="0"/>
    <xf numFmtId="7" fontId="49" fillId="0" borderId="0" applyBorder="0"/>
    <xf numFmtId="37" fontId="49" fillId="0" borderId="0" applyBorder="0"/>
    <xf numFmtId="178" fontId="49" fillId="0" borderId="0" applyBorder="0"/>
    <xf numFmtId="207" fontId="49" fillId="0" borderId="0" applyBorder="0"/>
    <xf numFmtId="39" fontId="49" fillId="0" borderId="0" applyBorder="0"/>
    <xf numFmtId="208" fontId="49" fillId="0" borderId="0" applyBorder="0"/>
    <xf numFmtId="0" fontId="39" fillId="0" borderId="9" applyNumberFormat="0" applyFont="0" applyFill="0" applyAlignment="0" applyProtection="0"/>
    <xf numFmtId="0" fontId="50" fillId="0" borderId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37" fontId="51" fillId="0" borderId="0"/>
    <xf numFmtId="0" fontId="13" fillId="0" borderId="0"/>
    <xf numFmtId="0" fontId="52" fillId="0" borderId="0">
      <alignment vertical="top"/>
    </xf>
    <xf numFmtId="164" fontId="2" fillId="0" borderId="0" applyProtection="0"/>
    <xf numFmtId="0" fontId="5" fillId="0" borderId="0"/>
    <xf numFmtId="0" fontId="5" fillId="0" borderId="0"/>
    <xf numFmtId="164" fontId="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3" fillId="0" borderId="0"/>
    <xf numFmtId="0" fontId="11" fillId="9" borderId="0" applyNumberFormat="0" applyFont="0" applyBorder="0" applyAlignment="0"/>
    <xf numFmtId="222" fontId="5" fillId="0" borderId="0" applyFont="0" applyFill="0" applyBorder="0" applyAlignment="0" applyProtection="0"/>
    <xf numFmtId="223" fontId="54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5" fillId="0" borderId="0"/>
    <xf numFmtId="225" fontId="13" fillId="0" borderId="0"/>
    <xf numFmtId="225" fontId="13" fillId="0" borderId="0"/>
    <xf numFmtId="223" fontId="54" fillId="0" borderId="0"/>
    <xf numFmtId="0" fontId="13" fillId="0" borderId="0"/>
    <xf numFmtId="223" fontId="36" fillId="0" borderId="0"/>
    <xf numFmtId="224" fontId="5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6" fontId="13" fillId="0" borderId="0"/>
    <xf numFmtId="165" fontId="13" fillId="0" borderId="0"/>
    <xf numFmtId="227" fontId="13" fillId="0" borderId="0"/>
    <xf numFmtId="226" fontId="13" fillId="0" borderId="0"/>
    <xf numFmtId="165" fontId="13" fillId="0" borderId="0"/>
    <xf numFmtId="228" fontId="13" fillId="0" borderId="0"/>
    <xf numFmtId="228" fontId="13" fillId="0" borderId="0"/>
    <xf numFmtId="229" fontId="13" fillId="0" borderId="0"/>
    <xf numFmtId="227" fontId="13" fillId="0" borderId="0"/>
    <xf numFmtId="230" fontId="13" fillId="0" borderId="0"/>
    <xf numFmtId="229" fontId="13" fillId="0" borderId="0"/>
    <xf numFmtId="229" fontId="13" fillId="0" borderId="0"/>
    <xf numFmtId="0" fontId="13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54" fillId="0" borderId="0"/>
    <xf numFmtId="223" fontId="54" fillId="0" borderId="0"/>
    <xf numFmtId="222" fontId="5" fillId="0" borderId="0" applyFont="0" applyFill="0" applyBorder="0" applyAlignment="0" applyProtection="0"/>
    <xf numFmtId="223" fontId="54" fillId="0" borderId="0"/>
    <xf numFmtId="223" fontId="54" fillId="0" borderId="0"/>
    <xf numFmtId="226" fontId="13" fillId="0" borderId="0"/>
    <xf numFmtId="165" fontId="13" fillId="0" borderId="0"/>
    <xf numFmtId="227" fontId="13" fillId="0" borderId="0"/>
    <xf numFmtId="226" fontId="13" fillId="0" borderId="0"/>
    <xf numFmtId="165" fontId="13" fillId="0" borderId="0"/>
    <xf numFmtId="228" fontId="13" fillId="0" borderId="0"/>
    <xf numFmtId="228" fontId="13" fillId="0" borderId="0"/>
    <xf numFmtId="229" fontId="13" fillId="0" borderId="0"/>
    <xf numFmtId="227" fontId="13" fillId="0" borderId="0"/>
    <xf numFmtId="230" fontId="13" fillId="0" borderId="0"/>
    <xf numFmtId="229" fontId="13" fillId="0" borderId="0"/>
    <xf numFmtId="229" fontId="13" fillId="0" borderId="0"/>
    <xf numFmtId="231" fontId="9" fillId="10" borderId="0" applyFont="0" applyFill="0" applyBorder="0" applyAlignment="0" applyProtection="0"/>
    <xf numFmtId="232" fontId="9" fillId="10" borderId="0" applyFont="0" applyFill="0" applyBorder="0" applyAlignment="0" applyProtection="0"/>
    <xf numFmtId="233" fontId="5" fillId="0" borderId="0" applyFont="0" applyFill="0" applyBorder="0" applyAlignment="0" applyProtection="0"/>
    <xf numFmtId="234" fontId="34" fillId="0" borderId="0" applyFont="0" applyFill="0" applyBorder="0" applyAlignment="0" applyProtection="0"/>
    <xf numFmtId="235" fontId="33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34" fillId="0" borderId="0" applyFont="0" applyFill="0" applyBorder="0" applyAlignment="0" applyProtection="0"/>
    <xf numFmtId="242" fontId="33" fillId="0" borderId="0" applyFont="0" applyFill="0" applyBorder="0" applyAlignment="0" applyProtection="0"/>
    <xf numFmtId="243" fontId="34" fillId="0" borderId="0" applyFont="0" applyFill="0" applyBorder="0" applyAlignment="0" applyProtection="0"/>
    <xf numFmtId="244" fontId="33" fillId="0" borderId="0" applyFont="0" applyFill="0" applyBorder="0" applyAlignment="0" applyProtection="0"/>
    <xf numFmtId="245" fontId="34" fillId="0" borderId="0" applyFont="0" applyFill="0" applyBorder="0" applyAlignment="0" applyProtection="0"/>
    <xf numFmtId="246" fontId="33" fillId="0" borderId="0" applyFont="0" applyFill="0" applyBorder="0" applyAlignment="0" applyProtection="0"/>
    <xf numFmtId="247" fontId="19" fillId="0" borderId="0" applyFont="0" applyFill="0" applyBorder="0" applyAlignment="0" applyProtection="0">
      <protection locked="0"/>
    </xf>
    <xf numFmtId="248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6" fillId="0" borderId="0" applyFill="0" applyBorder="0" applyAlignment="0" applyProtection="0"/>
    <xf numFmtId="9" fontId="40" fillId="0" borderId="0" applyBorder="0"/>
    <xf numFmtId="249" fontId="40" fillId="0" borderId="0" applyBorder="0"/>
    <xf numFmtId="10" fontId="40" fillId="0" borderId="0" applyBorder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5" fillId="0" borderId="0">
      <alignment horizontal="left" vertical="top"/>
    </xf>
    <xf numFmtId="0" fontId="55" fillId="0" borderId="7">
      <alignment horizontal="center"/>
    </xf>
    <xf numFmtId="3" fontId="35" fillId="0" borderId="0" applyFont="0" applyFill="0" applyBorder="0" applyAlignment="0" applyProtection="0"/>
    <xf numFmtId="0" fontId="35" fillId="11" borderId="0" applyNumberFormat="0" applyFont="0" applyBorder="0" applyAlignment="0" applyProtection="0"/>
    <xf numFmtId="3" fontId="5" fillId="0" borderId="0">
      <alignment horizontal="right" vertical="top"/>
    </xf>
    <xf numFmtId="41" fontId="4" fillId="12" borderId="10" applyFill="0"/>
    <xf numFmtId="0" fontId="56" fillId="0" borderId="0">
      <alignment horizontal="left" indent="7"/>
    </xf>
    <xf numFmtId="41" fontId="4" fillId="0" borderId="10" applyFill="0">
      <alignment horizontal="left" indent="2"/>
    </xf>
    <xf numFmtId="164" fontId="31" fillId="0" borderId="1" applyFill="0">
      <alignment horizontal="right"/>
    </xf>
    <xf numFmtId="0" fontId="44" fillId="0" borderId="8" applyNumberFormat="0" applyFont="0" applyBorder="0">
      <alignment horizontal="right"/>
    </xf>
    <xf numFmtId="0" fontId="57" fillId="0" borderId="0" applyFill="0"/>
    <xf numFmtId="0" fontId="18" fillId="0" borderId="0" applyFill="0"/>
    <xf numFmtId="4" fontId="31" fillId="0" borderId="1" applyFill="0"/>
    <xf numFmtId="0" fontId="5" fillId="0" borderId="0" applyNumberFormat="0" applyFont="0" applyBorder="0" applyAlignment="0"/>
    <xf numFmtId="0" fontId="21" fillId="0" borderId="0" applyFill="0">
      <alignment horizontal="left" indent="1"/>
    </xf>
    <xf numFmtId="0" fontId="58" fillId="0" borderId="0" applyFill="0">
      <alignment horizontal="left" indent="1"/>
    </xf>
    <xf numFmtId="4" fontId="9" fillId="0" borderId="0" applyFill="0"/>
    <xf numFmtId="0" fontId="5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9" fillId="0" borderId="0" applyFill="0"/>
    <xf numFmtId="0" fontId="5" fillId="0" borderId="0" applyNumberFormat="0" applyFont="0" applyBorder="0" applyAlignment="0"/>
    <xf numFmtId="0" fontId="59" fillId="0" borderId="0">
      <alignment horizontal="left" indent="3"/>
    </xf>
    <xf numFmtId="0" fontId="60" fillId="0" borderId="0" applyFill="0">
      <alignment horizontal="left" indent="3"/>
    </xf>
    <xf numFmtId="4" fontId="9" fillId="0" borderId="0" applyFill="0"/>
    <xf numFmtId="0" fontId="5" fillId="0" borderId="0" applyNumberFormat="0" applyFont="0" applyBorder="0" applyAlignment="0"/>
    <xf numFmtId="0" fontId="23" fillId="0" borderId="0">
      <alignment horizontal="left" indent="4"/>
    </xf>
    <xf numFmtId="0" fontId="5" fillId="0" borderId="0" applyFill="0">
      <alignment horizontal="left" indent="4"/>
    </xf>
    <xf numFmtId="4" fontId="24" fillId="0" borderId="0" applyFill="0"/>
    <xf numFmtId="0" fontId="5" fillId="0" borderId="0" applyNumberFormat="0" applyFont="0" applyBorder="0" applyAlignment="0"/>
    <xf numFmtId="0" fontId="25" fillId="0" borderId="0">
      <alignment horizontal="left" indent="5"/>
    </xf>
    <xf numFmtId="0" fontId="26" fillId="0" borderId="0" applyFill="0">
      <alignment horizontal="left" indent="5"/>
    </xf>
    <xf numFmtId="4" fontId="27" fillId="0" borderId="0" applyFill="0"/>
    <xf numFmtId="0" fontId="5" fillId="0" borderId="0" applyNumberFormat="0" applyFont="0" applyFill="0" applyBorder="0" applyAlignment="0"/>
    <xf numFmtId="0" fontId="28" fillId="0" borderId="0" applyFill="0">
      <alignment horizontal="left" indent="6"/>
    </xf>
    <xf numFmtId="0" fontId="24" fillId="0" borderId="0" applyFill="0">
      <alignment horizontal="left" indent="6"/>
    </xf>
    <xf numFmtId="0" fontId="39" fillId="0" borderId="11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/>
    <xf numFmtId="0" fontId="62" fillId="0" borderId="0"/>
    <xf numFmtId="0" fontId="63" fillId="0" borderId="7">
      <alignment horizontal="right"/>
    </xf>
    <xf numFmtId="250" fontId="37" fillId="0" borderId="0">
      <alignment horizontal="center"/>
    </xf>
    <xf numFmtId="251" fontId="64" fillId="0" borderId="0">
      <alignment horizontal="center"/>
    </xf>
    <xf numFmtId="0" fontId="65" fillId="0" borderId="0" applyNumberFormat="0" applyFill="0" applyBorder="0" applyAlignment="0" applyProtection="0"/>
    <xf numFmtId="0" fontId="66" fillId="0" borderId="0" applyNumberFormat="0" applyBorder="0" applyAlignment="0"/>
    <xf numFmtId="0" fontId="67" fillId="0" borderId="0" applyNumberFormat="0" applyBorder="0" applyAlignment="0"/>
    <xf numFmtId="0" fontId="39" fillId="3" borderId="0" applyNumberFormat="0" applyFont="0" applyBorder="0" applyAlignment="0" applyProtection="0"/>
    <xf numFmtId="231" fontId="68" fillId="0" borderId="6" applyNumberFormat="0" applyFont="0" applyFill="0" applyAlignment="0" applyProtection="0"/>
    <xf numFmtId="0" fontId="69" fillId="0" borderId="0" applyFill="0" applyBorder="0" applyProtection="0">
      <alignment horizontal="left" vertical="top"/>
    </xf>
    <xf numFmtId="0" fontId="70" fillId="0" borderId="0" applyAlignment="0">
      <alignment horizontal="centerContinuous"/>
    </xf>
    <xf numFmtId="0" fontId="5" fillId="0" borderId="3" applyNumberFormat="0" applyFont="0" applyFill="0" applyAlignment="0" applyProtection="0"/>
    <xf numFmtId="0" fontId="71" fillId="0" borderId="0" applyNumberFormat="0" applyFill="0" applyBorder="0" applyAlignment="0" applyProtection="0"/>
    <xf numFmtId="252" fontId="33" fillId="0" borderId="0" applyFont="0" applyFill="0" applyBorder="0" applyAlignment="0" applyProtection="0"/>
    <xf numFmtId="253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255" fontId="33" fillId="0" borderId="0" applyFont="0" applyFill="0" applyBorder="0" applyAlignment="0" applyProtection="0"/>
    <xf numFmtId="256" fontId="33" fillId="0" borderId="0" applyFont="0" applyFill="0" applyBorder="0" applyAlignment="0" applyProtection="0"/>
    <xf numFmtId="257" fontId="33" fillId="0" borderId="0" applyFont="0" applyFill="0" applyBorder="0" applyAlignment="0" applyProtection="0"/>
    <xf numFmtId="258" fontId="33" fillId="0" borderId="0" applyFont="0" applyFill="0" applyBorder="0" applyAlignment="0" applyProtection="0"/>
    <xf numFmtId="259" fontId="33" fillId="0" borderId="0" applyFont="0" applyFill="0" applyBorder="0" applyAlignment="0" applyProtection="0"/>
    <xf numFmtId="260" fontId="72" fillId="3" borderId="12" applyFont="0" applyFill="0" applyBorder="0" applyAlignment="0" applyProtection="0"/>
    <xf numFmtId="260" fontId="13" fillId="0" borderId="0" applyFont="0" applyFill="0" applyBorder="0" applyAlignment="0" applyProtection="0"/>
    <xf numFmtId="261" fontId="30" fillId="0" borderId="0" applyFont="0" applyFill="0" applyBorder="0" applyAlignment="0" applyProtection="0"/>
    <xf numFmtId="262" fontId="37" fillId="0" borderId="6" applyFont="0" applyFill="0" applyBorder="0" applyAlignment="0" applyProtection="0">
      <alignment horizontal="right"/>
      <protection locked="0"/>
    </xf>
  </cellStyleXfs>
  <cellXfs count="17">
    <xf numFmtId="164" fontId="0" fillId="0" borderId="0" xfId="0"/>
    <xf numFmtId="164" fontId="3" fillId="0" borderId="0" xfId="0" applyFont="1" applyAlignment="1"/>
    <xf numFmtId="164" fontId="0" fillId="0" borderId="0" xfId="0" applyAlignment="1"/>
    <xf numFmtId="0" fontId="4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wrapText="1"/>
    </xf>
    <xf numFmtId="49" fontId="0" fillId="0" borderId="0" xfId="0" applyNumberFormat="1" applyAlignment="1"/>
    <xf numFmtId="165" fontId="7" fillId="0" borderId="0" xfId="0" applyNumberFormat="1" applyFont="1" applyAlignment="1"/>
    <xf numFmtId="165" fontId="0" fillId="0" borderId="0" xfId="0" applyNumberFormat="1" applyAlignment="1"/>
    <xf numFmtId="165" fontId="7" fillId="0" borderId="1" xfId="0" applyNumberFormat="1" applyFont="1" applyBorder="1" applyAlignment="1"/>
    <xf numFmtId="165" fontId="0" fillId="0" borderId="1" xfId="0" applyNumberFormat="1" applyBorder="1" applyAlignment="1"/>
    <xf numFmtId="165" fontId="0" fillId="0" borderId="1" xfId="0" applyNumberFormat="1" applyFont="1" applyBorder="1" applyAlignment="1"/>
    <xf numFmtId="10" fontId="0" fillId="0" borderId="0" xfId="1" applyNumberFormat="1" applyFont="1" applyAlignment="1"/>
    <xf numFmtId="164" fontId="0" fillId="0" borderId="1" xfId="0" applyFont="1" applyBorder="1" applyAlignment="1"/>
    <xf numFmtId="164" fontId="0" fillId="0" borderId="1" xfId="0" applyBorder="1" applyAlignment="1"/>
    <xf numFmtId="9" fontId="0" fillId="0" borderId="0" xfId="1" applyFont="1" applyAlignment="1"/>
  </cellXfs>
  <cellStyles count="32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8"/>
    <cellStyle name="Basic" xfId="9"/>
    <cellStyle name="black" xfId="10"/>
    <cellStyle name="blu" xfId="11"/>
    <cellStyle name="bot" xfId="12"/>
    <cellStyle name="Bullet" xfId="13"/>
    <cellStyle name="Bullet [0]" xfId="14"/>
    <cellStyle name="Bullet [2]" xfId="15"/>
    <cellStyle name="Bullet [4]" xfId="16"/>
    <cellStyle name="c" xfId="17"/>
    <cellStyle name="c," xfId="18"/>
    <cellStyle name="c_HardInc " xfId="19"/>
    <cellStyle name="c_HardInc _ITC Great Plains Formula 1-12-09a" xfId="20"/>
    <cellStyle name="C00A" xfId="21"/>
    <cellStyle name="C00B" xfId="22"/>
    <cellStyle name="C00L" xfId="23"/>
    <cellStyle name="C01A" xfId="24"/>
    <cellStyle name="C01B" xfId="25"/>
    <cellStyle name="C01H" xfId="26"/>
    <cellStyle name="C01L" xfId="27"/>
    <cellStyle name="C02A" xfId="28"/>
    <cellStyle name="C02B" xfId="29"/>
    <cellStyle name="C02H" xfId="30"/>
    <cellStyle name="C02L" xfId="31"/>
    <cellStyle name="C03A" xfId="32"/>
    <cellStyle name="C03B" xfId="33"/>
    <cellStyle name="C03H" xfId="34"/>
    <cellStyle name="C03L" xfId="35"/>
    <cellStyle name="C04A" xfId="36"/>
    <cellStyle name="C04B" xfId="37"/>
    <cellStyle name="C04H" xfId="38"/>
    <cellStyle name="C04L" xfId="39"/>
    <cellStyle name="C05A" xfId="40"/>
    <cellStyle name="C05B" xfId="41"/>
    <cellStyle name="C05H" xfId="42"/>
    <cellStyle name="C05L" xfId="43"/>
    <cellStyle name="C06A" xfId="44"/>
    <cellStyle name="C06B" xfId="45"/>
    <cellStyle name="C06H" xfId="46"/>
    <cellStyle name="C06L" xfId="47"/>
    <cellStyle name="C07A" xfId="48"/>
    <cellStyle name="C07B" xfId="49"/>
    <cellStyle name="C07H" xfId="50"/>
    <cellStyle name="C07L" xfId="51"/>
    <cellStyle name="c1" xfId="52"/>
    <cellStyle name="c1," xfId="53"/>
    <cellStyle name="c2" xfId="54"/>
    <cellStyle name="c2," xfId="55"/>
    <cellStyle name="c3" xfId="56"/>
    <cellStyle name="cas" xfId="57"/>
    <cellStyle name="Centered Heading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1]" xfId="67"/>
    <cellStyle name="Comma [2]" xfId="68"/>
    <cellStyle name="Comma [3]" xfId="69"/>
    <cellStyle name="Comma 0.0" xfId="70"/>
    <cellStyle name="Comma 0.00" xfId="71"/>
    <cellStyle name="Comma 0.000" xfId="72"/>
    <cellStyle name="Comma 0.0000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omma 5" xfId="80"/>
    <cellStyle name="Comma 6" xfId="81"/>
    <cellStyle name="Comma 7" xfId="82"/>
    <cellStyle name="Comma 8" xfId="83"/>
    <cellStyle name="Comma Input" xfId="84"/>
    <cellStyle name="Comma0" xfId="85"/>
    <cellStyle name="Company Name" xfId="86"/>
    <cellStyle name="Currency [1]" xfId="87"/>
    <cellStyle name="Currency [2]" xfId="88"/>
    <cellStyle name="Currency [3]" xfId="89"/>
    <cellStyle name="Currency 0.0" xfId="90"/>
    <cellStyle name="Currency 0.00" xfId="91"/>
    <cellStyle name="Currency 0.000" xfId="92"/>
    <cellStyle name="Currency 0.0000" xfId="93"/>
    <cellStyle name="Currency 2" xfId="94"/>
    <cellStyle name="Currency 2 2" xfId="95"/>
    <cellStyle name="Currency 3" xfId="96"/>
    <cellStyle name="Currency 3 2" xfId="97"/>
    <cellStyle name="Currency 4" xfId="98"/>
    <cellStyle name="Currency 5" xfId="99"/>
    <cellStyle name="Currency 6" xfId="100"/>
    <cellStyle name="Currency Input" xfId="101"/>
    <cellStyle name="Currency0" xfId="102"/>
    <cellStyle name="d" xfId="103"/>
    <cellStyle name="d," xfId="104"/>
    <cellStyle name="d1" xfId="105"/>
    <cellStyle name="d1," xfId="106"/>
    <cellStyle name="d2" xfId="107"/>
    <cellStyle name="d2," xfId="108"/>
    <cellStyle name="d3" xfId="109"/>
    <cellStyle name="Dash" xfId="110"/>
    <cellStyle name="Date" xfId="111"/>
    <cellStyle name="Date [Abbreviated]" xfId="112"/>
    <cellStyle name="Date [Long Europe]" xfId="113"/>
    <cellStyle name="Date [Long U.S.]" xfId="114"/>
    <cellStyle name="Date [Short Europe]" xfId="115"/>
    <cellStyle name="Date [Short U.S.]" xfId="116"/>
    <cellStyle name="Date_ITCM 2010 Template" xfId="117"/>
    <cellStyle name="Define$0" xfId="118"/>
    <cellStyle name="Define$1" xfId="119"/>
    <cellStyle name="Define$2" xfId="120"/>
    <cellStyle name="Define0" xfId="121"/>
    <cellStyle name="Define1" xfId="122"/>
    <cellStyle name="Define1x" xfId="123"/>
    <cellStyle name="Define2" xfId="124"/>
    <cellStyle name="Define2x" xfId="125"/>
    <cellStyle name="Dollar" xfId="126"/>
    <cellStyle name="e" xfId="127"/>
    <cellStyle name="e1" xfId="128"/>
    <cellStyle name="e2" xfId="129"/>
    <cellStyle name="Euro" xfId="130"/>
    <cellStyle name="Fixed" xfId="131"/>
    <cellStyle name="FOOTER - Style1" xfId="132"/>
    <cellStyle name="g" xfId="133"/>
    <cellStyle name="general" xfId="134"/>
    <cellStyle name="General [C]" xfId="135"/>
    <cellStyle name="General [R]" xfId="136"/>
    <cellStyle name="Green" xfId="137"/>
    <cellStyle name="grey" xfId="138"/>
    <cellStyle name="Header1" xfId="139"/>
    <cellStyle name="Header2" xfId="140"/>
    <cellStyle name="Heading" xfId="141"/>
    <cellStyle name="Heading No Underline" xfId="142"/>
    <cellStyle name="Heading With Underline" xfId="143"/>
    <cellStyle name="Heading1" xfId="144"/>
    <cellStyle name="Heading2" xfId="145"/>
    <cellStyle name="Headline" xfId="146"/>
    <cellStyle name="Highlight" xfId="147"/>
    <cellStyle name="in" xfId="148"/>
    <cellStyle name="Indented [0]" xfId="149"/>
    <cellStyle name="Indented [2]" xfId="150"/>
    <cellStyle name="Indented [4]" xfId="151"/>
    <cellStyle name="Indented [6]" xfId="152"/>
    <cellStyle name="Input [yellow]" xfId="153"/>
    <cellStyle name="Input$0" xfId="154"/>
    <cellStyle name="Input$1" xfId="155"/>
    <cellStyle name="Input$2" xfId="156"/>
    <cellStyle name="Input0" xfId="157"/>
    <cellStyle name="Input1" xfId="158"/>
    <cellStyle name="Input1x" xfId="159"/>
    <cellStyle name="Input2" xfId="160"/>
    <cellStyle name="Input2x" xfId="161"/>
    <cellStyle name="lborder" xfId="162"/>
    <cellStyle name="LeftSubtitle" xfId="163"/>
    <cellStyle name="m" xfId="164"/>
    <cellStyle name="m1" xfId="165"/>
    <cellStyle name="m2" xfId="166"/>
    <cellStyle name="m3" xfId="167"/>
    <cellStyle name="Multiple" xfId="168"/>
    <cellStyle name="Negative" xfId="169"/>
    <cellStyle name="no dec" xfId="170"/>
    <cellStyle name="Normal" xfId="0" builtinId="0"/>
    <cellStyle name="Normal - Style1" xfId="171"/>
    <cellStyle name="Normal 2" xfId="172"/>
    <cellStyle name="Normal 3" xfId="173"/>
    <cellStyle name="Normal 3 2" xfId="174"/>
    <cellStyle name="Normal 3_ITC-Great Plains Heintz 6-24-08a" xfId="175"/>
    <cellStyle name="Normal 4" xfId="176"/>
    <cellStyle name="Normal 4 2" xfId="177"/>
    <cellStyle name="Normal 4_ITC-Great Plains Heintz 6-24-08a" xfId="178"/>
    <cellStyle name="Normal 5" xfId="179"/>
    <cellStyle name="Normal 6" xfId="180"/>
    <cellStyle name="Normal 7" xfId="181"/>
    <cellStyle name="Normal 8" xfId="182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1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251"/>
    <cellStyle name="Percent 2 2" xfId="252"/>
    <cellStyle name="Percent 3" xfId="253"/>
    <cellStyle name="Percent 3 2" xfId="254"/>
    <cellStyle name="Percent 4" xfId="255"/>
    <cellStyle name="Percent Input" xfId="256"/>
    <cellStyle name="Percent0" xfId="257"/>
    <cellStyle name="Percent1" xfId="258"/>
    <cellStyle name="Percent2" xfId="259"/>
    <cellStyle name="PSChar" xfId="260"/>
    <cellStyle name="PSDate" xfId="261"/>
    <cellStyle name="PSDec" xfId="262"/>
    <cellStyle name="PSdesc" xfId="263"/>
    <cellStyle name="PSHeading" xfId="264"/>
    <cellStyle name="PSInt" xfId="265"/>
    <cellStyle name="PSSpacer" xfId="266"/>
    <cellStyle name="PStest" xfId="267"/>
    <cellStyle name="R00A" xfId="268"/>
    <cellStyle name="R00B" xfId="269"/>
    <cellStyle name="R00L" xfId="270"/>
    <cellStyle name="R01A" xfId="271"/>
    <cellStyle name="R01B" xfId="272"/>
    <cellStyle name="R01H" xfId="273"/>
    <cellStyle name="R01L" xfId="274"/>
    <cellStyle name="R02A" xfId="275"/>
    <cellStyle name="R02B" xfId="276"/>
    <cellStyle name="R02H" xfId="277"/>
    <cellStyle name="R02L" xfId="278"/>
    <cellStyle name="R03A" xfId="279"/>
    <cellStyle name="R03B" xfId="280"/>
    <cellStyle name="R03H" xfId="281"/>
    <cellStyle name="R03L" xfId="282"/>
    <cellStyle name="R04A" xfId="283"/>
    <cellStyle name="R04B" xfId="284"/>
    <cellStyle name="R04H" xfId="285"/>
    <cellStyle name="R04L" xfId="286"/>
    <cellStyle name="R05A" xfId="287"/>
    <cellStyle name="R05B" xfId="288"/>
    <cellStyle name="R05H" xfId="289"/>
    <cellStyle name="R05L" xfId="290"/>
    <cellStyle name="R06A" xfId="291"/>
    <cellStyle name="R06B" xfId="292"/>
    <cellStyle name="R06H" xfId="293"/>
    <cellStyle name="R06L" xfId="294"/>
    <cellStyle name="R07A" xfId="295"/>
    <cellStyle name="R07B" xfId="296"/>
    <cellStyle name="R07H" xfId="297"/>
    <cellStyle name="R07L" xfId="298"/>
    <cellStyle name="rborder" xfId="299"/>
    <cellStyle name="red" xfId="300"/>
    <cellStyle name="s_HardInc " xfId="301"/>
    <cellStyle name="s_HardInc _ITC Great Plains Formula 1-12-09a" xfId="302"/>
    <cellStyle name="scenario" xfId="303"/>
    <cellStyle name="Sheetmult" xfId="304"/>
    <cellStyle name="Shtmultx" xfId="305"/>
    <cellStyle name="Style 1" xfId="306"/>
    <cellStyle name="STYLE1" xfId="307"/>
    <cellStyle name="STYLE2" xfId="308"/>
    <cellStyle name="TableHeading" xfId="309"/>
    <cellStyle name="tb" xfId="310"/>
    <cellStyle name="Tickmark" xfId="311"/>
    <cellStyle name="Title1" xfId="312"/>
    <cellStyle name="top" xfId="313"/>
    <cellStyle name="w" xfId="314"/>
    <cellStyle name="XComma" xfId="315"/>
    <cellStyle name="XComma 0.0" xfId="316"/>
    <cellStyle name="XComma 0.00" xfId="317"/>
    <cellStyle name="XComma 0.000" xfId="318"/>
    <cellStyle name="XCurrency" xfId="319"/>
    <cellStyle name="XCurrency 0.0" xfId="320"/>
    <cellStyle name="XCurrency 0.00" xfId="321"/>
    <cellStyle name="XCurrency 0.000" xfId="322"/>
    <cellStyle name="yra" xfId="323"/>
    <cellStyle name="yrActual" xfId="324"/>
    <cellStyle name="yre" xfId="325"/>
    <cellStyle name="yrExpect" xfId="3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DEI_YE123117_AttOWk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\Formula%20Rate\2008\Logansport\2008\Logansport\BL_LOGAN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 KW"/>
      <sheetName val="Net Plant in Service"/>
      <sheetName val="Adj to Rate Base"/>
      <sheetName val="Land Held For Furture Use"/>
      <sheetName val="Allocate M&amp;S"/>
      <sheetName val="EPRI Dues adjustment"/>
      <sheetName val="Merger &amp; Other Adjustment"/>
      <sheetName val="Trans Plant In OATT"/>
      <sheetName val="Rev Cred Support"/>
      <sheetName val="Account 56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macros"/>
      <sheetName val="input_data"/>
      <sheetName val="reserve_info"/>
      <sheetName val="alloc"/>
      <sheetName val="Prop_Trackers"/>
      <sheetName val="trackers"/>
      <sheetName val="inc_pres"/>
      <sheetName val="inc_prop"/>
      <sheetName val="ocd"/>
      <sheetName val="revDed"/>
      <sheetName val="dit_itc"/>
      <sheetName val="taxes"/>
      <sheetName val="SIT"/>
      <sheetName val="FIT"/>
      <sheetName val="NOI_CLASSIFY"/>
      <sheetName val="NOI_FOOTNOTE"/>
      <sheetName val="ratedesign"/>
      <sheetName val="Ratedesign_wRiders"/>
      <sheetName val="Phase_1"/>
      <sheetName val="Phase_2"/>
      <sheetName val="Phase_3"/>
      <sheetName val="ratedesign_Ph1"/>
      <sheetName val="ratedesign_ph2"/>
      <sheetName val="ratedesign_Ph3"/>
    </sheetNames>
    <sheetDataSet>
      <sheetData sheetId="0" refreshError="1"/>
      <sheetData sheetId="1">
        <row r="38">
          <cell r="B38" t="str">
            <v>SETTLEMENT</v>
          </cell>
        </row>
      </sheetData>
      <sheetData sheetId="2">
        <row r="12">
          <cell r="B12" t="str">
            <v xml:space="preserve">September 30, 2002  </v>
          </cell>
        </row>
      </sheetData>
      <sheetData sheetId="3" refreshError="1"/>
      <sheetData sheetId="4">
        <row r="11">
          <cell r="B11" t="str">
            <v>INPUT</v>
          </cell>
          <cell r="D11">
            <v>1</v>
          </cell>
          <cell r="F11">
            <v>0</v>
          </cell>
          <cell r="H11">
            <v>1</v>
          </cell>
          <cell r="J11">
            <v>0</v>
          </cell>
          <cell r="L11">
            <v>0</v>
          </cell>
          <cell r="N11">
            <v>1</v>
          </cell>
          <cell r="O11">
            <v>1</v>
          </cell>
        </row>
        <row r="12">
          <cell r="B12" t="str">
            <v>PROD_D</v>
          </cell>
          <cell r="D12">
            <v>1</v>
          </cell>
          <cell r="F12">
            <v>0</v>
          </cell>
          <cell r="H12">
            <v>1</v>
          </cell>
          <cell r="J12">
            <v>0</v>
          </cell>
          <cell r="L12">
            <v>0</v>
          </cell>
          <cell r="N12">
            <v>1</v>
          </cell>
          <cell r="O12">
            <v>1</v>
          </cell>
        </row>
        <row r="14">
          <cell r="B14" t="str">
            <v>INPUT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1</v>
          </cell>
          <cell r="N14">
            <v>1</v>
          </cell>
          <cell r="O14">
            <v>1</v>
          </cell>
        </row>
        <row r="15">
          <cell r="B15" t="str">
            <v>PROD_E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1</v>
          </cell>
          <cell r="N15">
            <v>1</v>
          </cell>
          <cell r="O15">
            <v>1</v>
          </cell>
        </row>
        <row r="17">
          <cell r="B17" t="str">
            <v>INPUT</v>
          </cell>
          <cell r="D17">
            <v>0</v>
          </cell>
          <cell r="F17">
            <v>1</v>
          </cell>
          <cell r="H17">
            <v>1</v>
          </cell>
          <cell r="J17">
            <v>0</v>
          </cell>
          <cell r="L17">
            <v>0</v>
          </cell>
          <cell r="N17">
            <v>1</v>
          </cell>
          <cell r="O17">
            <v>1</v>
          </cell>
        </row>
        <row r="18">
          <cell r="B18" t="str">
            <v>TRAN</v>
          </cell>
          <cell r="D18">
            <v>0</v>
          </cell>
          <cell r="F18">
            <v>1</v>
          </cell>
          <cell r="H18">
            <v>1</v>
          </cell>
          <cell r="J18">
            <v>0</v>
          </cell>
          <cell r="L18">
            <v>0</v>
          </cell>
          <cell r="N18">
            <v>1</v>
          </cell>
          <cell r="O18">
            <v>1</v>
          </cell>
        </row>
        <row r="20">
          <cell r="B20" t="str">
            <v>INPUT</v>
          </cell>
          <cell r="D20">
            <v>0</v>
          </cell>
          <cell r="F20">
            <v>0</v>
          </cell>
          <cell r="H20">
            <v>0</v>
          </cell>
          <cell r="J20">
            <v>1</v>
          </cell>
          <cell r="L20">
            <v>0</v>
          </cell>
          <cell r="N20">
            <v>1</v>
          </cell>
          <cell r="O20">
            <v>1</v>
          </cell>
        </row>
        <row r="21">
          <cell r="B21" t="str">
            <v>LOCAL_FAC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1</v>
          </cell>
          <cell r="O21">
            <v>1</v>
          </cell>
        </row>
        <row r="24">
          <cell r="D24">
            <v>18127</v>
          </cell>
          <cell r="F24">
            <v>2042</v>
          </cell>
          <cell r="H24">
            <v>20169</v>
          </cell>
          <cell r="J24">
            <v>28</v>
          </cell>
          <cell r="L24">
            <v>770</v>
          </cell>
          <cell r="N24">
            <v>20967</v>
          </cell>
          <cell r="O24">
            <v>20967</v>
          </cell>
        </row>
        <row r="25">
          <cell r="B25" t="str">
            <v>OCD</v>
          </cell>
          <cell r="D25">
            <v>0.86454905400000004</v>
          </cell>
          <cell r="F25">
            <v>9.7391138000000002E-2</v>
          </cell>
          <cell r="H25">
            <v>0.96194019200000003</v>
          </cell>
          <cell r="J25">
            <v>1.3354319999999999E-3</v>
          </cell>
          <cell r="L25">
            <v>3.6724375999999975E-2</v>
          </cell>
          <cell r="N25">
            <v>1</v>
          </cell>
          <cell r="O25">
            <v>1</v>
          </cell>
        </row>
        <row r="27">
          <cell r="D27">
            <v>17873</v>
          </cell>
          <cell r="F27">
            <v>2016</v>
          </cell>
          <cell r="H27">
            <v>19889</v>
          </cell>
          <cell r="J27">
            <v>28</v>
          </cell>
          <cell r="L27">
            <v>139</v>
          </cell>
          <cell r="N27">
            <v>20056</v>
          </cell>
          <cell r="O27">
            <v>20056</v>
          </cell>
        </row>
        <row r="28">
          <cell r="B28" t="str">
            <v>EPIS</v>
          </cell>
          <cell r="D28">
            <v>0.89115476699999996</v>
          </cell>
          <cell r="F28">
            <v>0.100518548</v>
          </cell>
          <cell r="H28">
            <v>0.991673315</v>
          </cell>
          <cell r="J28">
            <v>1.3960909999999999E-3</v>
          </cell>
          <cell r="L28">
            <v>6.930594E-3</v>
          </cell>
          <cell r="N28">
            <v>1</v>
          </cell>
          <cell r="O28">
            <v>1</v>
          </cell>
        </row>
        <row r="30">
          <cell r="D30">
            <v>18127</v>
          </cell>
          <cell r="F30">
            <v>2042</v>
          </cell>
          <cell r="H30">
            <v>20169</v>
          </cell>
          <cell r="J30">
            <v>28</v>
          </cell>
          <cell r="L30">
            <v>658</v>
          </cell>
          <cell r="N30">
            <v>20855</v>
          </cell>
          <cell r="O30">
            <v>20855</v>
          </cell>
        </row>
        <row r="31">
          <cell r="B31" t="str">
            <v>ADJ_OCD</v>
          </cell>
          <cell r="D31">
            <v>0.86919204100000003</v>
          </cell>
          <cell r="F31">
            <v>9.7914168999999995E-2</v>
          </cell>
          <cell r="H31">
            <v>0.96710620999999997</v>
          </cell>
          <cell r="J31">
            <v>1.3426040000000001E-3</v>
          </cell>
          <cell r="L31">
            <v>3.1551186000000037E-2</v>
          </cell>
          <cell r="N31">
            <v>1</v>
          </cell>
          <cell r="O31">
            <v>1</v>
          </cell>
        </row>
        <row r="33">
          <cell r="D33">
            <v>16536</v>
          </cell>
          <cell r="F33">
            <v>0</v>
          </cell>
          <cell r="H33">
            <v>16536</v>
          </cell>
          <cell r="J33">
            <v>0</v>
          </cell>
          <cell r="L33">
            <v>0</v>
          </cell>
          <cell r="N33">
            <v>16536</v>
          </cell>
          <cell r="O33">
            <v>16536</v>
          </cell>
        </row>
        <row r="34">
          <cell r="B34" t="str">
            <v>PROD_x_G5</v>
          </cell>
          <cell r="D34">
            <v>1</v>
          </cell>
          <cell r="F34">
            <v>0</v>
          </cell>
          <cell r="H34">
            <v>1</v>
          </cell>
          <cell r="J34">
            <v>0</v>
          </cell>
          <cell r="L34">
            <v>0</v>
          </cell>
          <cell r="N34">
            <v>1</v>
          </cell>
          <cell r="O34">
            <v>1</v>
          </cell>
        </row>
        <row r="36">
          <cell r="D36">
            <v>688</v>
          </cell>
          <cell r="F36">
            <v>0</v>
          </cell>
          <cell r="H36">
            <v>688</v>
          </cell>
          <cell r="J36">
            <v>0</v>
          </cell>
          <cell r="L36">
            <v>0</v>
          </cell>
          <cell r="N36">
            <v>688</v>
          </cell>
          <cell r="O36">
            <v>688</v>
          </cell>
        </row>
        <row r="37">
          <cell r="B37" t="str">
            <v>PROD_G5</v>
          </cell>
          <cell r="D37">
            <v>1</v>
          </cell>
          <cell r="F37">
            <v>0</v>
          </cell>
          <cell r="H37">
            <v>1</v>
          </cell>
          <cell r="J37">
            <v>0</v>
          </cell>
          <cell r="L37">
            <v>0</v>
          </cell>
          <cell r="N37">
            <v>1</v>
          </cell>
          <cell r="O37">
            <v>1</v>
          </cell>
        </row>
        <row r="39">
          <cell r="D39">
            <v>17224</v>
          </cell>
          <cell r="F39">
            <v>0</v>
          </cell>
          <cell r="H39">
            <v>17224</v>
          </cell>
          <cell r="J39">
            <v>0</v>
          </cell>
          <cell r="L39">
            <v>0</v>
          </cell>
          <cell r="N39">
            <v>17224</v>
          </cell>
          <cell r="O39">
            <v>17224</v>
          </cell>
        </row>
        <row r="40">
          <cell r="B40" t="str">
            <v>PROD_PLT</v>
          </cell>
          <cell r="D40">
            <v>1</v>
          </cell>
          <cell r="F40">
            <v>0</v>
          </cell>
          <cell r="H40">
            <v>1</v>
          </cell>
          <cell r="J40">
            <v>0</v>
          </cell>
          <cell r="L40">
            <v>0</v>
          </cell>
          <cell r="N40">
            <v>1</v>
          </cell>
          <cell r="O40">
            <v>1</v>
          </cell>
        </row>
        <row r="42">
          <cell r="D42">
            <v>65</v>
          </cell>
          <cell r="F42">
            <v>1967</v>
          </cell>
          <cell r="H42">
            <v>2032</v>
          </cell>
          <cell r="J42">
            <v>0</v>
          </cell>
          <cell r="L42">
            <v>0</v>
          </cell>
          <cell r="N42">
            <v>2032</v>
          </cell>
          <cell r="O42">
            <v>2032</v>
          </cell>
        </row>
        <row r="43">
          <cell r="B43" t="str">
            <v>TRAN_X_G5</v>
          </cell>
          <cell r="D43">
            <v>3.1988189E-2</v>
          </cell>
          <cell r="F43">
            <v>0.968011811</v>
          </cell>
          <cell r="H43">
            <v>1</v>
          </cell>
          <cell r="J43">
            <v>0</v>
          </cell>
          <cell r="L43">
            <v>0</v>
          </cell>
          <cell r="N43">
            <v>1</v>
          </cell>
          <cell r="O43">
            <v>1</v>
          </cell>
        </row>
        <row r="45">
          <cell r="D45">
            <v>6</v>
          </cell>
          <cell r="F45">
            <v>0</v>
          </cell>
          <cell r="H45">
            <v>6</v>
          </cell>
          <cell r="J45">
            <v>0</v>
          </cell>
          <cell r="L45">
            <v>0</v>
          </cell>
          <cell r="N45">
            <v>6</v>
          </cell>
          <cell r="O45">
            <v>6</v>
          </cell>
        </row>
        <row r="46">
          <cell r="B46" t="str">
            <v>TRAN_G5</v>
          </cell>
          <cell r="D46">
            <v>1</v>
          </cell>
          <cell r="F46">
            <v>0</v>
          </cell>
          <cell r="H46">
            <v>1</v>
          </cell>
          <cell r="J46">
            <v>0</v>
          </cell>
          <cell r="L46">
            <v>0</v>
          </cell>
          <cell r="N46">
            <v>1</v>
          </cell>
          <cell r="O46">
            <v>1</v>
          </cell>
        </row>
        <row r="48">
          <cell r="D48">
            <v>71</v>
          </cell>
          <cell r="F48">
            <v>1967</v>
          </cell>
          <cell r="H48">
            <v>2038</v>
          </cell>
          <cell r="J48">
            <v>0</v>
          </cell>
          <cell r="L48">
            <v>0</v>
          </cell>
          <cell r="N48">
            <v>2038</v>
          </cell>
          <cell r="O48">
            <v>2038</v>
          </cell>
        </row>
        <row r="49">
          <cell r="B49" t="str">
            <v>TRAN_PLT</v>
          </cell>
          <cell r="D49">
            <v>3.4838076999999967E-2</v>
          </cell>
          <cell r="F49">
            <v>0.96516192300000003</v>
          </cell>
          <cell r="H49">
            <v>1</v>
          </cell>
          <cell r="J49">
            <v>0</v>
          </cell>
          <cell r="L49">
            <v>0</v>
          </cell>
          <cell r="N49">
            <v>1</v>
          </cell>
          <cell r="O49">
            <v>1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24</v>
          </cell>
          <cell r="L51">
            <v>0</v>
          </cell>
          <cell r="N51">
            <v>24</v>
          </cell>
          <cell r="O51">
            <v>24</v>
          </cell>
        </row>
        <row r="52">
          <cell r="B52" t="str">
            <v>DIST_PLT</v>
          </cell>
          <cell r="D52">
            <v>0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1</v>
          </cell>
          <cell r="O52">
            <v>1</v>
          </cell>
        </row>
        <row r="54">
          <cell r="D54">
            <v>71</v>
          </cell>
          <cell r="F54">
            <v>1967</v>
          </cell>
          <cell r="H54">
            <v>2038</v>
          </cell>
          <cell r="J54">
            <v>24</v>
          </cell>
          <cell r="L54">
            <v>0</v>
          </cell>
          <cell r="N54">
            <v>2062</v>
          </cell>
          <cell r="O54">
            <v>2062</v>
          </cell>
        </row>
        <row r="55">
          <cell r="B55" t="str">
            <v>T&amp;D_PLT</v>
          </cell>
          <cell r="D55">
            <v>3.4432589999999985E-2</v>
          </cell>
          <cell r="F55">
            <v>0.95392822499999996</v>
          </cell>
          <cell r="H55">
            <v>0.98836081499999995</v>
          </cell>
          <cell r="J55">
            <v>1.1639185E-2</v>
          </cell>
          <cell r="L55">
            <v>0</v>
          </cell>
          <cell r="N55">
            <v>1</v>
          </cell>
          <cell r="O55">
            <v>1</v>
          </cell>
        </row>
        <row r="57">
          <cell r="D57">
            <v>413</v>
          </cell>
          <cell r="F57">
            <v>35</v>
          </cell>
          <cell r="H57">
            <v>448</v>
          </cell>
          <cell r="J57">
            <v>3</v>
          </cell>
          <cell r="L57">
            <v>99</v>
          </cell>
          <cell r="N57">
            <v>550</v>
          </cell>
          <cell r="O57">
            <v>550</v>
          </cell>
        </row>
        <row r="58">
          <cell r="B58" t="str">
            <v>GEN_PLT</v>
          </cell>
          <cell r="D58">
            <v>0.75090909100000003</v>
          </cell>
          <cell r="F58">
            <v>6.3636364000000001E-2</v>
          </cell>
          <cell r="H58">
            <v>0.81454545499999997</v>
          </cell>
          <cell r="J58">
            <v>5.4545449999999999E-3</v>
          </cell>
          <cell r="L58">
            <v>0.18000000000000002</v>
          </cell>
          <cell r="N58">
            <v>1</v>
          </cell>
          <cell r="O58">
            <v>1</v>
          </cell>
        </row>
        <row r="60">
          <cell r="D60">
            <v>484</v>
          </cell>
          <cell r="F60">
            <v>2002</v>
          </cell>
          <cell r="H60">
            <v>2486</v>
          </cell>
          <cell r="J60">
            <v>27</v>
          </cell>
          <cell r="L60">
            <v>99</v>
          </cell>
          <cell r="N60">
            <v>2612</v>
          </cell>
          <cell r="O60">
            <v>2612</v>
          </cell>
        </row>
        <row r="61">
          <cell r="B61" t="str">
            <v>T&amp;D&amp;G_PLT</v>
          </cell>
          <cell r="D61">
            <v>0.18529862200000002</v>
          </cell>
          <cell r="F61">
            <v>0.76646248100000003</v>
          </cell>
          <cell r="H61">
            <v>0.95176110300000005</v>
          </cell>
          <cell r="J61">
            <v>1.0336906999999999E-2</v>
          </cell>
          <cell r="L61">
            <v>3.7901989999999948E-2</v>
          </cell>
          <cell r="N61">
            <v>1</v>
          </cell>
          <cell r="O61">
            <v>1</v>
          </cell>
        </row>
        <row r="63">
          <cell r="D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B64" t="str">
            <v>NONUTILITY</v>
          </cell>
          <cell r="D64">
            <v>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>
            <v>0</v>
          </cell>
        </row>
        <row r="66">
          <cell r="D66">
            <v>0</v>
          </cell>
          <cell r="F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B67" t="str">
            <v>NONE</v>
          </cell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>
            <v>0</v>
          </cell>
        </row>
        <row r="69">
          <cell r="D69">
            <v>165</v>
          </cell>
          <cell r="F69">
            <v>14</v>
          </cell>
          <cell r="H69">
            <v>179</v>
          </cell>
          <cell r="J69">
            <v>1</v>
          </cell>
          <cell r="L69">
            <v>40</v>
          </cell>
          <cell r="N69">
            <v>220</v>
          </cell>
          <cell r="O69">
            <v>220</v>
          </cell>
        </row>
        <row r="70">
          <cell r="B70" t="str">
            <v>INTANG_PLT</v>
          </cell>
          <cell r="D70">
            <v>0.75</v>
          </cell>
          <cell r="F70">
            <v>6.3636364000000001E-2</v>
          </cell>
          <cell r="H70">
            <v>0.81363636399999995</v>
          </cell>
          <cell r="J70">
            <v>4.5454550000000003E-3</v>
          </cell>
          <cell r="L70">
            <v>0.18181818100000005</v>
          </cell>
          <cell r="N70">
            <v>1</v>
          </cell>
          <cell r="O70">
            <v>1</v>
          </cell>
        </row>
        <row r="72">
          <cell r="D72">
            <v>541</v>
          </cell>
          <cell r="F72">
            <v>46</v>
          </cell>
          <cell r="H72">
            <v>587</v>
          </cell>
          <cell r="J72">
            <v>3</v>
          </cell>
          <cell r="L72">
            <v>129</v>
          </cell>
          <cell r="N72">
            <v>719</v>
          </cell>
          <cell r="O72">
            <v>719</v>
          </cell>
        </row>
        <row r="73">
          <cell r="B73" t="str">
            <v>A&amp;G</v>
          </cell>
          <cell r="D73">
            <v>0.75243393599999997</v>
          </cell>
          <cell r="F73">
            <v>6.3977747000000001E-2</v>
          </cell>
          <cell r="H73">
            <v>0.816411683</v>
          </cell>
          <cell r="J73">
            <v>4.172462E-3</v>
          </cell>
          <cell r="L73">
            <v>0.17941585500000001</v>
          </cell>
          <cell r="N73">
            <v>1</v>
          </cell>
          <cell r="O73">
            <v>1</v>
          </cell>
        </row>
        <row r="75">
          <cell r="D75">
            <v>0</v>
          </cell>
          <cell r="F75">
            <v>46</v>
          </cell>
          <cell r="H75">
            <v>46</v>
          </cell>
          <cell r="J75">
            <v>0</v>
          </cell>
          <cell r="L75">
            <v>0</v>
          </cell>
          <cell r="N75">
            <v>46</v>
          </cell>
          <cell r="O75">
            <v>46</v>
          </cell>
        </row>
        <row r="76">
          <cell r="B76" t="str">
            <v>A&amp;G_TRAN</v>
          </cell>
          <cell r="D76">
            <v>0</v>
          </cell>
          <cell r="F76">
            <v>1</v>
          </cell>
          <cell r="H76">
            <v>1</v>
          </cell>
          <cell r="J76">
            <v>0</v>
          </cell>
          <cell r="L76">
            <v>0</v>
          </cell>
          <cell r="N76">
            <v>1</v>
          </cell>
          <cell r="O76">
            <v>1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1</v>
          </cell>
          <cell r="L78">
            <v>0</v>
          </cell>
          <cell r="N78">
            <v>1</v>
          </cell>
          <cell r="O78">
            <v>1</v>
          </cell>
        </row>
        <row r="79">
          <cell r="B79" t="str">
            <v>A&amp;G_DIST</v>
          </cell>
          <cell r="D79">
            <v>0</v>
          </cell>
          <cell r="F79">
            <v>0</v>
          </cell>
          <cell r="H79">
            <v>0</v>
          </cell>
          <cell r="J79">
            <v>1</v>
          </cell>
          <cell r="L79">
            <v>0</v>
          </cell>
          <cell r="N79">
            <v>1</v>
          </cell>
          <cell r="O79">
            <v>1</v>
          </cell>
        </row>
        <row r="81">
          <cell r="D81">
            <v>0</v>
          </cell>
          <cell r="F81">
            <v>0</v>
          </cell>
          <cell r="H81">
            <v>0</v>
          </cell>
          <cell r="J81">
            <v>2</v>
          </cell>
          <cell r="L81">
            <v>0</v>
          </cell>
          <cell r="N81">
            <v>2</v>
          </cell>
          <cell r="O81">
            <v>2</v>
          </cell>
        </row>
        <row r="82">
          <cell r="B82" t="str">
            <v>A&amp;G_CA</v>
          </cell>
          <cell r="D82">
            <v>0</v>
          </cell>
          <cell r="F82">
            <v>0</v>
          </cell>
          <cell r="H82">
            <v>0</v>
          </cell>
          <cell r="J82">
            <v>1</v>
          </cell>
          <cell r="L82">
            <v>0</v>
          </cell>
          <cell r="N82">
            <v>1</v>
          </cell>
          <cell r="O82">
            <v>1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B85" t="str">
            <v>A&amp;G_CSI</v>
          </cell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>
            <v>0</v>
          </cell>
        </row>
        <row r="87">
          <cell r="D87">
            <v>0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B88" t="str">
            <v>A&amp;G_SALES</v>
          </cell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>
            <v>0</v>
          </cell>
        </row>
        <row r="90">
          <cell r="D90">
            <v>1508</v>
          </cell>
          <cell r="F90">
            <v>74</v>
          </cell>
          <cell r="H90">
            <v>1582</v>
          </cell>
          <cell r="J90">
            <v>8</v>
          </cell>
          <cell r="L90">
            <v>3197</v>
          </cell>
          <cell r="N90">
            <v>4787</v>
          </cell>
          <cell r="O90">
            <v>4787</v>
          </cell>
        </row>
        <row r="91">
          <cell r="B91" t="str">
            <v>O&amp;M</v>
          </cell>
          <cell r="D91">
            <v>0.31501984499999997</v>
          </cell>
          <cell r="F91">
            <v>1.5458533999999999E-2</v>
          </cell>
          <cell r="H91">
            <v>0.33047837899999999</v>
          </cell>
          <cell r="J91">
            <v>1.6711930000000001E-3</v>
          </cell>
          <cell r="L91">
            <v>0.66785042800000005</v>
          </cell>
          <cell r="N91">
            <v>1</v>
          </cell>
          <cell r="O91">
            <v>1</v>
          </cell>
        </row>
        <row r="93">
          <cell r="D93">
            <v>1</v>
          </cell>
          <cell r="F93">
            <v>135</v>
          </cell>
          <cell r="H93">
            <v>136</v>
          </cell>
          <cell r="J93">
            <v>0</v>
          </cell>
          <cell r="L93">
            <v>0</v>
          </cell>
          <cell r="N93">
            <v>136</v>
          </cell>
          <cell r="O93">
            <v>136</v>
          </cell>
        </row>
        <row r="94">
          <cell r="B94" t="str">
            <v>O&amp;M_TRAN</v>
          </cell>
          <cell r="D94">
            <v>7.3529409999999462E-3</v>
          </cell>
          <cell r="F94">
            <v>0.99264705900000005</v>
          </cell>
          <cell r="H94">
            <v>1</v>
          </cell>
          <cell r="J94">
            <v>0</v>
          </cell>
          <cell r="L94">
            <v>0</v>
          </cell>
          <cell r="N94">
            <v>1</v>
          </cell>
          <cell r="O94">
            <v>1</v>
          </cell>
        </row>
        <row r="96">
          <cell r="D96">
            <v>0</v>
          </cell>
          <cell r="F96">
            <v>0</v>
          </cell>
          <cell r="H96">
            <v>0</v>
          </cell>
          <cell r="J96">
            <v>2</v>
          </cell>
          <cell r="L96">
            <v>0</v>
          </cell>
          <cell r="N96">
            <v>2</v>
          </cell>
          <cell r="O96">
            <v>2</v>
          </cell>
        </row>
        <row r="97">
          <cell r="B97" t="str">
            <v>O&amp;M_DIST</v>
          </cell>
          <cell r="D97">
            <v>0</v>
          </cell>
          <cell r="F97">
            <v>0</v>
          </cell>
          <cell r="H97">
            <v>0</v>
          </cell>
          <cell r="J97">
            <v>1</v>
          </cell>
          <cell r="L97">
            <v>0</v>
          </cell>
          <cell r="N97">
            <v>1</v>
          </cell>
          <cell r="O97">
            <v>1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3</v>
          </cell>
          <cell r="L99">
            <v>0</v>
          </cell>
          <cell r="N99">
            <v>3</v>
          </cell>
          <cell r="O99">
            <v>3</v>
          </cell>
        </row>
        <row r="100">
          <cell r="B100" t="str">
            <v>O&amp;M_CA</v>
          </cell>
          <cell r="D100">
            <v>0</v>
          </cell>
          <cell r="F100">
            <v>0</v>
          </cell>
          <cell r="H100">
            <v>0</v>
          </cell>
          <cell r="J100">
            <v>1</v>
          </cell>
          <cell r="L100">
            <v>0</v>
          </cell>
          <cell r="N100">
            <v>1</v>
          </cell>
          <cell r="O100">
            <v>1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</row>
        <row r="103">
          <cell r="B103" t="str">
            <v>O&amp;M_CSI</v>
          </cell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B106" t="str">
            <v>O&amp;M_SALES</v>
          </cell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8">
          <cell r="D108">
            <v>1719</v>
          </cell>
          <cell r="F108">
            <v>184</v>
          </cell>
          <cell r="H108">
            <v>1903</v>
          </cell>
          <cell r="J108">
            <v>8</v>
          </cell>
          <cell r="L108">
            <v>203</v>
          </cell>
          <cell r="N108">
            <v>2114</v>
          </cell>
          <cell r="O108">
            <v>2114</v>
          </cell>
        </row>
        <row r="109">
          <cell r="B109" t="str">
            <v>WORKING_CAP</v>
          </cell>
          <cell r="D109">
            <v>0.81315042599999998</v>
          </cell>
          <cell r="F109">
            <v>8.7038789000000005E-2</v>
          </cell>
          <cell r="H109">
            <v>0.90018921500000004</v>
          </cell>
          <cell r="J109">
            <v>3.784295E-3</v>
          </cell>
          <cell r="L109">
            <v>9.6026489999999964E-2</v>
          </cell>
          <cell r="N109">
            <v>1</v>
          </cell>
          <cell r="O109">
            <v>1</v>
          </cell>
        </row>
        <row r="112">
          <cell r="D112">
            <v>542</v>
          </cell>
          <cell r="F112">
            <v>181</v>
          </cell>
          <cell r="H112">
            <v>723</v>
          </cell>
          <cell r="J112">
            <v>8</v>
          </cell>
          <cell r="L112">
            <v>129</v>
          </cell>
          <cell r="N112">
            <v>860</v>
          </cell>
          <cell r="O112">
            <v>860</v>
          </cell>
        </row>
        <row r="113">
          <cell r="B113" t="str">
            <v>O&amp;M_EX_PROD</v>
          </cell>
          <cell r="D113">
            <v>0.63023255799999989</v>
          </cell>
          <cell r="F113">
            <v>0.21046511600000001</v>
          </cell>
          <cell r="H113">
            <v>0.84069767399999995</v>
          </cell>
          <cell r="J113">
            <v>9.3023259999999997E-3</v>
          </cell>
          <cell r="L113">
            <v>0.15000000000000005</v>
          </cell>
          <cell r="N113">
            <v>1</v>
          </cell>
          <cell r="O113">
            <v>1</v>
          </cell>
        </row>
        <row r="115">
          <cell r="D115">
            <v>3820</v>
          </cell>
          <cell r="F115">
            <v>319</v>
          </cell>
          <cell r="H115">
            <v>4139</v>
          </cell>
          <cell r="J115">
            <v>7</v>
          </cell>
          <cell r="L115">
            <v>3296</v>
          </cell>
          <cell r="N115">
            <v>7442</v>
          </cell>
          <cell r="O115">
            <v>7442</v>
          </cell>
        </row>
        <row r="116">
          <cell r="B116" t="str">
            <v>PRES_REV</v>
          </cell>
          <cell r="D116">
            <v>0.51330287600000002</v>
          </cell>
          <cell r="F116">
            <v>4.2864820999999997E-2</v>
          </cell>
          <cell r="H116">
            <v>0.55616769700000002</v>
          </cell>
          <cell r="J116">
            <v>9.4060699999999999E-4</v>
          </cell>
          <cell r="L116">
            <v>0.442891696</v>
          </cell>
          <cell r="N116">
            <v>1</v>
          </cell>
          <cell r="O116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F2" sqref="F2"/>
    </sheetView>
  </sheetViews>
  <sheetFormatPr defaultRowHeight="15"/>
  <cols>
    <col min="1" max="1" width="1.6640625" style="2" customWidth="1"/>
    <col min="2" max="2" width="10.88671875" style="2" bestFit="1" customWidth="1"/>
    <col min="3" max="3" width="27.5546875" style="2" bestFit="1" customWidth="1"/>
    <col min="4" max="4" width="14.44140625" style="2" bestFit="1" customWidth="1"/>
    <col min="5" max="5" width="13.44140625" style="2" bestFit="1" customWidth="1"/>
    <col min="6" max="7" width="12.33203125" style="2" bestFit="1" customWidth="1"/>
    <col min="8" max="8" width="10.88671875" style="2" bestFit="1" customWidth="1"/>
    <col min="9" max="16384" width="8.88671875" style="2"/>
  </cols>
  <sheetData>
    <row r="1" spans="1:6" ht="18">
      <c r="A1" s="1" t="s">
        <v>0</v>
      </c>
      <c r="D1" s="3"/>
      <c r="F1" s="3" t="s">
        <v>17</v>
      </c>
    </row>
    <row r="2" spans="1:6">
      <c r="A2" s="2" t="s">
        <v>1</v>
      </c>
      <c r="D2" s="4"/>
      <c r="F2" s="4"/>
    </row>
    <row r="6" spans="1:6" ht="45"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</row>
    <row r="7" spans="1:6">
      <c r="B7" s="7">
        <v>561100</v>
      </c>
      <c r="C7" s="2" t="s">
        <v>7</v>
      </c>
      <c r="D7" s="8">
        <v>-299842</v>
      </c>
      <c r="E7" s="8">
        <v>475000</v>
      </c>
      <c r="F7" s="9">
        <f>+D7+E7</f>
        <v>175158</v>
      </c>
    </row>
    <row r="8" spans="1:6">
      <c r="B8" s="7">
        <v>561200</v>
      </c>
      <c r="C8" s="2" t="s">
        <v>8</v>
      </c>
      <c r="D8" s="8">
        <v>5764939</v>
      </c>
      <c r="E8" s="9"/>
      <c r="F8" s="9">
        <f t="shared" ref="F8:F9" si="0">+D8+E8</f>
        <v>5764939</v>
      </c>
    </row>
    <row r="9" spans="1:6">
      <c r="B9" s="7">
        <v>561300</v>
      </c>
      <c r="C9" s="2" t="s">
        <v>9</v>
      </c>
      <c r="D9" s="10">
        <v>823675</v>
      </c>
      <c r="E9" s="11"/>
      <c r="F9" s="11">
        <f t="shared" si="0"/>
        <v>823675</v>
      </c>
    </row>
    <row r="10" spans="1:6">
      <c r="B10" s="7"/>
      <c r="C10" s="2" t="s">
        <v>10</v>
      </c>
      <c r="D10" s="9">
        <f>SUM(D7:D9)</f>
        <v>6288772</v>
      </c>
      <c r="E10" s="9">
        <f>SUM(E7:E9)</f>
        <v>475000</v>
      </c>
      <c r="F10" s="9">
        <f>+D10+E10</f>
        <v>6763772</v>
      </c>
    </row>
    <row r="11" spans="1:6">
      <c r="B11" s="7"/>
      <c r="D11" s="9"/>
      <c r="E11" s="9"/>
      <c r="F11" s="9"/>
    </row>
    <row r="12" spans="1:6">
      <c r="B12" s="7">
        <v>561400</v>
      </c>
      <c r="C12" s="2" t="s">
        <v>11</v>
      </c>
      <c r="D12" s="8">
        <v>6680684</v>
      </c>
      <c r="E12" s="9">
        <f>-E10</f>
        <v>-475000</v>
      </c>
      <c r="F12" s="9">
        <f>+D12+E12</f>
        <v>6205684</v>
      </c>
    </row>
    <row r="13" spans="1:6">
      <c r="B13" s="7">
        <v>561500</v>
      </c>
      <c r="C13" s="2" t="s">
        <v>12</v>
      </c>
      <c r="D13" s="8">
        <v>130513</v>
      </c>
      <c r="E13" s="9"/>
      <c r="F13" s="9">
        <f>+D13+E13</f>
        <v>130513</v>
      </c>
    </row>
    <row r="14" spans="1:6">
      <c r="B14" s="7" t="s">
        <v>13</v>
      </c>
      <c r="C14" s="2" t="s">
        <v>14</v>
      </c>
      <c r="D14" s="8">
        <v>1425</v>
      </c>
      <c r="E14" s="9"/>
      <c r="F14" s="9">
        <f>+D14+E14</f>
        <v>1425</v>
      </c>
    </row>
    <row r="15" spans="1:6">
      <c r="B15" s="7">
        <v>561800</v>
      </c>
      <c r="C15" s="2" t="s">
        <v>15</v>
      </c>
      <c r="D15" s="10">
        <v>351399</v>
      </c>
      <c r="E15" s="12">
        <v>0</v>
      </c>
      <c r="F15" s="12">
        <f>+D15+E15</f>
        <v>351399</v>
      </c>
    </row>
    <row r="16" spans="1:6">
      <c r="C16" s="2" t="s">
        <v>16</v>
      </c>
      <c r="D16" s="9">
        <f>SUM(D10:D15)</f>
        <v>13452793</v>
      </c>
      <c r="E16" s="9">
        <f>SUM(E10:E15)</f>
        <v>0</v>
      </c>
      <c r="F16" s="9">
        <f>SUM(F10:F15)</f>
        <v>13452793</v>
      </c>
    </row>
  </sheetData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H1" sqref="H1"/>
    </sheetView>
  </sheetViews>
  <sheetFormatPr defaultRowHeight="15"/>
  <cols>
    <col min="1" max="1" width="1.6640625" style="2" customWidth="1"/>
    <col min="2" max="2" width="10.88671875" style="2" bestFit="1" customWidth="1"/>
    <col min="3" max="3" width="27.5546875" style="2" bestFit="1" customWidth="1"/>
    <col min="4" max="4" width="14.44140625" style="2" bestFit="1" customWidth="1"/>
    <col min="5" max="5" width="13.44140625" style="2" bestFit="1" customWidth="1"/>
    <col min="6" max="7" width="12.33203125" style="2" bestFit="1" customWidth="1"/>
    <col min="8" max="8" width="10.88671875" style="2" bestFit="1" customWidth="1"/>
    <col min="9" max="16384" width="8.88671875" style="2"/>
  </cols>
  <sheetData>
    <row r="1" spans="1:8" ht="18">
      <c r="A1" s="1" t="s">
        <v>0</v>
      </c>
      <c r="D1" s="3"/>
      <c r="F1" s="3"/>
      <c r="H1" s="3" t="s">
        <v>17</v>
      </c>
    </row>
    <row r="2" spans="1:8">
      <c r="D2" s="4"/>
      <c r="F2" s="4"/>
      <c r="H2" s="4" t="s">
        <v>18</v>
      </c>
    </row>
    <row r="5" spans="1:8">
      <c r="B5" s="2" t="s">
        <v>19</v>
      </c>
    </row>
    <row r="6" spans="1:8" ht="45">
      <c r="D6" s="5" t="s">
        <v>20</v>
      </c>
      <c r="E6" s="5" t="s">
        <v>21</v>
      </c>
      <c r="F6" s="5" t="s">
        <v>22</v>
      </c>
      <c r="G6" s="6" t="s">
        <v>23</v>
      </c>
      <c r="H6" s="6" t="s">
        <v>24</v>
      </c>
    </row>
    <row r="7" spans="1:8">
      <c r="B7" s="2" t="s">
        <v>25</v>
      </c>
      <c r="C7" s="2" t="s">
        <v>26</v>
      </c>
      <c r="D7" s="2">
        <v>1083045</v>
      </c>
    </row>
    <row r="8" spans="1:8">
      <c r="B8" s="2" t="s">
        <v>27</v>
      </c>
      <c r="C8" s="2" t="s">
        <v>28</v>
      </c>
      <c r="D8" s="2">
        <v>3422659</v>
      </c>
      <c r="E8" s="2">
        <f>+D8</f>
        <v>3422659</v>
      </c>
      <c r="F8" s="13">
        <f>+E8/E12</f>
        <v>0.17139170863210731</v>
      </c>
      <c r="G8" s="2">
        <f>+D7*F8</f>
        <v>185624.93307546066</v>
      </c>
      <c r="H8" s="2">
        <f>+G8</f>
        <v>185624.93307546066</v>
      </c>
    </row>
    <row r="9" spans="1:8">
      <c r="B9" s="2" t="s">
        <v>29</v>
      </c>
      <c r="C9" s="2" t="s">
        <v>30</v>
      </c>
      <c r="D9" s="2">
        <v>109997</v>
      </c>
      <c r="E9" s="2">
        <f>+D9</f>
        <v>109997</v>
      </c>
      <c r="F9" s="13">
        <f>+E9/E12</f>
        <v>5.5081659535483694E-3</v>
      </c>
      <c r="G9" s="2">
        <f>+D7*F9</f>
        <v>5965.591595160794</v>
      </c>
      <c r="H9" s="2">
        <f>+G9</f>
        <v>5965.591595160794</v>
      </c>
    </row>
    <row r="10" spans="1:8">
      <c r="B10" s="2" t="s">
        <v>31</v>
      </c>
      <c r="C10" s="2" t="s">
        <v>32</v>
      </c>
      <c r="D10" s="2">
        <v>16437149</v>
      </c>
      <c r="E10" s="2">
        <f>+D10</f>
        <v>16437149</v>
      </c>
      <c r="F10" s="13">
        <f>+E10/E12</f>
        <v>0.8231001254143443</v>
      </c>
      <c r="G10" s="2">
        <f>+D7*F10</f>
        <v>891454.4753293785</v>
      </c>
    </row>
    <row r="11" spans="1:8">
      <c r="C11" s="2" t="s">
        <v>33</v>
      </c>
      <c r="D11" s="14">
        <f>+D12-D7-D8-D9-D10</f>
        <v>94198312</v>
      </c>
      <c r="E11" s="15"/>
      <c r="F11" s="15"/>
      <c r="G11" s="15"/>
      <c r="H11" s="15"/>
    </row>
    <row r="12" spans="1:8">
      <c r="C12" s="2" t="s">
        <v>34</v>
      </c>
      <c r="D12" s="2">
        <v>115251162</v>
      </c>
      <c r="E12" s="2">
        <f>SUM(E7:E11)</f>
        <v>19969805</v>
      </c>
      <c r="F12" s="16">
        <f>SUM(F7:F11)</f>
        <v>1</v>
      </c>
      <c r="G12" s="2">
        <f>SUM(G7:G11)</f>
        <v>1083045</v>
      </c>
      <c r="H12" s="2">
        <f>SUM(H7:H11)</f>
        <v>191590.52467062147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 561</vt:lpstr>
      <vt:lpstr>Sched 1 Revenue Credit 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Lilly, Kathy</dc:creator>
  <cp:lastModifiedBy>Lilly, Kathy</cp:lastModifiedBy>
  <dcterms:created xsi:type="dcterms:W3CDTF">2018-05-08T18:51:18Z</dcterms:created>
  <dcterms:modified xsi:type="dcterms:W3CDTF">2018-05-08T18:53:04Z</dcterms:modified>
</cp:coreProperties>
</file>