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indah\Desktop\2016 True Up\Final Documents\Final\"/>
    </mc:Choice>
  </mc:AlternateContent>
  <bookViews>
    <workbookView xWindow="0" yWindow="0" windowWidth="21285" windowHeight="10215" tabRatio="689"/>
  </bookViews>
  <sheets>
    <sheet name="Forward Rate TO Support Data" sheetId="3" r:id="rId1"/>
    <sheet name="Project Descriptions" sheetId="5" r:id="rId2"/>
  </sheets>
  <definedNames>
    <definedName name="_xlnm.Print_Area" localSheetId="0">'Forward Rate TO Support Data'!$A$1:$L$62</definedName>
  </definedNames>
  <calcPr calcId="171027"/>
</workbook>
</file>

<file path=xl/calcChain.xml><?xml version="1.0" encoding="utf-8"?>
<calcChain xmlns="http://schemas.openxmlformats.org/spreadsheetml/2006/main">
  <c r="C11" i="3" l="1"/>
  <c r="C12" i="3" s="1"/>
  <c r="C13" i="3" s="1"/>
  <c r="C14" i="3" s="1"/>
  <c r="C15" i="3" s="1"/>
  <c r="C16" i="3" s="1"/>
  <c r="C17" i="3" s="1"/>
  <c r="C18" i="3" l="1"/>
  <c r="C19" i="3" s="1"/>
  <c r="C20" i="3" s="1"/>
  <c r="L61" i="3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E56" i="3" s="1"/>
  <c r="L46" i="3"/>
  <c r="K46" i="3"/>
  <c r="J46" i="3"/>
  <c r="I46" i="3"/>
  <c r="I56" i="3" s="1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K56" i="3" s="1"/>
  <c r="J44" i="3"/>
  <c r="I44" i="3"/>
  <c r="H44" i="3"/>
  <c r="G44" i="3"/>
  <c r="G56" i="3" s="1"/>
  <c r="F44" i="3"/>
  <c r="E44" i="3"/>
  <c r="L43" i="3"/>
  <c r="L56" i="3"/>
  <c r="K43" i="3"/>
  <c r="J43" i="3"/>
  <c r="J56" i="3"/>
  <c r="I43" i="3"/>
  <c r="H43" i="3"/>
  <c r="H56" i="3"/>
  <c r="G43" i="3"/>
  <c r="F43" i="3"/>
  <c r="F56" i="3"/>
  <c r="E43" i="3"/>
  <c r="D54" i="3"/>
  <c r="D56" i="3" s="1"/>
  <c r="D53" i="3"/>
  <c r="D52" i="3"/>
  <c r="C52" i="3"/>
  <c r="D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B11" i="3"/>
  <c r="B27" i="3" s="1"/>
  <c r="B10" i="3"/>
  <c r="B43" i="3" s="1"/>
  <c r="B22" i="3"/>
  <c r="B38" i="3" s="1"/>
  <c r="B55" i="3" s="1"/>
  <c r="C21" i="3" l="1"/>
  <c r="C53" i="3"/>
  <c r="C51" i="3"/>
  <c r="B26" i="3"/>
  <c r="B44" i="3"/>
  <c r="C22" i="3" l="1"/>
  <c r="C55" i="3" s="1"/>
  <c r="C54" i="3"/>
  <c r="C56" i="3" s="1"/>
  <c r="C23" i="3"/>
</calcChain>
</file>

<file path=xl/sharedStrings.xml><?xml version="1.0" encoding="utf-8"?>
<sst xmlns="http://schemas.openxmlformats.org/spreadsheetml/2006/main" count="91" uniqueCount="50">
  <si>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</si>
  <si>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</si>
  <si>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</si>
  <si>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</si>
  <si>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</si>
  <si>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</si>
  <si>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</si>
  <si>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</si>
  <si>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</si>
  <si>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</si>
  <si>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</si>
  <si>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1</t>
  </si>
  <si>
    <t>Project 2</t>
  </si>
  <si>
    <t>Column (3)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</si>
  <si>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</si>
  <si>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</si>
  <si>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</si>
  <si>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</si>
  <si>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</si>
  <si>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</si>
  <si>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</si>
  <si>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</si>
  <si>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</si>
  <si>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</si>
  <si>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</si>
  <si>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</si>
  <si>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</si>
  <si>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</si>
  <si>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</si>
  <si>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</si>
  <si>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</si>
  <si>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</si>
  <si>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</si>
  <si>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</si>
  <si>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</si>
  <si>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Allocation Type Per Attachment FF</t>
  </si>
  <si>
    <t>Accumulated</t>
  </si>
  <si>
    <t>Depreciation</t>
  </si>
  <si>
    <t>Description of Facilities Included in Network Upgrade Charge as of Record Date</t>
  </si>
  <si>
    <t>Attachment MM - Description of Facilities Included in Network Upgrade Charge</t>
  </si>
  <si>
    <t>Attachment MM - Supporting Data for Network Upgrade Charge Calculation - Forward Looking Rate Transmission Owner</t>
  </si>
  <si>
    <t>Column (4)</t>
  </si>
  <si>
    <t>Column (10)</t>
  </si>
  <si>
    <t>Column (13)</t>
  </si>
  <si>
    <t>Facility ID</t>
  </si>
  <si>
    <t>Project Record Date</t>
  </si>
  <si>
    <t>CMMPA</t>
  </si>
  <si>
    <t>Brookings SD -SE Twin Cities 345 kV</t>
  </si>
  <si>
    <t>All</t>
  </si>
  <si>
    <t>MVP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</si>
</sst>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5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  <numFmt numFmtId="263" formatCode="_(&quot;$&quot;* #,##0_);_(&quot;$&quot;* \(#,##0\);_(&quot;$&quot;* &quot;-&quot;??_);_(@_)"/>
  </numFmts>
  <fonts count="97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  <xf numFmtId="0" fontId="3" fillId="0" borderId="0"/>
    <xf numFmtId="0" fontId="13" fillId="0" borderId="0"/>
    <xf numFmtId="0" fontId="3" fillId="0" borderId="0" applyFont="0" applyAlignment="0"/>
    <xf numFmtId="0" fontId="3" fillId="0" borderId="0" applyNumberFormat="0" applyFont="0" applyAlignment="0"/>
    <xf numFmtId="176" fontId="3" fillId="0" borderId="0" applyFill="0"/>
    <xf numFmtId="176" fontId="8" fillId="0" borderId="0" applyFill="0"/>
    <xf numFmtId="0" fontId="3" fillId="0" borderId="0"/>
    <xf numFmtId="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7" fontId="3" fillId="0" borderId="0" applyFont="0" applyFill="0" applyBorder="0" applyAlignment="0" applyProtection="0"/>
    <xf numFmtId="210" fontId="15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" fillId="0" borderId="0" applyFont="0" applyFill="0" applyBorder="0" applyAlignment="0" applyProtection="0">
      <alignment horizontal="right"/>
    </xf>
    <xf numFmtId="0" fontId="12" fillId="0" borderId="0"/>
    <xf numFmtId="0" fontId="3" fillId="30" borderId="14" applyNumberFormat="0" applyFont="0" applyAlignment="0" applyProtection="0"/>
    <xf numFmtId="224" fontId="3" fillId="0" borderId="0"/>
    <xf numFmtId="225" fontId="12" fillId="0" borderId="0"/>
    <xf numFmtId="225" fontId="12" fillId="0" borderId="0"/>
    <xf numFmtId="0" fontId="12" fillId="0" borderId="0"/>
    <xf numFmtId="224" fontId="3" fillId="0" borderId="0"/>
    <xf numFmtId="225" fontId="12" fillId="0" borderId="0"/>
    <xf numFmtId="225" fontId="12" fillId="0" borderId="0"/>
    <xf numFmtId="0" fontId="12" fillId="0" borderId="0"/>
    <xf numFmtId="0" fontId="12" fillId="0" borderId="0"/>
    <xf numFmtId="226" fontId="12" fillId="0" borderId="0"/>
    <xf numFmtId="227" fontId="12" fillId="0" borderId="0"/>
    <xf numFmtId="228" fontId="12" fillId="0" borderId="0"/>
    <xf numFmtId="226" fontId="12" fillId="0" borderId="0"/>
    <xf numFmtId="227" fontId="12" fillId="0" borderId="0"/>
    <xf numFmtId="229" fontId="12" fillId="0" borderId="0"/>
    <xf numFmtId="229" fontId="12" fillId="0" borderId="0"/>
    <xf numFmtId="230" fontId="12" fillId="0" borderId="0"/>
    <xf numFmtId="228" fontId="12" fillId="0" borderId="0"/>
    <xf numFmtId="231" fontId="12" fillId="0" borderId="0"/>
    <xf numFmtId="230" fontId="12" fillId="0" borderId="0"/>
    <xf numFmtId="230" fontId="12" fillId="0" borderId="0"/>
    <xf numFmtId="0" fontId="12" fillId="0" borderId="0"/>
    <xf numFmtId="226" fontId="12" fillId="0" borderId="0"/>
    <xf numFmtId="227" fontId="12" fillId="0" borderId="0"/>
    <xf numFmtId="228" fontId="12" fillId="0" borderId="0"/>
    <xf numFmtId="226" fontId="12" fillId="0" borderId="0"/>
    <xf numFmtId="227" fontId="12" fillId="0" borderId="0"/>
    <xf numFmtId="229" fontId="12" fillId="0" borderId="0"/>
    <xf numFmtId="229" fontId="12" fillId="0" borderId="0"/>
    <xf numFmtId="230" fontId="12" fillId="0" borderId="0"/>
    <xf numFmtId="228" fontId="12" fillId="0" borderId="0"/>
    <xf numFmtId="231" fontId="12" fillId="0" borderId="0"/>
    <xf numFmtId="230" fontId="12" fillId="0" borderId="0"/>
    <xf numFmtId="230" fontId="12" fillId="0" borderId="0"/>
    <xf numFmtId="232" fontId="8" fillId="32" borderId="0" applyFont="0" applyFill="0" applyBorder="0" applyAlignment="0" applyProtection="0"/>
    <xf numFmtId="233" fontId="8" fillId="32" borderId="0" applyFont="0" applyFill="0" applyBorder="0" applyAlignment="0" applyProtection="0"/>
    <xf numFmtId="237" fontId="3" fillId="0" borderId="0" applyFont="0" applyFill="0" applyBorder="0" applyAlignment="0" applyProtection="0"/>
    <xf numFmtId="3" fontId="3" fillId="0" borderId="0">
      <alignment horizontal="left" vertical="top"/>
    </xf>
    <xf numFmtId="3" fontId="3" fillId="0" borderId="0">
      <alignment horizontal="right" vertical="top"/>
    </xf>
    <xf numFmtId="0" fontId="3" fillId="0" borderId="0" applyNumberFormat="0" applyFont="0" applyBorder="0" applyAlignment="0"/>
    <xf numFmtId="4" fontId="8" fillId="0" borderId="0" applyFill="0"/>
    <xf numFmtId="0" fontId="3" fillId="0" borderId="0" applyNumberFormat="0" applyFont="0" applyFill="0" applyBorder="0" applyAlignment="0"/>
    <xf numFmtId="4" fontId="8" fillId="0" borderId="0" applyFill="0"/>
    <xf numFmtId="0" fontId="3" fillId="0" borderId="0" applyNumberFormat="0" applyFont="0" applyBorder="0" applyAlignment="0"/>
    <xf numFmtId="4" fontId="8" fillId="0" borderId="0" applyFill="0"/>
    <xf numFmtId="0" fontId="3" fillId="0" borderId="0" applyNumberFormat="0" applyFont="0" applyBorder="0" applyAlignment="0"/>
    <xf numFmtId="0" fontId="3" fillId="0" borderId="0" applyNumberFormat="0" applyFont="0" applyBorder="0" applyAlignment="0"/>
    <xf numFmtId="0" fontId="3" fillId="0" borderId="0" applyNumberFormat="0" applyFont="0" applyFill="0" applyBorder="0" applyAlignment="0"/>
    <xf numFmtId="0" fontId="78" fillId="0" borderId="0"/>
    <xf numFmtId="0" fontId="3" fillId="0" borderId="0" applyFont="0" applyFill="0" applyBorder="0" applyAlignment="0" applyProtection="0"/>
  </cellStyleXfs>
  <cellXfs count="73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51" fillId="0" borderId="1" xfId="208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3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3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36" borderId="23" xfId="209" applyNumberFormat="1" applyFont="1" applyFill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4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10" fontId="0" fillId="0" borderId="0" xfId="0" applyNumberFormat="1"/>
    <xf numFmtId="263" fontId="3" fillId="36" borderId="12" xfId="107" applyNumberFormat="1" applyFont="1" applyFill="1" applyBorder="1" applyAlignment="1">
      <alignment horizontal="right" vertical="top"/>
    </xf>
    <xf numFmtId="263" fontId="3" fillId="36" borderId="23" xfId="107" applyNumberFormat="1" applyFont="1" applyFill="1" applyBorder="1" applyAlignment="1">
      <alignment horizontal="right" vertical="top"/>
    </xf>
    <xf numFmtId="0" fontId="3" fillId="36" borderId="1" xfId="209" applyFont="1" applyFill="1" applyBorder="1" applyAlignment="1">
      <alignment horizontal="right" vertical="top"/>
    </xf>
    <xf numFmtId="227" fontId="96" fillId="36" borderId="23" xfId="107" applyNumberFormat="1" applyFont="1" applyFill="1" applyBorder="1" applyAlignment="1">
      <alignment horizontal="right" vertical="top"/>
    </xf>
    <xf numFmtId="227" fontId="94" fillId="35" borderId="0" xfId="206" applyNumberFormat="1" applyFont="1" applyFill="1" applyAlignment="1">
      <alignment horizontal="center" wrapText="1"/>
    </xf>
    <xf numFmtId="44" fontId="0" fillId="0" borderId="0" xfId="0" applyNumberFormat="1" applyFill="1"/>
    <xf numFmtId="0" fontId="0" fillId="0" borderId="22" xfId="0" applyBorder="1" applyAlignment="1">
      <alignment horizontal="center" vertical="top"/>
    </xf>
    <xf numFmtId="17" fontId="0" fillId="0" borderId="22" xfId="0" applyNumberFormat="1" applyBorder="1" applyAlignment="1">
      <alignment horizontal="center" vertical="top"/>
    </xf>
    <xf numFmtId="227" fontId="96" fillId="36" borderId="12" xfId="209" applyNumberFormat="1" applyFont="1" applyFill="1" applyBorder="1" applyAlignment="1">
      <alignment horizontal="right" vertical="top"/>
    </xf>
  </cellXfs>
  <cellStyles count="426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=C:\WINNT35\SYSTEM32\COMMAND.COM 2" xfId="358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_HardInc _ITC Great Plains Formula 1-12-09a 2" xfId="359"/>
    <cellStyle name="C00A" xfId="45"/>
    <cellStyle name="C00B" xfId="46"/>
    <cellStyle name="C00L" xfId="47"/>
    <cellStyle name="C01A" xfId="48"/>
    <cellStyle name="C01B" xfId="49"/>
    <cellStyle name="C01B 2" xfId="360"/>
    <cellStyle name="C01H" xfId="50"/>
    <cellStyle name="C01L" xfId="51"/>
    <cellStyle name="C02A" xfId="52"/>
    <cellStyle name="C02B" xfId="53"/>
    <cellStyle name="C02B 2" xfId="361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A 2" xfId="362"/>
    <cellStyle name="C04B" xfId="61"/>
    <cellStyle name="C04H" xfId="62"/>
    <cellStyle name="C04L" xfId="63"/>
    <cellStyle name="C05A" xfId="64"/>
    <cellStyle name="C05A 2" xfId="363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  - Style1" xfId="85"/>
    <cellStyle name="Comma  - Style1 2" xfId="364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ma0 2" xfId="36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4" xfId="366"/>
    <cellStyle name="Currency Input" xfId="119"/>
    <cellStyle name="Currency0" xfId="120"/>
    <cellStyle name="Currency0 2" xfId="367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 2" xfId="368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Dollar 2" xfId="369"/>
    <cellStyle name="e" xfId="145"/>
    <cellStyle name="e1" xfId="146"/>
    <cellStyle name="e2" xfId="147"/>
    <cellStyle name="Euro" xfId="148"/>
    <cellStyle name="Euro 2" xfId="370"/>
    <cellStyle name="Explanatory Text" xfId="149" builtinId="53" customBuiltin="1"/>
    <cellStyle name="Fixed" xfId="150"/>
    <cellStyle name="Fixed 2" xfId="371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2 2" xfId="372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Multiple 2" xfId="373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- Style1 2" xfId="374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Note 2" xfId="375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2Mod11 2" xfId="376"/>
    <cellStyle name="p_aavidmod11.xls Chart 1" xfId="219"/>
    <cellStyle name="p_aavidmod11.xls Chart 1 2" xfId="377"/>
    <cellStyle name="p_aavidmod11.xls Chart 2" xfId="220"/>
    <cellStyle name="p_aavidmod11.xls Chart 2 2" xfId="378"/>
    <cellStyle name="p_Attachment O &amp; GG" xfId="221"/>
    <cellStyle name="p_charts for capm" xfId="222"/>
    <cellStyle name="p_charts for capm 2" xfId="379"/>
    <cellStyle name="p_DCF" xfId="223"/>
    <cellStyle name="p_DCF_2Mod11" xfId="224"/>
    <cellStyle name="p_DCF_2Mod11 2" xfId="380"/>
    <cellStyle name="p_DCF_aavidmod11.xls Chart 1" xfId="225"/>
    <cellStyle name="p_DCF_aavidmod11.xls Chart 1 2" xfId="381"/>
    <cellStyle name="p_DCF_aavidmod11.xls Chart 2" xfId="226"/>
    <cellStyle name="p_DCF_aavidmod11.xls Chart 2 2" xfId="382"/>
    <cellStyle name="p_DCF_charts for capm" xfId="227"/>
    <cellStyle name="p_DCF_charts for capm 2" xfId="383"/>
    <cellStyle name="p_DCF_DCF5" xfId="228"/>
    <cellStyle name="p_DCF_DCF5 2" xfId="384"/>
    <cellStyle name="p_DCF_Template2" xfId="229"/>
    <cellStyle name="p_DCF_Template2 2" xfId="385"/>
    <cellStyle name="p_DCF_Template2_1" xfId="230"/>
    <cellStyle name="p_DCF_Template2_1 2" xfId="386"/>
    <cellStyle name="p_DCF_VERA" xfId="231"/>
    <cellStyle name="p_DCF_VERA 2" xfId="387"/>
    <cellStyle name="p_DCF_VERA_1" xfId="232"/>
    <cellStyle name="p_DCF_VERA_1 2" xfId="388"/>
    <cellStyle name="p_DCF_VERA_1_Template2" xfId="233"/>
    <cellStyle name="p_DCF_VERA_1_Template2 2" xfId="389"/>
    <cellStyle name="p_DCF_VERA_aavidmod11.xls Chart 2" xfId="234"/>
    <cellStyle name="p_DCF_VERA_aavidmod11.xls Chart 2 2" xfId="390"/>
    <cellStyle name="p_DCF_VERA_Model02" xfId="235"/>
    <cellStyle name="p_DCF_VERA_Model02 2" xfId="391"/>
    <cellStyle name="p_DCF_VERA_Template2" xfId="236"/>
    <cellStyle name="p_DCF_VERA_Template2 2" xfId="392"/>
    <cellStyle name="p_DCF_VERA_VERA" xfId="237"/>
    <cellStyle name="p_DCF_VERA_VERA 2" xfId="393"/>
    <cellStyle name="p_DCF_VERA_VERA_1" xfId="238"/>
    <cellStyle name="p_DCF_VERA_VERA_1 2" xfId="394"/>
    <cellStyle name="p_DCF_VERA_VERA_2" xfId="239"/>
    <cellStyle name="p_DCF_VERA_VERA_2 2" xfId="395"/>
    <cellStyle name="p_DCF_VERA_VERA_Template2" xfId="240"/>
    <cellStyle name="p_DCF_VERA_VERA_Template2 2" xfId="396"/>
    <cellStyle name="p_DCF5" xfId="241"/>
    <cellStyle name="p_DCF5 2" xfId="397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 2" xfId="398"/>
    <cellStyle name="p_Template2_1" xfId="251"/>
    <cellStyle name="p_Template2_1 2" xfId="399"/>
    <cellStyle name="p_VERA" xfId="252"/>
    <cellStyle name="p_VERA 2" xfId="400"/>
    <cellStyle name="p_VERA_1" xfId="253"/>
    <cellStyle name="p_VERA_1 2" xfId="401"/>
    <cellStyle name="p_VERA_1_Template2" xfId="254"/>
    <cellStyle name="p_VERA_1_Template2 2" xfId="402"/>
    <cellStyle name="p_VERA_aavidmod11.xls Chart 2" xfId="255"/>
    <cellStyle name="p_VERA_aavidmod11.xls Chart 2 2" xfId="403"/>
    <cellStyle name="p_VERA_Model02" xfId="256"/>
    <cellStyle name="p_VERA_Model02 2" xfId="404"/>
    <cellStyle name="p_VERA_Template2" xfId="257"/>
    <cellStyle name="p_VERA_Template2 2" xfId="405"/>
    <cellStyle name="p_VERA_VERA" xfId="258"/>
    <cellStyle name="p_VERA_VERA 2" xfId="406"/>
    <cellStyle name="p_VERA_VERA_1" xfId="259"/>
    <cellStyle name="p_VERA_VERA_1 2" xfId="407"/>
    <cellStyle name="p_VERA_VERA_2" xfId="260"/>
    <cellStyle name="p_VERA_VERA_2 2" xfId="408"/>
    <cellStyle name="p_VERA_VERA_Template2" xfId="261"/>
    <cellStyle name="p_VERA_VERA_Template2 2" xfId="409"/>
    <cellStyle name="p1" xfId="262"/>
    <cellStyle name="p1 2" xfId="410"/>
    <cellStyle name="p2" xfId="263"/>
    <cellStyle name="p2 2" xfId="411"/>
    <cellStyle name="p3" xfId="264"/>
    <cellStyle name="Percent %" xfId="265"/>
    <cellStyle name="Percent % Long Underline" xfId="266"/>
    <cellStyle name="Percent (0)" xfId="267"/>
    <cellStyle name="Percent (0) 2" xfId="412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desc 2" xfId="413"/>
    <cellStyle name="PSHeading" xfId="292"/>
    <cellStyle name="PSInt" xfId="293"/>
    <cellStyle name="PSSpacer" xfId="294"/>
    <cellStyle name="PStest" xfId="295"/>
    <cellStyle name="PStest 2" xfId="414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B 2" xfId="415"/>
    <cellStyle name="R02H" xfId="305"/>
    <cellStyle name="R02L" xfId="306"/>
    <cellStyle name="R03A" xfId="307"/>
    <cellStyle name="R03A 2" xfId="416"/>
    <cellStyle name="R03B" xfId="308"/>
    <cellStyle name="R03B 2" xfId="417"/>
    <cellStyle name="R03H" xfId="309"/>
    <cellStyle name="R03L" xfId="310"/>
    <cellStyle name="R04A" xfId="311"/>
    <cellStyle name="R04A 2" xfId="418"/>
    <cellStyle name="R04B" xfId="312"/>
    <cellStyle name="R04B 2" xfId="419"/>
    <cellStyle name="R04H" xfId="313"/>
    <cellStyle name="R04L" xfId="314"/>
    <cellStyle name="R05A" xfId="315"/>
    <cellStyle name="R05A 2" xfId="420"/>
    <cellStyle name="R05B" xfId="316"/>
    <cellStyle name="R05B 2" xfId="421"/>
    <cellStyle name="R05H" xfId="317"/>
    <cellStyle name="R05L" xfId="318"/>
    <cellStyle name="R06A" xfId="319"/>
    <cellStyle name="R06B" xfId="320"/>
    <cellStyle name="R06B 2" xfId="422"/>
    <cellStyle name="R06H" xfId="321"/>
    <cellStyle name="R06L" xfId="322"/>
    <cellStyle name="R07A" xfId="323"/>
    <cellStyle name="R07B" xfId="324"/>
    <cellStyle name="R07B 2" xfId="423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_HardInc _ITC Great Plains Formula 1-12-09a 2" xfId="424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Total 2" xfId="425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"/>
  <sheetViews>
    <sheetView tabSelected="1" workbookViewId="0">
      <selection activeCell="C11" sqref="C11"/>
    </sheetView>
  </sheetViews>
  <sheetFormatPr defaultRowHeight="12.75"/>
  <cols>
    <col min="1" max="1" width="21.28515625" customWidth="1"/>
    <col min="2" max="2" width="32.85546875" customWidth="1"/>
    <col min="3" max="3" width="15" bestFit="1" customWidth="1"/>
    <col min="4" max="4" width="11.28515625" customWidth="1"/>
    <col min="5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40</v>
      </c>
    </row>
    <row r="2" spans="1:13">
      <c r="A2" s="2"/>
    </row>
    <row r="3" spans="1:13">
      <c r="A3" s="1" t="s">
        <v>27</v>
      </c>
      <c r="B3" s="39">
        <v>2016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28</v>
      </c>
      <c r="B5" s="5" t="s">
        <v>46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34</v>
      </c>
    </row>
    <row r="7" spans="1:13">
      <c r="A7" s="4"/>
      <c r="B7" s="31" t="s">
        <v>31</v>
      </c>
      <c r="C7" s="32" t="s">
        <v>11</v>
      </c>
      <c r="D7" s="32" t="s">
        <v>12</v>
      </c>
      <c r="E7" s="32" t="s">
        <v>18</v>
      </c>
      <c r="F7" s="32" t="s">
        <v>20</v>
      </c>
      <c r="G7" s="32" t="s">
        <v>21</v>
      </c>
      <c r="H7" s="32" t="s">
        <v>22</v>
      </c>
      <c r="I7" s="32" t="s">
        <v>23</v>
      </c>
      <c r="J7" s="32" t="s">
        <v>24</v>
      </c>
      <c r="K7" s="32" t="s">
        <v>25</v>
      </c>
      <c r="L7" s="32" t="s">
        <v>26</v>
      </c>
      <c r="M7" s="27" t="s">
        <v>49</v>
      </c>
    </row>
    <row r="8" spans="1:13">
      <c r="A8" s="4"/>
      <c r="B8" s="31" t="s">
        <v>14</v>
      </c>
      <c r="C8" s="32" t="s">
        <v>48</v>
      </c>
      <c r="D8" s="32" t="s">
        <v>30</v>
      </c>
      <c r="E8" s="32" t="s">
        <v>30</v>
      </c>
      <c r="F8" s="32" t="s">
        <v>30</v>
      </c>
      <c r="G8" s="32" t="s">
        <v>30</v>
      </c>
      <c r="H8" s="32" t="s">
        <v>30</v>
      </c>
      <c r="I8" s="32" t="s">
        <v>30</v>
      </c>
      <c r="J8" s="32" t="s">
        <v>30</v>
      </c>
      <c r="K8" s="32" t="s">
        <v>30</v>
      </c>
      <c r="L8" s="32" t="s">
        <v>30</v>
      </c>
      <c r="M8" s="68" t="s">
        <v>49</v>
      </c>
    </row>
    <row r="9" spans="1:13" ht="15" customHeight="1">
      <c r="A9" s="4"/>
      <c r="B9" s="31" t="s">
        <v>35</v>
      </c>
      <c r="C9" s="32" t="s">
        <v>49</v>
      </c>
      <c r="D9" s="32" t="s">
        <v>17</v>
      </c>
      <c r="E9" s="32" t="s">
        <v>34</v>
      </c>
      <c r="F9" s="32" t="s">
        <v>34</v>
      </c>
      <c r="G9" s="32" t="s">
        <v>34</v>
      </c>
      <c r="H9" s="32" t="s">
        <v>34</v>
      </c>
      <c r="I9" s="32" t="s">
        <v>34</v>
      </c>
      <c r="J9" s="32" t="s">
        <v>34</v>
      </c>
      <c r="K9" s="32" t="s">
        <v>17</v>
      </c>
      <c r="L9" s="32" t="s">
        <v>17</v>
      </c>
    </row>
    <row r="10" spans="1:13">
      <c r="A10" s="21" t="s">
        <v>16</v>
      </c>
      <c r="B10" s="12" t="str">
        <f xml:space="preserve"> "December " &amp; B3-1</f>
        <v>December 2015</v>
      </c>
      <c r="C10" s="67">
        <v>25543167.010000002</v>
      </c>
      <c r="D10" s="48">
        <v>0</v>
      </c>
      <c r="E10" s="47">
        <v>0</v>
      </c>
      <c r="F10" s="48">
        <v>0</v>
      </c>
      <c r="G10" s="47">
        <v>0</v>
      </c>
      <c r="H10" s="48">
        <v>0</v>
      </c>
      <c r="I10" s="47">
        <v>0</v>
      </c>
      <c r="J10" s="48">
        <v>0</v>
      </c>
      <c r="K10" s="47">
        <v>0</v>
      </c>
      <c r="L10" s="48">
        <v>0</v>
      </c>
    </row>
    <row r="11" spans="1:13">
      <c r="A11" s="22" t="s">
        <v>13</v>
      </c>
      <c r="B11" s="13" t="str">
        <f xml:space="preserve"> "January " &amp; B3</f>
        <v>January 2016</v>
      </c>
      <c r="C11" s="72">
        <f>+C10</f>
        <v>25543167.010000002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</row>
    <row r="12" spans="1:13">
      <c r="A12" s="22"/>
      <c r="B12" s="14" t="s">
        <v>1</v>
      </c>
      <c r="C12" s="72">
        <f t="shared" ref="C12:C20" si="0">+C11</f>
        <v>25543167.010000002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</row>
    <row r="13" spans="1:13">
      <c r="A13" s="22"/>
      <c r="B13" s="14" t="s">
        <v>2</v>
      </c>
      <c r="C13" s="72">
        <f t="shared" si="0"/>
        <v>25543167.010000002</v>
      </c>
      <c r="D13" s="54">
        <v>0</v>
      </c>
      <c r="E13" s="53">
        <v>0</v>
      </c>
      <c r="F13" s="54">
        <v>0</v>
      </c>
      <c r="G13" s="53">
        <v>0</v>
      </c>
      <c r="H13" s="54">
        <v>0</v>
      </c>
      <c r="I13" s="53">
        <v>0</v>
      </c>
      <c r="J13" s="54">
        <v>0</v>
      </c>
      <c r="K13" s="53">
        <v>0</v>
      </c>
      <c r="L13" s="54">
        <v>0</v>
      </c>
    </row>
    <row r="14" spans="1:13">
      <c r="A14" s="22"/>
      <c r="B14" s="14" t="s">
        <v>3</v>
      </c>
      <c r="C14" s="72">
        <f t="shared" si="0"/>
        <v>25543167.010000002</v>
      </c>
      <c r="D14" s="54">
        <v>0</v>
      </c>
      <c r="E14" s="53">
        <v>0</v>
      </c>
      <c r="F14" s="54">
        <v>0</v>
      </c>
      <c r="G14" s="53">
        <v>0</v>
      </c>
      <c r="H14" s="54">
        <v>0</v>
      </c>
      <c r="I14" s="53">
        <v>0</v>
      </c>
      <c r="J14" s="54">
        <v>0</v>
      </c>
      <c r="K14" s="53">
        <v>0</v>
      </c>
      <c r="L14" s="54">
        <v>0</v>
      </c>
    </row>
    <row r="15" spans="1:13">
      <c r="A15" s="22"/>
      <c r="B15" s="14" t="s">
        <v>4</v>
      </c>
      <c r="C15" s="72">
        <f t="shared" si="0"/>
        <v>25543167.010000002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</row>
    <row r="16" spans="1:13">
      <c r="A16" s="22"/>
      <c r="B16" s="14" t="s">
        <v>5</v>
      </c>
      <c r="C16" s="72">
        <f t="shared" si="0"/>
        <v>25543167.010000002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</row>
    <row r="17" spans="1:12">
      <c r="A17" s="22"/>
      <c r="B17" s="14" t="s">
        <v>6</v>
      </c>
      <c r="C17" s="72">
        <f t="shared" si="0"/>
        <v>25543167.010000002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</row>
    <row r="18" spans="1:12">
      <c r="A18" s="22"/>
      <c r="B18" s="14" t="s">
        <v>7</v>
      </c>
      <c r="C18" s="72">
        <f>+C17</f>
        <v>25543167.010000002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</row>
    <row r="19" spans="1:12">
      <c r="A19" s="22"/>
      <c r="B19" s="14" t="s">
        <v>8</v>
      </c>
      <c r="C19" s="72">
        <f>+C18</f>
        <v>25543167.010000002</v>
      </c>
      <c r="D19" s="54">
        <v>0</v>
      </c>
      <c r="E19" s="53">
        <v>0</v>
      </c>
      <c r="F19" s="54">
        <v>0</v>
      </c>
      <c r="G19" s="53">
        <v>0</v>
      </c>
      <c r="H19" s="54">
        <v>0</v>
      </c>
      <c r="I19" s="53">
        <v>0</v>
      </c>
      <c r="J19" s="54">
        <v>0</v>
      </c>
      <c r="K19" s="53">
        <v>0</v>
      </c>
      <c r="L19" s="54">
        <v>0</v>
      </c>
    </row>
    <row r="20" spans="1:12">
      <c r="A20" s="22"/>
      <c r="B20" s="14" t="s">
        <v>9</v>
      </c>
      <c r="C20" s="72">
        <f t="shared" si="0"/>
        <v>25543167.010000002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</row>
    <row r="21" spans="1:12">
      <c r="A21" s="22"/>
      <c r="B21" s="14" t="s">
        <v>10</v>
      </c>
      <c r="C21" s="72">
        <f>+C20</f>
        <v>25543167.010000002</v>
      </c>
      <c r="D21" s="54">
        <v>0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</row>
    <row r="22" spans="1:12">
      <c r="A22" s="23"/>
      <c r="B22" s="15" t="str">
        <f xml:space="preserve"> "December " &amp; B3</f>
        <v>December 2016</v>
      </c>
      <c r="C22" s="72">
        <f>+C21</f>
        <v>25543167.010000002</v>
      </c>
      <c r="D22" s="54">
        <v>0</v>
      </c>
      <c r="E22" s="53">
        <v>0</v>
      </c>
      <c r="F22" s="54">
        <v>0</v>
      </c>
      <c r="G22" s="53">
        <v>0</v>
      </c>
      <c r="H22" s="54">
        <v>0</v>
      </c>
      <c r="I22" s="53">
        <v>0</v>
      </c>
      <c r="J22" s="54">
        <v>0</v>
      </c>
      <c r="K22" s="53">
        <v>0</v>
      </c>
      <c r="L22" s="54">
        <v>0</v>
      </c>
    </row>
    <row r="23" spans="1:12">
      <c r="A23" s="11"/>
      <c r="B23" s="26" t="s">
        <v>29</v>
      </c>
      <c r="C23" s="45">
        <f>AVERAGE(C10:C22)</f>
        <v>25543167.009999994</v>
      </c>
      <c r="D23" s="46">
        <f>AVERAGE(D10:D22)</f>
        <v>0</v>
      </c>
      <c r="E23" s="45">
        <f t="shared" ref="E23:L23" si="1">AVERAGE(E10:E22)</f>
        <v>0</v>
      </c>
      <c r="F23" s="46">
        <f t="shared" si="1"/>
        <v>0</v>
      </c>
      <c r="G23" s="45">
        <f t="shared" si="1"/>
        <v>0</v>
      </c>
      <c r="H23" s="46">
        <f t="shared" si="1"/>
        <v>0</v>
      </c>
      <c r="I23" s="45">
        <f t="shared" si="1"/>
        <v>0</v>
      </c>
      <c r="J23" s="46">
        <f t="shared" si="1"/>
        <v>0</v>
      </c>
      <c r="K23" s="45">
        <f t="shared" si="1"/>
        <v>0</v>
      </c>
      <c r="L23" s="46">
        <f t="shared" si="1"/>
        <v>0</v>
      </c>
    </row>
    <row r="24" spans="1:12">
      <c r="A24" s="11"/>
      <c r="B24" s="26"/>
      <c r="C24" s="50"/>
      <c r="D24" s="51"/>
      <c r="E24" s="50"/>
      <c r="F24" s="51"/>
      <c r="G24" s="50"/>
      <c r="H24" s="51"/>
      <c r="I24" s="50"/>
      <c r="J24" s="51"/>
      <c r="K24" s="50"/>
      <c r="L24" s="51"/>
    </row>
    <row r="25" spans="1:12">
      <c r="A25" s="11"/>
      <c r="B25" s="26"/>
      <c r="C25" s="66"/>
      <c r="D25" s="51"/>
      <c r="E25" s="50"/>
      <c r="F25" s="51"/>
      <c r="G25" s="50"/>
      <c r="H25" s="51"/>
      <c r="I25" s="50"/>
      <c r="J25" s="51"/>
      <c r="K25" s="50"/>
      <c r="L25" s="51"/>
    </row>
    <row r="26" spans="1:12">
      <c r="A26" s="21" t="s">
        <v>36</v>
      </c>
      <c r="B26" s="12" t="str">
        <f>B10</f>
        <v>December 2015</v>
      </c>
      <c r="C26" s="72">
        <v>909906.39</v>
      </c>
      <c r="D26" s="48">
        <v>0</v>
      </c>
      <c r="E26" s="47">
        <v>0</v>
      </c>
      <c r="F26" s="48">
        <v>0</v>
      </c>
      <c r="G26" s="47">
        <v>0</v>
      </c>
      <c r="H26" s="48">
        <v>0</v>
      </c>
      <c r="I26" s="47">
        <v>0</v>
      </c>
      <c r="J26" s="48">
        <v>0</v>
      </c>
      <c r="K26" s="47">
        <v>0</v>
      </c>
      <c r="L26" s="48">
        <v>0</v>
      </c>
    </row>
    <row r="27" spans="1:12">
      <c r="A27" s="22" t="s">
        <v>37</v>
      </c>
      <c r="B27" s="13" t="str">
        <f>B11</f>
        <v>January 2016</v>
      </c>
      <c r="C27" s="72">
        <v>963121.31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</row>
    <row r="28" spans="1:12">
      <c r="A28" s="22" t="s">
        <v>41</v>
      </c>
      <c r="B28" s="18" t="s">
        <v>1</v>
      </c>
      <c r="C28" s="72">
        <v>1016336.23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</row>
    <row r="29" spans="1:12">
      <c r="A29" s="22"/>
      <c r="B29" s="18" t="s">
        <v>2</v>
      </c>
      <c r="C29" s="72">
        <v>1069551.1499999999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</row>
    <row r="30" spans="1:12">
      <c r="A30" s="22"/>
      <c r="B30" s="18" t="s">
        <v>3</v>
      </c>
      <c r="C30" s="72">
        <v>1122766.07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</row>
    <row r="31" spans="1:12">
      <c r="A31" s="22"/>
      <c r="B31" s="18" t="s">
        <v>4</v>
      </c>
      <c r="C31" s="72">
        <v>1175980.99</v>
      </c>
      <c r="D31" s="54">
        <v>0</v>
      </c>
      <c r="E31" s="53">
        <v>0</v>
      </c>
      <c r="F31" s="54">
        <v>0</v>
      </c>
      <c r="G31" s="53">
        <v>0</v>
      </c>
      <c r="H31" s="54">
        <v>0</v>
      </c>
      <c r="I31" s="53">
        <v>0</v>
      </c>
      <c r="J31" s="54">
        <v>0</v>
      </c>
      <c r="K31" s="53">
        <v>0</v>
      </c>
      <c r="L31" s="54">
        <v>0</v>
      </c>
    </row>
    <row r="32" spans="1:12">
      <c r="A32" s="22"/>
      <c r="B32" s="18" t="s">
        <v>5</v>
      </c>
      <c r="C32" s="72">
        <v>1229195.9099999999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</row>
    <row r="33" spans="1:12">
      <c r="A33" s="22"/>
      <c r="B33" s="18" t="s">
        <v>6</v>
      </c>
      <c r="C33" s="72">
        <v>1282600.4099999999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</row>
    <row r="34" spans="1:12">
      <c r="A34" s="22"/>
      <c r="B34" s="18" t="s">
        <v>7</v>
      </c>
      <c r="C34" s="72">
        <v>1336004.9099999999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</row>
    <row r="35" spans="1:12">
      <c r="A35" s="22"/>
      <c r="B35" s="18" t="s">
        <v>8</v>
      </c>
      <c r="C35" s="72">
        <v>1389409.41</v>
      </c>
      <c r="D35" s="54">
        <v>0</v>
      </c>
      <c r="E35" s="53">
        <v>0</v>
      </c>
      <c r="F35" s="54">
        <v>0</v>
      </c>
      <c r="G35" s="53">
        <v>0</v>
      </c>
      <c r="H35" s="54">
        <v>0</v>
      </c>
      <c r="I35" s="53">
        <v>0</v>
      </c>
      <c r="J35" s="54">
        <v>0</v>
      </c>
      <c r="K35" s="53">
        <v>0</v>
      </c>
      <c r="L35" s="54">
        <v>0</v>
      </c>
    </row>
    <row r="36" spans="1:12">
      <c r="A36" s="22"/>
      <c r="B36" s="18" t="s">
        <v>9</v>
      </c>
      <c r="C36" s="72">
        <v>1442813.91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</row>
    <row r="37" spans="1:12">
      <c r="A37" s="22"/>
      <c r="B37" s="18" t="s">
        <v>10</v>
      </c>
      <c r="C37" s="72">
        <v>1496218.41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</row>
    <row r="38" spans="1:12">
      <c r="A38" s="23"/>
      <c r="B38" s="15" t="str">
        <f>+B22</f>
        <v>December 2016</v>
      </c>
      <c r="C38" s="72">
        <v>1548485.47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</row>
    <row r="39" spans="1:12">
      <c r="A39" s="11"/>
      <c r="B39" s="26" t="s">
        <v>29</v>
      </c>
      <c r="C39" s="45">
        <f t="shared" ref="C39:L39" si="2">AVERAGE(C26:C38)</f>
        <v>1229414.6592307694</v>
      </c>
      <c r="D39" s="46">
        <f t="shared" si="2"/>
        <v>0</v>
      </c>
      <c r="E39" s="45">
        <f t="shared" si="2"/>
        <v>0</v>
      </c>
      <c r="F39" s="46">
        <f t="shared" si="2"/>
        <v>0</v>
      </c>
      <c r="G39" s="45">
        <f t="shared" si="2"/>
        <v>0</v>
      </c>
      <c r="H39" s="46">
        <f t="shared" si="2"/>
        <v>0</v>
      </c>
      <c r="I39" s="45">
        <f t="shared" si="2"/>
        <v>0</v>
      </c>
      <c r="J39" s="46">
        <f t="shared" si="2"/>
        <v>0</v>
      </c>
      <c r="K39" s="45">
        <f t="shared" si="2"/>
        <v>0</v>
      </c>
      <c r="L39" s="46">
        <f t="shared" si="2"/>
        <v>0</v>
      </c>
    </row>
    <row r="40" spans="1:12" s="30" customFormat="1">
      <c r="A40" s="33"/>
      <c r="B40" s="34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>
      <c r="A41" s="11"/>
      <c r="B41" s="8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15</v>
      </c>
      <c r="B43" s="16" t="str">
        <f>B10</f>
        <v>December 2015</v>
      </c>
      <c r="C43" s="65">
        <f t="shared" ref="C43:D55" si="3">+C10-C26</f>
        <v>24633260.620000001</v>
      </c>
      <c r="D43" s="49">
        <f t="shared" si="3"/>
        <v>0</v>
      </c>
      <c r="E43" s="41">
        <f t="shared" ref="E43:L43" si="4">+E10-E26</f>
        <v>0</v>
      </c>
      <c r="F43" s="49">
        <f t="shared" si="4"/>
        <v>0</v>
      </c>
      <c r="G43" s="41">
        <f t="shared" si="4"/>
        <v>0</v>
      </c>
      <c r="H43" s="49">
        <f t="shared" si="4"/>
        <v>0</v>
      </c>
      <c r="I43" s="41">
        <f t="shared" si="4"/>
        <v>0</v>
      </c>
      <c r="J43" s="49">
        <f t="shared" si="4"/>
        <v>0</v>
      </c>
      <c r="K43" s="41">
        <f t="shared" si="4"/>
        <v>0</v>
      </c>
      <c r="L43" s="49">
        <f t="shared" si="4"/>
        <v>0</v>
      </c>
    </row>
    <row r="44" spans="1:12">
      <c r="A44" s="22" t="s">
        <v>42</v>
      </c>
      <c r="B44" s="17" t="str">
        <f>B11</f>
        <v>January 2016</v>
      </c>
      <c r="C44" s="64">
        <f t="shared" si="3"/>
        <v>24580045.700000003</v>
      </c>
      <c r="D44" s="40">
        <f t="shared" si="3"/>
        <v>0</v>
      </c>
      <c r="E44" s="38">
        <f t="shared" ref="E44:L44" si="5">+E11-E27</f>
        <v>0</v>
      </c>
      <c r="F44" s="40">
        <f t="shared" si="5"/>
        <v>0</v>
      </c>
      <c r="G44" s="38">
        <f t="shared" si="5"/>
        <v>0</v>
      </c>
      <c r="H44" s="40">
        <f t="shared" si="5"/>
        <v>0</v>
      </c>
      <c r="I44" s="38">
        <f t="shared" si="5"/>
        <v>0</v>
      </c>
      <c r="J44" s="40">
        <f t="shared" si="5"/>
        <v>0</v>
      </c>
      <c r="K44" s="38">
        <f t="shared" si="5"/>
        <v>0</v>
      </c>
      <c r="L44" s="40">
        <f t="shared" si="5"/>
        <v>0</v>
      </c>
    </row>
    <row r="45" spans="1:12">
      <c r="A45" s="22"/>
      <c r="B45" s="18" t="s">
        <v>1</v>
      </c>
      <c r="C45" s="64">
        <f t="shared" si="3"/>
        <v>24526830.780000001</v>
      </c>
      <c r="D45" s="40">
        <f t="shared" si="3"/>
        <v>0</v>
      </c>
      <c r="E45" s="38">
        <f t="shared" ref="E45:L45" si="6">+E12-E28</f>
        <v>0</v>
      </c>
      <c r="F45" s="40">
        <f t="shared" si="6"/>
        <v>0</v>
      </c>
      <c r="G45" s="38">
        <f t="shared" si="6"/>
        <v>0</v>
      </c>
      <c r="H45" s="40">
        <f t="shared" si="6"/>
        <v>0</v>
      </c>
      <c r="I45" s="38">
        <f t="shared" si="6"/>
        <v>0</v>
      </c>
      <c r="J45" s="40">
        <f t="shared" si="6"/>
        <v>0</v>
      </c>
      <c r="K45" s="38">
        <f t="shared" si="6"/>
        <v>0</v>
      </c>
      <c r="L45" s="40">
        <f t="shared" si="6"/>
        <v>0</v>
      </c>
    </row>
    <row r="46" spans="1:12">
      <c r="A46" s="22"/>
      <c r="B46" s="18" t="s">
        <v>2</v>
      </c>
      <c r="C46" s="64">
        <f t="shared" si="3"/>
        <v>24473615.860000003</v>
      </c>
      <c r="D46" s="40">
        <f t="shared" si="3"/>
        <v>0</v>
      </c>
      <c r="E46" s="38">
        <f t="shared" ref="E46:L46" si="7">+E13-E29</f>
        <v>0</v>
      </c>
      <c r="F46" s="40">
        <f t="shared" si="7"/>
        <v>0</v>
      </c>
      <c r="G46" s="38">
        <f t="shared" si="7"/>
        <v>0</v>
      </c>
      <c r="H46" s="40">
        <f>+H13-H29</f>
        <v>0</v>
      </c>
      <c r="I46" s="38">
        <f t="shared" si="7"/>
        <v>0</v>
      </c>
      <c r="J46" s="40">
        <f t="shared" si="7"/>
        <v>0</v>
      </c>
      <c r="K46" s="38">
        <f t="shared" si="7"/>
        <v>0</v>
      </c>
      <c r="L46" s="40">
        <f t="shared" si="7"/>
        <v>0</v>
      </c>
    </row>
    <row r="47" spans="1:12">
      <c r="A47" s="22"/>
      <c r="B47" s="18" t="s">
        <v>3</v>
      </c>
      <c r="C47" s="64">
        <f t="shared" si="3"/>
        <v>24420400.940000001</v>
      </c>
      <c r="D47" s="40">
        <f t="shared" si="3"/>
        <v>0</v>
      </c>
      <c r="E47" s="38">
        <f t="shared" ref="E47:L47" si="8">+E14-E30</f>
        <v>0</v>
      </c>
      <c r="F47" s="40">
        <f t="shared" si="8"/>
        <v>0</v>
      </c>
      <c r="G47" s="38">
        <f t="shared" si="8"/>
        <v>0</v>
      </c>
      <c r="H47" s="40">
        <f t="shared" si="8"/>
        <v>0</v>
      </c>
      <c r="I47" s="38">
        <f t="shared" si="8"/>
        <v>0</v>
      </c>
      <c r="J47" s="40">
        <f t="shared" si="8"/>
        <v>0</v>
      </c>
      <c r="K47" s="38">
        <f t="shared" si="8"/>
        <v>0</v>
      </c>
      <c r="L47" s="40">
        <f t="shared" si="8"/>
        <v>0</v>
      </c>
    </row>
    <row r="48" spans="1:12">
      <c r="A48" s="22"/>
      <c r="B48" s="18" t="s">
        <v>4</v>
      </c>
      <c r="C48" s="64">
        <f t="shared" si="3"/>
        <v>24367186.020000003</v>
      </c>
      <c r="D48" s="40">
        <f t="shared" si="3"/>
        <v>0</v>
      </c>
      <c r="E48" s="38">
        <f t="shared" ref="E48:L48" si="9">+E15-E31</f>
        <v>0</v>
      </c>
      <c r="F48" s="40">
        <f t="shared" si="9"/>
        <v>0</v>
      </c>
      <c r="G48" s="38">
        <f t="shared" si="9"/>
        <v>0</v>
      </c>
      <c r="H48" s="40">
        <f t="shared" si="9"/>
        <v>0</v>
      </c>
      <c r="I48" s="38">
        <f t="shared" si="9"/>
        <v>0</v>
      </c>
      <c r="J48" s="40">
        <f t="shared" si="9"/>
        <v>0</v>
      </c>
      <c r="K48" s="38">
        <f t="shared" si="9"/>
        <v>0</v>
      </c>
      <c r="L48" s="40">
        <f t="shared" si="9"/>
        <v>0</v>
      </c>
    </row>
    <row r="49" spans="1:12">
      <c r="A49" s="22"/>
      <c r="B49" s="18" t="s">
        <v>5</v>
      </c>
      <c r="C49" s="64">
        <f t="shared" si="3"/>
        <v>24313971.100000001</v>
      </c>
      <c r="D49" s="40">
        <f t="shared" si="3"/>
        <v>0</v>
      </c>
      <c r="E49" s="38">
        <f t="shared" ref="E49:L49" si="10">+E16-E32</f>
        <v>0</v>
      </c>
      <c r="F49" s="40">
        <f t="shared" si="10"/>
        <v>0</v>
      </c>
      <c r="G49" s="38">
        <f t="shared" si="10"/>
        <v>0</v>
      </c>
      <c r="H49" s="40">
        <f t="shared" si="10"/>
        <v>0</v>
      </c>
      <c r="I49" s="38">
        <f t="shared" si="10"/>
        <v>0</v>
      </c>
      <c r="J49" s="40">
        <f t="shared" si="10"/>
        <v>0</v>
      </c>
      <c r="K49" s="38">
        <f t="shared" si="10"/>
        <v>0</v>
      </c>
      <c r="L49" s="40">
        <f t="shared" si="10"/>
        <v>0</v>
      </c>
    </row>
    <row r="50" spans="1:12">
      <c r="A50" s="22"/>
      <c r="B50" s="18" t="s">
        <v>6</v>
      </c>
      <c r="C50" s="64">
        <f t="shared" si="3"/>
        <v>24260566.600000001</v>
      </c>
      <c r="D50" s="40">
        <f t="shared" si="3"/>
        <v>0</v>
      </c>
      <c r="E50" s="38">
        <f t="shared" ref="E50:L50" si="11">+E17-E33</f>
        <v>0</v>
      </c>
      <c r="F50" s="40">
        <f t="shared" si="11"/>
        <v>0</v>
      </c>
      <c r="G50" s="38">
        <f t="shared" si="11"/>
        <v>0</v>
      </c>
      <c r="H50" s="40">
        <f t="shared" si="11"/>
        <v>0</v>
      </c>
      <c r="I50" s="38">
        <f t="shared" si="11"/>
        <v>0</v>
      </c>
      <c r="J50" s="40">
        <f t="shared" si="11"/>
        <v>0</v>
      </c>
      <c r="K50" s="38">
        <f t="shared" si="11"/>
        <v>0</v>
      </c>
      <c r="L50" s="40">
        <f t="shared" si="11"/>
        <v>0</v>
      </c>
    </row>
    <row r="51" spans="1:12">
      <c r="A51" s="22"/>
      <c r="B51" s="18" t="s">
        <v>7</v>
      </c>
      <c r="C51" s="64">
        <f t="shared" si="3"/>
        <v>24207162.100000001</v>
      </c>
      <c r="D51" s="40">
        <f t="shared" si="3"/>
        <v>0</v>
      </c>
      <c r="E51" s="38">
        <f t="shared" ref="E51:L51" si="12">+E18-E34</f>
        <v>0</v>
      </c>
      <c r="F51" s="40">
        <f t="shared" si="12"/>
        <v>0</v>
      </c>
      <c r="G51" s="38">
        <f t="shared" si="12"/>
        <v>0</v>
      </c>
      <c r="H51" s="40">
        <f t="shared" si="12"/>
        <v>0</v>
      </c>
      <c r="I51" s="38">
        <f t="shared" si="12"/>
        <v>0</v>
      </c>
      <c r="J51" s="40">
        <f t="shared" si="12"/>
        <v>0</v>
      </c>
      <c r="K51" s="38">
        <f t="shared" si="12"/>
        <v>0</v>
      </c>
      <c r="L51" s="40">
        <f t="shared" si="12"/>
        <v>0</v>
      </c>
    </row>
    <row r="52" spans="1:12">
      <c r="A52" s="22"/>
      <c r="B52" s="18" t="s">
        <v>8</v>
      </c>
      <c r="C52" s="64">
        <f t="shared" si="3"/>
        <v>24153757.600000001</v>
      </c>
      <c r="D52" s="40">
        <f t="shared" si="3"/>
        <v>0</v>
      </c>
      <c r="E52" s="38">
        <f t="shared" ref="E52:L52" si="13">+E19-E35</f>
        <v>0</v>
      </c>
      <c r="F52" s="40">
        <f t="shared" si="13"/>
        <v>0</v>
      </c>
      <c r="G52" s="38">
        <f t="shared" si="13"/>
        <v>0</v>
      </c>
      <c r="H52" s="40">
        <f t="shared" si="13"/>
        <v>0</v>
      </c>
      <c r="I52" s="38">
        <f t="shared" si="13"/>
        <v>0</v>
      </c>
      <c r="J52" s="40">
        <f t="shared" si="13"/>
        <v>0</v>
      </c>
      <c r="K52" s="38">
        <f t="shared" si="13"/>
        <v>0</v>
      </c>
      <c r="L52" s="40">
        <f t="shared" si="13"/>
        <v>0</v>
      </c>
    </row>
    <row r="53" spans="1:12">
      <c r="A53" s="22"/>
      <c r="B53" s="18" t="s">
        <v>9</v>
      </c>
      <c r="C53" s="64">
        <f t="shared" si="3"/>
        <v>24100353.100000001</v>
      </c>
      <c r="D53" s="40">
        <f t="shared" si="3"/>
        <v>0</v>
      </c>
      <c r="E53" s="38">
        <f>+E20-E36</f>
        <v>0</v>
      </c>
      <c r="F53" s="40">
        <f t="shared" ref="F53:L53" si="14">+F20-F36</f>
        <v>0</v>
      </c>
      <c r="G53" s="38">
        <f t="shared" si="14"/>
        <v>0</v>
      </c>
      <c r="H53" s="40">
        <f t="shared" si="14"/>
        <v>0</v>
      </c>
      <c r="I53" s="38">
        <f t="shared" si="14"/>
        <v>0</v>
      </c>
      <c r="J53" s="40">
        <f t="shared" si="14"/>
        <v>0</v>
      </c>
      <c r="K53" s="38">
        <f t="shared" si="14"/>
        <v>0</v>
      </c>
      <c r="L53" s="40">
        <f t="shared" si="14"/>
        <v>0</v>
      </c>
    </row>
    <row r="54" spans="1:12">
      <c r="A54" s="22"/>
      <c r="B54" s="18" t="s">
        <v>10</v>
      </c>
      <c r="C54" s="64">
        <f t="shared" si="3"/>
        <v>24046948.600000001</v>
      </c>
      <c r="D54" s="40">
        <f t="shared" si="3"/>
        <v>0</v>
      </c>
      <c r="E54" s="38">
        <f t="shared" ref="E54:L54" si="15">+E21-E37</f>
        <v>0</v>
      </c>
      <c r="F54" s="40">
        <f t="shared" si="15"/>
        <v>0</v>
      </c>
      <c r="G54" s="38">
        <f t="shared" si="15"/>
        <v>0</v>
      </c>
      <c r="H54" s="40">
        <f t="shared" si="15"/>
        <v>0</v>
      </c>
      <c r="I54" s="38">
        <f t="shared" si="15"/>
        <v>0</v>
      </c>
      <c r="J54" s="40">
        <f t="shared" si="15"/>
        <v>0</v>
      </c>
      <c r="K54" s="38">
        <f t="shared" si="15"/>
        <v>0</v>
      </c>
      <c r="L54" s="40">
        <f t="shared" si="15"/>
        <v>0</v>
      </c>
    </row>
    <row r="55" spans="1:12">
      <c r="A55" s="23"/>
      <c r="B55" s="19" t="str">
        <f>+B38</f>
        <v>December 2016</v>
      </c>
      <c r="C55" s="64">
        <f t="shared" si="3"/>
        <v>23994681.540000003</v>
      </c>
      <c r="D55" s="40">
        <f t="shared" si="3"/>
        <v>0</v>
      </c>
      <c r="E55" s="38">
        <f t="shared" ref="E55:L55" si="16">+E22-E38</f>
        <v>0</v>
      </c>
      <c r="F55" s="40">
        <f t="shared" si="16"/>
        <v>0</v>
      </c>
      <c r="G55" s="38">
        <f t="shared" si="16"/>
        <v>0</v>
      </c>
      <c r="H55" s="40">
        <f t="shared" si="16"/>
        <v>0</v>
      </c>
      <c r="I55" s="38">
        <f t="shared" si="16"/>
        <v>0</v>
      </c>
      <c r="J55" s="40">
        <f t="shared" si="16"/>
        <v>0</v>
      </c>
      <c r="K55" s="38">
        <f t="shared" si="16"/>
        <v>0</v>
      </c>
      <c r="L55" s="40">
        <f t="shared" si="16"/>
        <v>0</v>
      </c>
    </row>
    <row r="56" spans="1:12">
      <c r="A56" s="11"/>
      <c r="B56" s="26" t="s">
        <v>29</v>
      </c>
      <c r="C56" s="45">
        <f>AVERAGE(C43:C55)</f>
        <v>24313752.350769229</v>
      </c>
      <c r="D56" s="46">
        <f>AVERAGE(D43:D55)</f>
        <v>0</v>
      </c>
      <c r="E56" s="45">
        <f t="shared" ref="E56:L56" si="17">AVERAGE(E43:E55)</f>
        <v>0</v>
      </c>
      <c r="F56" s="46">
        <f t="shared" si="17"/>
        <v>0</v>
      </c>
      <c r="G56" s="45">
        <f t="shared" si="17"/>
        <v>0</v>
      </c>
      <c r="H56" s="46">
        <f t="shared" si="17"/>
        <v>0</v>
      </c>
      <c r="I56" s="45">
        <f t="shared" si="17"/>
        <v>0</v>
      </c>
      <c r="J56" s="46">
        <f t="shared" si="17"/>
        <v>0</v>
      </c>
      <c r="K56" s="45">
        <f t="shared" si="17"/>
        <v>0</v>
      </c>
      <c r="L56" s="46">
        <f t="shared" si="17"/>
        <v>0</v>
      </c>
    </row>
    <row r="57" spans="1:12">
      <c r="A57" s="11"/>
      <c r="B57" s="8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11"/>
      <c r="B58" s="9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>
      <c r="A59" s="28" t="s">
        <v>33</v>
      </c>
      <c r="B59" s="29" t="s">
        <v>0</v>
      </c>
      <c r="C59" s="58">
        <v>638579</v>
      </c>
      <c r="D59" s="59">
        <v>0</v>
      </c>
      <c r="E59" s="60">
        <v>0</v>
      </c>
      <c r="F59" s="59">
        <v>0</v>
      </c>
      <c r="G59" s="60">
        <v>0</v>
      </c>
      <c r="H59" s="59">
        <v>0</v>
      </c>
      <c r="I59" s="60">
        <v>0</v>
      </c>
      <c r="J59" s="59">
        <v>0</v>
      </c>
      <c r="K59" s="60">
        <v>0</v>
      </c>
      <c r="L59" s="61">
        <v>0</v>
      </c>
    </row>
    <row r="60" spans="1:12">
      <c r="A60" s="23" t="s">
        <v>43</v>
      </c>
      <c r="B60" s="20" t="s">
        <v>19</v>
      </c>
      <c r="C60" s="53">
        <v>0</v>
      </c>
      <c r="D60" s="54">
        <v>0</v>
      </c>
      <c r="E60" s="56">
        <v>0</v>
      </c>
      <c r="F60" s="57">
        <v>0</v>
      </c>
      <c r="G60" s="56">
        <v>0</v>
      </c>
      <c r="H60" s="57">
        <v>0</v>
      </c>
      <c r="I60" s="56">
        <v>0</v>
      </c>
      <c r="J60" s="57">
        <v>0</v>
      </c>
      <c r="K60" s="56">
        <v>0</v>
      </c>
      <c r="L60" s="55">
        <v>0</v>
      </c>
    </row>
    <row r="61" spans="1:12">
      <c r="A61" s="2"/>
      <c r="B61" s="26" t="s">
        <v>32</v>
      </c>
      <c r="C61" s="45">
        <f>+C59+C60</f>
        <v>638579</v>
      </c>
      <c r="D61" s="46">
        <f>+D59+D60</f>
        <v>0</v>
      </c>
      <c r="E61" s="45">
        <f t="shared" ref="E61:L61" si="18">+E59+E60</f>
        <v>0</v>
      </c>
      <c r="F61" s="46">
        <f t="shared" si="18"/>
        <v>0</v>
      </c>
      <c r="G61" s="45">
        <f t="shared" si="18"/>
        <v>0</v>
      </c>
      <c r="H61" s="46">
        <f t="shared" si="18"/>
        <v>0</v>
      </c>
      <c r="I61" s="45">
        <f t="shared" si="18"/>
        <v>0</v>
      </c>
      <c r="J61" s="46">
        <f t="shared" si="18"/>
        <v>0</v>
      </c>
      <c r="K61" s="45">
        <f t="shared" si="18"/>
        <v>0</v>
      </c>
      <c r="L61" s="46">
        <f t="shared" si="18"/>
        <v>0</v>
      </c>
    </row>
    <row r="62" spans="1:12">
      <c r="E62" s="6"/>
      <c r="G62" s="30"/>
    </row>
    <row r="63" spans="1:12">
      <c r="C63" s="63"/>
    </row>
  </sheetData>
  <phoneticPr fontId="45" type="noConversion"/>
  <dataValidations disablePrompts="1"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A4" sqref="A4:D4"/>
    </sheetView>
  </sheetViews>
  <sheetFormatPr defaultRowHeight="12.75"/>
  <cols>
    <col min="3" max="3" width="11.28515625" bestFit="1" customWidth="1"/>
    <col min="4" max="4" width="112.42578125" customWidth="1"/>
  </cols>
  <sheetData>
    <row r="1" spans="1:4">
      <c r="A1" s="35" t="s">
        <v>39</v>
      </c>
      <c r="B1" s="35"/>
    </row>
    <row r="3" spans="1:4" ht="25.5">
      <c r="A3" s="62" t="s">
        <v>31</v>
      </c>
      <c r="B3" s="62" t="s">
        <v>44</v>
      </c>
      <c r="C3" s="62" t="s">
        <v>45</v>
      </c>
      <c r="D3" s="37" t="s">
        <v>38</v>
      </c>
    </row>
    <row r="4" spans="1:4">
      <c r="A4" s="70">
        <v>1203</v>
      </c>
      <c r="B4" s="70"/>
      <c r="C4" s="71">
        <v>40878</v>
      </c>
      <c r="D4" s="69" t="s">
        <v>47</v>
      </c>
    </row>
    <row r="5" spans="1:4">
      <c r="A5" s="36"/>
      <c r="B5" s="36"/>
      <c r="C5" s="36"/>
      <c r="D5" s="36"/>
    </row>
    <row r="6" spans="1:4">
      <c r="A6" s="36"/>
      <c r="B6" s="36"/>
      <c r="C6" s="36"/>
      <c r="D6" s="36"/>
    </row>
    <row r="7" spans="1:4">
      <c r="A7" s="36"/>
      <c r="B7" s="36"/>
      <c r="C7" s="36"/>
      <c r="D7" s="36"/>
    </row>
    <row r="8" spans="1:4">
      <c r="A8" s="36"/>
      <c r="B8" s="36"/>
      <c r="C8" s="36"/>
      <c r="D8" s="36"/>
    </row>
    <row r="9" spans="1:4">
      <c r="A9" s="36"/>
      <c r="B9" s="36"/>
      <c r="C9" s="36"/>
      <c r="D9" s="36"/>
    </row>
    <row r="10" spans="1:4">
      <c r="A10" s="36"/>
      <c r="B10" s="36"/>
      <c r="C10" s="36"/>
      <c r="D10" s="36"/>
    </row>
    <row r="11" spans="1:4">
      <c r="A11" s="36"/>
      <c r="B11" s="36"/>
      <c r="C11" s="36"/>
      <c r="D11" s="36"/>
    </row>
    <row r="12" spans="1:4">
      <c r="A12" s="36"/>
      <c r="B12" s="36"/>
      <c r="C12" s="36"/>
      <c r="D12" s="36"/>
    </row>
    <row r="13" spans="1:4">
      <c r="A13" s="36"/>
      <c r="B13" s="36"/>
      <c r="C13" s="36"/>
      <c r="D13" s="36"/>
    </row>
    <row r="14" spans="1:4">
      <c r="A14" s="36"/>
      <c r="B14" s="36"/>
      <c r="C14" s="36"/>
      <c r="D14" s="36"/>
    </row>
    <row r="15" spans="1:4">
      <c r="A15" s="36"/>
      <c r="B15" s="36"/>
      <c r="C15" s="36"/>
      <c r="D15" s="36"/>
    </row>
    <row r="16" spans="1:4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  <row r="38" spans="1:4">
      <c r="A38" s="36"/>
      <c r="B38" s="36"/>
      <c r="C38" s="36"/>
      <c r="D38" s="36"/>
    </row>
    <row r="39" spans="1:4">
      <c r="A39" s="36"/>
      <c r="B39" s="36"/>
      <c r="C39" s="36"/>
      <c r="D39" s="36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Malinda Hibben</cp:lastModifiedBy>
  <cp:lastPrinted>2011-03-16T13:16:37Z</cp:lastPrinted>
  <dcterms:created xsi:type="dcterms:W3CDTF">2010-03-30T20:52:42Z</dcterms:created>
  <dcterms:modified xsi:type="dcterms:W3CDTF">2017-09-11T19:30:23Z</dcterms:modified>
</cp:coreProperties>
</file>