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9020" windowHeight="11400" tabRatio="833" activeTab="2"/>
  </bookViews>
  <sheets>
    <sheet name="Divisor" sheetId="1" r:id="rId1"/>
    <sheet name="Land for future use" sheetId="2" r:id="rId2"/>
    <sheet name="FERC Fees" sheetId="3" r:id="rId3"/>
    <sheet name="Attach O, pg 3, ln 5" sheetId="4" r:id="rId4"/>
    <sheet name="Taxes other than inc tax" sheetId="5" r:id="rId5"/>
    <sheet name="Step-Up Trans." sheetId="7" r:id="rId6"/>
    <sheet name="Wages &amp; Salaries" sheetId="6" r:id="rId7"/>
    <sheet name="Rent" sheetId="9" r:id="rId8"/>
    <sheet name="Tran. Rev." sheetId="8" r:id="rId9"/>
    <sheet name="Inc. Tax" sheetId="10" r:id="rId10"/>
  </sheets>
  <externalReferences>
    <externalReference r:id="rId11"/>
    <externalReference r:id="rId12"/>
  </externalReferences>
  <calcPr calcId="145621"/>
</workbook>
</file>

<file path=xl/calcChain.xml><?xml version="1.0" encoding="utf-8"?>
<calcChain xmlns="http://schemas.openxmlformats.org/spreadsheetml/2006/main">
  <c r="B29" i="3" l="1"/>
  <c r="B26" i="3"/>
  <c r="B25" i="3"/>
  <c r="B24" i="3"/>
  <c r="C13" i="8" l="1"/>
  <c r="C16" i="8" l="1"/>
  <c r="D7" i="8" l="1"/>
  <c r="B19" i="3" l="1"/>
  <c r="B18" i="3"/>
  <c r="B17" i="3"/>
  <c r="B16" i="3"/>
  <c r="B15" i="3"/>
  <c r="B14" i="3"/>
  <c r="B13" i="3"/>
  <c r="B12" i="3"/>
  <c r="B11" i="3"/>
  <c r="B10" i="3"/>
  <c r="B9" i="3"/>
  <c r="B8" i="3"/>
  <c r="B21" i="3" l="1"/>
  <c r="B9" i="6" l="1"/>
  <c r="B27" i="3" l="1"/>
  <c r="C9" i="8"/>
  <c r="D9" i="8"/>
  <c r="B12" i="7"/>
  <c r="E9" i="5"/>
  <c r="B18" i="4"/>
  <c r="B11" i="4"/>
  <c r="B10" i="2"/>
  <c r="N39" i="1"/>
  <c r="O39" i="1" s="1"/>
  <c r="N38" i="1"/>
  <c r="O38" i="1"/>
  <c r="N35" i="1"/>
  <c r="O35" i="1"/>
  <c r="N34" i="1"/>
  <c r="O34" i="1"/>
  <c r="N31" i="1"/>
  <c r="O31" i="1"/>
  <c r="N30" i="1"/>
  <c r="O30" i="1"/>
  <c r="B18" i="1"/>
  <c r="B20" i="1" s="1"/>
</calcChain>
</file>

<file path=xl/comments1.xml><?xml version="1.0" encoding="utf-8"?>
<comments xmlns="http://schemas.openxmlformats.org/spreadsheetml/2006/main">
  <authors>
    <author>Travis Siewert</author>
  </authors>
  <commentList>
    <comment ref="D7" authorId="0">
      <text>
        <r>
          <rPr>
            <sz val="8"/>
            <color indexed="81"/>
            <rFont val="Tahoma"/>
            <family val="2"/>
          </rPr>
          <t xml:space="preserve">
Schedule 1, 2 and 9 Revenues from MISO.</t>
        </r>
      </text>
    </comment>
  </commentList>
</comments>
</file>

<file path=xl/sharedStrings.xml><?xml version="1.0" encoding="utf-8"?>
<sst xmlns="http://schemas.openxmlformats.org/spreadsheetml/2006/main" count="146" uniqueCount="121">
  <si>
    <t>Jan</t>
  </si>
  <si>
    <t>Feb</t>
  </si>
  <si>
    <t>Mar</t>
  </si>
  <si>
    <t>Apr</t>
  </si>
  <si>
    <t>May</t>
  </si>
  <si>
    <t>Jun</t>
  </si>
  <si>
    <t>Jul</t>
  </si>
  <si>
    <t>Aug</t>
  </si>
  <si>
    <t>Sep</t>
  </si>
  <si>
    <t>Oct</t>
  </si>
  <si>
    <t>Nov</t>
  </si>
  <si>
    <t>Dec</t>
  </si>
  <si>
    <t>Average</t>
  </si>
  <si>
    <t>GFA #</t>
  </si>
  <si>
    <t>Do the above numbers include any GFA related load?  If yes, provide the following</t>
  </si>
  <si>
    <t xml:space="preserve">By month for each GFA, provide the GFA #, the GFA load, and the GFA transmission revenues </t>
  </si>
  <si>
    <t>June</t>
  </si>
  <si>
    <t>Total</t>
  </si>
  <si>
    <t>GFA Load</t>
  </si>
  <si>
    <t>GFA Trans Rev</t>
  </si>
  <si>
    <t>Sub total</t>
  </si>
  <si>
    <t>Land Held For Future Use</t>
  </si>
  <si>
    <t>Production</t>
  </si>
  <si>
    <t>Transmission</t>
  </si>
  <si>
    <t xml:space="preserve">Distribution </t>
  </si>
  <si>
    <t>Other</t>
  </si>
  <si>
    <t>Attachment O, page 3, line 4</t>
  </si>
  <si>
    <t xml:space="preserve">Attachment O, page 2, line 25 </t>
  </si>
  <si>
    <t>should be reported on Attachment O, page 2, line 25</t>
  </si>
  <si>
    <t>Attachment O divisor</t>
  </si>
  <si>
    <t>should be reported on Attachment O, page 1, line 8</t>
  </si>
  <si>
    <t>Transmisssion</t>
  </si>
  <si>
    <t>Distribution</t>
  </si>
  <si>
    <t>Should not include any capitalized wages</t>
  </si>
  <si>
    <t>Should not include any A&amp;G related wages</t>
  </si>
  <si>
    <t>Does this tie to RUS Form 12h.J.4?  If not please provide an explantion</t>
  </si>
  <si>
    <t>Attachment O, page 4, line 12 - 15</t>
  </si>
  <si>
    <t>Report on Attachment O, page 4, line 12</t>
  </si>
  <si>
    <t>Report on Attachment O, page 4, line 13</t>
  </si>
  <si>
    <t>Report on Attachment O, page 4, line 14</t>
  </si>
  <si>
    <t>Report on Attachment O, page 4, line 15</t>
  </si>
  <si>
    <t>recorded in account ________, relfected in I/S in A&amp;G exp</t>
  </si>
  <si>
    <t>Regulatory Commission Expense (provide a brief but descriptive list of charges)  Indicate if Transmission Related</t>
  </si>
  <si>
    <t>Taxes Other Than Income Taxes</t>
  </si>
  <si>
    <t>Highway &amp; Vehicle</t>
  </si>
  <si>
    <t>Gross</t>
  </si>
  <si>
    <t>Other - please explain</t>
  </si>
  <si>
    <t>Attachment O, page 3, line 13</t>
  </si>
  <si>
    <t>Attachment O, page 3, line 14</t>
  </si>
  <si>
    <t>Attachment O, page 3, line 16</t>
  </si>
  <si>
    <t>Fed &amp; State income Tax</t>
  </si>
  <si>
    <t>Not reported on Attach O</t>
  </si>
  <si>
    <t>Attachment O, page 3, line 17</t>
  </si>
  <si>
    <t>Attachment O, page 3, line 18</t>
  </si>
  <si>
    <t xml:space="preserve">  provide explanation if it doesn't</t>
  </si>
  <si>
    <t>EPRI Costs</t>
  </si>
  <si>
    <t>Attachment O, page 3, lines 5 and 5a</t>
  </si>
  <si>
    <t>Regulatory Commission Expenses</t>
  </si>
  <si>
    <t>General Advertising Expense - Customer</t>
  </si>
  <si>
    <t>Non Safety Advertising (provide a brief but descriptive list of charges)</t>
  </si>
  <si>
    <t>Administrative and General</t>
  </si>
  <si>
    <t>Not Reported on Attachment O</t>
  </si>
  <si>
    <t>Attachment O, page 4, line 3</t>
  </si>
  <si>
    <t>Step-Up Transformers</t>
  </si>
  <si>
    <t>Reid</t>
  </si>
  <si>
    <t>Reid CT</t>
  </si>
  <si>
    <t>Coleman 1</t>
  </si>
  <si>
    <t>Coleman 2</t>
  </si>
  <si>
    <t>Coleman 3</t>
  </si>
  <si>
    <t>Green 1</t>
  </si>
  <si>
    <t>Green 2</t>
  </si>
  <si>
    <t>Wilson</t>
  </si>
  <si>
    <t>Report the CP for Each Month in KWs</t>
  </si>
  <si>
    <t>Account 456.100 - 456.299 (Transmission Revenue)</t>
  </si>
  <si>
    <t>Included in</t>
  </si>
  <si>
    <t>Divisor</t>
  </si>
  <si>
    <t>Property**</t>
  </si>
  <si>
    <t>Payroll*</t>
  </si>
  <si>
    <t>Attachment O, page 4, line 30</t>
  </si>
  <si>
    <t>Account 454 (Rent from Electric Property)</t>
  </si>
  <si>
    <t>Account</t>
  </si>
  <si>
    <t>Account Description</t>
  </si>
  <si>
    <t>Amount</t>
  </si>
  <si>
    <t>$2,000.00 monthly transmission rent payment from SIPC</t>
  </si>
  <si>
    <t>Attachment O, page 5, footnote K</t>
  </si>
  <si>
    <t>Big Rivers estimates its current federal and state income tax rates to be zero.</t>
  </si>
  <si>
    <t>*All Transmission payroll taxes are functionalized and included in transmission operations &amp; maintenance</t>
  </si>
  <si>
    <t>Income will be patron related and therefore not taxable.</t>
  </si>
  <si>
    <t>Attachment O, page 1, line 11 &amp; 12 (Firm PTP contract demand - 5 year - Big Rivers Power Supply)</t>
  </si>
  <si>
    <t>**All  Transmission property taxes are functionalized and included in transmission operations and maintenance</t>
  </si>
  <si>
    <t>Big Rivers' member rates are bundled.  The transmission component cannot be segregated from the energy component.  Therefore, Big Rivers does not record</t>
  </si>
  <si>
    <t>GFA transmission revenue and GFA load (excluding city of Henderson) is included in the divisor.</t>
  </si>
  <si>
    <t>RENT FROM ELECTRIC PROPERTY-Transmission</t>
  </si>
  <si>
    <t>RENT FROM ELECTRIC PROPERTY-NonTransmission</t>
  </si>
  <si>
    <t>OTHER ELEC REV-HMP&amp;L-TRANS</t>
  </si>
  <si>
    <t>OTHER ELEC REV-MISO TRANS</t>
  </si>
  <si>
    <t>Should tie to RUS Form 12.a.A.23.b</t>
  </si>
  <si>
    <t>recorded in account 930.100, relfected in I/S in A&amp;G exp</t>
  </si>
  <si>
    <t>recorded in account 928.100, relfected in I/S in A&amp;G exp (Not Transmission Related)</t>
  </si>
  <si>
    <t>should tie to RUS Form 12h.A.22.e</t>
  </si>
  <si>
    <t>Schedule 10 FERC</t>
  </si>
  <si>
    <t>The following FERC fees were paid to MISO via Schedule 10-FERC during the year.</t>
  </si>
  <si>
    <t>Account Charged</t>
  </si>
  <si>
    <t xml:space="preserve">   Total</t>
  </si>
  <si>
    <t>Jan-2014</t>
  </si>
  <si>
    <t>Feb-2014</t>
  </si>
  <si>
    <t>Mar-2014</t>
  </si>
  <si>
    <t>Apr-2014</t>
  </si>
  <si>
    <t>May-2014</t>
  </si>
  <si>
    <t>June-2014</t>
  </si>
  <si>
    <t>July-2014</t>
  </si>
  <si>
    <t>Aug-2014</t>
  </si>
  <si>
    <t>Sep-2014</t>
  </si>
  <si>
    <t>Oct-2014</t>
  </si>
  <si>
    <t>Nov-2014</t>
  </si>
  <si>
    <t>Dec-2014</t>
  </si>
  <si>
    <t>Account 456</t>
  </si>
  <si>
    <t>Attachment O, page 4, line 31 - 33</t>
  </si>
  <si>
    <t>Amount to report on Page 4, line 31</t>
  </si>
  <si>
    <t>Remove PTP revenue to reduce revenue credit on Att. O.  BREC already reducing Rev Req. for related TVA Capacity purchase booked to Acct 565.  BREC's ATRR would be reduced twice if this adjustment was not made related to this Purchase / Resale of TVA Capacity.</t>
  </si>
  <si>
    <t>incl in revenue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</si>
</sst>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u val="singleAccounting"/>
      <sz val="11"/>
      <color indexed="8"/>
      <name val="Calibri"/>
      <family val="2"/>
    </font>
    <font>
      <b/>
      <sz val="16"/>
      <color indexed="8"/>
      <name val="Calibri"/>
      <family val="2"/>
    </font>
    <font>
      <b/>
      <sz val="18"/>
      <color indexed="8"/>
      <name val="Times New Roman"/>
      <family val="1"/>
    </font>
    <font>
      <b/>
      <sz val="14"/>
      <color indexed="8"/>
      <name val="Times New Roman"/>
      <family val="1"/>
    </font>
    <font>
      <b/>
      <sz val="16"/>
      <color indexed="8"/>
      <name val="Times New Roman"/>
      <family val="1"/>
    </font>
    <font>
      <sz val="8"/>
      <name val="Calibri"/>
      <family val="2"/>
    </font>
    <font>
      <sz val="10"/>
      <color theme="1"/>
      <name val="Arial"/>
      <family val="2"/>
    </font>
    <font>
      <sz val="10"/>
      <color indexed="8"/>
      <name val="Arial"/>
      <family val="2"/>
    </font>
    <font>
      <sz val="10"/>
      <color indexed="8"/>
      <name val="Arial Unicode MS"/>
      <family val="2"/>
    </font>
    <font>
      <sz val="8"/>
      <color indexed="81"/>
      <name val="Tahoma"/>
      <family val="2"/>
    </font>
    <font>
      <b/>
      <sz val="11"/>
      <color theme="1"/>
      <name val="Calibri"/>
      <family val="2"/>
      <scheme val="minor"/>
    </font>
    <font>
      <b/>
      <sz val="10"/>
      <name val="Arial"/>
      <family val="2"/>
    </font>
  </fonts>
  <fills count="3">
    <fill>
      <patternFill patternType="none"/>
    </fill>
    <fill>
      <patternFill patternType="gray125"/>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11" fillId="0" borderId="0"/>
    <xf numFmtId="43" fontId="12" fillId="0" borderId="0" applyFont="0" applyFill="0" applyBorder="0" applyAlignment="0" applyProtection="0"/>
  </cellStyleXfs>
  <cellXfs count="44">
    <xf numFmtId="0" fontId="0" fillId="0" borderId="0" xfId="0"/>
    <xf numFmtId="164" fontId="0" fillId="0" borderId="0" xfId="1" applyNumberFormat="1" applyFont="1"/>
    <xf numFmtId="0" fontId="0" fillId="0" borderId="0" xfId="0" applyAlignment="1">
      <alignment horizontal="left" indent="1"/>
    </xf>
    <xf numFmtId="0" fontId="3" fillId="0" borderId="0" xfId="0" applyFont="1"/>
    <xf numFmtId="0" fontId="4" fillId="0" borderId="0" xfId="0" applyFont="1" applyAlignment="1">
      <alignment horizontal="center"/>
    </xf>
    <xf numFmtId="165" fontId="0" fillId="0" borderId="0" xfId="2" applyNumberFormat="1" applyFont="1"/>
    <xf numFmtId="165" fontId="0" fillId="0" borderId="0" xfId="0" applyNumberFormat="1"/>
    <xf numFmtId="164" fontId="5" fillId="0" borderId="0" xfId="1" applyNumberFormat="1" applyFont="1"/>
    <xf numFmtId="164" fontId="0" fillId="2" borderId="0" xfId="1" applyNumberFormat="1" applyFont="1" applyFill="1"/>
    <xf numFmtId="164" fontId="0" fillId="2" borderId="1" xfId="1" applyNumberFormat="1" applyFont="1" applyFill="1" applyBorder="1"/>
    <xf numFmtId="165" fontId="0" fillId="2" borderId="0" xfId="2" applyNumberFormat="1" applyFont="1" applyFill="1"/>
    <xf numFmtId="165" fontId="0" fillId="2" borderId="2" xfId="2" applyNumberFormat="1" applyFont="1" applyFill="1" applyBorder="1"/>
    <xf numFmtId="164" fontId="0" fillId="2" borderId="3" xfId="1" applyNumberFormat="1" applyFont="1" applyFill="1" applyBorder="1"/>
    <xf numFmtId="164" fontId="0" fillId="0" borderId="4" xfId="1" applyNumberFormat="1" applyFont="1" applyBorder="1"/>
    <xf numFmtId="164" fontId="0" fillId="2" borderId="0" xfId="1" applyNumberFormat="1" applyFont="1" applyFill="1" applyBorder="1"/>
    <xf numFmtId="0" fontId="6" fillId="0" borderId="0" xfId="0" applyFont="1"/>
    <xf numFmtId="0" fontId="7" fillId="0" borderId="0" xfId="0" applyFont="1"/>
    <xf numFmtId="0" fontId="8" fillId="0" borderId="0" xfId="0" applyFont="1"/>
    <xf numFmtId="0" fontId="9" fillId="0" borderId="0" xfId="0" applyFont="1"/>
    <xf numFmtId="0" fontId="0" fillId="0" borderId="0" xfId="0" applyAlignment="1">
      <alignment horizontal="center"/>
    </xf>
    <xf numFmtId="164" fontId="1" fillId="0" borderId="5" xfId="1" applyNumberFormat="1" applyFont="1" applyFill="1" applyBorder="1"/>
    <xf numFmtId="41" fontId="0" fillId="0" borderId="0" xfId="2" applyNumberFormat="1" applyFont="1"/>
    <xf numFmtId="41" fontId="0" fillId="0" borderId="4" xfId="2" applyNumberFormat="1" applyFont="1" applyBorder="1"/>
    <xf numFmtId="49" fontId="0" fillId="0" borderId="0" xfId="0" applyNumberFormat="1"/>
    <xf numFmtId="39" fontId="0" fillId="0" borderId="0" xfId="0" applyNumberFormat="1"/>
    <xf numFmtId="0" fontId="11" fillId="0" borderId="0" xfId="3"/>
    <xf numFmtId="0" fontId="13" fillId="0" borderId="0" xfId="3" applyFont="1" applyAlignment="1">
      <alignment horizontal="center" vertical="center"/>
    </xf>
    <xf numFmtId="43" fontId="12" fillId="0" borderId="0" xfId="4" applyFont="1"/>
    <xf numFmtId="0" fontId="0" fillId="0" borderId="0" xfId="0" quotePrefix="1" applyAlignment="1">
      <alignment horizontal="left" indent="1"/>
    </xf>
    <xf numFmtId="0" fontId="0" fillId="0" borderId="0" xfId="0" quotePrefix="1" applyAlignment="1">
      <alignment horizontal="left"/>
    </xf>
    <xf numFmtId="43" fontId="0" fillId="0" borderId="0" xfId="0" applyNumberFormat="1"/>
    <xf numFmtId="43" fontId="12" fillId="0" borderId="0" xfId="4" applyFont="1" applyFill="1"/>
    <xf numFmtId="44" fontId="0" fillId="0" borderId="0" xfId="2" applyFont="1"/>
    <xf numFmtId="17" fontId="0" fillId="0" borderId="0" xfId="0" quotePrefix="1" applyNumberFormat="1" applyAlignment="1">
      <alignment horizontal="left"/>
    </xf>
    <xf numFmtId="44" fontId="0" fillId="0" borderId="4" xfId="2" applyFont="1" applyBorder="1"/>
    <xf numFmtId="44" fontId="15" fillId="0" borderId="0" xfId="2" applyFont="1"/>
    <xf numFmtId="44" fontId="15" fillId="0" borderId="0" xfId="0" applyNumberFormat="1" applyFont="1"/>
    <xf numFmtId="0" fontId="0" fillId="0" borderId="4" xfId="0" applyBorder="1"/>
    <xf numFmtId="0" fontId="0" fillId="0" borderId="0" xfId="0" quotePrefix="1" applyAlignment="1">
      <alignment horizontal="left" vertical="top" wrapText="1"/>
    </xf>
    <xf numFmtId="7" fontId="0" fillId="0" borderId="0" xfId="0" applyNumberFormat="1"/>
    <xf numFmtId="0" fontId="6" fillId="0" borderId="0" xfId="0" quotePrefix="1" applyFont="1" applyAlignment="1">
      <alignment horizontal="left"/>
    </xf>
    <xf numFmtId="44" fontId="0" fillId="0" borderId="0" xfId="0" applyNumberFormat="1"/>
    <xf numFmtId="0" fontId="16" fillId="0" borderId="0" xfId="0" applyFont="1" applyAlignment="1">
      <alignment horizontal="center"/>
    </xf>
    <xf numFmtId="0" fontId="15" fillId="0" borderId="0" xfId="0" applyFont="1" applyAlignment="1">
      <alignment horizontal="center"/>
    </xf>
  </cellXfs>
  <cellStyles count="5">
    <cellStyle name="Comma" xfId="1" builtinId="3"/>
    <cellStyle name="Comma 2" xfId="4"/>
    <cellStyle name="Currency"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mission%20Breakdown%20by%20Company_December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mission%20Detail%20for%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hedule 10 FERC"/>
      <sheetName val="Dec-14"/>
      <sheetName val="Nov-14"/>
      <sheetName val="Oct-14"/>
      <sheetName val="Sep-14"/>
      <sheetName val="Aug-14"/>
      <sheetName val="Jul-14"/>
      <sheetName val="Jun-14"/>
      <sheetName val="May-14"/>
      <sheetName val="Apr-14"/>
      <sheetName val="Mar-14"/>
      <sheetName val="Feb-14"/>
      <sheetName val="Jan-14-Rev.1"/>
      <sheetName val="Jan-14"/>
      <sheetName val="Dec-13"/>
      <sheetName val="Nov-13"/>
      <sheetName val="Oct-13"/>
      <sheetName val="Sept-13"/>
      <sheetName val="Aug-13"/>
      <sheetName val="Jul-13"/>
      <sheetName val="Jun-13"/>
      <sheetName val="May-13"/>
      <sheetName val="Apr-13"/>
      <sheetName val="Mar-13"/>
      <sheetName val="Feb-13"/>
      <sheetName val="Jan-13"/>
      <sheetName val="DEC-12"/>
      <sheetName val="Nov-12"/>
      <sheetName val="Oct-12"/>
      <sheetName val="Sep-12"/>
      <sheetName val="Aug-12"/>
      <sheetName val="Jul-12"/>
      <sheetName val="Jun-12"/>
      <sheetName val="May-12"/>
      <sheetName val="Apr-12"/>
      <sheetName val="Mar-12"/>
      <sheetName val="Feb-12"/>
      <sheetName val="Jan-12"/>
      <sheetName val="Dec-11"/>
      <sheetName val="Nov-11"/>
      <sheetName val="Oct-11"/>
      <sheetName val="Sep-11"/>
      <sheetName val="Aug-11"/>
      <sheetName val="July-11"/>
      <sheetName val="June-11"/>
      <sheetName val="May-11"/>
      <sheetName val="Apr-11"/>
      <sheetName val="Mar-11"/>
      <sheetName val="Feb-11"/>
      <sheetName val="Jan-11"/>
      <sheetName val="Dec-10"/>
      <sheetName val="Nov-10"/>
      <sheetName val="Oct-10"/>
      <sheetName val="Sep-10"/>
      <sheetName val="Aug-10"/>
      <sheetName val="July-10"/>
      <sheetName val="June-10"/>
      <sheetName val="May-10"/>
      <sheetName val="Sheet2"/>
      <sheetName val="Sheet3"/>
    </sheetNames>
    <sheetDataSet>
      <sheetData sheetId="0" refreshError="1"/>
      <sheetData sheetId="1">
        <row r="4">
          <cell r="B4">
            <v>40379.26</v>
          </cell>
        </row>
        <row r="5">
          <cell r="B5">
            <v>18729.939999999999</v>
          </cell>
        </row>
        <row r="6">
          <cell r="B6">
            <v>22709.46</v>
          </cell>
        </row>
        <row r="7">
          <cell r="B7">
            <v>17951.740000000002</v>
          </cell>
        </row>
        <row r="8">
          <cell r="B8">
            <v>17856.47</v>
          </cell>
        </row>
        <row r="9">
          <cell r="B9">
            <v>20033.54</v>
          </cell>
        </row>
        <row r="10">
          <cell r="B10">
            <v>18443.27</v>
          </cell>
        </row>
        <row r="11">
          <cell r="B11">
            <v>19895.349999999999</v>
          </cell>
        </row>
        <row r="12">
          <cell r="B12">
            <v>17925.87</v>
          </cell>
        </row>
        <row r="13">
          <cell r="B13">
            <v>16418.05</v>
          </cell>
        </row>
        <row r="14">
          <cell r="B14">
            <v>18284.02</v>
          </cell>
        </row>
        <row r="15">
          <cell r="B15">
            <v>19006.79</v>
          </cell>
        </row>
      </sheetData>
      <sheetData sheetId="2">
        <row r="73">
          <cell r="C73">
            <v>289909.44</v>
          </cell>
        </row>
      </sheetData>
      <sheetData sheetId="3">
        <row r="73">
          <cell r="C73">
            <v>280024.46000000002</v>
          </cell>
        </row>
      </sheetData>
      <sheetData sheetId="4">
        <row r="73">
          <cell r="C73">
            <v>289358.62</v>
          </cell>
        </row>
      </sheetData>
      <sheetData sheetId="5">
        <row r="73">
          <cell r="C73">
            <v>280024.46000000002</v>
          </cell>
        </row>
      </sheetData>
      <sheetData sheetId="6">
        <row r="73">
          <cell r="C73">
            <v>289305.65999999997</v>
          </cell>
        </row>
      </sheetData>
      <sheetData sheetId="7">
        <row r="73">
          <cell r="C73">
            <v>289305.65999999997</v>
          </cell>
        </row>
      </sheetData>
      <sheetData sheetId="8">
        <row r="73">
          <cell r="C73">
            <v>279973.21999999997</v>
          </cell>
        </row>
      </sheetData>
      <sheetData sheetId="9">
        <row r="73">
          <cell r="C73">
            <v>271357.32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2"/>
      <sheetName val="2014"/>
    </sheetNames>
    <sheetDataSet>
      <sheetData sheetId="0"/>
      <sheetData sheetId="1"/>
      <sheetData sheetId="2">
        <row r="12">
          <cell r="O12">
            <v>2380824.8799999994</v>
          </cell>
        </row>
        <row r="13">
          <cell r="O13">
            <v>138512.72000000003</v>
          </cell>
        </row>
        <row r="14">
          <cell r="O14">
            <v>137842.74</v>
          </cell>
        </row>
        <row r="15">
          <cell r="O15">
            <v>802891.41999999993</v>
          </cell>
        </row>
        <row r="16">
          <cell r="O16">
            <v>496624.40000000008</v>
          </cell>
        </row>
        <row r="17">
          <cell r="O17">
            <v>6425886.1400000006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3"/>
  <sheetViews>
    <sheetView workbookViewId="0">
      <selection activeCell="B18" sqref="B18"/>
    </sheetView>
  </sheetViews>
  <sheetFormatPr defaultRowHeight="15" x14ac:dyDescent="0.25"/>
  <cols>
    <col min="1" max="1" width="16.42578125" customWidth="1"/>
    <col min="2" max="2" width="11.5703125" bestFit="1" customWidth="1"/>
    <col min="3" max="3" width="9.28515625" customWidth="1"/>
  </cols>
  <sheetData>
    <row r="1" spans="1:4" ht="22.5" x14ac:dyDescent="0.3">
      <c r="A1" s="16" t="s">
        <v>29</v>
      </c>
    </row>
    <row r="4" spans="1:4" x14ac:dyDescent="0.25">
      <c r="A4" s="3" t="s">
        <v>72</v>
      </c>
      <c r="B4" s="3"/>
      <c r="C4" s="3"/>
      <c r="D4" s="3"/>
    </row>
    <row r="6" spans="1:4" x14ac:dyDescent="0.25">
      <c r="A6" t="s">
        <v>0</v>
      </c>
      <c r="B6" s="1">
        <v>1705000</v>
      </c>
    </row>
    <row r="7" spans="1:4" x14ac:dyDescent="0.25">
      <c r="A7" t="s">
        <v>1</v>
      </c>
      <c r="B7" s="1">
        <v>1470000</v>
      </c>
    </row>
    <row r="8" spans="1:4" x14ac:dyDescent="0.25">
      <c r="A8" t="s">
        <v>2</v>
      </c>
      <c r="B8" s="1">
        <v>1467000</v>
      </c>
    </row>
    <row r="9" spans="1:4" x14ac:dyDescent="0.25">
      <c r="A9" t="s">
        <v>3</v>
      </c>
      <c r="B9" s="1">
        <v>1344000</v>
      </c>
    </row>
    <row r="10" spans="1:4" x14ac:dyDescent="0.25">
      <c r="A10" t="s">
        <v>4</v>
      </c>
      <c r="B10" s="1">
        <v>1401000</v>
      </c>
    </row>
    <row r="11" spans="1:4" x14ac:dyDescent="0.25">
      <c r="A11" t="s">
        <v>5</v>
      </c>
      <c r="B11" s="1">
        <v>1511000</v>
      </c>
    </row>
    <row r="12" spans="1:4" x14ac:dyDescent="0.25">
      <c r="A12" t="s">
        <v>6</v>
      </c>
      <c r="B12" s="1">
        <v>1491000</v>
      </c>
    </row>
    <row r="13" spans="1:4" x14ac:dyDescent="0.25">
      <c r="A13" t="s">
        <v>7</v>
      </c>
      <c r="B13" s="1">
        <v>1502000</v>
      </c>
    </row>
    <row r="14" spans="1:4" x14ac:dyDescent="0.25">
      <c r="A14" t="s">
        <v>8</v>
      </c>
      <c r="B14" s="1">
        <v>1448000</v>
      </c>
    </row>
    <row r="15" spans="1:4" x14ac:dyDescent="0.25">
      <c r="A15" t="s">
        <v>9</v>
      </c>
      <c r="B15" s="1">
        <v>1372000</v>
      </c>
    </row>
    <row r="16" spans="1:4" x14ac:dyDescent="0.25">
      <c r="A16" t="s">
        <v>10</v>
      </c>
      <c r="B16" s="1">
        <v>1467000</v>
      </c>
    </row>
    <row r="17" spans="1:15" x14ac:dyDescent="0.25">
      <c r="A17" t="s">
        <v>11</v>
      </c>
      <c r="B17" s="1">
        <v>1441000</v>
      </c>
    </row>
    <row r="18" spans="1:15" x14ac:dyDescent="0.25">
      <c r="A18" s="2" t="s">
        <v>20</v>
      </c>
      <c r="B18" s="1">
        <f>SUM(B6:B17)</f>
        <v>17619000</v>
      </c>
    </row>
    <row r="19" spans="1:15" x14ac:dyDescent="0.25">
      <c r="B19" s="1"/>
    </row>
    <row r="20" spans="1:15" x14ac:dyDescent="0.25">
      <c r="A20" t="s">
        <v>12</v>
      </c>
      <c r="B20" s="9">
        <f>B18/12</f>
        <v>1468250</v>
      </c>
      <c r="C20" t="s">
        <v>30</v>
      </c>
    </row>
    <row r="22" spans="1:15" x14ac:dyDescent="0.25">
      <c r="B22" s="9">
        <v>102000</v>
      </c>
      <c r="C22" t="s">
        <v>88</v>
      </c>
    </row>
    <row r="24" spans="1:15" x14ac:dyDescent="0.25">
      <c r="A24" t="s">
        <v>14</v>
      </c>
    </row>
    <row r="25" spans="1:15" x14ac:dyDescent="0.25">
      <c r="A25" t="s">
        <v>15</v>
      </c>
    </row>
    <row r="27" spans="1:15" x14ac:dyDescent="0.25">
      <c r="B27" s="4" t="s">
        <v>0</v>
      </c>
      <c r="C27" s="4" t="s">
        <v>1</v>
      </c>
      <c r="D27" s="4" t="s">
        <v>2</v>
      </c>
      <c r="E27" s="4" t="s">
        <v>3</v>
      </c>
      <c r="F27" s="4" t="s">
        <v>4</v>
      </c>
      <c r="G27" s="4" t="s">
        <v>16</v>
      </c>
      <c r="H27" s="4" t="s">
        <v>6</v>
      </c>
      <c r="I27" s="4" t="s">
        <v>7</v>
      </c>
      <c r="J27" s="4" t="s">
        <v>8</v>
      </c>
      <c r="K27" s="4" t="s">
        <v>9</v>
      </c>
      <c r="L27" s="4" t="s">
        <v>10</v>
      </c>
      <c r="M27" s="4" t="s">
        <v>11</v>
      </c>
      <c r="N27" s="4" t="s">
        <v>17</v>
      </c>
      <c r="O27" s="4" t="s">
        <v>12</v>
      </c>
    </row>
    <row r="29" spans="1:15" x14ac:dyDescent="0.25">
      <c r="A29" t="s">
        <v>13</v>
      </c>
      <c r="B29" s="1"/>
      <c r="C29" s="1"/>
      <c r="D29" s="1"/>
      <c r="E29" s="1"/>
      <c r="F29" s="1"/>
      <c r="G29" s="1"/>
      <c r="H29" s="1"/>
      <c r="I29" s="1"/>
      <c r="J29" s="1"/>
      <c r="K29" s="1"/>
      <c r="L29" s="1"/>
      <c r="M29" s="1"/>
      <c r="N29" s="1"/>
      <c r="O29" s="1"/>
    </row>
    <row r="30" spans="1:15" ht="14.45" x14ac:dyDescent="0.3">
      <c r="A30" s="2" t="s">
        <v>18</v>
      </c>
      <c r="B30" s="1"/>
      <c r="C30" s="1"/>
      <c r="D30" s="1"/>
      <c r="E30" s="1"/>
      <c r="F30" s="1"/>
      <c r="G30" s="1"/>
      <c r="H30" s="1"/>
      <c r="I30" s="1"/>
      <c r="J30" s="1"/>
      <c r="K30" s="1"/>
      <c r="L30" s="1"/>
      <c r="M30" s="1"/>
      <c r="N30" s="1">
        <f>SUM(B30:M30)</f>
        <v>0</v>
      </c>
      <c r="O30" s="1">
        <f>N30/12</f>
        <v>0</v>
      </c>
    </row>
    <row r="31" spans="1:15" ht="14.45" x14ac:dyDescent="0.3">
      <c r="A31" s="2" t="s">
        <v>19</v>
      </c>
      <c r="B31" s="1"/>
      <c r="C31" s="1"/>
      <c r="D31" s="1"/>
      <c r="E31" s="1"/>
      <c r="F31" s="1"/>
      <c r="G31" s="1"/>
      <c r="H31" s="1"/>
      <c r="I31" s="1"/>
      <c r="J31" s="1"/>
      <c r="K31" s="1"/>
      <c r="L31" s="1"/>
      <c r="M31" s="1"/>
      <c r="N31" s="1">
        <f>SUM(B31:M31)</f>
        <v>0</v>
      </c>
      <c r="O31" s="1">
        <f>N31/12</f>
        <v>0</v>
      </c>
    </row>
    <row r="32" spans="1:15" ht="14.45" x14ac:dyDescent="0.3">
      <c r="B32" s="1"/>
      <c r="C32" s="1"/>
      <c r="D32" s="1"/>
      <c r="E32" s="1"/>
      <c r="F32" s="1"/>
      <c r="G32" s="1"/>
      <c r="H32" s="1"/>
      <c r="I32" s="1"/>
      <c r="J32" s="1"/>
      <c r="K32" s="1"/>
      <c r="L32" s="1"/>
      <c r="M32" s="1"/>
      <c r="N32" s="1"/>
      <c r="O32" s="1"/>
    </row>
    <row r="33" spans="1:15" ht="14.45" x14ac:dyDescent="0.3">
      <c r="A33" t="s">
        <v>13</v>
      </c>
      <c r="B33" s="1"/>
      <c r="C33" s="1"/>
      <c r="D33" s="1"/>
      <c r="E33" s="1"/>
      <c r="F33" s="1"/>
      <c r="G33" s="1"/>
      <c r="H33" s="1"/>
      <c r="I33" s="1"/>
      <c r="J33" s="1"/>
      <c r="K33" s="1"/>
      <c r="L33" s="1"/>
      <c r="M33" s="1"/>
      <c r="N33" s="1"/>
      <c r="O33" s="1"/>
    </row>
    <row r="34" spans="1:15" ht="14.45" x14ac:dyDescent="0.3">
      <c r="A34" s="2" t="s">
        <v>18</v>
      </c>
      <c r="B34" s="1"/>
      <c r="C34" s="1"/>
      <c r="D34" s="1"/>
      <c r="E34" s="1"/>
      <c r="F34" s="1"/>
      <c r="G34" s="1"/>
      <c r="H34" s="1"/>
      <c r="I34" s="1"/>
      <c r="J34" s="1"/>
      <c r="K34" s="1"/>
      <c r="L34" s="1"/>
      <c r="M34" s="1"/>
      <c r="N34" s="1">
        <f>SUM(B34:M34)</f>
        <v>0</v>
      </c>
      <c r="O34" s="1">
        <f>N34/12</f>
        <v>0</v>
      </c>
    </row>
    <row r="35" spans="1:15" x14ac:dyDescent="0.25">
      <c r="A35" s="2" t="s">
        <v>19</v>
      </c>
      <c r="B35" s="1"/>
      <c r="C35" s="1"/>
      <c r="D35" s="1"/>
      <c r="E35" s="1"/>
      <c r="F35" s="1"/>
      <c r="G35" s="1"/>
      <c r="H35" s="1"/>
      <c r="I35" s="1"/>
      <c r="J35" s="1"/>
      <c r="K35" s="1"/>
      <c r="L35" s="1"/>
      <c r="M35" s="1"/>
      <c r="N35" s="1">
        <f>SUM(B35:M35)</f>
        <v>0</v>
      </c>
      <c r="O35" s="1">
        <f>N35/12</f>
        <v>0</v>
      </c>
    </row>
    <row r="36" spans="1:15" x14ac:dyDescent="0.25">
      <c r="B36" s="1"/>
      <c r="C36" s="1"/>
      <c r="D36" s="1"/>
      <c r="E36" s="1"/>
      <c r="F36" s="1"/>
      <c r="G36" s="1"/>
      <c r="H36" s="1"/>
      <c r="I36" s="1"/>
      <c r="J36" s="1"/>
      <c r="K36" s="1"/>
      <c r="L36" s="1"/>
      <c r="M36" s="1"/>
      <c r="N36" s="1"/>
      <c r="O36" s="1"/>
    </row>
    <row r="37" spans="1:15" x14ac:dyDescent="0.25">
      <c r="A37" t="s">
        <v>13</v>
      </c>
      <c r="B37" s="1"/>
      <c r="C37" s="1"/>
      <c r="D37" s="1"/>
      <c r="E37" s="1"/>
      <c r="F37" s="1"/>
      <c r="G37" s="1"/>
      <c r="H37" s="1"/>
      <c r="I37" s="1"/>
      <c r="J37" s="1"/>
      <c r="K37" s="1"/>
      <c r="L37" s="1"/>
      <c r="M37" s="1"/>
      <c r="N37" s="1"/>
      <c r="O37" s="1"/>
    </row>
    <row r="38" spans="1:15" x14ac:dyDescent="0.25">
      <c r="A38" s="2" t="s">
        <v>18</v>
      </c>
      <c r="B38" s="1"/>
      <c r="C38" s="1"/>
      <c r="D38" s="1"/>
      <c r="E38" s="1"/>
      <c r="F38" s="1"/>
      <c r="G38" s="1"/>
      <c r="H38" s="1"/>
      <c r="I38" s="1"/>
      <c r="J38" s="1"/>
      <c r="K38" s="1"/>
      <c r="L38" s="1"/>
      <c r="M38" s="1"/>
      <c r="N38" s="1">
        <f>SUM(B38:M38)</f>
        <v>0</v>
      </c>
      <c r="O38" s="1">
        <f>N38/12</f>
        <v>0</v>
      </c>
    </row>
    <row r="39" spans="1:15" x14ac:dyDescent="0.25">
      <c r="A39" s="2" t="s">
        <v>19</v>
      </c>
      <c r="B39" s="1"/>
      <c r="C39" s="1"/>
      <c r="D39" s="1"/>
      <c r="E39" s="1"/>
      <c r="F39" s="1"/>
      <c r="G39" s="1"/>
      <c r="H39" s="1"/>
      <c r="I39" s="1"/>
      <c r="J39" s="1"/>
      <c r="K39" s="1"/>
      <c r="L39" s="1"/>
      <c r="M39" s="1"/>
      <c r="N39" s="1">
        <f>SUM(B39:M39)</f>
        <v>0</v>
      </c>
      <c r="O39" s="1">
        <f>N39/12</f>
        <v>0</v>
      </c>
    </row>
    <row r="40" spans="1:15" x14ac:dyDescent="0.25">
      <c r="B40" s="1"/>
      <c r="C40" s="1"/>
      <c r="D40" s="1"/>
      <c r="E40" s="1"/>
      <c r="F40" s="1"/>
      <c r="G40" s="1"/>
      <c r="H40" s="1"/>
      <c r="I40" s="1"/>
      <c r="J40" s="1"/>
      <c r="K40" s="1"/>
      <c r="L40" s="1"/>
      <c r="M40" s="1"/>
      <c r="N40" s="1"/>
      <c r="O40" s="1"/>
    </row>
    <row r="42" spans="1:15" x14ac:dyDescent="0.25">
      <c r="A42" t="s">
        <v>90</v>
      </c>
    </row>
    <row r="43" spans="1:15" x14ac:dyDescent="0.25">
      <c r="A43" t="s">
        <v>91</v>
      </c>
    </row>
  </sheetData>
  <phoneticPr fontId="0" type="noConversion"/>
  <pageMargins left="0.45" right="0.2"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
  <sheetViews>
    <sheetView workbookViewId="0">
      <selection activeCell="A4" sqref="A4"/>
    </sheetView>
  </sheetViews>
  <sheetFormatPr defaultRowHeight="15" x14ac:dyDescent="0.25"/>
  <sheetData>
    <row r="1" spans="1:1" ht="21" x14ac:dyDescent="0.35">
      <c r="A1" s="15" t="s">
        <v>84</v>
      </c>
    </row>
    <row r="3" spans="1:1" x14ac:dyDescent="0.25">
      <c r="A3" t="s">
        <v>85</v>
      </c>
    </row>
    <row r="4" spans="1:1" x14ac:dyDescent="0.25">
      <c r="A4" t="s">
        <v>87</v>
      </c>
    </row>
  </sheetData>
  <phoneticPr fontId="1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workbookViewId="0">
      <selection activeCell="B6" sqref="B6"/>
    </sheetView>
  </sheetViews>
  <sheetFormatPr defaultRowHeight="15" x14ac:dyDescent="0.25"/>
  <cols>
    <col min="1" max="1" width="12.5703125" bestFit="1" customWidth="1"/>
    <col min="2" max="2" width="10" bestFit="1" customWidth="1"/>
    <col min="3" max="3" width="3.42578125" customWidth="1"/>
  </cols>
  <sheetData>
    <row r="1" spans="1:4" ht="18.75" x14ac:dyDescent="0.3">
      <c r="A1" s="17" t="s">
        <v>27</v>
      </c>
      <c r="B1" s="3"/>
      <c r="C1" s="3"/>
    </row>
    <row r="4" spans="1:4" x14ac:dyDescent="0.25">
      <c r="B4" t="s">
        <v>21</v>
      </c>
    </row>
    <row r="6" spans="1:4" x14ac:dyDescent="0.25">
      <c r="A6" t="s">
        <v>22</v>
      </c>
      <c r="B6" s="5">
        <v>475967.5</v>
      </c>
    </row>
    <row r="7" spans="1:4" x14ac:dyDescent="0.25">
      <c r="A7" t="s">
        <v>23</v>
      </c>
      <c r="B7" s="9">
        <v>0</v>
      </c>
      <c r="D7" t="s">
        <v>28</v>
      </c>
    </row>
    <row r="8" spans="1:4" x14ac:dyDescent="0.25">
      <c r="A8" t="s">
        <v>24</v>
      </c>
      <c r="B8" s="1">
        <v>0</v>
      </c>
    </row>
    <row r="9" spans="1:4" ht="17.25" x14ac:dyDescent="0.4">
      <c r="A9" t="s">
        <v>25</v>
      </c>
      <c r="B9" s="7">
        <v>0</v>
      </c>
    </row>
    <row r="10" spans="1:4" x14ac:dyDescent="0.25">
      <c r="B10" s="6">
        <f>SUM(B6:B9)</f>
        <v>475967.5</v>
      </c>
      <c r="D10" s="29" t="s">
        <v>99</v>
      </c>
    </row>
  </sheetData>
  <phoneticPr fontId="0" type="noConversion"/>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workbookViewId="0">
      <selection activeCell="B8" sqref="B8"/>
    </sheetView>
  </sheetViews>
  <sheetFormatPr defaultRowHeight="15" x14ac:dyDescent="0.25"/>
  <cols>
    <col min="1" max="1" width="28.7109375" customWidth="1"/>
    <col min="2" max="2" width="12.5703125" bestFit="1" customWidth="1"/>
  </cols>
  <sheetData>
    <row r="1" spans="1:4" ht="20.25" x14ac:dyDescent="0.3">
      <c r="A1" s="18" t="s">
        <v>26</v>
      </c>
      <c r="B1" s="3"/>
      <c r="C1" s="3"/>
      <c r="D1" s="3"/>
    </row>
    <row r="2" spans="1:4" ht="20.25" x14ac:dyDescent="0.3">
      <c r="A2" s="18"/>
      <c r="B2" s="3"/>
      <c r="C2" s="3"/>
      <c r="D2" s="3"/>
    </row>
    <row r="3" spans="1:4" x14ac:dyDescent="0.25">
      <c r="A3" s="29" t="s">
        <v>101</v>
      </c>
      <c r="B3" s="3"/>
      <c r="C3" s="3"/>
      <c r="D3" s="3"/>
    </row>
    <row r="5" spans="1:4" x14ac:dyDescent="0.25">
      <c r="A5" s="42" t="s">
        <v>100</v>
      </c>
      <c r="B5" s="43"/>
    </row>
    <row r="8" spans="1:4" x14ac:dyDescent="0.25">
      <c r="A8" s="29" t="s">
        <v>104</v>
      </c>
      <c r="B8" s="32">
        <f>+'[1]Schedule 10 FERC'!B4</f>
        <v>40379.26</v>
      </c>
    </row>
    <row r="9" spans="1:4" x14ac:dyDescent="0.25">
      <c r="A9" s="29" t="s">
        <v>105</v>
      </c>
      <c r="B9" s="32">
        <f>+'[1]Schedule 10 FERC'!B5</f>
        <v>18729.939999999999</v>
      </c>
    </row>
    <row r="10" spans="1:4" x14ac:dyDescent="0.25">
      <c r="A10" s="29" t="s">
        <v>106</v>
      </c>
      <c r="B10" s="32">
        <f>+'[1]Schedule 10 FERC'!B6</f>
        <v>22709.46</v>
      </c>
    </row>
    <row r="11" spans="1:4" x14ac:dyDescent="0.25">
      <c r="A11" s="33" t="s">
        <v>107</v>
      </c>
      <c r="B11" s="32">
        <f>+'[1]Schedule 10 FERC'!B7</f>
        <v>17951.740000000002</v>
      </c>
    </row>
    <row r="12" spans="1:4" x14ac:dyDescent="0.25">
      <c r="A12" s="29" t="s">
        <v>108</v>
      </c>
      <c r="B12" s="32">
        <f>+'[1]Schedule 10 FERC'!B8</f>
        <v>17856.47</v>
      </c>
    </row>
    <row r="13" spans="1:4" x14ac:dyDescent="0.25">
      <c r="A13" s="29" t="s">
        <v>109</v>
      </c>
      <c r="B13" s="32">
        <f>+'[1]Schedule 10 FERC'!B9</f>
        <v>20033.54</v>
      </c>
    </row>
    <row r="14" spans="1:4" x14ac:dyDescent="0.25">
      <c r="A14" s="29" t="s">
        <v>110</v>
      </c>
      <c r="B14" s="32">
        <f>+'[1]Schedule 10 FERC'!B10</f>
        <v>18443.27</v>
      </c>
    </row>
    <row r="15" spans="1:4" x14ac:dyDescent="0.25">
      <c r="A15" s="29" t="s">
        <v>111</v>
      </c>
      <c r="B15" s="32">
        <f>+'[1]Schedule 10 FERC'!B11</f>
        <v>19895.349999999999</v>
      </c>
    </row>
    <row r="16" spans="1:4" x14ac:dyDescent="0.25">
      <c r="A16" s="29" t="s">
        <v>112</v>
      </c>
      <c r="B16" s="32">
        <f>+'[1]Schedule 10 FERC'!B12</f>
        <v>17925.87</v>
      </c>
    </row>
    <row r="17" spans="1:2" x14ac:dyDescent="0.25">
      <c r="A17" s="29" t="s">
        <v>113</v>
      </c>
      <c r="B17" s="32">
        <f>+'[1]Schedule 10 FERC'!B13</f>
        <v>16418.05</v>
      </c>
    </row>
    <row r="18" spans="1:2" x14ac:dyDescent="0.25">
      <c r="A18" s="29" t="s">
        <v>114</v>
      </c>
      <c r="B18" s="32">
        <f>+'[1]Schedule 10 FERC'!B14</f>
        <v>18284.02</v>
      </c>
    </row>
    <row r="19" spans="1:2" x14ac:dyDescent="0.25">
      <c r="A19" s="29" t="s">
        <v>115</v>
      </c>
      <c r="B19" s="34">
        <f>+'[1]Schedule 10 FERC'!B15</f>
        <v>19006.79</v>
      </c>
    </row>
    <row r="20" spans="1:2" x14ac:dyDescent="0.25">
      <c r="B20" s="32"/>
    </row>
    <row r="21" spans="1:2" x14ac:dyDescent="0.25">
      <c r="B21" s="35">
        <f>SUM(B8:B20)</f>
        <v>247633.75999999998</v>
      </c>
    </row>
    <row r="23" spans="1:2" x14ac:dyDescent="0.25">
      <c r="A23" s="37" t="s">
        <v>102</v>
      </c>
      <c r="B23" s="37" t="s">
        <v>82</v>
      </c>
    </row>
    <row r="24" spans="1:2" x14ac:dyDescent="0.25">
      <c r="A24">
        <v>561400</v>
      </c>
      <c r="B24" s="32">
        <f>+ROUND(B21*0.904,2)</f>
        <v>223860.92</v>
      </c>
    </row>
    <row r="25" spans="1:2" x14ac:dyDescent="0.25">
      <c r="A25">
        <v>561800</v>
      </c>
      <c r="B25" s="32">
        <f>+ROUND(B21*0.065,2)</f>
        <v>16096.19</v>
      </c>
    </row>
    <row r="26" spans="1:2" x14ac:dyDescent="0.25">
      <c r="A26">
        <v>575000</v>
      </c>
      <c r="B26" s="34">
        <f>+ROUND(B21*0.031,2)</f>
        <v>7676.65</v>
      </c>
    </row>
    <row r="27" spans="1:2" x14ac:dyDescent="0.25">
      <c r="A27" t="s">
        <v>103</v>
      </c>
      <c r="B27" s="36">
        <f>+SUM(B24:B26)</f>
        <v>247633.76</v>
      </c>
    </row>
    <row r="29" spans="1:2" x14ac:dyDescent="0.25">
      <c r="A29" t="s">
        <v>120</v>
      </c>
      <c r="B29" s="41">
        <f>+B24+B25</f>
        <v>239957.11000000002</v>
      </c>
    </row>
  </sheetData>
  <mergeCells count="1">
    <mergeCell ref="A5:B5"/>
  </mergeCells>
  <phoneticPr fontId="0" type="noConversion"/>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A14" sqref="A14"/>
    </sheetView>
  </sheetViews>
  <sheetFormatPr defaultRowHeight="15" x14ac:dyDescent="0.25"/>
  <cols>
    <col min="1" max="1" width="42.5703125" customWidth="1"/>
    <col min="2" max="2" width="12.5703125" bestFit="1" customWidth="1"/>
    <col min="3" max="3" width="11.5703125" bestFit="1" customWidth="1"/>
    <col min="4" max="4" width="2.85546875" customWidth="1"/>
    <col min="5" max="5" width="10.5703125" bestFit="1" customWidth="1"/>
  </cols>
  <sheetData>
    <row r="1" spans="1:5" ht="20.25" x14ac:dyDescent="0.3">
      <c r="A1" s="18" t="s">
        <v>56</v>
      </c>
      <c r="B1" s="3"/>
      <c r="C1" s="3"/>
      <c r="D1" s="3"/>
      <c r="E1" s="3"/>
    </row>
    <row r="4" spans="1:5" x14ac:dyDescent="0.25">
      <c r="A4" t="s">
        <v>55</v>
      </c>
      <c r="B4" s="5">
        <v>0</v>
      </c>
      <c r="C4" t="s">
        <v>41</v>
      </c>
    </row>
    <row r="8" spans="1:5" x14ac:dyDescent="0.25">
      <c r="A8" t="s">
        <v>42</v>
      </c>
    </row>
    <row r="9" spans="1:5" x14ac:dyDescent="0.25">
      <c r="A9" s="2" t="s">
        <v>57</v>
      </c>
      <c r="B9" s="5">
        <v>1345902</v>
      </c>
      <c r="C9" t="s">
        <v>98</v>
      </c>
    </row>
    <row r="10" spans="1:5" x14ac:dyDescent="0.25">
      <c r="A10" s="28"/>
      <c r="B10" s="13"/>
      <c r="C10" s="29"/>
    </row>
    <row r="11" spans="1:5" x14ac:dyDescent="0.25">
      <c r="B11" s="5">
        <f>SUM(B9:B10)</f>
        <v>1345902</v>
      </c>
    </row>
    <row r="13" spans="1:5" x14ac:dyDescent="0.25">
      <c r="A13" s="28"/>
      <c r="B13" s="1"/>
      <c r="C13" s="29"/>
    </row>
    <row r="16" spans="1:5" x14ac:dyDescent="0.25">
      <c r="A16" t="s">
        <v>59</v>
      </c>
    </row>
    <row r="17" spans="1:3" x14ac:dyDescent="0.25">
      <c r="A17" s="2" t="s">
        <v>58</v>
      </c>
      <c r="B17" s="13">
        <v>148125</v>
      </c>
      <c r="C17" s="29" t="s">
        <v>97</v>
      </c>
    </row>
    <row r="18" spans="1:3" x14ac:dyDescent="0.25">
      <c r="B18" s="5">
        <f>SUM(B17:B17)</f>
        <v>148125</v>
      </c>
    </row>
  </sheetData>
  <phoneticPr fontId="0" type="noConversion"/>
  <pageMargins left="0.7" right="0.7" top="0.75" bottom="0.75" header="0.3" footer="0.3"/>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E9" sqref="E9"/>
    </sheetView>
  </sheetViews>
  <sheetFormatPr defaultRowHeight="15" x14ac:dyDescent="0.25"/>
  <cols>
    <col min="5" max="5" width="12.5703125" bestFit="1" customWidth="1"/>
    <col min="6" max="6" width="2.7109375" customWidth="1"/>
  </cols>
  <sheetData>
    <row r="1" spans="1:7" ht="21" x14ac:dyDescent="0.35">
      <c r="A1" s="15" t="s">
        <v>43</v>
      </c>
      <c r="B1" s="15"/>
      <c r="C1" s="15"/>
      <c r="D1" s="15"/>
    </row>
    <row r="3" spans="1:7" x14ac:dyDescent="0.25">
      <c r="A3" t="s">
        <v>77</v>
      </c>
      <c r="E3" s="10">
        <v>0</v>
      </c>
      <c r="G3" t="s">
        <v>47</v>
      </c>
    </row>
    <row r="4" spans="1:7" x14ac:dyDescent="0.25">
      <c r="A4" t="s">
        <v>44</v>
      </c>
      <c r="E4" s="8">
        <v>0</v>
      </c>
      <c r="G4" t="s">
        <v>48</v>
      </c>
    </row>
    <row r="5" spans="1:7" x14ac:dyDescent="0.25">
      <c r="A5" t="s">
        <v>76</v>
      </c>
      <c r="E5" s="8">
        <v>0</v>
      </c>
      <c r="G5" t="s">
        <v>49</v>
      </c>
    </row>
    <row r="6" spans="1:7" x14ac:dyDescent="0.25">
      <c r="A6" t="s">
        <v>45</v>
      </c>
      <c r="E6" s="8">
        <v>0</v>
      </c>
      <c r="G6" t="s">
        <v>52</v>
      </c>
    </row>
    <row r="7" spans="1:7" x14ac:dyDescent="0.25">
      <c r="A7" t="s">
        <v>46</v>
      </c>
      <c r="E7" s="14">
        <v>0</v>
      </c>
      <c r="G7" t="s">
        <v>53</v>
      </c>
    </row>
    <row r="8" spans="1:7" x14ac:dyDescent="0.25">
      <c r="A8" t="s">
        <v>50</v>
      </c>
      <c r="E8" s="13">
        <v>-3632</v>
      </c>
      <c r="G8" t="s">
        <v>51</v>
      </c>
    </row>
    <row r="9" spans="1:7" x14ac:dyDescent="0.25">
      <c r="A9" t="s">
        <v>17</v>
      </c>
      <c r="E9" s="5">
        <f>SUM(E3:E8)</f>
        <v>-3632</v>
      </c>
      <c r="G9" t="s">
        <v>96</v>
      </c>
    </row>
    <row r="10" spans="1:7" x14ac:dyDescent="0.25">
      <c r="G10" t="s">
        <v>54</v>
      </c>
    </row>
    <row r="12" spans="1:7" x14ac:dyDescent="0.25">
      <c r="A12" t="s">
        <v>86</v>
      </c>
    </row>
    <row r="14" spans="1:7" x14ac:dyDescent="0.25">
      <c r="A14" t="s">
        <v>89</v>
      </c>
    </row>
  </sheetData>
  <phoneticPr fontId="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activeCell="J15" sqref="J15"/>
    </sheetView>
  </sheetViews>
  <sheetFormatPr defaultRowHeight="15" x14ac:dyDescent="0.25"/>
  <cols>
    <col min="1" max="1" width="19.28515625" customWidth="1"/>
    <col min="2" max="2" width="11.85546875" customWidth="1"/>
    <col min="3" max="3" width="5.5703125" customWidth="1"/>
  </cols>
  <sheetData>
    <row r="1" spans="1:4" ht="21" x14ac:dyDescent="0.35">
      <c r="A1" s="15" t="s">
        <v>62</v>
      </c>
    </row>
    <row r="3" spans="1:4" x14ac:dyDescent="0.25">
      <c r="A3" t="s">
        <v>63</v>
      </c>
    </row>
    <row r="4" spans="1:4" x14ac:dyDescent="0.25">
      <c r="A4" t="s">
        <v>64</v>
      </c>
      <c r="B4" s="5">
        <v>107021.99</v>
      </c>
    </row>
    <row r="5" spans="1:4" x14ac:dyDescent="0.25">
      <c r="A5" t="s">
        <v>65</v>
      </c>
      <c r="B5" s="21">
        <v>179007.83</v>
      </c>
    </row>
    <row r="6" spans="1:4" x14ac:dyDescent="0.25">
      <c r="A6" t="s">
        <v>66</v>
      </c>
      <c r="B6" s="21">
        <v>354413.52</v>
      </c>
    </row>
    <row r="7" spans="1:4" x14ac:dyDescent="0.25">
      <c r="A7" t="s">
        <v>67</v>
      </c>
      <c r="B7" s="21">
        <v>336883.73</v>
      </c>
    </row>
    <row r="8" spans="1:4" x14ac:dyDescent="0.25">
      <c r="A8" t="s">
        <v>68</v>
      </c>
      <c r="B8" s="21">
        <v>309142.12</v>
      </c>
    </row>
    <row r="9" spans="1:4" x14ac:dyDescent="0.25">
      <c r="A9" t="s">
        <v>69</v>
      </c>
      <c r="B9" s="21">
        <v>989443</v>
      </c>
    </row>
    <row r="10" spans="1:4" x14ac:dyDescent="0.25">
      <c r="A10" t="s">
        <v>70</v>
      </c>
      <c r="B10" s="21">
        <v>1035893</v>
      </c>
    </row>
    <row r="11" spans="1:4" x14ac:dyDescent="0.25">
      <c r="A11" t="s">
        <v>71</v>
      </c>
      <c r="B11" s="22">
        <v>4957165.24</v>
      </c>
    </row>
    <row r="12" spans="1:4" x14ac:dyDescent="0.25">
      <c r="A12" t="s">
        <v>17</v>
      </c>
      <c r="B12" s="5">
        <f>SUM(B4:B11)</f>
        <v>8268970.4299999997</v>
      </c>
      <c r="D12" t="s">
        <v>62</v>
      </c>
    </row>
  </sheetData>
  <phoneticPr fontId="0" type="noConversion"/>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9" sqref="B9"/>
    </sheetView>
  </sheetViews>
  <sheetFormatPr defaultRowHeight="15" x14ac:dyDescent="0.25"/>
  <cols>
    <col min="1" max="1" width="31.140625" customWidth="1"/>
    <col min="2" max="2" width="14.28515625" customWidth="1"/>
    <col min="3" max="3" width="5" customWidth="1"/>
  </cols>
  <sheetData>
    <row r="1" spans="1:4" ht="21" x14ac:dyDescent="0.35">
      <c r="A1" s="15" t="s">
        <v>36</v>
      </c>
    </row>
    <row r="2" spans="1:4" x14ac:dyDescent="0.25">
      <c r="B2" s="19"/>
    </row>
    <row r="3" spans="1:4" x14ac:dyDescent="0.25">
      <c r="B3" s="19"/>
    </row>
    <row r="4" spans="1:4" x14ac:dyDescent="0.25">
      <c r="A4" t="s">
        <v>22</v>
      </c>
      <c r="B4" s="11">
        <v>27549257</v>
      </c>
      <c r="D4" t="s">
        <v>37</v>
      </c>
    </row>
    <row r="5" spans="1:4" x14ac:dyDescent="0.25">
      <c r="A5" t="s">
        <v>31</v>
      </c>
      <c r="B5" s="12">
        <v>3851004</v>
      </c>
      <c r="D5" t="s">
        <v>38</v>
      </c>
    </row>
    <row r="6" spans="1:4" x14ac:dyDescent="0.25">
      <c r="A6" t="s">
        <v>32</v>
      </c>
      <c r="B6" s="12"/>
      <c r="D6" t="s">
        <v>39</v>
      </c>
    </row>
    <row r="7" spans="1:4" x14ac:dyDescent="0.25">
      <c r="A7" t="s">
        <v>25</v>
      </c>
      <c r="B7" s="12"/>
      <c r="D7" t="s">
        <v>40</v>
      </c>
    </row>
    <row r="8" spans="1:4" x14ac:dyDescent="0.25">
      <c r="A8" t="s">
        <v>60</v>
      </c>
      <c r="B8" s="20">
        <v>9739050</v>
      </c>
      <c r="D8" t="s">
        <v>61</v>
      </c>
    </row>
    <row r="9" spans="1:4" x14ac:dyDescent="0.25">
      <c r="B9" s="5">
        <f>SUM(B4:B8)</f>
        <v>41139311</v>
      </c>
      <c r="D9" t="s">
        <v>35</v>
      </c>
    </row>
    <row r="10" spans="1:4" x14ac:dyDescent="0.25">
      <c r="B10" s="6"/>
    </row>
    <row r="11" spans="1:4" x14ac:dyDescent="0.25">
      <c r="A11" t="s">
        <v>33</v>
      </c>
    </row>
    <row r="12" spans="1:4" x14ac:dyDescent="0.25">
      <c r="A12" t="s">
        <v>34</v>
      </c>
    </row>
    <row r="14" spans="1:4" x14ac:dyDescent="0.25">
      <c r="B14" s="6"/>
    </row>
    <row r="15" spans="1:4" x14ac:dyDescent="0.25">
      <c r="B15" s="6"/>
    </row>
    <row r="16" spans="1:4" x14ac:dyDescent="0.25">
      <c r="B16" s="30"/>
    </row>
  </sheetData>
  <phoneticPr fontId="0" type="noConversion"/>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
  <sheetViews>
    <sheetView workbookViewId="0">
      <selection activeCell="C7" sqref="C7"/>
    </sheetView>
  </sheetViews>
  <sheetFormatPr defaultRowHeight="15" x14ac:dyDescent="0.25"/>
  <cols>
    <col min="2" max="2" width="45.85546875" customWidth="1"/>
    <col min="3" max="3" width="14.7109375" customWidth="1"/>
  </cols>
  <sheetData>
    <row r="1" spans="1:5" ht="21" x14ac:dyDescent="0.35">
      <c r="A1" s="15" t="s">
        <v>78</v>
      </c>
    </row>
    <row r="3" spans="1:5" x14ac:dyDescent="0.25">
      <c r="A3" t="s">
        <v>79</v>
      </c>
    </row>
    <row r="5" spans="1:5" x14ac:dyDescent="0.25">
      <c r="A5" s="19" t="s">
        <v>80</v>
      </c>
      <c r="B5" s="19" t="s">
        <v>81</v>
      </c>
      <c r="C5" s="19" t="s">
        <v>82</v>
      </c>
    </row>
    <row r="6" spans="1:5" x14ac:dyDescent="0.25">
      <c r="A6" s="19">
        <v>45400001</v>
      </c>
      <c r="B6" s="23" t="s">
        <v>93</v>
      </c>
      <c r="C6" s="24">
        <v>0</v>
      </c>
    </row>
    <row r="7" spans="1:5" x14ac:dyDescent="0.25">
      <c r="A7" s="19">
        <v>45400002</v>
      </c>
      <c r="B7" s="23" t="s">
        <v>92</v>
      </c>
      <c r="C7" s="24">
        <v>24000</v>
      </c>
      <c r="E7" t="s">
        <v>83</v>
      </c>
    </row>
  </sheetData>
  <phoneticPr fontId="10" type="noConversion"/>
  <pageMargins left="0.75" right="0.75" top="1" bottom="1" header="0.5" footer="0.5"/>
  <pageSetup scale="9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E16"/>
  <sheetViews>
    <sheetView workbookViewId="0">
      <selection activeCell="C14" sqref="C14"/>
    </sheetView>
  </sheetViews>
  <sheetFormatPr defaultRowHeight="15" x14ac:dyDescent="0.25"/>
  <cols>
    <col min="2" max="2" width="41.85546875" customWidth="1"/>
    <col min="3" max="3" width="15.5703125" customWidth="1"/>
    <col min="4" max="4" width="16.5703125" customWidth="1"/>
    <col min="5" max="5" width="15.7109375" customWidth="1"/>
  </cols>
  <sheetData>
    <row r="1" spans="1:5" ht="21" x14ac:dyDescent="0.35">
      <c r="A1" s="40" t="s">
        <v>117</v>
      </c>
    </row>
    <row r="3" spans="1:5" x14ac:dyDescent="0.25">
      <c r="A3" t="s">
        <v>73</v>
      </c>
      <c r="C3" s="19"/>
      <c r="D3" s="19"/>
    </row>
    <row r="4" spans="1:5" x14ac:dyDescent="0.25">
      <c r="C4" s="19"/>
      <c r="D4" s="19" t="s">
        <v>74</v>
      </c>
    </row>
    <row r="5" spans="1:5" x14ac:dyDescent="0.25">
      <c r="C5" s="19" t="s">
        <v>17</v>
      </c>
      <c r="D5" s="19" t="s">
        <v>75</v>
      </c>
    </row>
    <row r="6" spans="1:5" x14ac:dyDescent="0.25">
      <c r="A6" s="26">
        <v>45622002</v>
      </c>
      <c r="B6" s="25" t="s">
        <v>94</v>
      </c>
      <c r="C6" s="27">
        <v>-33814.5</v>
      </c>
      <c r="D6" s="27"/>
    </row>
    <row r="7" spans="1:5" x14ac:dyDescent="0.25">
      <c r="A7" s="26">
        <v>45624202</v>
      </c>
      <c r="B7" s="25" t="s">
        <v>95</v>
      </c>
      <c r="C7" s="27">
        <v>-11828099.789999999</v>
      </c>
      <c r="D7" s="31">
        <f>-SUM('[2]2014'!$O$15:$O$17)</f>
        <v>-7725401.9600000009</v>
      </c>
    </row>
    <row r="9" spans="1:5" x14ac:dyDescent="0.25">
      <c r="B9" t="s">
        <v>116</v>
      </c>
      <c r="C9" s="24">
        <f>SUM(C6:C8)</f>
        <v>-11861914.289999999</v>
      </c>
      <c r="D9" s="24">
        <f>SUM(D6:D8)</f>
        <v>-7725401.9600000009</v>
      </c>
      <c r="E9" s="24"/>
    </row>
    <row r="10" spans="1:5" x14ac:dyDescent="0.25">
      <c r="D10" s="24"/>
    </row>
    <row r="13" spans="1:5" ht="86.45" x14ac:dyDescent="0.3">
      <c r="B13" s="38" t="s">
        <v>119</v>
      </c>
      <c r="C13" s="41">
        <f>+SUM('[2]2014'!$O$12:$O$14)</f>
        <v>2657180.34</v>
      </c>
    </row>
    <row r="16" spans="1:5" ht="14.45" x14ac:dyDescent="0.3">
      <c r="B16" s="29" t="s">
        <v>118</v>
      </c>
      <c r="C16" s="39">
        <f>+C9+C13</f>
        <v>-9204733.9499999993</v>
      </c>
    </row>
  </sheetData>
  <phoneticPr fontId="0" type="noConversion"/>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Divisor</vt:lpstr>
      <vt:lpstr>Land for future use</vt:lpstr>
      <vt:lpstr>FERC Fees</vt:lpstr>
      <vt:lpstr>Attach O, pg 3, ln 5</vt:lpstr>
      <vt:lpstr>Taxes other than inc tax</vt:lpstr>
      <vt:lpstr>Step-Up Trans.</vt:lpstr>
      <vt:lpstr>Wages &amp; Salaries</vt:lpstr>
      <vt:lpstr>Rent</vt:lpstr>
      <vt:lpstr>Tran. Rev.</vt:lpstr>
      <vt:lpstr>Inc. Tax</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cbrewster</dc:creator>
  <cp:lastModifiedBy>Jennifer M Stone</cp:lastModifiedBy>
  <cp:lastPrinted>2014-04-21T22:01:37Z</cp:lastPrinted>
  <dcterms:created xsi:type="dcterms:W3CDTF">2010-05-17T17:08:00Z</dcterms:created>
  <dcterms:modified xsi:type="dcterms:W3CDTF">2015-04-22T13:59:14Z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