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inancial Modeling\Attachment O (MISO)\Attachment O 2017\"/>
    </mc:Choice>
  </mc:AlternateContent>
  <bookViews>
    <workbookView xWindow="120" yWindow="315" windowWidth="19020" windowHeight="11400" tabRatio="833" activeTab="1"/>
  </bookViews>
  <sheets>
    <sheet name="Divisor" sheetId="1" r:id="rId1"/>
    <sheet name="AROs" sheetId="12" r:id="rId2"/>
    <sheet name="Land for future use" sheetId="2" r:id="rId3"/>
    <sheet name="FERC Fees" sheetId="3" r:id="rId4"/>
    <sheet name="Attach O, pg 3, ln 5" sheetId="4" r:id="rId5"/>
    <sheet name="Taxes other than inc tax" sheetId="5" r:id="rId6"/>
    <sheet name="Step-Up Trans." sheetId="7" r:id="rId7"/>
    <sheet name="Transmission Expenses" sheetId="11" r:id="rId8"/>
    <sheet name="Wages &amp; Salaries" sheetId="6" r:id="rId9"/>
    <sheet name="Rent" sheetId="9" r:id="rId10"/>
    <sheet name="Tran. Rev." sheetId="8" r:id="rId11"/>
    <sheet name="Inc. Tax" sheetId="10" r:id="rId12"/>
  </sheets>
  <externalReferences>
    <externalReference r:id="rId13"/>
    <externalReference r:id="rId14"/>
    <externalReference r:id="rId15"/>
  </externalReferences>
  <definedNames>
    <definedName name="_xlnm.Print_Titles" localSheetId="7">'Transmission Expenses'!$2:$4</definedName>
  </definedNames>
  <calcPr calcId="152511"/>
</workbook>
</file>

<file path=xl/calcChain.xml><?xml version="1.0" encoding="utf-8"?>
<calcChain xmlns="http://schemas.openxmlformats.org/spreadsheetml/2006/main">
  <c r="F20" i="12" l="1"/>
  <c r="C13" i="11" l="1"/>
  <c r="C11" i="11"/>
  <c r="D7" i="8" l="1"/>
  <c r="B5" i="6" l="1"/>
  <c r="B4" i="6"/>
  <c r="B8" i="6" l="1"/>
  <c r="B9" i="3"/>
  <c r="B10" i="3"/>
  <c r="B11" i="3"/>
  <c r="B12" i="3"/>
  <c r="B13" i="3"/>
  <c r="B14" i="3"/>
  <c r="B15" i="3"/>
  <c r="B16" i="3"/>
  <c r="B17" i="3"/>
  <c r="B18" i="3"/>
  <c r="B19" i="3"/>
  <c r="B8" i="3"/>
  <c r="C7" i="9" l="1"/>
  <c r="B21" i="3" l="1"/>
  <c r="B25" i="3" l="1"/>
  <c r="B24" i="3"/>
  <c r="B26" i="3"/>
  <c r="B9" i="6"/>
  <c r="B29" i="3" l="1"/>
  <c r="B27" i="3"/>
  <c r="C9" i="8"/>
  <c r="C16" i="8" s="1"/>
  <c r="D9" i="8"/>
  <c r="C17" i="8" s="1"/>
  <c r="B12" i="7"/>
  <c r="E9" i="5"/>
  <c r="B18" i="4"/>
  <c r="B11" i="4"/>
  <c r="B10" i="2"/>
  <c r="N39" i="1"/>
  <c r="O39" i="1" s="1"/>
  <c r="N38" i="1"/>
  <c r="O38" i="1" s="1"/>
  <c r="N35" i="1"/>
  <c r="O35" i="1" s="1"/>
  <c r="N34" i="1"/>
  <c r="O34" i="1" s="1"/>
  <c r="N31" i="1"/>
  <c r="O31" i="1" s="1"/>
  <c r="N30" i="1"/>
  <c r="O30" i="1" s="1"/>
  <c r="B18" i="1"/>
  <c r="B20" i="1" s="1"/>
  <c r="B20" i="4" l="1"/>
</calcChain>
</file>

<file path=xl/comments1.xml><?xml version="1.0" encoding="utf-8"?>
<comments xmlns="http://schemas.openxmlformats.org/spreadsheetml/2006/main">
  <authors>
    <author>Travis Siewert</author>
  </authors>
  <commentList>
    <comment ref="D7" authorId="0" shapeId="0">
      <text>
        <r>
          <rPr>
            <sz val="8"/>
            <color indexed="81"/>
            <rFont val="Tahoma"/>
            <family val="2"/>
          </rPr>
          <t xml:space="preserve">
Schedule 1, 2 and 9 Revenues from MISO.</t>
        </r>
      </text>
    </comment>
  </commentList>
</comments>
</file>

<file path=xl/sharedStrings.xml><?xml version="1.0" encoding="utf-8"?>
<sst xmlns="http://schemas.openxmlformats.org/spreadsheetml/2006/main" count="213" uniqueCount="173">
  <si>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</si>
  <si>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</si>
  <si>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</si>
  <si>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</si>
  <si>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</si>
  <si>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</si>
  <si>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</si>
  <si>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</si>
  <si>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</si>
  <si>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</si>
  <si>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</si>
  <si>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</si>
  <si>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</si>
  <si>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GFA #</t>
  </si>
  <si>
    <t>Do the above numbers include any GFA related load?  If yes, provide the following</t>
  </si>
  <si>
    <t xml:space="preserve">By month for each GFA, provide the GFA #, the GFA load, and the GFA transmission revenues </t>
  </si>
  <si>
    <t>June</t>
  </si>
  <si>
    <t>Total</t>
  </si>
  <si>
    <t>GFA Load</t>
  </si>
  <si>
    <t>GFA Trans Rev</t>
  </si>
  <si>
    <t>Sub total</t>
  </si>
  <si>
    <t>Land Held For Future Use</t>
  </si>
  <si>
    <t>Production</t>
  </si>
  <si>
    <t>Transmission</t>
  </si>
  <si>
    <t xml:space="preserve">Distribution </t>
  </si>
  <si>
    <t>Other</t>
  </si>
  <si>
    <t>Attachment O, page 3, line 4</t>
  </si>
  <si>
    <t xml:space="preserve">Attachment O, page 2, line 25 </t>
  </si>
  <si>
    <t>should be reported on Attachment O, page 2, line 25</t>
  </si>
  <si>
    <t>Attachment O divisor</t>
  </si>
  <si>
    <t>should be reported on Attachment O, page 1, line 8</t>
  </si>
  <si>
    <t>Transmisssion</t>
  </si>
  <si>
    <t>Distribution</t>
  </si>
  <si>
    <t>Should not include any capitalized wages</t>
  </si>
  <si>
    <t>Should not include any A&amp;G related wages</t>
  </si>
  <si>
    <t>Does this tie to RUS Form 12h.J.4?  If not please provide an explantion</t>
  </si>
  <si>
    <t>Attachment O, page 4, line 12 - 15</t>
  </si>
  <si>
    <t>Report on Attachment O, page 4, line 12</t>
  </si>
  <si>
    <t>Report on Attachment O, page 4, line 13</t>
  </si>
  <si>
    <t>Report on Attachment O, page 4, line 14</t>
  </si>
  <si>
    <t>Report on Attachment O, page 4, line 15</t>
  </si>
  <si>
    <t>recorded in account ________, relfected in I/S in A&amp;G exp</t>
  </si>
  <si>
    <t>Regulatory Commission Expense (provide a brief but descriptive list of charges)  Indicate if Transmission Related</t>
  </si>
  <si>
    <t>Taxes Other Than Income Taxes</t>
  </si>
  <si>
    <t>Highway &amp; Vehicle</t>
  </si>
  <si>
    <t>Gross</t>
  </si>
  <si>
    <t>Other - please explain</t>
  </si>
  <si>
    <t>Attachment O, page 3, line 13</t>
  </si>
  <si>
    <t>Attachment O, page 3, line 14</t>
  </si>
  <si>
    <t>Attachment O, page 3, line 16</t>
  </si>
  <si>
    <t>Fed &amp; State income Tax</t>
  </si>
  <si>
    <t>Not reported on Attach O</t>
  </si>
  <si>
    <t>Attachment O, page 3, line 17</t>
  </si>
  <si>
    <t>Attachment O, page 3, line 18</t>
  </si>
  <si>
    <t xml:space="preserve">  provide explanation if it doesn't</t>
  </si>
  <si>
    <t>EPRI Costs</t>
  </si>
  <si>
    <t>Attachment O, page 3, lines 5 and 5a</t>
  </si>
  <si>
    <t>Regulatory Commission Expenses</t>
  </si>
  <si>
    <t>General Advertising Expense - Customer</t>
  </si>
  <si>
    <t>Non Safety Advertising (provide a brief but descriptive list of charges)</t>
  </si>
  <si>
    <t>Administrative and General</t>
  </si>
  <si>
    <t>Not Reported on Attachment O</t>
  </si>
  <si>
    <t>Attachment O, page 4, line 3</t>
  </si>
  <si>
    <t>Step-Up Transformers</t>
  </si>
  <si>
    <t>Reid</t>
  </si>
  <si>
    <t>Reid CT</t>
  </si>
  <si>
    <t>Coleman 1</t>
  </si>
  <si>
    <t>Coleman 2</t>
  </si>
  <si>
    <t>Coleman 3</t>
  </si>
  <si>
    <t>Green 1</t>
  </si>
  <si>
    <t>Green 2</t>
  </si>
  <si>
    <t>Wilson</t>
  </si>
  <si>
    <t>Report the CP for Each Month in KWs</t>
  </si>
  <si>
    <t>Account 456.100 - 456.299 (Transmission Revenue)</t>
  </si>
  <si>
    <t>Included in</t>
  </si>
  <si>
    <t>Divisor</t>
  </si>
  <si>
    <t>Property**</t>
  </si>
  <si>
    <t>Payroll*</t>
  </si>
  <si>
    <t>Attachment O, page 4, line 30</t>
  </si>
  <si>
    <t>Account 454 (Rent from Electric Property)</t>
  </si>
  <si>
    <t>Account</t>
  </si>
  <si>
    <t>Account Description</t>
  </si>
  <si>
    <t>Amount</t>
  </si>
  <si>
    <t>$2,000.00 monthly transmission rent payment from SIPC</t>
  </si>
  <si>
    <t>Attachment O, page 5, footnote K</t>
  </si>
  <si>
    <t>Big Rivers estimates its current federal and state income tax rates to be zero.</t>
  </si>
  <si>
    <t>*All Transmission payroll taxes are functionalized and included in transmission operations &amp; maintenance</t>
  </si>
  <si>
    <t>Income will be patron related and therefore not taxable.</t>
  </si>
  <si>
    <t>Attachment O, page 1, line 11 &amp; 12 (Firm PTP contract demand - 5 year - Big Rivers Power Supply)</t>
  </si>
  <si>
    <t>**All  Transmission property taxes are functionalized and included in transmission operations and maintenance</t>
  </si>
  <si>
    <t>Big Rivers' member rates are bundled.  The transmission component cannot be segregated from the energy component.  Therefore, Big Rivers does not record</t>
  </si>
  <si>
    <t>GFA transmission revenue and GFA load (excluding city of Henderson) is included in the divisor.</t>
  </si>
  <si>
    <t>RENT FROM ELECTRIC PROPERTY-Transmission</t>
  </si>
  <si>
    <t>RENT FROM ELECTRIC PROPERTY-NonTransmission</t>
  </si>
  <si>
    <t>OTHER ELEC REV-HMP&amp;L-TRANS</t>
  </si>
  <si>
    <t>OTHER ELEC REV-MISO TRANS</t>
  </si>
  <si>
    <t>Should tie to RUS Form 12.a.A.23.b</t>
  </si>
  <si>
    <t>recorded in account 930.100, relfected in I/S in A&amp;G exp</t>
  </si>
  <si>
    <t>recorded in account 928.100, relfected in I/S in A&amp;G exp (Not Transmission Related)</t>
  </si>
  <si>
    <t>should tie to RUS Form 12h.A.22.e</t>
  </si>
  <si>
    <t>Schedule 10 FERC</t>
  </si>
  <si>
    <t>The following FERC fees were paid to MISO via Schedule 10-FERC during the year.</t>
  </si>
  <si>
    <t xml:space="preserve">   Total</t>
  </si>
  <si>
    <t>Account 456</t>
  </si>
  <si>
    <t>Attachment O, page 4, line 31 - 33</t>
  </si>
  <si>
    <t>Amount to report on Page 4, line 31</t>
  </si>
  <si>
    <t>incl in revenue requirement</t>
  </si>
  <si>
    <t>Amount to report on Page 4, line 32</t>
  </si>
  <si>
    <t>OTHER ELEC REV-WESTAR ENERGY, INC.-TRANS</t>
  </si>
  <si>
    <t>updated 03/21/18</t>
  </si>
  <si>
    <t>Jan-2017</t>
  </si>
  <si>
    <t>Feb-2017</t>
  </si>
  <si>
    <t>Mar-2017</t>
  </si>
  <si>
    <t>Apr-2017</t>
  </si>
  <si>
    <t>May-2017</t>
  </si>
  <si>
    <t>June-2017</t>
  </si>
  <si>
    <t>July-2017</t>
  </si>
  <si>
    <t>Aug-2017</t>
  </si>
  <si>
    <t>Sep-2017</t>
  </si>
  <si>
    <t>Oct-2017</t>
  </si>
  <si>
    <t>Nov-2017</t>
  </si>
  <si>
    <t>Dec-2017</t>
  </si>
  <si>
    <t>updated 3/21/18 (no change from prior year)</t>
  </si>
  <si>
    <t>updated 03/27/18</t>
  </si>
  <si>
    <t>updated 03/29/18</t>
  </si>
  <si>
    <t>updated 03/22/18 (no change from prior year)</t>
  </si>
  <si>
    <t>Total Entities</t>
  </si>
  <si>
    <t>ExpType</t>
  </si>
  <si>
    <t>Input_Loc</t>
  </si>
  <si>
    <t>Total Tasks</t>
  </si>
  <si>
    <t>FY17</t>
  </si>
  <si>
    <t>Current</t>
  </si>
  <si>
    <t>Actuals</t>
  </si>
  <si>
    <t>Y-T-D(Dec)</t>
  </si>
  <si>
    <t xml:space="preserve">     BRA0001 - President and CEO</t>
  </si>
  <si>
    <t>56110000-LOAD DISPATCHING</t>
  </si>
  <si>
    <t>all labor</t>
  </si>
  <si>
    <t xml:space="preserve">     BRA0014 - VP System Operations</t>
  </si>
  <si>
    <t>MISO annual fee ($330); Other ($961)</t>
  </si>
  <si>
    <t xml:space="preserve">     BRA0405 - Energy Control</t>
  </si>
  <si>
    <t>mostly labor</t>
  </si>
  <si>
    <t>BR-BONUS - Bonus/Incentive Pay Expense</t>
  </si>
  <si>
    <t>MISOES - MISO-Energy Services</t>
  </si>
  <si>
    <t>56140000-SCHEDULING, SYSTEM CONTROL &amp; DISPATCHING SERVICES</t>
  </si>
  <si>
    <t>56180000-RELIABILITY PLANNING &amp; STANDARDS DEVELOPMENT SERV</t>
  </si>
  <si>
    <t>561.1</t>
  </si>
  <si>
    <t>Attachment O, page 4, line 7</t>
  </si>
  <si>
    <t>ACCUM DEPR-ARO-GREEN ASH PONDS</t>
  </si>
  <si>
    <t>ACCUM DEPR-ARO-SII ASH PONDS</t>
  </si>
  <si>
    <t>ASSET RETIREMENT OBLIGATION-GREEN ASH PONDS</t>
  </si>
  <si>
    <t>ASSET RETIREMENT OBLIGATION-SII ASH PONDS</t>
  </si>
  <si>
    <t>DEPRECIATION EXPENSE-ARO-GREEN ASH PONDS</t>
  </si>
  <si>
    <t>DEPRECIATION EXPENSE-ARO-SII ASH PONDS</t>
  </si>
  <si>
    <t>ACCRETION EXPENSE-ARO-GREEN ASH PONDS</t>
  </si>
  <si>
    <t>ACCRETION EXPENSE-ARO-SII ASH PONDS</t>
  </si>
  <si>
    <t>Big Rivers</t>
  </si>
  <si>
    <t>Trial Balance</t>
  </si>
  <si>
    <t>Period : Dec-17</t>
  </si>
  <si>
    <t>Balance Type</t>
  </si>
  <si>
    <t>Year to Date</t>
  </si>
  <si>
    <t>Description</t>
  </si>
  <si>
    <t>Beginning Balance</t>
  </si>
  <si>
    <t>Debits</t>
  </si>
  <si>
    <t>Credits</t>
  </si>
  <si>
    <t>Ending Balance</t>
  </si>
  <si>
    <t>OTHER REG ASSET-ARO-GREEN ASH PONDS</t>
  </si>
  <si>
    <t>OTHER REG ASSET-ARO-SII ASH PONDS</t>
  </si>
  <si>
    <t>Exclude from Att O pg 2, Line 10</t>
  </si>
  <si>
    <t>Exclude from Att O pg 3, Line 10</t>
  </si>
  <si>
    <t>UTILITY PLANT-ARO-GREEN ASH PONDS</t>
  </si>
  <si>
    <t>UTILITY PLANT-ARO-SII ASH PONDS</t>
  </si>
  <si>
    <t>Exclude from Att O pg 2, Line 4</t>
  </si>
  <si>
    <t>Account Charged (verify these % annually)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</si>
</sst>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1"/>
      <color rgb="FFFFFFFF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</cellStyleXfs>
  <cellXfs count="71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left" indent="1"/>
    </xf>
    <xf numFmtId="0" fontId="3" fillId="0" borderId="0" xfId="0" applyFont="1"/>
    <xf numFmtId="0" fontId="4" fillId="0" borderId="0" xfId="0" applyFont="1" applyAlignment="1">
      <alignment horizontal="center"/>
    </xf>
    <xf numFmtId="165" fontId="0" fillId="0" borderId="0" xfId="2" applyNumberFormat="1" applyFont="1"/>
    <xf numFmtId="165" fontId="0" fillId="0" borderId="0" xfId="0" applyNumberFormat="1"/>
    <xf numFmtId="164" fontId="5" fillId="0" borderId="0" xfId="1" applyNumberFormat="1" applyFont="1"/>
    <xf numFmtId="164" fontId="0" fillId="2" borderId="0" xfId="1" applyNumberFormat="1" applyFont="1" applyFill="1"/>
    <xf numFmtId="164" fontId="0" fillId="2" borderId="1" xfId="1" applyNumberFormat="1" applyFont="1" applyFill="1" applyBorder="1"/>
    <xf numFmtId="165" fontId="0" fillId="2" borderId="0" xfId="2" applyNumberFormat="1" applyFont="1" applyFill="1"/>
    <xf numFmtId="165" fontId="0" fillId="2" borderId="2" xfId="2" applyNumberFormat="1" applyFont="1" applyFill="1" applyBorder="1"/>
    <xf numFmtId="164" fontId="0" fillId="2" borderId="3" xfId="1" applyNumberFormat="1" applyFont="1" applyFill="1" applyBorder="1"/>
    <xf numFmtId="164" fontId="0" fillId="0" borderId="4" xfId="1" applyNumberFormat="1" applyFont="1" applyBorder="1"/>
    <xf numFmtId="164" fontId="0" fillId="2" borderId="0" xfId="1" applyNumberFormat="1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164" fontId="1" fillId="0" borderId="5" xfId="1" applyNumberFormat="1" applyFont="1" applyFill="1" applyBorder="1"/>
    <xf numFmtId="41" fontId="0" fillId="0" borderId="0" xfId="2" applyNumberFormat="1" applyFont="1"/>
    <xf numFmtId="41" fontId="0" fillId="0" borderId="4" xfId="2" applyNumberFormat="1" applyFont="1" applyBorder="1"/>
    <xf numFmtId="49" fontId="0" fillId="0" borderId="0" xfId="0" applyNumberFormat="1"/>
    <xf numFmtId="39" fontId="0" fillId="0" borderId="0" xfId="0" applyNumberFormat="1"/>
    <xf numFmtId="0" fontId="11" fillId="0" borderId="0" xfId="3"/>
    <xf numFmtId="0" fontId="13" fillId="0" borderId="0" xfId="3" applyFont="1" applyAlignment="1">
      <alignment horizontal="center" vertical="center"/>
    </xf>
    <xf numFmtId="43" fontId="12" fillId="0" borderId="0" xfId="4" applyFont="1"/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/>
    </xf>
    <xf numFmtId="43" fontId="0" fillId="0" borderId="0" xfId="0" applyNumberFormat="1"/>
    <xf numFmtId="43" fontId="12" fillId="0" borderId="0" xfId="4" applyFont="1" applyFill="1"/>
    <xf numFmtId="44" fontId="0" fillId="0" borderId="0" xfId="2" applyFont="1"/>
    <xf numFmtId="17" fontId="0" fillId="0" borderId="0" xfId="0" quotePrefix="1" applyNumberFormat="1" applyAlignment="1">
      <alignment horizontal="left"/>
    </xf>
    <xf numFmtId="44" fontId="0" fillId="0" borderId="4" xfId="2" applyFont="1" applyBorder="1"/>
    <xf numFmtId="44" fontId="15" fillId="0" borderId="0" xfId="2" applyFont="1"/>
    <xf numFmtId="44" fontId="15" fillId="0" borderId="0" xfId="0" applyNumberFormat="1" applyFont="1"/>
    <xf numFmtId="0" fontId="0" fillId="0" borderId="4" xfId="0" applyBorder="1"/>
    <xf numFmtId="0" fontId="0" fillId="0" borderId="0" xfId="0" quotePrefix="1" applyAlignment="1">
      <alignment horizontal="left" vertical="top" wrapText="1"/>
    </xf>
    <xf numFmtId="7" fontId="0" fillId="0" borderId="0" xfId="0" applyNumberFormat="1"/>
    <xf numFmtId="0" fontId="6" fillId="0" borderId="0" xfId="0" quotePrefix="1" applyFont="1" applyAlignment="1">
      <alignment horizontal="left"/>
    </xf>
    <xf numFmtId="44" fontId="0" fillId="0" borderId="0" xfId="0" applyNumberFormat="1"/>
    <xf numFmtId="165" fontId="15" fillId="3" borderId="0" xfId="0" applyNumberFormat="1" applyFont="1" applyFill="1"/>
    <xf numFmtId="0" fontId="0" fillId="0" borderId="6" xfId="0" applyNumberFormat="1" applyFill="1" applyBorder="1" applyProtection="1">
      <protection locked="0"/>
    </xf>
    <xf numFmtId="3" fontId="0" fillId="0" borderId="6" xfId="0" quotePrefix="1" applyNumberFormat="1" applyFill="1" applyBorder="1" applyProtection="1">
      <protection locked="0"/>
    </xf>
    <xf numFmtId="0" fontId="0" fillId="0" borderId="0" xfId="0" quotePrefix="1"/>
    <xf numFmtId="3" fontId="17" fillId="0" borderId="7" xfId="0" applyNumberFormat="1" applyFont="1" applyFill="1" applyBorder="1" applyAlignment="1" applyProtection="1">
      <alignment horizontal="center"/>
      <protection locked="0"/>
    </xf>
    <xf numFmtId="3" fontId="17" fillId="0" borderId="0" xfId="0" applyNumberFormat="1" applyFont="1" applyFill="1" applyBorder="1" applyAlignment="1" applyProtection="1">
      <alignment horizontal="center"/>
      <protection locked="0"/>
    </xf>
    <xf numFmtId="3" fontId="17" fillId="0" borderId="8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/>
    <xf numFmtId="3" fontId="16" fillId="0" borderId="9" xfId="0" applyNumberFormat="1" applyFont="1" applyFill="1" applyBorder="1" applyProtection="1">
      <protection locked="0"/>
    </xf>
    <xf numFmtId="0" fontId="16" fillId="0" borderId="0" xfId="0" applyFont="1"/>
    <xf numFmtId="49" fontId="0" fillId="0" borderId="0" xfId="0" quotePrefix="1" applyNumberFormat="1"/>
    <xf numFmtId="0" fontId="15" fillId="0" borderId="0" xfId="0" applyFo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Fill="1"/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0" fontId="22" fillId="0" borderId="0" xfId="0" applyFont="1" applyFill="1"/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 wrapText="1"/>
    </xf>
    <xf numFmtId="0" fontId="23" fillId="0" borderId="0" xfId="0" applyFont="1" applyFill="1" applyAlignment="1">
      <alignment horizontal="right" vertical="top" wrapText="1"/>
    </xf>
    <xf numFmtId="0" fontId="23" fillId="0" borderId="6" xfId="0" applyFont="1" applyFill="1" applyBorder="1" applyAlignment="1">
      <alignment wrapText="1"/>
    </xf>
    <xf numFmtId="43" fontId="18" fillId="0" borderId="0" xfId="1" applyFont="1" applyFill="1" applyAlignment="1">
      <alignment horizontal="right" vertical="top"/>
    </xf>
    <xf numFmtId="43" fontId="19" fillId="0" borderId="0" xfId="1" applyFont="1" applyFill="1" applyAlignment="1"/>
    <xf numFmtId="43" fontId="19" fillId="0" borderId="0" xfId="1" applyFont="1" applyFill="1"/>
    <xf numFmtId="43" fontId="23" fillId="0" borderId="0" xfId="1" applyFont="1" applyFill="1" applyAlignment="1">
      <alignment vertical="top" wrapText="1"/>
    </xf>
    <xf numFmtId="43" fontId="23" fillId="0" borderId="6" xfId="1" applyFont="1" applyFill="1" applyBorder="1" applyAlignment="1">
      <alignment horizontal="right" wrapText="1"/>
    </xf>
    <xf numFmtId="43" fontId="0" fillId="0" borderId="0" xfId="1" applyFont="1"/>
    <xf numFmtId="3" fontId="0" fillId="3" borderId="0" xfId="0" applyNumberFormat="1" applyFill="1"/>
  </cellXfs>
  <cellStyles count="5">
    <cellStyle name="Comma" xfId="1" builtinId="3"/>
    <cellStyle name="Comma 2" xfId="4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mission%20Breakdown%20by%20Company_Febr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ing/Attachment%20O%20(MISO)/Attachment%20O%202016/1216%20Trial%20Balance-Final%20(01.25.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mission%20Detail%20fo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0 FERC"/>
      <sheetName val="Summary"/>
      <sheetName val="Feb-18"/>
      <sheetName val="Jan-18"/>
      <sheetName val="Dec-17"/>
      <sheetName val="Nov-17"/>
      <sheetName val="Oct-17"/>
      <sheetName val="Sep-17"/>
      <sheetName val="Aug-17"/>
      <sheetName val="Jul-17"/>
      <sheetName val="Jun-17"/>
      <sheetName val="May-17"/>
      <sheetName val="Apr-17"/>
      <sheetName val="Mar-17"/>
      <sheetName val="Feb-17"/>
      <sheetName val="Jan-17"/>
      <sheetName val="Dec-16"/>
      <sheetName val="Nov-16"/>
      <sheetName val="Oct-16"/>
      <sheetName val="Sept-16 "/>
      <sheetName val="Aug-16"/>
      <sheetName val="Jul-16"/>
      <sheetName val="Jun-16"/>
      <sheetName val="May-16"/>
      <sheetName val="Apr-16"/>
      <sheetName val="Mar-16"/>
      <sheetName val="Feb-16"/>
      <sheetName val="Jan-16"/>
      <sheetName val="Dec-15"/>
      <sheetName val="Nov-15"/>
      <sheetName val="Oct-15"/>
      <sheetName val="Sep-15"/>
      <sheetName val="Aug-15"/>
      <sheetName val="Jul-15"/>
      <sheetName val="Jun-15"/>
      <sheetName val="May-15"/>
      <sheetName val="Apr-15"/>
      <sheetName val="Mar-15"/>
      <sheetName val="Feb-15"/>
      <sheetName val="Jan-15"/>
      <sheetName val="Dec-14"/>
      <sheetName val="Nov-14"/>
      <sheetName val="Oct-14"/>
      <sheetName val="Sep-14"/>
      <sheetName val="Aug-14"/>
      <sheetName val="Jul-14"/>
      <sheetName val="Jun-14"/>
      <sheetName val="May-14"/>
      <sheetName val="Apr-14"/>
      <sheetName val="Mar-14"/>
      <sheetName val="Feb-14"/>
      <sheetName val="Jan-14-Rev.1"/>
      <sheetName val="Jan-14"/>
      <sheetName val="Dec-13"/>
      <sheetName val="Nov-13"/>
      <sheetName val="Oct-13"/>
      <sheetName val="Sept-13"/>
      <sheetName val="Aug-13"/>
      <sheetName val="Jul-13"/>
      <sheetName val="Jun-13"/>
      <sheetName val="May-13"/>
      <sheetName val="Apr-13"/>
      <sheetName val="Mar-13"/>
      <sheetName val="Feb-13"/>
      <sheetName val="Jan-13"/>
      <sheetName val="DEC-12"/>
      <sheetName val="Nov-12"/>
      <sheetName val="Oct-12"/>
      <sheetName val="Sep-12"/>
      <sheetName val="Aug-12"/>
      <sheetName val="Jul-12"/>
      <sheetName val="Jun-12"/>
      <sheetName val="May-12"/>
      <sheetName val="Apr-12"/>
      <sheetName val="Mar-12"/>
      <sheetName val="Feb-12"/>
      <sheetName val="Jan-12"/>
      <sheetName val="Dec-11"/>
      <sheetName val="Nov-11"/>
      <sheetName val="Oct-11"/>
      <sheetName val="Sep-11"/>
      <sheetName val="Aug-11"/>
      <sheetName val="July-11"/>
      <sheetName val="June-11"/>
      <sheetName val="May-11"/>
      <sheetName val="Apr-11"/>
      <sheetName val="Mar-11"/>
      <sheetName val="Feb-11"/>
      <sheetName val="Jan-11"/>
      <sheetName val="Dec-10"/>
      <sheetName val="Nov-10"/>
      <sheetName val="Oct-10"/>
      <sheetName val="Sep-10"/>
      <sheetName val="Aug-10"/>
      <sheetName val="July-10"/>
      <sheetName val="June-10"/>
      <sheetName val="May-10"/>
      <sheetName val="Sheet2"/>
      <sheetName val="Sheet3"/>
    </sheetNames>
    <sheetDataSet>
      <sheetData sheetId="0">
        <row r="4">
          <cell r="B4">
            <v>25664.06</v>
          </cell>
        </row>
        <row r="5">
          <cell r="B5">
            <v>15680.93</v>
          </cell>
        </row>
        <row r="6">
          <cell r="B6">
            <v>16830.84</v>
          </cell>
        </row>
        <row r="7">
          <cell r="B7">
            <v>17748.009999999998</v>
          </cell>
        </row>
        <row r="8">
          <cell r="B8">
            <v>21388.76</v>
          </cell>
        </row>
        <row r="9">
          <cell r="B9">
            <v>18844.22</v>
          </cell>
        </row>
        <row r="10">
          <cell r="B10">
            <v>22366.01</v>
          </cell>
        </row>
        <row r="11">
          <cell r="B11">
            <v>20205.14</v>
          </cell>
        </row>
        <row r="12">
          <cell r="B12">
            <v>19037.18</v>
          </cell>
        </row>
        <row r="13">
          <cell r="B13">
            <v>15935.51</v>
          </cell>
        </row>
        <row r="14">
          <cell r="B14">
            <v>13886.46</v>
          </cell>
        </row>
        <row r="15">
          <cell r="B15">
            <v>19189.259999999998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-16 PTD"/>
      <sheetName val="Dec-16 YTD"/>
    </sheetNames>
    <sheetDataSet>
      <sheetData sheetId="0"/>
      <sheetData sheetId="1">
        <row r="700">
          <cell r="F700">
            <v>-24000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4"/>
      <sheetName val="2015"/>
      <sheetName val="2016"/>
      <sheetName val="2017"/>
    </sheetNames>
    <sheetDataSet>
      <sheetData sheetId="0"/>
      <sheetData sheetId="1"/>
      <sheetData sheetId="2"/>
      <sheetData sheetId="3"/>
      <sheetData sheetId="4"/>
      <sheetData sheetId="5">
        <row r="28">
          <cell r="O28">
            <v>9802298.9800000004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O47"/>
  <sheetViews>
    <sheetView workbookViewId="0">
      <selection activeCell="C20" sqref="C20"/>
    </sheetView>
  </sheetViews>
  <sheetFormatPr defaultRowHeight="15" x14ac:dyDescent="0.25"/>
  <cols>
    <col min="1" max="1" width="16.42578125" customWidth="1"/>
    <col min="2" max="2" width="11.5703125" bestFit="1" customWidth="1"/>
    <col min="3" max="3" width="9.28515625" customWidth="1"/>
  </cols>
  <sheetData>
    <row r="1" spans="1:4" ht="22.5" x14ac:dyDescent="0.3">
      <c r="A1" s="16" t="s">
        <v>29</v>
      </c>
    </row>
    <row r="4" spans="1:4" x14ac:dyDescent="0.25">
      <c r="A4" s="3" t="s">
        <v>72</v>
      </c>
      <c r="B4" s="3"/>
      <c r="C4" s="3"/>
      <c r="D4" s="3"/>
    </row>
    <row r="6" spans="1:4" x14ac:dyDescent="0.25">
      <c r="A6" t="s">
        <v>0</v>
      </c>
      <c r="B6" s="1">
        <v>1248140</v>
      </c>
    </row>
    <row r="7" spans="1:4" x14ac:dyDescent="0.25">
      <c r="A7" t="s">
        <v>1</v>
      </c>
      <c r="B7" s="1">
        <v>1170230</v>
      </c>
    </row>
    <row r="8" spans="1:4" x14ac:dyDescent="0.25">
      <c r="A8" t="s">
        <v>2</v>
      </c>
      <c r="B8" s="1">
        <v>1118180</v>
      </c>
    </row>
    <row r="9" spans="1:4" x14ac:dyDescent="0.25">
      <c r="A9" t="s">
        <v>3</v>
      </c>
      <c r="B9" s="1">
        <v>1068380</v>
      </c>
    </row>
    <row r="10" spans="1:4" x14ac:dyDescent="0.25">
      <c r="A10" t="s">
        <v>4</v>
      </c>
      <c r="B10" s="1">
        <v>1137060</v>
      </c>
    </row>
    <row r="11" spans="1:4" x14ac:dyDescent="0.25">
      <c r="A11" t="s">
        <v>5</v>
      </c>
      <c r="B11" s="1">
        <v>1214940</v>
      </c>
    </row>
    <row r="12" spans="1:4" x14ac:dyDescent="0.25">
      <c r="A12" t="s">
        <v>6</v>
      </c>
      <c r="B12" s="1">
        <v>1278820</v>
      </c>
    </row>
    <row r="13" spans="1:4" x14ac:dyDescent="0.25">
      <c r="A13" t="s">
        <v>7</v>
      </c>
      <c r="B13" s="1">
        <v>1224980</v>
      </c>
    </row>
    <row r="14" spans="1:4" x14ac:dyDescent="0.25">
      <c r="A14" t="s">
        <v>8</v>
      </c>
      <c r="B14" s="1">
        <v>1195060</v>
      </c>
    </row>
    <row r="15" spans="1:4" x14ac:dyDescent="0.25">
      <c r="A15" t="s">
        <v>9</v>
      </c>
      <c r="B15" s="1">
        <v>1110280</v>
      </c>
    </row>
    <row r="16" spans="1:4" x14ac:dyDescent="0.25">
      <c r="A16" t="s">
        <v>10</v>
      </c>
      <c r="B16" s="1">
        <v>1100650</v>
      </c>
    </row>
    <row r="17" spans="1:15" x14ac:dyDescent="0.25">
      <c r="A17" t="s">
        <v>11</v>
      </c>
      <c r="B17" s="1">
        <v>1236480</v>
      </c>
    </row>
    <row r="18" spans="1:15" x14ac:dyDescent="0.25">
      <c r="A18" s="2" t="s">
        <v>20</v>
      </c>
      <c r="B18" s="1">
        <f>SUM(B6:B17)</f>
        <v>14103200</v>
      </c>
    </row>
    <row r="19" spans="1:15" x14ac:dyDescent="0.25">
      <c r="B19" s="1"/>
    </row>
    <row r="20" spans="1:15" x14ac:dyDescent="0.25">
      <c r="A20" t="s">
        <v>12</v>
      </c>
      <c r="B20" s="9">
        <f>B18/12</f>
        <v>1175266.6666666667</v>
      </c>
      <c r="C20" t="s">
        <v>30</v>
      </c>
    </row>
    <row r="22" spans="1:15" x14ac:dyDescent="0.25">
      <c r="B22" s="9">
        <v>0</v>
      </c>
      <c r="C22" t="s">
        <v>88</v>
      </c>
    </row>
    <row r="24" spans="1:15" x14ac:dyDescent="0.25">
      <c r="A24" t="s">
        <v>14</v>
      </c>
    </row>
    <row r="25" spans="1:15" x14ac:dyDescent="0.25">
      <c r="A25" t="s">
        <v>15</v>
      </c>
    </row>
    <row r="27" spans="1:15" x14ac:dyDescent="0.25">
      <c r="B27" s="4" t="s">
        <v>0</v>
      </c>
      <c r="C27" s="4" t="s">
        <v>1</v>
      </c>
      <c r="D27" s="4" t="s">
        <v>2</v>
      </c>
      <c r="E27" s="4" t="s">
        <v>3</v>
      </c>
      <c r="F27" s="4" t="s">
        <v>4</v>
      </c>
      <c r="G27" s="4" t="s">
        <v>16</v>
      </c>
      <c r="H27" s="4" t="s">
        <v>6</v>
      </c>
      <c r="I27" s="4" t="s">
        <v>7</v>
      </c>
      <c r="J27" s="4" t="s">
        <v>8</v>
      </c>
      <c r="K27" s="4" t="s">
        <v>9</v>
      </c>
      <c r="L27" s="4" t="s">
        <v>10</v>
      </c>
      <c r="M27" s="4" t="s">
        <v>11</v>
      </c>
      <c r="N27" s="4" t="s">
        <v>17</v>
      </c>
      <c r="O27" s="4" t="s">
        <v>12</v>
      </c>
    </row>
    <row r="29" spans="1:15" x14ac:dyDescent="0.25">
      <c r="A29" t="s">
        <v>13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2" t="s">
        <v>18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>SUM(B30:M30)</f>
        <v>0</v>
      </c>
      <c r="O30" s="1">
        <f>N30/12</f>
        <v>0</v>
      </c>
    </row>
    <row r="31" spans="1:15" x14ac:dyDescent="0.25">
      <c r="A31" s="2" t="s">
        <v>19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>
        <f>SUM(B31:M31)</f>
        <v>0</v>
      </c>
      <c r="O31" s="1">
        <f>N31/12</f>
        <v>0</v>
      </c>
    </row>
    <row r="32" spans="1:15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t="s">
        <v>13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2" t="s">
        <v>18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f>SUM(B34:M34)</f>
        <v>0</v>
      </c>
      <c r="O34" s="1">
        <f>N34/12</f>
        <v>0</v>
      </c>
    </row>
    <row r="35" spans="1:15" x14ac:dyDescent="0.25">
      <c r="A35" s="2" t="s">
        <v>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>SUM(B35:M35)</f>
        <v>0</v>
      </c>
      <c r="O35" s="1">
        <f>N35/12</f>
        <v>0</v>
      </c>
    </row>
    <row r="36" spans="1:15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t="s">
        <v>13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2" t="s">
        <v>18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f>SUM(B38:M38)</f>
        <v>0</v>
      </c>
      <c r="O38" s="1">
        <f>N38/12</f>
        <v>0</v>
      </c>
    </row>
    <row r="39" spans="1:15" x14ac:dyDescent="0.25">
      <c r="A39" s="2" t="s">
        <v>19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>
        <f>SUM(B39:M39)</f>
        <v>0</v>
      </c>
      <c r="O39" s="1">
        <f>N39/12</f>
        <v>0</v>
      </c>
    </row>
    <row r="40" spans="1:15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2" spans="1:15" x14ac:dyDescent="0.25">
      <c r="A42" t="s">
        <v>90</v>
      </c>
    </row>
    <row r="43" spans="1:15" x14ac:dyDescent="0.25">
      <c r="A43" t="s">
        <v>91</v>
      </c>
    </row>
    <row r="47" spans="1:15" x14ac:dyDescent="0.25">
      <c r="A47" t="s">
        <v>124</v>
      </c>
    </row>
  </sheetData>
  <phoneticPr fontId="0" type="noConversion"/>
  <pageMargins left="0.45" right="0.2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E13"/>
  <sheetViews>
    <sheetView workbookViewId="0">
      <selection activeCell="A14" sqref="A14"/>
    </sheetView>
  </sheetViews>
  <sheetFormatPr defaultRowHeight="15" x14ac:dyDescent="0.25"/>
  <cols>
    <col min="2" max="2" width="45.85546875" customWidth="1"/>
    <col min="3" max="3" width="14.7109375" customWidth="1"/>
  </cols>
  <sheetData>
    <row r="1" spans="1:5" ht="21" x14ac:dyDescent="0.35">
      <c r="A1" s="15" t="s">
        <v>78</v>
      </c>
    </row>
    <row r="3" spans="1:5" x14ac:dyDescent="0.25">
      <c r="A3" t="s">
        <v>79</v>
      </c>
    </row>
    <row r="5" spans="1:5" x14ac:dyDescent="0.25">
      <c r="A5" s="19" t="s">
        <v>80</v>
      </c>
      <c r="B5" s="19" t="s">
        <v>81</v>
      </c>
      <c r="C5" s="19" t="s">
        <v>82</v>
      </c>
    </row>
    <row r="6" spans="1:5" x14ac:dyDescent="0.25">
      <c r="A6" s="19">
        <v>45400001</v>
      </c>
      <c r="B6" s="23" t="s">
        <v>93</v>
      </c>
      <c r="C6" s="24">
        <v>0</v>
      </c>
    </row>
    <row r="7" spans="1:5" x14ac:dyDescent="0.25">
      <c r="A7" s="19">
        <v>45400002</v>
      </c>
      <c r="B7" s="23" t="s">
        <v>92</v>
      </c>
      <c r="C7" s="24">
        <f>'[2]Dec-16 YTD'!$F$700</f>
        <v>-24000</v>
      </c>
      <c r="E7" t="s">
        <v>83</v>
      </c>
    </row>
    <row r="13" spans="1:5" x14ac:dyDescent="0.25">
      <c r="A13" t="s">
        <v>109</v>
      </c>
    </row>
  </sheetData>
  <phoneticPr fontId="10" type="noConversion"/>
  <pageMargins left="0.75" right="0.75" top="1" bottom="1" header="0.5" footer="0.5"/>
  <pageSetup scale="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E21"/>
  <sheetViews>
    <sheetView workbookViewId="0">
      <selection activeCell="C17" sqref="C17"/>
    </sheetView>
  </sheetViews>
  <sheetFormatPr defaultRowHeight="15" x14ac:dyDescent="0.25"/>
  <cols>
    <col min="2" max="2" width="52.140625" bestFit="1" customWidth="1"/>
    <col min="3" max="3" width="15.5703125" customWidth="1"/>
    <col min="4" max="4" width="16.5703125" customWidth="1"/>
    <col min="5" max="5" width="15.7109375" customWidth="1"/>
  </cols>
  <sheetData>
    <row r="1" spans="1:5" ht="21" x14ac:dyDescent="0.35">
      <c r="A1" s="40" t="s">
        <v>104</v>
      </c>
    </row>
    <row r="3" spans="1:5" x14ac:dyDescent="0.25">
      <c r="A3" t="s">
        <v>73</v>
      </c>
      <c r="C3" s="19"/>
      <c r="D3" s="19"/>
    </row>
    <row r="4" spans="1:5" x14ac:dyDescent="0.25">
      <c r="C4" s="19"/>
      <c r="D4" s="19" t="s">
        <v>74</v>
      </c>
    </row>
    <row r="5" spans="1:5" x14ac:dyDescent="0.25">
      <c r="C5" s="19" t="s">
        <v>17</v>
      </c>
      <c r="D5" s="19" t="s">
        <v>75</v>
      </c>
    </row>
    <row r="6" spans="1:5" x14ac:dyDescent="0.25">
      <c r="A6" s="26">
        <v>45622002</v>
      </c>
      <c r="B6" s="25" t="s">
        <v>94</v>
      </c>
      <c r="C6" s="27">
        <v>22564.5</v>
      </c>
      <c r="D6" s="27"/>
    </row>
    <row r="7" spans="1:5" x14ac:dyDescent="0.25">
      <c r="A7" s="26">
        <v>45624202</v>
      </c>
      <c r="B7" s="25" t="s">
        <v>95</v>
      </c>
      <c r="C7" s="27">
        <v>11513973.710000001</v>
      </c>
      <c r="D7" s="31">
        <f>-'[3]2017'!$O$28</f>
        <v>-9802298.9800000004</v>
      </c>
    </row>
    <row r="8" spans="1:5" x14ac:dyDescent="0.25">
      <c r="A8">
        <v>45628502</v>
      </c>
      <c r="B8" t="s">
        <v>108</v>
      </c>
      <c r="C8" s="27">
        <v>1203690</v>
      </c>
    </row>
    <row r="9" spans="1:5" x14ac:dyDescent="0.25">
      <c r="B9" t="s">
        <v>103</v>
      </c>
      <c r="C9" s="24">
        <f>SUM(C6:C8)</f>
        <v>12740228.210000001</v>
      </c>
      <c r="D9" s="24">
        <f>SUM(D6:D8)</f>
        <v>-9802298.9800000004</v>
      </c>
      <c r="E9" s="24"/>
    </row>
    <row r="10" spans="1:5" x14ac:dyDescent="0.25">
      <c r="D10" s="24"/>
    </row>
    <row r="13" spans="1:5" x14ac:dyDescent="0.25">
      <c r="B13" s="38"/>
      <c r="C13" s="41"/>
    </row>
    <row r="16" spans="1:5" x14ac:dyDescent="0.25">
      <c r="B16" s="29" t="s">
        <v>105</v>
      </c>
      <c r="C16" s="39">
        <f>+C9</f>
        <v>12740228.210000001</v>
      </c>
    </row>
    <row r="17" spans="1:3" x14ac:dyDescent="0.25">
      <c r="B17" s="29" t="s">
        <v>107</v>
      </c>
      <c r="C17" s="24">
        <f>-D9</f>
        <v>9802298.9800000004</v>
      </c>
    </row>
    <row r="18" spans="1:3" x14ac:dyDescent="0.25">
      <c r="C18" s="24"/>
    </row>
    <row r="21" spans="1:3" x14ac:dyDescent="0.25">
      <c r="A21" t="s">
        <v>124</v>
      </c>
    </row>
  </sheetData>
  <phoneticPr fontId="0" type="noConversion"/>
  <pageMargins left="0.7" right="0.7" top="0.75" bottom="0.75" header="0.3" footer="0.3"/>
  <pageSetup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13"/>
  <sheetViews>
    <sheetView workbookViewId="0">
      <selection activeCell="A4" sqref="A4"/>
    </sheetView>
  </sheetViews>
  <sheetFormatPr defaultRowHeight="15" x14ac:dyDescent="0.25"/>
  <sheetData>
    <row r="1" spans="1:1" ht="21" x14ac:dyDescent="0.35">
      <c r="A1" s="15" t="s">
        <v>84</v>
      </c>
    </row>
    <row r="3" spans="1:1" x14ac:dyDescent="0.25">
      <c r="A3" t="s">
        <v>85</v>
      </c>
    </row>
    <row r="4" spans="1:1" x14ac:dyDescent="0.25">
      <c r="A4" t="s">
        <v>87</v>
      </c>
    </row>
    <row r="13" spans="1:1" x14ac:dyDescent="0.25">
      <c r="A13" t="s">
        <v>122</v>
      </c>
    </row>
  </sheetData>
  <phoneticPr fontId="1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0"/>
  <sheetViews>
    <sheetView tabSelected="1" workbookViewId="0">
      <selection activeCell="D7" sqref="D7"/>
    </sheetView>
  </sheetViews>
  <sheetFormatPr defaultRowHeight="15" x14ac:dyDescent="0.25"/>
  <cols>
    <col min="1" max="1" width="12.5703125" bestFit="1" customWidth="1"/>
    <col min="2" max="2" width="51.7109375" customWidth="1"/>
    <col min="3" max="3" width="14" style="69" bestFit="1" customWidth="1"/>
    <col min="4" max="5" width="14.28515625" style="69" bestFit="1" customWidth="1"/>
    <col min="6" max="6" width="15" style="69" bestFit="1" customWidth="1"/>
    <col min="7" max="7" width="30.28515625" bestFit="1" customWidth="1"/>
  </cols>
  <sheetData>
    <row r="1" spans="1:7" s="56" customFormat="1" ht="20.65" customHeight="1" x14ac:dyDescent="0.25">
      <c r="A1" s="57" t="s">
        <v>155</v>
      </c>
      <c r="B1" s="58" t="s">
        <v>156</v>
      </c>
      <c r="C1" s="58"/>
      <c r="D1" s="58"/>
      <c r="E1" s="64"/>
      <c r="F1" s="64"/>
      <c r="G1" s="59">
        <v>1</v>
      </c>
    </row>
    <row r="2" spans="1:7" s="56" customFormat="1" ht="20.65" customHeight="1" x14ac:dyDescent="0.25">
      <c r="A2" s="57"/>
      <c r="B2" s="60" t="s">
        <v>157</v>
      </c>
      <c r="C2" s="60"/>
      <c r="D2" s="60"/>
      <c r="E2" s="65"/>
      <c r="F2" s="65"/>
    </row>
    <row r="3" spans="1:7" s="56" customFormat="1" x14ac:dyDescent="0.25">
      <c r="C3" s="66"/>
      <c r="D3" s="66"/>
      <c r="E3" s="66"/>
      <c r="F3" s="66"/>
    </row>
    <row r="4" spans="1:7" s="56" customFormat="1" x14ac:dyDescent="0.25">
      <c r="A4" s="61"/>
      <c r="B4" s="62" t="s">
        <v>158</v>
      </c>
      <c r="C4" s="67" t="s">
        <v>159</v>
      </c>
      <c r="D4" s="66"/>
      <c r="E4" s="66"/>
      <c r="F4" s="66"/>
    </row>
    <row r="5" spans="1:7" s="56" customFormat="1" x14ac:dyDescent="0.25">
      <c r="C5" s="66"/>
      <c r="D5" s="66"/>
      <c r="E5" s="66"/>
      <c r="F5" s="66"/>
    </row>
    <row r="6" spans="1:7" s="56" customFormat="1" ht="24.75" x14ac:dyDescent="0.25">
      <c r="A6" s="63" t="s">
        <v>80</v>
      </c>
      <c r="B6" s="63" t="s">
        <v>160</v>
      </c>
      <c r="C6" s="68" t="s">
        <v>161</v>
      </c>
      <c r="D6" s="68" t="s">
        <v>162</v>
      </c>
      <c r="E6" s="68" t="s">
        <v>163</v>
      </c>
      <c r="F6" s="68" t="s">
        <v>164</v>
      </c>
    </row>
    <row r="8" spans="1:7" x14ac:dyDescent="0.25">
      <c r="A8">
        <v>10100401</v>
      </c>
      <c r="B8" t="s">
        <v>169</v>
      </c>
      <c r="C8" s="69">
        <v>3941549.81</v>
      </c>
      <c r="D8" s="69">
        <v>20109945.420000002</v>
      </c>
      <c r="E8" s="69">
        <v>0</v>
      </c>
      <c r="F8" s="69">
        <v>24051495.23</v>
      </c>
      <c r="G8" t="s">
        <v>171</v>
      </c>
    </row>
    <row r="9" spans="1:7" x14ac:dyDescent="0.25">
      <c r="A9">
        <v>10100402</v>
      </c>
      <c r="B9" t="s">
        <v>170</v>
      </c>
      <c r="C9" s="69">
        <v>2834618.73</v>
      </c>
      <c r="D9" s="69">
        <v>125533.69</v>
      </c>
      <c r="E9" s="69">
        <v>0</v>
      </c>
      <c r="F9" s="69">
        <v>2960152.42</v>
      </c>
      <c r="G9" t="s">
        <v>171</v>
      </c>
    </row>
    <row r="10" spans="1:7" x14ac:dyDescent="0.25">
      <c r="A10">
        <v>10800401</v>
      </c>
      <c r="B10" t="s">
        <v>147</v>
      </c>
      <c r="C10" s="69">
        <v>-757990.38</v>
      </c>
      <c r="D10" s="69">
        <v>0</v>
      </c>
      <c r="E10" s="69">
        <v>2001713.1</v>
      </c>
      <c r="F10" s="69">
        <v>-2759703.48</v>
      </c>
      <c r="G10" t="s">
        <v>167</v>
      </c>
    </row>
    <row r="11" spans="1:7" x14ac:dyDescent="0.25">
      <c r="A11">
        <v>10800402</v>
      </c>
      <c r="B11" t="s">
        <v>148</v>
      </c>
      <c r="C11" s="69">
        <v>-545118.99</v>
      </c>
      <c r="D11" s="69">
        <v>0</v>
      </c>
      <c r="E11" s="69">
        <v>338194.61</v>
      </c>
      <c r="F11" s="69">
        <v>-883313.6</v>
      </c>
      <c r="G11" t="s">
        <v>167</v>
      </c>
    </row>
    <row r="12" spans="1:7" x14ac:dyDescent="0.25">
      <c r="A12">
        <v>18230401</v>
      </c>
      <c r="B12" t="s">
        <v>165</v>
      </c>
      <c r="C12" s="69">
        <v>1050294.08</v>
      </c>
      <c r="D12" s="69">
        <v>3094454.46</v>
      </c>
      <c r="E12" s="69">
        <v>396986.31</v>
      </c>
      <c r="F12" s="69">
        <v>3747762.23</v>
      </c>
    </row>
    <row r="13" spans="1:7" x14ac:dyDescent="0.25">
      <c r="A13">
        <v>18230402</v>
      </c>
      <c r="B13" t="s">
        <v>166</v>
      </c>
      <c r="C13" s="69">
        <v>755333.12</v>
      </c>
      <c r="D13" s="69">
        <v>516145.56</v>
      </c>
      <c r="E13" s="69">
        <v>40689.19</v>
      </c>
      <c r="F13" s="69">
        <v>1230789.49</v>
      </c>
    </row>
    <row r="14" spans="1:7" x14ac:dyDescent="0.25">
      <c r="A14">
        <v>23000401</v>
      </c>
      <c r="B14" t="s">
        <v>149</v>
      </c>
      <c r="C14" s="69">
        <v>-4233853.51</v>
      </c>
      <c r="D14" s="69">
        <v>0</v>
      </c>
      <c r="E14" s="69">
        <v>20805700.469999999</v>
      </c>
      <c r="F14" s="69">
        <v>-25039553.98</v>
      </c>
    </row>
    <row r="15" spans="1:7" x14ac:dyDescent="0.25">
      <c r="A15">
        <v>23000402</v>
      </c>
      <c r="B15" t="s">
        <v>150</v>
      </c>
      <c r="C15" s="69">
        <v>-3044832.86</v>
      </c>
      <c r="D15" s="69">
        <v>0</v>
      </c>
      <c r="E15" s="69">
        <v>262795.45</v>
      </c>
      <c r="F15" s="69">
        <v>-3307628.31</v>
      </c>
    </row>
    <row r="16" spans="1:7" x14ac:dyDescent="0.25">
      <c r="A16">
        <v>40380401</v>
      </c>
      <c r="B16" t="s">
        <v>151</v>
      </c>
      <c r="C16" s="69">
        <v>0</v>
      </c>
      <c r="D16" s="69">
        <v>2297432.4300000002</v>
      </c>
      <c r="E16" s="69">
        <v>2297432.4300000002</v>
      </c>
      <c r="F16" s="69">
        <v>0</v>
      </c>
      <c r="G16" t="s">
        <v>168</v>
      </c>
    </row>
    <row r="17" spans="1:7" x14ac:dyDescent="0.25">
      <c r="A17">
        <v>40380402</v>
      </c>
      <c r="B17" t="s">
        <v>152</v>
      </c>
      <c r="C17" s="69">
        <v>0</v>
      </c>
      <c r="D17" s="69">
        <v>367039.59</v>
      </c>
      <c r="E17" s="69">
        <v>367039.59</v>
      </c>
      <c r="F17" s="69">
        <v>0</v>
      </c>
      <c r="G17" t="s">
        <v>168</v>
      </c>
    </row>
    <row r="18" spans="1:7" x14ac:dyDescent="0.25">
      <c r="A18">
        <v>41110401</v>
      </c>
      <c r="B18" t="s">
        <v>153</v>
      </c>
      <c r="C18" s="69">
        <v>0</v>
      </c>
      <c r="D18" s="69">
        <v>797022.03</v>
      </c>
      <c r="E18" s="69">
        <v>797022.03</v>
      </c>
      <c r="F18" s="69">
        <v>0</v>
      </c>
      <c r="G18" t="s">
        <v>168</v>
      </c>
    </row>
    <row r="19" spans="1:7" x14ac:dyDescent="0.25">
      <c r="A19">
        <v>41110402</v>
      </c>
      <c r="B19" t="s">
        <v>154</v>
      </c>
      <c r="C19" s="69">
        <v>0</v>
      </c>
      <c r="D19" s="69">
        <v>149105.97</v>
      </c>
      <c r="E19" s="69">
        <v>149105.97</v>
      </c>
      <c r="F19" s="69">
        <v>0</v>
      </c>
      <c r="G19" t="s">
        <v>168</v>
      </c>
    </row>
    <row r="20" spans="1:7" x14ac:dyDescent="0.25">
      <c r="F20" s="69">
        <f>SUM(F8:F19)</f>
        <v>-5.1222741603851318E-9</v>
      </c>
    </row>
  </sheetData>
  <mergeCells count="2">
    <mergeCell ref="B1:D1"/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21"/>
  <sheetViews>
    <sheetView workbookViewId="0">
      <selection activeCell="D7" sqref="D7"/>
    </sheetView>
  </sheetViews>
  <sheetFormatPr defaultRowHeight="15" x14ac:dyDescent="0.25"/>
  <cols>
    <col min="1" max="1" width="12.5703125" bestFit="1" customWidth="1"/>
    <col min="2" max="2" width="10" bestFit="1" customWidth="1"/>
    <col min="3" max="3" width="3.42578125" customWidth="1"/>
  </cols>
  <sheetData>
    <row r="1" spans="1:4" ht="18.75" x14ac:dyDescent="0.3">
      <c r="A1" s="17" t="s">
        <v>27</v>
      </c>
      <c r="B1" s="3"/>
      <c r="C1" s="3"/>
    </row>
    <row r="4" spans="1:4" x14ac:dyDescent="0.25">
      <c r="B4" t="s">
        <v>21</v>
      </c>
    </row>
    <row r="6" spans="1:4" x14ac:dyDescent="0.25">
      <c r="A6" t="s">
        <v>22</v>
      </c>
      <c r="B6" s="5">
        <v>225000</v>
      </c>
    </row>
    <row r="7" spans="1:4" x14ac:dyDescent="0.25">
      <c r="A7" t="s">
        <v>23</v>
      </c>
      <c r="B7" s="9">
        <v>0</v>
      </c>
      <c r="D7" t="s">
        <v>28</v>
      </c>
    </row>
    <row r="8" spans="1:4" x14ac:dyDescent="0.25">
      <c r="A8" t="s">
        <v>24</v>
      </c>
      <c r="B8" s="1">
        <v>0</v>
      </c>
    </row>
    <row r="9" spans="1:4" ht="17.25" x14ac:dyDescent="0.4">
      <c r="A9" t="s">
        <v>25</v>
      </c>
      <c r="B9" s="7">
        <v>0</v>
      </c>
    </row>
    <row r="10" spans="1:4" x14ac:dyDescent="0.25">
      <c r="B10" s="6">
        <f>SUM(B6:B9)</f>
        <v>225000</v>
      </c>
      <c r="D10" s="29" t="s">
        <v>99</v>
      </c>
    </row>
    <row r="21" spans="1:1" x14ac:dyDescent="0.25">
      <c r="A21" t="s">
        <v>124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D33"/>
  <sheetViews>
    <sheetView topLeftCell="A7" workbookViewId="0">
      <selection activeCell="G15" sqref="G15"/>
    </sheetView>
  </sheetViews>
  <sheetFormatPr defaultRowHeight="15" x14ac:dyDescent="0.25"/>
  <cols>
    <col min="1" max="1" width="41.42578125" customWidth="1"/>
    <col min="2" max="2" width="12.5703125" bestFit="1" customWidth="1"/>
  </cols>
  <sheetData>
    <row r="1" spans="1:4" ht="20.25" x14ac:dyDescent="0.3">
      <c r="A1" s="18" t="s">
        <v>26</v>
      </c>
      <c r="B1" s="3"/>
      <c r="C1" s="3"/>
      <c r="D1" s="3"/>
    </row>
    <row r="2" spans="1:4" ht="20.25" x14ac:dyDescent="0.3">
      <c r="A2" s="18"/>
      <c r="B2" s="3"/>
      <c r="C2" s="3"/>
      <c r="D2" s="3"/>
    </row>
    <row r="3" spans="1:4" x14ac:dyDescent="0.25">
      <c r="A3" s="29" t="s">
        <v>101</v>
      </c>
      <c r="B3" s="3"/>
      <c r="C3" s="3"/>
      <c r="D3" s="3"/>
    </row>
    <row r="5" spans="1:4" x14ac:dyDescent="0.25">
      <c r="A5" s="54" t="s">
        <v>100</v>
      </c>
      <c r="B5" s="55"/>
    </row>
    <row r="8" spans="1:4" x14ac:dyDescent="0.25">
      <c r="A8" s="29" t="s">
        <v>110</v>
      </c>
      <c r="B8" s="32">
        <f>+'[1]Schedule 10 FERC'!B4</f>
        <v>25664.06</v>
      </c>
    </row>
    <row r="9" spans="1:4" x14ac:dyDescent="0.25">
      <c r="A9" s="29" t="s">
        <v>111</v>
      </c>
      <c r="B9" s="32">
        <f>+'[1]Schedule 10 FERC'!B5</f>
        <v>15680.93</v>
      </c>
    </row>
    <row r="10" spans="1:4" x14ac:dyDescent="0.25">
      <c r="A10" s="29" t="s">
        <v>112</v>
      </c>
      <c r="B10" s="32">
        <f>+'[1]Schedule 10 FERC'!B6</f>
        <v>16830.84</v>
      </c>
    </row>
    <row r="11" spans="1:4" x14ac:dyDescent="0.25">
      <c r="A11" s="33" t="s">
        <v>113</v>
      </c>
      <c r="B11" s="32">
        <f>+'[1]Schedule 10 FERC'!B7</f>
        <v>17748.009999999998</v>
      </c>
    </row>
    <row r="12" spans="1:4" x14ac:dyDescent="0.25">
      <c r="A12" s="29" t="s">
        <v>114</v>
      </c>
      <c r="B12" s="32">
        <f>+'[1]Schedule 10 FERC'!B8</f>
        <v>21388.76</v>
      </c>
    </row>
    <row r="13" spans="1:4" x14ac:dyDescent="0.25">
      <c r="A13" s="29" t="s">
        <v>115</v>
      </c>
      <c r="B13" s="32">
        <f>+'[1]Schedule 10 FERC'!B9</f>
        <v>18844.22</v>
      </c>
    </row>
    <row r="14" spans="1:4" x14ac:dyDescent="0.25">
      <c r="A14" s="29" t="s">
        <v>116</v>
      </c>
      <c r="B14" s="32">
        <f>+'[1]Schedule 10 FERC'!B10</f>
        <v>22366.01</v>
      </c>
    </row>
    <row r="15" spans="1:4" x14ac:dyDescent="0.25">
      <c r="A15" s="29" t="s">
        <v>117</v>
      </c>
      <c r="B15" s="32">
        <f>+'[1]Schedule 10 FERC'!B11</f>
        <v>20205.14</v>
      </c>
    </row>
    <row r="16" spans="1:4" x14ac:dyDescent="0.25">
      <c r="A16" s="29" t="s">
        <v>118</v>
      </c>
      <c r="B16" s="32">
        <f>+'[1]Schedule 10 FERC'!B12</f>
        <v>19037.18</v>
      </c>
    </row>
    <row r="17" spans="1:2" x14ac:dyDescent="0.25">
      <c r="A17" s="29" t="s">
        <v>119</v>
      </c>
      <c r="B17" s="32">
        <f>+'[1]Schedule 10 FERC'!B13</f>
        <v>15935.51</v>
      </c>
    </row>
    <row r="18" spans="1:2" x14ac:dyDescent="0.25">
      <c r="A18" s="29" t="s">
        <v>120</v>
      </c>
      <c r="B18" s="32">
        <f>+'[1]Schedule 10 FERC'!B14</f>
        <v>13886.46</v>
      </c>
    </row>
    <row r="19" spans="1:2" x14ac:dyDescent="0.25">
      <c r="A19" s="29" t="s">
        <v>121</v>
      </c>
      <c r="B19" s="32">
        <f>+'[1]Schedule 10 FERC'!B15</f>
        <v>19189.259999999998</v>
      </c>
    </row>
    <row r="20" spans="1:2" x14ac:dyDescent="0.25">
      <c r="B20" s="32"/>
    </row>
    <row r="21" spans="1:2" x14ac:dyDescent="0.25">
      <c r="B21" s="35">
        <f>SUM(B8:B20)</f>
        <v>226776.37999999998</v>
      </c>
    </row>
    <row r="23" spans="1:2" x14ac:dyDescent="0.25">
      <c r="A23" s="37" t="s">
        <v>172</v>
      </c>
      <c r="B23" s="37" t="s">
        <v>82</v>
      </c>
    </row>
    <row r="24" spans="1:2" x14ac:dyDescent="0.25">
      <c r="A24">
        <v>561400</v>
      </c>
      <c r="B24" s="32">
        <f>+ROUND(B21*0.904,2)</f>
        <v>205005.85</v>
      </c>
    </row>
    <row r="25" spans="1:2" x14ac:dyDescent="0.25">
      <c r="A25">
        <v>561800</v>
      </c>
      <c r="B25" s="32">
        <f>+ROUND(B21*0.065,2)</f>
        <v>14740.46</v>
      </c>
    </row>
    <row r="26" spans="1:2" x14ac:dyDescent="0.25">
      <c r="A26">
        <v>575000</v>
      </c>
      <c r="B26" s="34">
        <f>+ROUND(B21*0.031,2)</f>
        <v>7030.07</v>
      </c>
    </row>
    <row r="27" spans="1:2" x14ac:dyDescent="0.25">
      <c r="A27" t="s">
        <v>102</v>
      </c>
      <c r="B27" s="36">
        <f>+SUM(B24:B26)</f>
        <v>226776.38</v>
      </c>
    </row>
    <row r="29" spans="1:2" x14ac:dyDescent="0.25">
      <c r="A29" t="s">
        <v>106</v>
      </c>
      <c r="B29" s="41">
        <f>+B24+B25</f>
        <v>219746.31</v>
      </c>
    </row>
    <row r="33" spans="1:1" x14ac:dyDescent="0.25">
      <c r="A33" t="s">
        <v>109</v>
      </c>
    </row>
  </sheetData>
  <mergeCells count="1">
    <mergeCell ref="A5:B5"/>
  </mergeCells>
  <phoneticPr fontId="0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26"/>
  <sheetViews>
    <sheetView workbookViewId="0">
      <selection activeCell="B20" sqref="B20"/>
    </sheetView>
  </sheetViews>
  <sheetFormatPr defaultRowHeight="15" x14ac:dyDescent="0.25"/>
  <cols>
    <col min="1" max="1" width="42.5703125" customWidth="1"/>
    <col min="2" max="2" width="12.5703125" bestFit="1" customWidth="1"/>
    <col min="3" max="3" width="11.5703125" bestFit="1" customWidth="1"/>
    <col min="4" max="4" width="2.85546875" customWidth="1"/>
    <col min="5" max="5" width="10.5703125" bestFit="1" customWidth="1"/>
  </cols>
  <sheetData>
    <row r="1" spans="1:5" ht="20.25" x14ac:dyDescent="0.3">
      <c r="A1" s="18" t="s">
        <v>56</v>
      </c>
      <c r="B1" s="3"/>
      <c r="C1" s="3"/>
      <c r="D1" s="3"/>
      <c r="E1" s="3"/>
    </row>
    <row r="4" spans="1:5" x14ac:dyDescent="0.25">
      <c r="A4" t="s">
        <v>55</v>
      </c>
      <c r="B4" s="5">
        <v>0</v>
      </c>
      <c r="C4" t="s">
        <v>41</v>
      </c>
    </row>
    <row r="8" spans="1:5" x14ac:dyDescent="0.25">
      <c r="A8" t="s">
        <v>42</v>
      </c>
    </row>
    <row r="9" spans="1:5" x14ac:dyDescent="0.25">
      <c r="A9" s="2" t="s">
        <v>57</v>
      </c>
      <c r="B9" s="5">
        <v>576588</v>
      </c>
      <c r="C9" t="s">
        <v>98</v>
      </c>
    </row>
    <row r="10" spans="1:5" x14ac:dyDescent="0.25">
      <c r="A10" s="28"/>
      <c r="B10" s="13"/>
      <c r="C10" s="29"/>
    </row>
    <row r="11" spans="1:5" x14ac:dyDescent="0.25">
      <c r="B11" s="5">
        <f>SUM(B9:B10)</f>
        <v>576588</v>
      </c>
    </row>
    <row r="13" spans="1:5" x14ac:dyDescent="0.25">
      <c r="A13" s="28"/>
      <c r="B13" s="1"/>
      <c r="C13" s="29"/>
    </row>
    <row r="16" spans="1:5" x14ac:dyDescent="0.25">
      <c r="A16" t="s">
        <v>59</v>
      </c>
    </row>
    <row r="17" spans="1:3" x14ac:dyDescent="0.25">
      <c r="A17" s="2" t="s">
        <v>58</v>
      </c>
      <c r="B17" s="13">
        <v>156807.04999999999</v>
      </c>
      <c r="C17" s="29" t="s">
        <v>97</v>
      </c>
    </row>
    <row r="18" spans="1:3" x14ac:dyDescent="0.25">
      <c r="B18" s="5">
        <f>SUM(B17:B17)</f>
        <v>156807.04999999999</v>
      </c>
    </row>
    <row r="20" spans="1:3" x14ac:dyDescent="0.25">
      <c r="B20" s="42">
        <f>+B11+B18</f>
        <v>733395.05</v>
      </c>
    </row>
    <row r="26" spans="1:3" x14ac:dyDescent="0.25">
      <c r="A26" t="s">
        <v>123</v>
      </c>
    </row>
  </sheetData>
  <phoneticPr fontId="0" type="noConversion"/>
  <pageMargins left="0.7" right="0.7" top="0.75" bottom="0.75" header="0.3" footer="0.3"/>
  <pageSetup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22"/>
  <sheetViews>
    <sheetView workbookViewId="0">
      <selection activeCell="A23" sqref="A23"/>
    </sheetView>
  </sheetViews>
  <sheetFormatPr defaultRowHeight="15" x14ac:dyDescent="0.25"/>
  <cols>
    <col min="5" max="5" width="12.5703125" bestFit="1" customWidth="1"/>
    <col min="6" max="6" width="2.7109375" customWidth="1"/>
  </cols>
  <sheetData>
    <row r="1" spans="1:7" ht="21" x14ac:dyDescent="0.35">
      <c r="A1" s="15" t="s">
        <v>43</v>
      </c>
      <c r="B1" s="15"/>
      <c r="C1" s="15"/>
      <c r="D1" s="15"/>
    </row>
    <row r="3" spans="1:7" x14ac:dyDescent="0.25">
      <c r="A3" t="s">
        <v>77</v>
      </c>
      <c r="E3" s="10">
        <v>0</v>
      </c>
      <c r="G3" t="s">
        <v>47</v>
      </c>
    </row>
    <row r="4" spans="1:7" x14ac:dyDescent="0.25">
      <c r="A4" t="s">
        <v>44</v>
      </c>
      <c r="E4" s="8">
        <v>0</v>
      </c>
      <c r="G4" t="s">
        <v>48</v>
      </c>
    </row>
    <row r="5" spans="1:7" x14ac:dyDescent="0.25">
      <c r="A5" t="s">
        <v>76</v>
      </c>
      <c r="E5" s="8">
        <v>0</v>
      </c>
      <c r="G5" t="s">
        <v>49</v>
      </c>
    </row>
    <row r="6" spans="1:7" x14ac:dyDescent="0.25">
      <c r="A6" t="s">
        <v>45</v>
      </c>
      <c r="E6" s="8">
        <v>0</v>
      </c>
      <c r="G6" t="s">
        <v>52</v>
      </c>
    </row>
    <row r="7" spans="1:7" x14ac:dyDescent="0.25">
      <c r="A7" t="s">
        <v>46</v>
      </c>
      <c r="E7" s="14">
        <v>0</v>
      </c>
      <c r="G7" t="s">
        <v>53</v>
      </c>
    </row>
    <row r="8" spans="1:7" x14ac:dyDescent="0.25">
      <c r="A8" t="s">
        <v>50</v>
      </c>
      <c r="E8" s="13">
        <v>7995.81</v>
      </c>
      <c r="G8" t="s">
        <v>51</v>
      </c>
    </row>
    <row r="9" spans="1:7" x14ac:dyDescent="0.25">
      <c r="A9" t="s">
        <v>17</v>
      </c>
      <c r="E9" s="5">
        <f>SUM(E3:E8)</f>
        <v>7995.81</v>
      </c>
      <c r="G9" t="s">
        <v>96</v>
      </c>
    </row>
    <row r="10" spans="1:7" x14ac:dyDescent="0.25">
      <c r="G10" t="s">
        <v>54</v>
      </c>
    </row>
    <row r="12" spans="1:7" x14ac:dyDescent="0.25">
      <c r="A12" t="s">
        <v>86</v>
      </c>
    </row>
    <row r="14" spans="1:7" x14ac:dyDescent="0.25">
      <c r="A14" t="s">
        <v>89</v>
      </c>
    </row>
    <row r="22" spans="1:1" x14ac:dyDescent="0.25">
      <c r="A22" t="s">
        <v>109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D17"/>
  <sheetViews>
    <sheetView workbookViewId="0">
      <selection activeCell="D12" sqref="D12"/>
    </sheetView>
  </sheetViews>
  <sheetFormatPr defaultRowHeight="15" x14ac:dyDescent="0.25"/>
  <cols>
    <col min="1" max="1" width="19.28515625" customWidth="1"/>
    <col min="2" max="2" width="11.85546875" customWidth="1"/>
    <col min="3" max="3" width="5.5703125" customWidth="1"/>
  </cols>
  <sheetData>
    <row r="1" spans="1:4" ht="21" x14ac:dyDescent="0.35">
      <c r="A1" s="15" t="s">
        <v>62</v>
      </c>
    </row>
    <row r="3" spans="1:4" x14ac:dyDescent="0.25">
      <c r="A3" t="s">
        <v>63</v>
      </c>
    </row>
    <row r="4" spans="1:4" x14ac:dyDescent="0.25">
      <c r="A4" t="s">
        <v>64</v>
      </c>
      <c r="B4" s="5">
        <v>107021.99</v>
      </c>
    </row>
    <row r="5" spans="1:4" x14ac:dyDescent="0.25">
      <c r="A5" t="s">
        <v>65</v>
      </c>
      <c r="B5" s="21">
        <v>179007.83</v>
      </c>
    </row>
    <row r="6" spans="1:4" x14ac:dyDescent="0.25">
      <c r="A6" t="s">
        <v>66</v>
      </c>
      <c r="B6" s="21">
        <v>354413.52</v>
      </c>
    </row>
    <row r="7" spans="1:4" x14ac:dyDescent="0.25">
      <c r="A7" t="s">
        <v>67</v>
      </c>
      <c r="B7" s="21">
        <v>336883.73</v>
      </c>
    </row>
    <row r="8" spans="1:4" x14ac:dyDescent="0.25">
      <c r="A8" t="s">
        <v>68</v>
      </c>
      <c r="B8" s="21">
        <v>309142.12</v>
      </c>
    </row>
    <row r="9" spans="1:4" x14ac:dyDescent="0.25">
      <c r="A9" t="s">
        <v>69</v>
      </c>
      <c r="B9" s="21">
        <v>989443</v>
      </c>
    </row>
    <row r="10" spans="1:4" x14ac:dyDescent="0.25">
      <c r="A10" t="s">
        <v>70</v>
      </c>
      <c r="B10" s="21">
        <v>1035893</v>
      </c>
    </row>
    <row r="11" spans="1:4" x14ac:dyDescent="0.25">
      <c r="A11" t="s">
        <v>71</v>
      </c>
      <c r="B11" s="22">
        <v>4957165.24</v>
      </c>
    </row>
    <row r="12" spans="1:4" x14ac:dyDescent="0.25">
      <c r="A12" t="s">
        <v>17</v>
      </c>
      <c r="B12" s="5">
        <f>SUM(B4:B11)</f>
        <v>8268970.4299999997</v>
      </c>
      <c r="D12" t="s">
        <v>62</v>
      </c>
    </row>
    <row r="17" spans="1:1" x14ac:dyDescent="0.25">
      <c r="A17" t="s">
        <v>125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G320"/>
  <sheetViews>
    <sheetView topLeftCell="A2" zoomScaleNormal="100" workbookViewId="0">
      <selection activeCell="C19" sqref="C19"/>
    </sheetView>
  </sheetViews>
  <sheetFormatPr defaultRowHeight="15" x14ac:dyDescent="0.25"/>
  <cols>
    <col min="1" max="1" width="44.85546875" customWidth="1"/>
    <col min="2" max="2" width="62.85546875" bestFit="1" customWidth="1"/>
    <col min="3" max="3" width="11" style="49" customWidth="1"/>
    <col min="4" max="4" width="3.5703125" customWidth="1"/>
    <col min="5" max="5" width="34.28515625" bestFit="1" customWidth="1"/>
  </cols>
  <sheetData>
    <row r="1" spans="1:7" ht="15" hidden="1" customHeight="1" x14ac:dyDescent="0.25">
      <c r="A1" s="43"/>
      <c r="B1" s="43"/>
      <c r="C1" s="44" t="s">
        <v>126</v>
      </c>
      <c r="D1" t="s">
        <v>127</v>
      </c>
      <c r="E1" s="45" t="s">
        <v>128</v>
      </c>
      <c r="F1" s="45" t="s">
        <v>129</v>
      </c>
      <c r="G1" s="45" t="s">
        <v>130</v>
      </c>
    </row>
    <row r="2" spans="1:7" x14ac:dyDescent="0.25">
      <c r="A2" s="43"/>
      <c r="B2" s="43"/>
      <c r="C2" s="46" t="s">
        <v>131</v>
      </c>
    </row>
    <row r="3" spans="1:7" x14ac:dyDescent="0.25">
      <c r="A3" s="43"/>
      <c r="B3" s="43"/>
      <c r="C3" s="47" t="s">
        <v>132</v>
      </c>
    </row>
    <row r="4" spans="1:7" ht="15.75" thickBot="1" x14ac:dyDescent="0.3">
      <c r="A4" s="43"/>
      <c r="B4" s="43"/>
      <c r="C4" s="48" t="s">
        <v>133</v>
      </c>
    </row>
    <row r="5" spans="1:7" x14ac:dyDescent="0.25">
      <c r="A5" s="45" t="s">
        <v>134</v>
      </c>
      <c r="B5" s="45" t="s">
        <v>135</v>
      </c>
      <c r="C5" s="49">
        <v>103778.68999999999</v>
      </c>
      <c r="E5" t="s">
        <v>136</v>
      </c>
    </row>
    <row r="6" spans="1:7" x14ac:dyDescent="0.25">
      <c r="A6" s="45" t="s">
        <v>137</v>
      </c>
      <c r="B6" s="45" t="s">
        <v>135</v>
      </c>
      <c r="C6" s="49">
        <v>1291.01</v>
      </c>
      <c r="E6" s="45" t="s">
        <v>138</v>
      </c>
    </row>
    <row r="7" spans="1:7" x14ac:dyDescent="0.25">
      <c r="A7" s="45" t="s">
        <v>139</v>
      </c>
      <c r="B7" s="45" t="s">
        <v>135</v>
      </c>
      <c r="C7" s="49">
        <v>1148782.3400000001</v>
      </c>
      <c r="E7" t="s">
        <v>140</v>
      </c>
    </row>
    <row r="8" spans="1:7" x14ac:dyDescent="0.25">
      <c r="A8" t="s">
        <v>141</v>
      </c>
      <c r="B8" s="45" t="s">
        <v>135</v>
      </c>
      <c r="C8" s="49">
        <v>0</v>
      </c>
    </row>
    <row r="9" spans="1:7" x14ac:dyDescent="0.25">
      <c r="A9" t="s">
        <v>142</v>
      </c>
      <c r="B9" s="45" t="s">
        <v>143</v>
      </c>
      <c r="C9" s="49">
        <v>958596.94000000018</v>
      </c>
    </row>
    <row r="10" spans="1:7" x14ac:dyDescent="0.25">
      <c r="A10" t="s">
        <v>142</v>
      </c>
      <c r="B10" s="45" t="s">
        <v>144</v>
      </c>
      <c r="C10" s="49">
        <v>56950</v>
      </c>
    </row>
    <row r="11" spans="1:7" s="51" customFormat="1" ht="15.75" thickBot="1" x14ac:dyDescent="0.3">
      <c r="A11" s="43"/>
      <c r="B11" s="43"/>
      <c r="C11" s="50">
        <f>SUM(C5:C10)</f>
        <v>2269398.9800000004</v>
      </c>
      <c r="E11" s="53" t="s">
        <v>146</v>
      </c>
    </row>
    <row r="12" spans="1:7" x14ac:dyDescent="0.25">
      <c r="A12" s="23"/>
      <c r="B12" s="23"/>
    </row>
    <row r="13" spans="1:7" x14ac:dyDescent="0.25">
      <c r="A13" s="23"/>
      <c r="B13" s="52" t="s">
        <v>145</v>
      </c>
      <c r="C13" s="49">
        <f>SUM(C5:C8)</f>
        <v>1253852.04</v>
      </c>
    </row>
    <row r="14" spans="1:7" x14ac:dyDescent="0.25">
      <c r="A14" s="23"/>
      <c r="B14" s="23"/>
    </row>
    <row r="15" spans="1:7" x14ac:dyDescent="0.25">
      <c r="A15" s="23"/>
      <c r="B15" s="23"/>
    </row>
    <row r="16" spans="1:7" x14ac:dyDescent="0.25">
      <c r="A16" s="23"/>
      <c r="B16" s="23"/>
    </row>
    <row r="17" spans="1:3" x14ac:dyDescent="0.25">
      <c r="A17" s="23"/>
      <c r="B17" s="23"/>
    </row>
    <row r="18" spans="1:3" x14ac:dyDescent="0.25">
      <c r="A18" s="23"/>
      <c r="B18" s="23"/>
    </row>
    <row r="19" spans="1:3" x14ac:dyDescent="0.25">
      <c r="A19" s="23"/>
      <c r="B19" s="23">
        <v>561400</v>
      </c>
      <c r="C19" s="70">
        <v>205005.85</v>
      </c>
    </row>
    <row r="20" spans="1:3" x14ac:dyDescent="0.25">
      <c r="A20" s="23"/>
      <c r="B20" s="23">
        <v>561800</v>
      </c>
      <c r="C20" s="70">
        <v>14740.46</v>
      </c>
    </row>
    <row r="21" spans="1:3" x14ac:dyDescent="0.25">
      <c r="A21" s="23"/>
      <c r="B21" s="23">
        <v>575000</v>
      </c>
      <c r="C21" s="49">
        <v>7030.07</v>
      </c>
    </row>
    <row r="22" spans="1:3" x14ac:dyDescent="0.25">
      <c r="A22" s="23"/>
      <c r="B22" s="23"/>
    </row>
    <row r="23" spans="1:3" x14ac:dyDescent="0.25">
      <c r="A23" s="23"/>
      <c r="B23" s="23"/>
    </row>
    <row r="24" spans="1:3" x14ac:dyDescent="0.25">
      <c r="A24" s="23"/>
      <c r="B24" s="23"/>
    </row>
    <row r="25" spans="1:3" x14ac:dyDescent="0.25">
      <c r="A25" s="23"/>
      <c r="B25" s="23"/>
    </row>
    <row r="26" spans="1:3" x14ac:dyDescent="0.25">
      <c r="A26" s="23"/>
      <c r="B26" s="23"/>
    </row>
    <row r="27" spans="1:3" x14ac:dyDescent="0.25">
      <c r="A27" s="23"/>
      <c r="B27" s="23"/>
    </row>
    <row r="28" spans="1:3" x14ac:dyDescent="0.25">
      <c r="A28" s="23"/>
      <c r="B28" s="23"/>
    </row>
    <row r="29" spans="1:3" x14ac:dyDescent="0.25">
      <c r="A29" s="23"/>
      <c r="B29" s="23"/>
    </row>
    <row r="30" spans="1:3" x14ac:dyDescent="0.25">
      <c r="A30" s="23"/>
      <c r="B30" s="23"/>
    </row>
    <row r="31" spans="1:3" x14ac:dyDescent="0.25">
      <c r="A31" s="23"/>
      <c r="B31" s="23"/>
    </row>
    <row r="32" spans="1:3" x14ac:dyDescent="0.25">
      <c r="A32" s="23"/>
      <c r="B32" s="23"/>
    </row>
    <row r="33" spans="1:2" x14ac:dyDescent="0.25">
      <c r="A33" s="23"/>
      <c r="B33" s="23"/>
    </row>
    <row r="34" spans="1:2" x14ac:dyDescent="0.25">
      <c r="A34" s="23"/>
      <c r="B34" s="23"/>
    </row>
    <row r="35" spans="1:2" x14ac:dyDescent="0.25">
      <c r="A35" s="23"/>
      <c r="B35" s="23"/>
    </row>
    <row r="36" spans="1:2" x14ac:dyDescent="0.25">
      <c r="A36" s="23"/>
      <c r="B36" s="23"/>
    </row>
    <row r="37" spans="1:2" x14ac:dyDescent="0.25">
      <c r="A37" s="23"/>
      <c r="B37" s="23"/>
    </row>
    <row r="38" spans="1:2" x14ac:dyDescent="0.25">
      <c r="A38" s="23"/>
      <c r="B38" s="23"/>
    </row>
    <row r="39" spans="1:2" x14ac:dyDescent="0.25">
      <c r="A39" s="23"/>
      <c r="B39" s="23"/>
    </row>
    <row r="40" spans="1:2" x14ac:dyDescent="0.25">
      <c r="A40" s="23"/>
      <c r="B40" s="23"/>
    </row>
    <row r="41" spans="1:2" x14ac:dyDescent="0.25">
      <c r="A41" s="23"/>
      <c r="B41" s="23"/>
    </row>
    <row r="42" spans="1:2" x14ac:dyDescent="0.25">
      <c r="A42" s="23"/>
      <c r="B42" s="23"/>
    </row>
    <row r="43" spans="1:2" x14ac:dyDescent="0.25">
      <c r="A43" s="23"/>
      <c r="B43" s="23"/>
    </row>
    <row r="44" spans="1:2" x14ac:dyDescent="0.25">
      <c r="A44" s="23"/>
      <c r="B44" s="23"/>
    </row>
    <row r="45" spans="1:2" x14ac:dyDescent="0.25">
      <c r="A45" s="23"/>
      <c r="B45" s="23"/>
    </row>
    <row r="46" spans="1:2" x14ac:dyDescent="0.25">
      <c r="A46" s="23"/>
      <c r="B46" s="23"/>
    </row>
    <row r="47" spans="1:2" x14ac:dyDescent="0.25">
      <c r="A47" s="23"/>
      <c r="B47" s="23"/>
    </row>
    <row r="48" spans="1:2" x14ac:dyDescent="0.25">
      <c r="A48" s="23"/>
      <c r="B48" s="23"/>
    </row>
    <row r="49" spans="1:2" x14ac:dyDescent="0.25">
      <c r="A49" s="23"/>
      <c r="B49" s="23"/>
    </row>
    <row r="50" spans="1:2" x14ac:dyDescent="0.25">
      <c r="A50" s="23"/>
      <c r="B50" s="23"/>
    </row>
    <row r="51" spans="1:2" x14ac:dyDescent="0.25">
      <c r="A51" s="23"/>
      <c r="B51" s="23"/>
    </row>
    <row r="52" spans="1:2" x14ac:dyDescent="0.25">
      <c r="A52" s="23"/>
      <c r="B52" s="23"/>
    </row>
    <row r="53" spans="1:2" x14ac:dyDescent="0.25">
      <c r="A53" s="23"/>
      <c r="B53" s="23"/>
    </row>
    <row r="54" spans="1:2" x14ac:dyDescent="0.25">
      <c r="A54" s="23"/>
      <c r="B54" s="23"/>
    </row>
    <row r="55" spans="1:2" x14ac:dyDescent="0.25">
      <c r="A55" s="23"/>
      <c r="B55" s="23"/>
    </row>
    <row r="56" spans="1:2" x14ac:dyDescent="0.25">
      <c r="A56" s="23"/>
      <c r="B56" s="23"/>
    </row>
    <row r="57" spans="1:2" x14ac:dyDescent="0.25">
      <c r="A57" s="23"/>
      <c r="B57" s="23"/>
    </row>
    <row r="58" spans="1:2" x14ac:dyDescent="0.25">
      <c r="A58" s="23"/>
      <c r="B58" s="23"/>
    </row>
    <row r="59" spans="1:2" x14ac:dyDescent="0.25">
      <c r="A59" s="23"/>
      <c r="B59" s="23"/>
    </row>
    <row r="60" spans="1:2" x14ac:dyDescent="0.25">
      <c r="A60" s="23"/>
      <c r="B60" s="23"/>
    </row>
    <row r="61" spans="1:2" x14ac:dyDescent="0.25">
      <c r="A61" s="23"/>
      <c r="B61" s="23"/>
    </row>
    <row r="62" spans="1:2" x14ac:dyDescent="0.25">
      <c r="A62" s="23"/>
      <c r="B62" s="23"/>
    </row>
    <row r="63" spans="1:2" x14ac:dyDescent="0.25">
      <c r="A63" s="23"/>
      <c r="B63" s="23"/>
    </row>
    <row r="64" spans="1:2" x14ac:dyDescent="0.25">
      <c r="A64" s="23"/>
      <c r="B64" s="23"/>
    </row>
    <row r="65" spans="1:2" x14ac:dyDescent="0.25">
      <c r="A65" s="23"/>
      <c r="B65" s="23"/>
    </row>
    <row r="66" spans="1:2" x14ac:dyDescent="0.25">
      <c r="A66" s="23"/>
      <c r="B66" s="23"/>
    </row>
    <row r="67" spans="1:2" x14ac:dyDescent="0.25">
      <c r="A67" s="23"/>
      <c r="B67" s="23"/>
    </row>
    <row r="68" spans="1:2" x14ac:dyDescent="0.25">
      <c r="A68" s="23"/>
      <c r="B68" s="23"/>
    </row>
    <row r="69" spans="1:2" x14ac:dyDescent="0.25">
      <c r="A69" s="23"/>
      <c r="B69" s="23"/>
    </row>
    <row r="70" spans="1:2" x14ac:dyDescent="0.25">
      <c r="A70" s="23"/>
      <c r="B70" s="23"/>
    </row>
    <row r="71" spans="1:2" x14ac:dyDescent="0.25">
      <c r="A71" s="23"/>
      <c r="B71" s="23"/>
    </row>
    <row r="72" spans="1:2" x14ac:dyDescent="0.25">
      <c r="A72" s="23"/>
      <c r="B72" s="23"/>
    </row>
    <row r="73" spans="1:2" x14ac:dyDescent="0.25">
      <c r="A73" s="23"/>
      <c r="B73" s="23"/>
    </row>
    <row r="74" spans="1:2" x14ac:dyDescent="0.25">
      <c r="A74" s="23"/>
      <c r="B74" s="23"/>
    </row>
    <row r="75" spans="1:2" x14ac:dyDescent="0.25">
      <c r="A75" s="23"/>
      <c r="B75" s="23"/>
    </row>
    <row r="76" spans="1:2" x14ac:dyDescent="0.25">
      <c r="A76" s="23"/>
      <c r="B76" s="23"/>
    </row>
    <row r="77" spans="1:2" x14ac:dyDescent="0.25">
      <c r="A77" s="23"/>
      <c r="B77" s="23"/>
    </row>
    <row r="78" spans="1:2" x14ac:dyDescent="0.25">
      <c r="A78" s="23"/>
      <c r="B78" s="23"/>
    </row>
    <row r="79" spans="1:2" x14ac:dyDescent="0.25">
      <c r="A79" s="23"/>
      <c r="B79" s="23"/>
    </row>
    <row r="80" spans="1:2" x14ac:dyDescent="0.25">
      <c r="A80" s="23"/>
      <c r="B80" s="23"/>
    </row>
    <row r="81" spans="1:2" x14ac:dyDescent="0.25">
      <c r="A81" s="23"/>
      <c r="B81" s="23"/>
    </row>
    <row r="82" spans="1:2" x14ac:dyDescent="0.25">
      <c r="A82" s="23"/>
      <c r="B82" s="23"/>
    </row>
    <row r="83" spans="1:2" x14ac:dyDescent="0.25">
      <c r="A83" s="23"/>
      <c r="B83" s="23"/>
    </row>
    <row r="84" spans="1:2" x14ac:dyDescent="0.25">
      <c r="A84" s="23"/>
      <c r="B84" s="23"/>
    </row>
    <row r="85" spans="1:2" x14ac:dyDescent="0.25">
      <c r="A85" s="23"/>
      <c r="B85" s="23"/>
    </row>
    <row r="86" spans="1:2" x14ac:dyDescent="0.25">
      <c r="A86" s="23"/>
      <c r="B86" s="23"/>
    </row>
    <row r="87" spans="1:2" x14ac:dyDescent="0.25">
      <c r="A87" s="23"/>
      <c r="B87" s="23"/>
    </row>
    <row r="88" spans="1:2" x14ac:dyDescent="0.25">
      <c r="A88" s="23"/>
      <c r="B88" s="23"/>
    </row>
    <row r="89" spans="1:2" x14ac:dyDescent="0.25">
      <c r="A89" s="23"/>
      <c r="B89" s="23"/>
    </row>
    <row r="90" spans="1:2" x14ac:dyDescent="0.25">
      <c r="A90" s="23"/>
      <c r="B90" s="23"/>
    </row>
    <row r="91" spans="1:2" x14ac:dyDescent="0.25">
      <c r="A91" s="23"/>
      <c r="B91" s="23"/>
    </row>
    <row r="92" spans="1:2" x14ac:dyDescent="0.25">
      <c r="A92" s="23"/>
      <c r="B92" s="23"/>
    </row>
    <row r="93" spans="1:2" x14ac:dyDescent="0.25">
      <c r="A93" s="23"/>
      <c r="B93" s="23"/>
    </row>
    <row r="94" spans="1:2" x14ac:dyDescent="0.25">
      <c r="A94" s="23"/>
      <c r="B94" s="23"/>
    </row>
    <row r="95" spans="1:2" x14ac:dyDescent="0.25">
      <c r="A95" s="23"/>
      <c r="B95" s="23"/>
    </row>
    <row r="96" spans="1:2" x14ac:dyDescent="0.25">
      <c r="A96" s="23"/>
      <c r="B96" s="23"/>
    </row>
    <row r="97" spans="1:2" x14ac:dyDescent="0.25">
      <c r="A97" s="23"/>
      <c r="B97" s="23"/>
    </row>
    <row r="98" spans="1:2" x14ac:dyDescent="0.25">
      <c r="A98" s="23"/>
      <c r="B98" s="23"/>
    </row>
    <row r="99" spans="1:2" x14ac:dyDescent="0.25">
      <c r="A99" s="23"/>
      <c r="B99" s="23"/>
    </row>
    <row r="100" spans="1:2" x14ac:dyDescent="0.25">
      <c r="A100" s="23"/>
      <c r="B100" s="23"/>
    </row>
    <row r="101" spans="1:2" x14ac:dyDescent="0.25">
      <c r="A101" s="23"/>
      <c r="B101" s="23"/>
    </row>
    <row r="102" spans="1:2" x14ac:dyDescent="0.25">
      <c r="A102" s="23"/>
      <c r="B102" s="23"/>
    </row>
    <row r="103" spans="1:2" x14ac:dyDescent="0.25">
      <c r="A103" s="23"/>
      <c r="B103" s="23"/>
    </row>
    <row r="104" spans="1:2" x14ac:dyDescent="0.25">
      <c r="A104" s="23"/>
      <c r="B104" s="23"/>
    </row>
    <row r="105" spans="1:2" x14ac:dyDescent="0.25">
      <c r="A105" s="23"/>
      <c r="B105" s="23"/>
    </row>
    <row r="106" spans="1:2" x14ac:dyDescent="0.25">
      <c r="A106" s="23"/>
      <c r="B106" s="23"/>
    </row>
    <row r="107" spans="1:2" x14ac:dyDescent="0.25">
      <c r="A107" s="23"/>
      <c r="B107" s="23"/>
    </row>
    <row r="108" spans="1:2" x14ac:dyDescent="0.25">
      <c r="A108" s="23"/>
      <c r="B108" s="23"/>
    </row>
    <row r="109" spans="1:2" x14ac:dyDescent="0.25">
      <c r="A109" s="23"/>
      <c r="B109" s="23"/>
    </row>
    <row r="110" spans="1:2" x14ac:dyDescent="0.25">
      <c r="A110" s="23"/>
      <c r="B110" s="23"/>
    </row>
    <row r="111" spans="1:2" x14ac:dyDescent="0.25">
      <c r="A111" s="23"/>
      <c r="B111" s="23"/>
    </row>
    <row r="112" spans="1:2" x14ac:dyDescent="0.25">
      <c r="A112" s="23"/>
      <c r="B112" s="23"/>
    </row>
    <row r="113" spans="1:2" x14ac:dyDescent="0.25">
      <c r="A113" s="23"/>
      <c r="B113" s="23"/>
    </row>
    <row r="114" spans="1:2" x14ac:dyDescent="0.25">
      <c r="A114" s="23"/>
      <c r="B114" s="23"/>
    </row>
    <row r="115" spans="1:2" x14ac:dyDescent="0.25">
      <c r="A115" s="23"/>
      <c r="B115" s="23"/>
    </row>
    <row r="116" spans="1:2" x14ac:dyDescent="0.25">
      <c r="A116" s="23"/>
      <c r="B116" s="23"/>
    </row>
    <row r="117" spans="1:2" x14ac:dyDescent="0.25">
      <c r="A117" s="23"/>
      <c r="B117" s="23"/>
    </row>
    <row r="118" spans="1:2" x14ac:dyDescent="0.25">
      <c r="A118" s="23"/>
      <c r="B118" s="23"/>
    </row>
    <row r="119" spans="1:2" x14ac:dyDescent="0.25">
      <c r="A119" s="23"/>
      <c r="B119" s="23"/>
    </row>
    <row r="120" spans="1:2" x14ac:dyDescent="0.25">
      <c r="A120" s="23"/>
      <c r="B120" s="23"/>
    </row>
    <row r="121" spans="1:2" x14ac:dyDescent="0.25">
      <c r="A121" s="23"/>
      <c r="B121" s="23"/>
    </row>
    <row r="122" spans="1:2" x14ac:dyDescent="0.25">
      <c r="A122" s="23"/>
      <c r="B122" s="23"/>
    </row>
    <row r="123" spans="1:2" x14ac:dyDescent="0.25">
      <c r="A123" s="23"/>
      <c r="B123" s="23"/>
    </row>
    <row r="124" spans="1:2" x14ac:dyDescent="0.25">
      <c r="A124" s="23"/>
      <c r="B124" s="23"/>
    </row>
    <row r="125" spans="1:2" x14ac:dyDescent="0.25">
      <c r="A125" s="23"/>
      <c r="B125" s="23"/>
    </row>
    <row r="126" spans="1:2" x14ac:dyDescent="0.25">
      <c r="A126" s="23"/>
      <c r="B126" s="23"/>
    </row>
    <row r="127" spans="1:2" x14ac:dyDescent="0.25">
      <c r="A127" s="23"/>
      <c r="B127" s="23"/>
    </row>
    <row r="128" spans="1:2" x14ac:dyDescent="0.25">
      <c r="A128" s="23"/>
      <c r="B128" s="23"/>
    </row>
    <row r="129" spans="1:2" x14ac:dyDescent="0.25">
      <c r="A129" s="23"/>
      <c r="B129" s="23"/>
    </row>
    <row r="130" spans="1:2" x14ac:dyDescent="0.25">
      <c r="A130" s="23"/>
      <c r="B130" s="23"/>
    </row>
    <row r="131" spans="1:2" x14ac:dyDescent="0.25">
      <c r="A131" s="23"/>
      <c r="B131" s="23"/>
    </row>
    <row r="132" spans="1:2" x14ac:dyDescent="0.25">
      <c r="A132" s="23"/>
      <c r="B132" s="23"/>
    </row>
    <row r="133" spans="1:2" x14ac:dyDescent="0.25">
      <c r="A133" s="23"/>
      <c r="B133" s="23"/>
    </row>
    <row r="134" spans="1:2" x14ac:dyDescent="0.25">
      <c r="A134" s="23"/>
      <c r="B134" s="23"/>
    </row>
    <row r="135" spans="1:2" x14ac:dyDescent="0.25">
      <c r="A135" s="23"/>
      <c r="B135" s="23"/>
    </row>
    <row r="136" spans="1:2" x14ac:dyDescent="0.25">
      <c r="A136" s="23"/>
      <c r="B136" s="23"/>
    </row>
    <row r="137" spans="1:2" x14ac:dyDescent="0.25">
      <c r="A137" s="23"/>
      <c r="B137" s="23"/>
    </row>
    <row r="138" spans="1:2" x14ac:dyDescent="0.25">
      <c r="A138" s="23"/>
      <c r="B138" s="23"/>
    </row>
    <row r="139" spans="1:2" x14ac:dyDescent="0.25">
      <c r="A139" s="23"/>
      <c r="B139" s="23"/>
    </row>
    <row r="140" spans="1:2" x14ac:dyDescent="0.25">
      <c r="A140" s="23"/>
      <c r="B140" s="23"/>
    </row>
    <row r="141" spans="1:2" x14ac:dyDescent="0.25">
      <c r="A141" s="23"/>
      <c r="B141" s="23"/>
    </row>
    <row r="142" spans="1:2" x14ac:dyDescent="0.25">
      <c r="A142" s="23"/>
      <c r="B142" s="23"/>
    </row>
    <row r="143" spans="1:2" x14ac:dyDescent="0.25">
      <c r="A143" s="23"/>
      <c r="B143" s="23"/>
    </row>
    <row r="144" spans="1:2" x14ac:dyDescent="0.25">
      <c r="A144" s="23"/>
      <c r="B144" s="23"/>
    </row>
    <row r="145" spans="1:2" x14ac:dyDescent="0.25">
      <c r="A145" s="23"/>
      <c r="B145" s="23"/>
    </row>
    <row r="146" spans="1:2" x14ac:dyDescent="0.25">
      <c r="A146" s="23"/>
      <c r="B146" s="23"/>
    </row>
    <row r="147" spans="1:2" x14ac:dyDescent="0.25">
      <c r="A147" s="23"/>
      <c r="B147" s="23"/>
    </row>
    <row r="148" spans="1:2" x14ac:dyDescent="0.25">
      <c r="A148" s="23"/>
      <c r="B148" s="23"/>
    </row>
    <row r="149" spans="1:2" x14ac:dyDescent="0.25">
      <c r="A149" s="23"/>
      <c r="B149" s="23"/>
    </row>
    <row r="150" spans="1:2" x14ac:dyDescent="0.25">
      <c r="A150" s="23"/>
      <c r="B150" s="23"/>
    </row>
    <row r="151" spans="1:2" x14ac:dyDescent="0.25">
      <c r="A151" s="23"/>
      <c r="B151" s="23"/>
    </row>
    <row r="152" spans="1:2" x14ac:dyDescent="0.25">
      <c r="A152" s="23"/>
      <c r="B152" s="23"/>
    </row>
    <row r="153" spans="1:2" x14ac:dyDescent="0.25">
      <c r="A153" s="23"/>
      <c r="B153" s="23"/>
    </row>
    <row r="154" spans="1:2" x14ac:dyDescent="0.25">
      <c r="A154" s="23"/>
      <c r="B154" s="23"/>
    </row>
    <row r="155" spans="1:2" x14ac:dyDescent="0.25">
      <c r="A155" s="23"/>
      <c r="B155" s="23"/>
    </row>
    <row r="156" spans="1:2" x14ac:dyDescent="0.25">
      <c r="A156" s="23"/>
      <c r="B156" s="23"/>
    </row>
    <row r="157" spans="1:2" x14ac:dyDescent="0.25">
      <c r="A157" s="23"/>
      <c r="B157" s="23"/>
    </row>
    <row r="158" spans="1:2" x14ac:dyDescent="0.25">
      <c r="A158" s="23"/>
      <c r="B158" s="23"/>
    </row>
    <row r="159" spans="1:2" x14ac:dyDescent="0.25">
      <c r="A159" s="23"/>
      <c r="B159" s="23"/>
    </row>
    <row r="160" spans="1:2" x14ac:dyDescent="0.25">
      <c r="A160" s="23"/>
      <c r="B160" s="23"/>
    </row>
    <row r="161" spans="1:2" x14ac:dyDescent="0.25">
      <c r="A161" s="23"/>
      <c r="B161" s="23"/>
    </row>
    <row r="162" spans="1:2" x14ac:dyDescent="0.25">
      <c r="A162" s="23"/>
      <c r="B162" s="23"/>
    </row>
    <row r="163" spans="1:2" x14ac:dyDescent="0.25">
      <c r="A163" s="23"/>
      <c r="B163" s="23"/>
    </row>
    <row r="164" spans="1:2" x14ac:dyDescent="0.25">
      <c r="A164" s="23"/>
      <c r="B164" s="23"/>
    </row>
    <row r="165" spans="1:2" x14ac:dyDescent="0.25">
      <c r="A165" s="23"/>
      <c r="B165" s="23"/>
    </row>
    <row r="166" spans="1:2" x14ac:dyDescent="0.25">
      <c r="A166" s="23"/>
      <c r="B166" s="23"/>
    </row>
    <row r="167" spans="1:2" x14ac:dyDescent="0.25">
      <c r="A167" s="23"/>
      <c r="B167" s="23"/>
    </row>
    <row r="168" spans="1:2" x14ac:dyDescent="0.25">
      <c r="A168" s="23"/>
      <c r="B168" s="23"/>
    </row>
    <row r="169" spans="1:2" x14ac:dyDescent="0.25">
      <c r="A169" s="23"/>
      <c r="B169" s="23"/>
    </row>
    <row r="170" spans="1:2" x14ac:dyDescent="0.25">
      <c r="A170" s="23"/>
      <c r="B170" s="23"/>
    </row>
    <row r="171" spans="1:2" x14ac:dyDescent="0.25">
      <c r="A171" s="23"/>
      <c r="B171" s="23"/>
    </row>
    <row r="172" spans="1:2" x14ac:dyDescent="0.25">
      <c r="A172" s="23"/>
      <c r="B172" s="23"/>
    </row>
    <row r="173" spans="1:2" x14ac:dyDescent="0.25">
      <c r="A173" s="23"/>
      <c r="B173" s="23"/>
    </row>
    <row r="174" spans="1:2" x14ac:dyDescent="0.25">
      <c r="A174" s="23"/>
      <c r="B174" s="23"/>
    </row>
    <row r="175" spans="1:2" x14ac:dyDescent="0.25">
      <c r="A175" s="23"/>
      <c r="B175" s="23"/>
    </row>
    <row r="176" spans="1:2" x14ac:dyDescent="0.25">
      <c r="A176" s="23"/>
      <c r="B176" s="23"/>
    </row>
    <row r="177" spans="1:2" x14ac:dyDescent="0.25">
      <c r="A177" s="23"/>
      <c r="B177" s="23"/>
    </row>
    <row r="178" spans="1:2" x14ac:dyDescent="0.25">
      <c r="A178" s="23"/>
      <c r="B178" s="23"/>
    </row>
    <row r="179" spans="1:2" x14ac:dyDescent="0.25">
      <c r="A179" s="23"/>
      <c r="B179" s="23"/>
    </row>
    <row r="180" spans="1:2" x14ac:dyDescent="0.25">
      <c r="A180" s="23"/>
      <c r="B180" s="23"/>
    </row>
    <row r="181" spans="1:2" x14ac:dyDescent="0.25">
      <c r="A181" s="23"/>
      <c r="B181" s="23"/>
    </row>
    <row r="182" spans="1:2" x14ac:dyDescent="0.25">
      <c r="A182" s="23"/>
      <c r="B182" s="23"/>
    </row>
    <row r="183" spans="1:2" x14ac:dyDescent="0.25">
      <c r="A183" s="23"/>
      <c r="B183" s="23"/>
    </row>
    <row r="184" spans="1:2" x14ac:dyDescent="0.25">
      <c r="A184" s="23"/>
      <c r="B184" s="23"/>
    </row>
    <row r="185" spans="1:2" x14ac:dyDescent="0.25">
      <c r="A185" s="23"/>
      <c r="B185" s="23"/>
    </row>
    <row r="186" spans="1:2" x14ac:dyDescent="0.25">
      <c r="A186" s="23"/>
      <c r="B186" s="23"/>
    </row>
    <row r="187" spans="1:2" x14ac:dyDescent="0.25">
      <c r="A187" s="23"/>
      <c r="B187" s="23"/>
    </row>
    <row r="188" spans="1:2" x14ac:dyDescent="0.25">
      <c r="A188" s="23"/>
      <c r="B188" s="23"/>
    </row>
    <row r="189" spans="1:2" x14ac:dyDescent="0.25">
      <c r="A189" s="23"/>
      <c r="B189" s="23"/>
    </row>
    <row r="190" spans="1:2" x14ac:dyDescent="0.25">
      <c r="A190" s="23"/>
      <c r="B190" s="23"/>
    </row>
    <row r="191" spans="1:2" x14ac:dyDescent="0.25">
      <c r="A191" s="23"/>
      <c r="B191" s="23"/>
    </row>
    <row r="192" spans="1:2" x14ac:dyDescent="0.25">
      <c r="A192" s="23"/>
      <c r="B192" s="23"/>
    </row>
    <row r="193" spans="1:2" x14ac:dyDescent="0.25">
      <c r="A193" s="23"/>
      <c r="B193" s="23"/>
    </row>
    <row r="194" spans="1:2" x14ac:dyDescent="0.25">
      <c r="A194" s="23"/>
      <c r="B194" s="23"/>
    </row>
    <row r="195" spans="1:2" x14ac:dyDescent="0.25">
      <c r="A195" s="23"/>
      <c r="B195" s="23"/>
    </row>
    <row r="196" spans="1:2" x14ac:dyDescent="0.25">
      <c r="A196" s="23"/>
      <c r="B196" s="23"/>
    </row>
    <row r="197" spans="1:2" x14ac:dyDescent="0.25">
      <c r="A197" s="23"/>
      <c r="B197" s="23"/>
    </row>
    <row r="198" spans="1:2" x14ac:dyDescent="0.25">
      <c r="A198" s="23"/>
      <c r="B198" s="23"/>
    </row>
    <row r="199" spans="1:2" x14ac:dyDescent="0.25">
      <c r="A199" s="23"/>
      <c r="B199" s="23"/>
    </row>
    <row r="200" spans="1:2" x14ac:dyDescent="0.25">
      <c r="A200" s="23"/>
      <c r="B200" s="23"/>
    </row>
    <row r="201" spans="1:2" x14ac:dyDescent="0.25">
      <c r="A201" s="23"/>
      <c r="B201" s="23"/>
    </row>
    <row r="202" spans="1:2" x14ac:dyDescent="0.25">
      <c r="A202" s="23"/>
      <c r="B202" s="23"/>
    </row>
    <row r="203" spans="1:2" x14ac:dyDescent="0.25">
      <c r="A203" s="23"/>
      <c r="B203" s="23"/>
    </row>
    <row r="204" spans="1:2" x14ac:dyDescent="0.25">
      <c r="A204" s="23"/>
      <c r="B204" s="23"/>
    </row>
    <row r="205" spans="1:2" x14ac:dyDescent="0.25">
      <c r="A205" s="23"/>
      <c r="B205" s="23"/>
    </row>
    <row r="206" spans="1:2" x14ac:dyDescent="0.25">
      <c r="A206" s="23"/>
      <c r="B206" s="23"/>
    </row>
    <row r="207" spans="1:2" x14ac:dyDescent="0.25">
      <c r="A207" s="23"/>
      <c r="B207" s="23"/>
    </row>
    <row r="208" spans="1:2" x14ac:dyDescent="0.25">
      <c r="A208" s="23"/>
      <c r="B208" s="23"/>
    </row>
    <row r="209" spans="1:2" x14ac:dyDescent="0.25">
      <c r="A209" s="23"/>
      <c r="B209" s="23"/>
    </row>
    <row r="210" spans="1:2" x14ac:dyDescent="0.25">
      <c r="A210" s="23"/>
      <c r="B210" s="23"/>
    </row>
    <row r="211" spans="1:2" x14ac:dyDescent="0.25">
      <c r="A211" s="23"/>
      <c r="B211" s="23"/>
    </row>
    <row r="212" spans="1:2" x14ac:dyDescent="0.25">
      <c r="A212" s="23"/>
      <c r="B212" s="23"/>
    </row>
    <row r="213" spans="1:2" x14ac:dyDescent="0.25">
      <c r="A213" s="23"/>
      <c r="B213" s="23"/>
    </row>
    <row r="214" spans="1:2" x14ac:dyDescent="0.25">
      <c r="A214" s="23"/>
      <c r="B214" s="23"/>
    </row>
    <row r="215" spans="1:2" x14ac:dyDescent="0.25">
      <c r="A215" s="23"/>
      <c r="B215" s="23"/>
    </row>
    <row r="216" spans="1:2" x14ac:dyDescent="0.25">
      <c r="A216" s="23"/>
      <c r="B216" s="23"/>
    </row>
    <row r="217" spans="1:2" x14ac:dyDescent="0.25">
      <c r="A217" s="23"/>
      <c r="B217" s="23"/>
    </row>
    <row r="218" spans="1:2" x14ac:dyDescent="0.25">
      <c r="A218" s="23"/>
      <c r="B218" s="23"/>
    </row>
    <row r="219" spans="1:2" x14ac:dyDescent="0.25">
      <c r="A219" s="23"/>
      <c r="B219" s="23"/>
    </row>
    <row r="220" spans="1:2" x14ac:dyDescent="0.25">
      <c r="A220" s="23"/>
      <c r="B220" s="23"/>
    </row>
    <row r="221" spans="1:2" x14ac:dyDescent="0.25">
      <c r="A221" s="23"/>
      <c r="B221" s="23"/>
    </row>
    <row r="222" spans="1:2" x14ac:dyDescent="0.25">
      <c r="A222" s="23"/>
      <c r="B222" s="23"/>
    </row>
    <row r="223" spans="1:2" x14ac:dyDescent="0.25">
      <c r="A223" s="23"/>
      <c r="B223" s="23"/>
    </row>
    <row r="224" spans="1:2" x14ac:dyDescent="0.25">
      <c r="A224" s="23"/>
      <c r="B224" s="23"/>
    </row>
    <row r="225" spans="1:2" x14ac:dyDescent="0.25">
      <c r="A225" s="23"/>
      <c r="B225" s="23"/>
    </row>
    <row r="226" spans="1:2" x14ac:dyDescent="0.25">
      <c r="A226" s="23"/>
      <c r="B226" s="23"/>
    </row>
    <row r="227" spans="1:2" x14ac:dyDescent="0.25">
      <c r="A227" s="23"/>
      <c r="B227" s="23"/>
    </row>
    <row r="228" spans="1:2" x14ac:dyDescent="0.25">
      <c r="A228" s="23"/>
      <c r="B228" s="23"/>
    </row>
    <row r="229" spans="1:2" x14ac:dyDescent="0.25">
      <c r="A229" s="23"/>
      <c r="B229" s="23"/>
    </row>
    <row r="230" spans="1:2" x14ac:dyDescent="0.25">
      <c r="A230" s="23"/>
      <c r="B230" s="23"/>
    </row>
    <row r="231" spans="1:2" x14ac:dyDescent="0.25">
      <c r="A231" s="23"/>
      <c r="B231" s="23"/>
    </row>
    <row r="232" spans="1:2" x14ac:dyDescent="0.25">
      <c r="A232" s="23"/>
      <c r="B232" s="23"/>
    </row>
    <row r="233" spans="1:2" x14ac:dyDescent="0.25">
      <c r="A233" s="23"/>
      <c r="B233" s="23"/>
    </row>
    <row r="234" spans="1:2" x14ac:dyDescent="0.25">
      <c r="A234" s="23"/>
      <c r="B234" s="23"/>
    </row>
    <row r="235" spans="1:2" x14ac:dyDescent="0.25">
      <c r="A235" s="23"/>
      <c r="B235" s="23"/>
    </row>
    <row r="236" spans="1:2" x14ac:dyDescent="0.25">
      <c r="A236" s="23"/>
      <c r="B236" s="23"/>
    </row>
    <row r="237" spans="1:2" x14ac:dyDescent="0.25">
      <c r="A237" s="23"/>
      <c r="B237" s="23"/>
    </row>
    <row r="238" spans="1:2" x14ac:dyDescent="0.25">
      <c r="A238" s="23"/>
      <c r="B238" s="23"/>
    </row>
    <row r="239" spans="1:2" x14ac:dyDescent="0.25">
      <c r="A239" s="23"/>
      <c r="B239" s="23"/>
    </row>
    <row r="240" spans="1:2" x14ac:dyDescent="0.25">
      <c r="A240" s="23"/>
      <c r="B240" s="23"/>
    </row>
    <row r="241" spans="1:2" x14ac:dyDescent="0.25">
      <c r="A241" s="23"/>
      <c r="B241" s="23"/>
    </row>
    <row r="242" spans="1:2" x14ac:dyDescent="0.25">
      <c r="A242" s="23"/>
      <c r="B242" s="23"/>
    </row>
    <row r="243" spans="1:2" x14ac:dyDescent="0.25">
      <c r="A243" s="23"/>
      <c r="B243" s="23"/>
    </row>
    <row r="244" spans="1:2" x14ac:dyDescent="0.25">
      <c r="A244" s="23"/>
      <c r="B244" s="23"/>
    </row>
    <row r="245" spans="1:2" x14ac:dyDescent="0.25">
      <c r="A245" s="23"/>
      <c r="B245" s="23"/>
    </row>
    <row r="246" spans="1:2" x14ac:dyDescent="0.25">
      <c r="A246" s="23"/>
      <c r="B246" s="23"/>
    </row>
    <row r="247" spans="1:2" x14ac:dyDescent="0.25">
      <c r="A247" s="23"/>
      <c r="B247" s="23"/>
    </row>
    <row r="248" spans="1:2" x14ac:dyDescent="0.25">
      <c r="A248" s="23"/>
      <c r="B248" s="23"/>
    </row>
    <row r="249" spans="1:2" x14ac:dyDescent="0.25">
      <c r="A249" s="23"/>
      <c r="B249" s="23"/>
    </row>
    <row r="250" spans="1:2" x14ac:dyDescent="0.25">
      <c r="A250" s="23"/>
      <c r="B250" s="23"/>
    </row>
    <row r="251" spans="1:2" x14ac:dyDescent="0.25">
      <c r="A251" s="23"/>
      <c r="B251" s="23"/>
    </row>
    <row r="252" spans="1:2" x14ac:dyDescent="0.25">
      <c r="A252" s="23"/>
      <c r="B252" s="23"/>
    </row>
    <row r="253" spans="1:2" x14ac:dyDescent="0.25">
      <c r="A253" s="23"/>
      <c r="B253" s="23"/>
    </row>
    <row r="254" spans="1:2" x14ac:dyDescent="0.25">
      <c r="A254" s="23"/>
      <c r="B254" s="23"/>
    </row>
    <row r="255" spans="1:2" x14ac:dyDescent="0.25">
      <c r="A255" s="23"/>
      <c r="B255" s="23"/>
    </row>
    <row r="256" spans="1:2" x14ac:dyDescent="0.25">
      <c r="A256" s="23"/>
      <c r="B256" s="23"/>
    </row>
    <row r="257" spans="1:2" x14ac:dyDescent="0.25">
      <c r="A257" s="23"/>
      <c r="B257" s="23"/>
    </row>
    <row r="258" spans="1:2" x14ac:dyDescent="0.25">
      <c r="A258" s="23"/>
      <c r="B258" s="23"/>
    </row>
    <row r="259" spans="1:2" x14ac:dyDescent="0.25">
      <c r="A259" s="23"/>
      <c r="B259" s="23"/>
    </row>
    <row r="260" spans="1:2" x14ac:dyDescent="0.25">
      <c r="A260" s="23"/>
      <c r="B260" s="23"/>
    </row>
    <row r="261" spans="1:2" x14ac:dyDescent="0.25">
      <c r="A261" s="23"/>
      <c r="B261" s="23"/>
    </row>
    <row r="262" spans="1:2" x14ac:dyDescent="0.25">
      <c r="A262" s="23"/>
      <c r="B262" s="23"/>
    </row>
    <row r="263" spans="1:2" x14ac:dyDescent="0.25">
      <c r="A263" s="23"/>
      <c r="B263" s="23"/>
    </row>
    <row r="264" spans="1:2" x14ac:dyDescent="0.25">
      <c r="A264" s="23"/>
      <c r="B264" s="23"/>
    </row>
    <row r="265" spans="1:2" x14ac:dyDescent="0.25">
      <c r="A265" s="23"/>
      <c r="B265" s="23"/>
    </row>
    <row r="266" spans="1:2" x14ac:dyDescent="0.25">
      <c r="A266" s="23"/>
      <c r="B266" s="23"/>
    </row>
    <row r="267" spans="1:2" x14ac:dyDescent="0.25">
      <c r="A267" s="23"/>
      <c r="B267" s="23"/>
    </row>
    <row r="268" spans="1:2" x14ac:dyDescent="0.25">
      <c r="A268" s="23"/>
      <c r="B268" s="23"/>
    </row>
    <row r="269" spans="1:2" x14ac:dyDescent="0.25">
      <c r="A269" s="23"/>
      <c r="B269" s="23"/>
    </row>
    <row r="270" spans="1:2" x14ac:dyDescent="0.25">
      <c r="A270" s="23"/>
      <c r="B270" s="23"/>
    </row>
    <row r="271" spans="1:2" x14ac:dyDescent="0.25">
      <c r="A271" s="23"/>
      <c r="B271" s="23"/>
    </row>
    <row r="272" spans="1:2" x14ac:dyDescent="0.25">
      <c r="A272" s="23"/>
      <c r="B272" s="23"/>
    </row>
    <row r="273" spans="1:2" x14ac:dyDescent="0.25">
      <c r="A273" s="23"/>
      <c r="B273" s="23"/>
    </row>
    <row r="274" spans="1:2" x14ac:dyDescent="0.25">
      <c r="A274" s="23"/>
      <c r="B274" s="23"/>
    </row>
    <row r="275" spans="1:2" x14ac:dyDescent="0.25">
      <c r="A275" s="23"/>
      <c r="B275" s="23"/>
    </row>
    <row r="276" spans="1:2" x14ac:dyDescent="0.25">
      <c r="A276" s="23"/>
      <c r="B276" s="23"/>
    </row>
    <row r="277" spans="1:2" x14ac:dyDescent="0.25">
      <c r="A277" s="23"/>
      <c r="B277" s="23"/>
    </row>
    <row r="278" spans="1:2" x14ac:dyDescent="0.25">
      <c r="A278" s="23"/>
      <c r="B278" s="23"/>
    </row>
    <row r="279" spans="1:2" x14ac:dyDescent="0.25">
      <c r="A279" s="23"/>
      <c r="B279" s="23"/>
    </row>
    <row r="280" spans="1:2" x14ac:dyDescent="0.25">
      <c r="A280" s="23"/>
      <c r="B280" s="23"/>
    </row>
    <row r="281" spans="1:2" x14ac:dyDescent="0.25">
      <c r="A281" s="23"/>
      <c r="B281" s="23"/>
    </row>
    <row r="282" spans="1:2" x14ac:dyDescent="0.25">
      <c r="A282" s="23"/>
      <c r="B282" s="23"/>
    </row>
    <row r="283" spans="1:2" x14ac:dyDescent="0.25">
      <c r="A283" s="23"/>
      <c r="B283" s="23"/>
    </row>
    <row r="284" spans="1:2" x14ac:dyDescent="0.25">
      <c r="A284" s="23"/>
      <c r="B284" s="23"/>
    </row>
    <row r="285" spans="1:2" x14ac:dyDescent="0.25">
      <c r="A285" s="23"/>
      <c r="B285" s="23"/>
    </row>
    <row r="286" spans="1:2" x14ac:dyDescent="0.25">
      <c r="A286" s="23"/>
      <c r="B286" s="23"/>
    </row>
    <row r="287" spans="1:2" x14ac:dyDescent="0.25">
      <c r="A287" s="23"/>
      <c r="B287" s="23"/>
    </row>
    <row r="288" spans="1:2" x14ac:dyDescent="0.25">
      <c r="A288" s="23"/>
      <c r="B288" s="23"/>
    </row>
    <row r="289" spans="1:2" x14ac:dyDescent="0.25">
      <c r="A289" s="23"/>
      <c r="B289" s="23"/>
    </row>
    <row r="290" spans="1:2" x14ac:dyDescent="0.25">
      <c r="A290" s="23"/>
      <c r="B290" s="23"/>
    </row>
    <row r="291" spans="1:2" x14ac:dyDescent="0.25">
      <c r="A291" s="23"/>
      <c r="B291" s="23"/>
    </row>
    <row r="292" spans="1:2" x14ac:dyDescent="0.25">
      <c r="A292" s="23"/>
      <c r="B292" s="23"/>
    </row>
    <row r="293" spans="1:2" x14ac:dyDescent="0.25">
      <c r="A293" s="23"/>
      <c r="B293" s="23"/>
    </row>
    <row r="294" spans="1:2" x14ac:dyDescent="0.25">
      <c r="A294" s="23"/>
      <c r="B294" s="23"/>
    </row>
    <row r="295" spans="1:2" x14ac:dyDescent="0.25">
      <c r="A295" s="23"/>
      <c r="B295" s="23"/>
    </row>
    <row r="296" spans="1:2" x14ac:dyDescent="0.25">
      <c r="A296" s="23"/>
      <c r="B296" s="23"/>
    </row>
    <row r="297" spans="1:2" x14ac:dyDescent="0.25">
      <c r="A297" s="23"/>
      <c r="B297" s="23"/>
    </row>
    <row r="298" spans="1:2" x14ac:dyDescent="0.25">
      <c r="A298" s="23"/>
      <c r="B298" s="23"/>
    </row>
    <row r="299" spans="1:2" x14ac:dyDescent="0.25">
      <c r="A299" s="23"/>
      <c r="B299" s="23"/>
    </row>
    <row r="300" spans="1:2" x14ac:dyDescent="0.25">
      <c r="A300" s="23"/>
      <c r="B300" s="23"/>
    </row>
    <row r="301" spans="1:2" x14ac:dyDescent="0.25">
      <c r="A301" s="23"/>
      <c r="B301" s="23"/>
    </row>
    <row r="302" spans="1:2" x14ac:dyDescent="0.25">
      <c r="A302" s="23"/>
      <c r="B302" s="23"/>
    </row>
    <row r="303" spans="1:2" x14ac:dyDescent="0.25">
      <c r="A303" s="23"/>
      <c r="B303" s="23"/>
    </row>
    <row r="304" spans="1:2" x14ac:dyDescent="0.25">
      <c r="A304" s="23"/>
      <c r="B304" s="23"/>
    </row>
    <row r="305" spans="1:2" x14ac:dyDescent="0.25">
      <c r="A305" s="23"/>
      <c r="B305" s="23"/>
    </row>
    <row r="306" spans="1:2" x14ac:dyDescent="0.25">
      <c r="A306" s="23"/>
      <c r="B306" s="23"/>
    </row>
    <row r="307" spans="1:2" x14ac:dyDescent="0.25">
      <c r="A307" s="23"/>
      <c r="B307" s="23"/>
    </row>
    <row r="308" spans="1:2" x14ac:dyDescent="0.25">
      <c r="A308" s="23"/>
      <c r="B308" s="23"/>
    </row>
    <row r="309" spans="1:2" x14ac:dyDescent="0.25">
      <c r="A309" s="23"/>
      <c r="B309" s="23"/>
    </row>
    <row r="310" spans="1:2" x14ac:dyDescent="0.25">
      <c r="A310" s="23"/>
      <c r="B310" s="23"/>
    </row>
    <row r="311" spans="1:2" x14ac:dyDescent="0.25">
      <c r="A311" s="23"/>
      <c r="B311" s="23"/>
    </row>
    <row r="312" spans="1:2" x14ac:dyDescent="0.25">
      <c r="A312" s="23"/>
      <c r="B312" s="23"/>
    </row>
    <row r="313" spans="1:2" x14ac:dyDescent="0.25">
      <c r="A313" s="23"/>
      <c r="B313" s="23"/>
    </row>
    <row r="314" spans="1:2" x14ac:dyDescent="0.25">
      <c r="A314" s="23"/>
      <c r="B314" s="23"/>
    </row>
    <row r="315" spans="1:2" x14ac:dyDescent="0.25">
      <c r="A315" s="23"/>
      <c r="B315" s="23"/>
    </row>
    <row r="316" spans="1:2" x14ac:dyDescent="0.25">
      <c r="A316" s="23"/>
      <c r="B316" s="23"/>
    </row>
    <row r="317" spans="1:2" x14ac:dyDescent="0.25">
      <c r="A317" s="23"/>
      <c r="B317" s="23"/>
    </row>
    <row r="318" spans="1:2" x14ac:dyDescent="0.25">
      <c r="A318" s="23"/>
      <c r="B318" s="23"/>
    </row>
    <row r="319" spans="1:2" x14ac:dyDescent="0.25">
      <c r="A319" s="23"/>
      <c r="B319" s="23"/>
    </row>
    <row r="320" spans="1:2" x14ac:dyDescent="0.25">
      <c r="A320" s="23"/>
      <c r="B320" s="23"/>
    </row>
  </sheetData>
  <dataValidations count="1">
    <dataValidation type="list" allowBlank="1" showInputMessage="1" sqref="C1:G1">
      <formula1>"..."</formula1>
    </dataValidation>
  </dataValidations>
  <pageMargins left="0.7" right="0.7" top="0.75" bottom="0.75" header="0.3" footer="0.3"/>
  <pageSetup scale="78" fitToHeight="0" orientation="landscape" r:id="rId1"/>
  <headerFooter>
    <oddHeader>&amp;C&amp;"-,Bold"&amp;14Green Station
Budget vs Actual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21"/>
  <sheetViews>
    <sheetView workbookViewId="0">
      <selection activeCell="A22" sqref="A22"/>
    </sheetView>
  </sheetViews>
  <sheetFormatPr defaultRowHeight="15" x14ac:dyDescent="0.25"/>
  <cols>
    <col min="1" max="1" width="31.140625" customWidth="1"/>
    <col min="2" max="2" width="14.28515625" customWidth="1"/>
    <col min="3" max="3" width="5" customWidth="1"/>
    <col min="7" max="7" width="10" bestFit="1" customWidth="1"/>
    <col min="12" max="12" width="9.7109375" bestFit="1" customWidth="1"/>
  </cols>
  <sheetData>
    <row r="1" spans="1:12" ht="21" x14ac:dyDescent="0.35">
      <c r="A1" s="15" t="s">
        <v>36</v>
      </c>
    </row>
    <row r="2" spans="1:12" x14ac:dyDescent="0.25">
      <c r="B2" s="19"/>
    </row>
    <row r="3" spans="1:12" x14ac:dyDescent="0.25">
      <c r="B3" s="19"/>
    </row>
    <row r="4" spans="1:12" x14ac:dyDescent="0.25">
      <c r="A4" t="s">
        <v>22</v>
      </c>
      <c r="B4" s="11">
        <f>17468390+10602864</f>
        <v>28071254</v>
      </c>
      <c r="D4" t="s">
        <v>37</v>
      </c>
    </row>
    <row r="5" spans="1:12" x14ac:dyDescent="0.25">
      <c r="A5" t="s">
        <v>31</v>
      </c>
      <c r="B5" s="12">
        <f>1693628+2260093</f>
        <v>3953721</v>
      </c>
      <c r="D5" t="s">
        <v>38</v>
      </c>
    </row>
    <row r="6" spans="1:12" x14ac:dyDescent="0.25">
      <c r="A6" t="s">
        <v>32</v>
      </c>
      <c r="B6" s="12"/>
      <c r="D6" t="s">
        <v>39</v>
      </c>
    </row>
    <row r="7" spans="1:12" x14ac:dyDescent="0.25">
      <c r="A7" t="s">
        <v>25</v>
      </c>
      <c r="B7" s="12"/>
      <c r="D7" t="s">
        <v>40</v>
      </c>
    </row>
    <row r="8" spans="1:12" x14ac:dyDescent="0.25">
      <c r="A8" t="s">
        <v>60</v>
      </c>
      <c r="B8" s="20">
        <f>41173349+51593-B4-B5-B6-B7</f>
        <v>9199967</v>
      </c>
      <c r="D8" t="s">
        <v>61</v>
      </c>
      <c r="L8" s="6"/>
    </row>
    <row r="9" spans="1:12" x14ac:dyDescent="0.25">
      <c r="B9" s="5">
        <f>SUM(B4:B8)</f>
        <v>41224942</v>
      </c>
      <c r="D9" t="s">
        <v>35</v>
      </c>
    </row>
    <row r="10" spans="1:12" x14ac:dyDescent="0.25">
      <c r="B10" s="6"/>
    </row>
    <row r="11" spans="1:12" x14ac:dyDescent="0.25">
      <c r="A11" t="s">
        <v>33</v>
      </c>
    </row>
    <row r="12" spans="1:12" x14ac:dyDescent="0.25">
      <c r="A12" t="s">
        <v>34</v>
      </c>
    </row>
    <row r="14" spans="1:12" x14ac:dyDescent="0.25">
      <c r="B14" s="6"/>
      <c r="G14" s="6"/>
    </row>
    <row r="15" spans="1:12" x14ac:dyDescent="0.25">
      <c r="B15" s="6"/>
      <c r="G15" s="6"/>
    </row>
    <row r="16" spans="1:12" x14ac:dyDescent="0.25">
      <c r="B16" s="30"/>
    </row>
    <row r="21" spans="1:1" x14ac:dyDescent="0.25">
      <c r="A21" t="s">
        <v>124</v>
      </c>
    </row>
  </sheetData>
  <phoneticPr fontId="0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Divisor</vt:lpstr>
      <vt:lpstr>AROs</vt:lpstr>
      <vt:lpstr>Land for future use</vt:lpstr>
      <vt:lpstr>FERC Fees</vt:lpstr>
      <vt:lpstr>Attach O, pg 3, ln 5</vt:lpstr>
      <vt:lpstr>Taxes other than inc tax</vt:lpstr>
      <vt:lpstr>Step-Up Trans.</vt:lpstr>
      <vt:lpstr>Transmission Expenses</vt:lpstr>
      <vt:lpstr>Wages &amp; Salaries</vt:lpstr>
      <vt:lpstr>Rent</vt:lpstr>
      <vt:lpstr>Tran. Rev.</vt:lpstr>
      <vt:lpstr>Inc. Tax</vt:lpstr>
      <vt:lpstr>'Transmission Expenses'!Print_Titles</vt:lpstr>
    </vt:vector>
  </TitlesOfParts>
  <Company>Midwest ISO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cbrewster</dc:creator>
  <cp:lastModifiedBy>Jennifer M Stone</cp:lastModifiedBy>
  <cp:lastPrinted>2014-04-21T22:01:37Z</cp:lastPrinted>
  <dcterms:created xsi:type="dcterms:W3CDTF">2010-05-17T17:08:00Z</dcterms:created>
  <dcterms:modified xsi:type="dcterms:W3CDTF">2018-05-11T20:14:59Z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