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1 November 2015\"/>
    </mc:Choice>
  </mc:AlternateContent>
  <bookViews>
    <workbookView xWindow="0" yWindow="0" windowWidth="25200" windowHeight="11970" activeTab="1"/>
  </bookViews>
  <sheets>
    <sheet name="Daily Un-DNR" sheetId="1" r:id="rId1"/>
    <sheet name="Daily Un-DNR (3)" sheetId="3" r:id="rId2"/>
  </sheets>
  <externalReferences>
    <externalReference r:id="rId3"/>
  </externalReferences>
  <definedNames>
    <definedName name="Z_39678EA6_1B84_4FE5_B265_900F1E6DC2C6_.wvu.Cols" localSheetId="0" hidden="1">'Daily Un-DNR'!$AD:$IV</definedName>
    <definedName name="Z_39678EA6_1B84_4FE5_B265_900F1E6DC2C6_.wvu.Cols" localSheetId="1" hidden="1">'Daily Un-DNR (3)'!$AD:$IV</definedName>
    <definedName name="Z_39678EA6_1B84_4FE5_B265_900F1E6DC2C6_.wvu.Rows" localSheetId="0" hidden="1">'Daily Un-DNR'!$56:$65537</definedName>
    <definedName name="Z_39678EA6_1B84_4FE5_B265_900F1E6DC2C6_.wvu.Rows" localSheetId="1" hidden="1">'Daily Un-DNR (3)'!$57:$65538</definedName>
    <definedName name="Z_48AFF0F1_5186_4895_A5E1_7C833254286F_.wvu.Cols" localSheetId="0" hidden="1">'Daily Un-DNR'!$AB:$AB</definedName>
    <definedName name="Z_48AFF0F1_5186_4895_A5E1_7C833254286F_.wvu.Cols" localSheetId="1" hidden="1">'Daily Un-DNR (3)'!$AB:$AB</definedName>
    <definedName name="Z_5D8D536A_835C_4BCD_9C57_D52D39CDB4B3_.wvu.Cols" localSheetId="0" hidden="1">'Daily Un-DNR'!$AD:$IV</definedName>
    <definedName name="Z_5D8D536A_835C_4BCD_9C57_D52D39CDB4B3_.wvu.Cols" localSheetId="1" hidden="1">'Daily Un-DNR (3)'!$AD:$IV</definedName>
    <definedName name="Z_5D8D536A_835C_4BCD_9C57_D52D39CDB4B3_.wvu.Rows" localSheetId="0" hidden="1">'Daily Un-DNR'!$56:$65537</definedName>
    <definedName name="Z_5D8D536A_835C_4BCD_9C57_D52D39CDB4B3_.wvu.Rows" localSheetId="1" hidden="1">'Daily Un-DNR (3)'!$57:$65538</definedName>
    <definedName name="Z_7AB5A66E_0355_4EC7_8F39_A62C1E0A908C_.wvu.Cols" localSheetId="0" hidden="1">'Daily Un-DNR'!$AB:$AB</definedName>
    <definedName name="Z_7AB5A66E_0355_4EC7_8F39_A62C1E0A908C_.wvu.Cols" localSheetId="1" hidden="1">'Daily Un-DNR (3)'!$AB:$AB</definedName>
    <definedName name="Z_7CB04B9B_AFF3_49BE_B9CD_8E8D8CD22C2B_.wvu.Cols" localSheetId="0" hidden="1">'Daily Un-DNR'!$AB:$AB</definedName>
    <definedName name="Z_7CB04B9B_AFF3_49BE_B9CD_8E8D8CD22C2B_.wvu.Cols" localSheetId="1" hidden="1">'Daily Un-DNR (3)'!$AB:$AB</definedName>
    <definedName name="Z_B0FD78BC_81FF_488D_B5B2_7900EA20F09B_.wvu.Cols" localSheetId="0" hidden="1">'Daily Un-DNR'!$AB:$AB</definedName>
    <definedName name="Z_B0FD78BC_81FF_488D_B5B2_7900EA20F09B_.wvu.Cols" localSheetId="1" hidden="1">'Daily Un-DNR (3)'!$AB:$AB</definedName>
    <definedName name="Z_BB483852_BA30_43AE_B246_548B9228305A_.wvu.Cols" localSheetId="0" hidden="1">'Daily Un-DNR'!$AD:$IV</definedName>
    <definedName name="Z_BB483852_BA30_43AE_B246_548B9228305A_.wvu.Cols" localSheetId="1" hidden="1">'Daily Un-DNR (3)'!$AD:$IV</definedName>
    <definedName name="Z_BB483852_BA30_43AE_B246_548B9228305A_.wvu.Rows" localSheetId="0" hidden="1">'Daily Un-DNR'!$56:$65537</definedName>
    <definedName name="Z_BB483852_BA30_43AE_B246_548B9228305A_.wvu.Rows" localSheetId="1" hidden="1">'Daily Un-DNR (3)'!$57:$65538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2" i="3" l="1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A70" i="3"/>
  <c r="A71" i="3" s="1"/>
  <c r="A72" i="3" s="1"/>
  <c r="A73" i="3" s="1"/>
  <c r="A74" i="3" s="1"/>
  <c r="A75" i="3" s="1"/>
  <c r="A76" i="3" s="1"/>
  <c r="A77" i="3" s="1"/>
  <c r="A78" i="3" s="1"/>
  <c r="AC69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43" i="3"/>
  <c r="AC42" i="3"/>
  <c r="AC41" i="3"/>
  <c r="A41" i="3"/>
  <c r="AC40" i="3"/>
  <c r="AC39" i="3"/>
  <c r="AC38" i="3"/>
  <c r="A38" i="3"/>
  <c r="A39" i="3" s="1"/>
  <c r="AC37" i="3"/>
  <c r="AC36" i="3"/>
  <c r="AC35" i="3"/>
  <c r="A35" i="3"/>
  <c r="A36" i="3" s="1"/>
  <c r="AC34" i="3"/>
  <c r="AC33" i="3"/>
  <c r="AC32" i="3"/>
  <c r="A32" i="3"/>
  <c r="A33" i="3" s="1"/>
  <c r="AC31" i="3"/>
  <c r="AC30" i="3"/>
  <c r="AA29" i="3"/>
  <c r="AB29" i="3" s="1"/>
  <c r="Z29" i="3"/>
  <c r="I29" i="3"/>
  <c r="H29" i="3"/>
  <c r="G29" i="3"/>
  <c r="F29" i="3"/>
  <c r="E29" i="3"/>
  <c r="AA28" i="3"/>
  <c r="AB28" i="3" s="1"/>
  <c r="Z28" i="3"/>
  <c r="Y28" i="3"/>
  <c r="Y29" i="3" s="1"/>
  <c r="X28" i="3"/>
  <c r="X29" i="3" s="1"/>
  <c r="W28" i="3"/>
  <c r="W29" i="3" s="1"/>
  <c r="V28" i="3"/>
  <c r="V29" i="3" s="1"/>
  <c r="U28" i="3"/>
  <c r="U29" i="3" s="1"/>
  <c r="T28" i="3"/>
  <c r="T29" i="3" s="1"/>
  <c r="S28" i="3"/>
  <c r="S29" i="3" s="1"/>
  <c r="R28" i="3"/>
  <c r="R29" i="3" s="1"/>
  <c r="Q28" i="3"/>
  <c r="Q29" i="3" s="1"/>
  <c r="P28" i="3"/>
  <c r="P29" i="3" s="1"/>
  <c r="O28" i="3"/>
  <c r="O29" i="3" s="1"/>
  <c r="N28" i="3"/>
  <c r="N29" i="3" s="1"/>
  <c r="M28" i="3"/>
  <c r="M29" i="3" s="1"/>
  <c r="L28" i="3"/>
  <c r="L29" i="3" s="1"/>
  <c r="K28" i="3"/>
  <c r="K29" i="3" s="1"/>
  <c r="J28" i="3"/>
  <c r="J29" i="3" s="1"/>
  <c r="I28" i="3"/>
  <c r="H28" i="3"/>
  <c r="G28" i="3"/>
  <c r="F28" i="3"/>
  <c r="E28" i="3"/>
  <c r="AA26" i="3"/>
  <c r="AA77" i="3" s="1"/>
  <c r="Z26" i="3"/>
  <c r="Z77" i="3" s="1"/>
  <c r="Y26" i="3"/>
  <c r="Y77" i="3" s="1"/>
  <c r="X26" i="3"/>
  <c r="X77" i="3" s="1"/>
  <c r="W26" i="3"/>
  <c r="W77" i="3" s="1"/>
  <c r="V26" i="3"/>
  <c r="V77" i="3" s="1"/>
  <c r="U26" i="3"/>
  <c r="U77" i="3" s="1"/>
  <c r="T26" i="3"/>
  <c r="T77" i="3" s="1"/>
  <c r="S26" i="3"/>
  <c r="S77" i="3" s="1"/>
  <c r="R26" i="3"/>
  <c r="R77" i="3" s="1"/>
  <c r="Q26" i="3"/>
  <c r="Q77" i="3" s="1"/>
  <c r="P26" i="3"/>
  <c r="P77" i="3" s="1"/>
  <c r="O26" i="3"/>
  <c r="O77" i="3" s="1"/>
  <c r="N26" i="3"/>
  <c r="N77" i="3" s="1"/>
  <c r="M26" i="3"/>
  <c r="M77" i="3" s="1"/>
  <c r="L26" i="3"/>
  <c r="L77" i="3" s="1"/>
  <c r="K26" i="3"/>
  <c r="K77" i="3" s="1"/>
  <c r="J26" i="3"/>
  <c r="J77" i="3" s="1"/>
  <c r="I26" i="3"/>
  <c r="I77" i="3" s="1"/>
  <c r="H26" i="3"/>
  <c r="H77" i="3" s="1"/>
  <c r="G26" i="3"/>
  <c r="G77" i="3" s="1"/>
  <c r="F26" i="3"/>
  <c r="F77" i="3" s="1"/>
  <c r="E26" i="3"/>
  <c r="E77" i="3" s="1"/>
  <c r="D77" i="3"/>
  <c r="AA24" i="3"/>
  <c r="AA75" i="3" s="1"/>
  <c r="Z24" i="3"/>
  <c r="Z75" i="3" s="1"/>
  <c r="Y24" i="3"/>
  <c r="Y75" i="3" s="1"/>
  <c r="X24" i="3"/>
  <c r="X75" i="3" s="1"/>
  <c r="W24" i="3"/>
  <c r="W75" i="3" s="1"/>
  <c r="V24" i="3"/>
  <c r="V75" i="3" s="1"/>
  <c r="U24" i="3"/>
  <c r="U75" i="3" s="1"/>
  <c r="T24" i="3"/>
  <c r="T75" i="3" s="1"/>
  <c r="S24" i="3"/>
  <c r="S75" i="3" s="1"/>
  <c r="R24" i="3"/>
  <c r="R75" i="3" s="1"/>
  <c r="Q24" i="3"/>
  <c r="Q75" i="3" s="1"/>
  <c r="P24" i="3"/>
  <c r="P75" i="3" s="1"/>
  <c r="O24" i="3"/>
  <c r="O75" i="3" s="1"/>
  <c r="N24" i="3"/>
  <c r="N75" i="3" s="1"/>
  <c r="M24" i="3"/>
  <c r="M75" i="3" s="1"/>
  <c r="L24" i="3"/>
  <c r="L75" i="3" s="1"/>
  <c r="K24" i="3"/>
  <c r="K75" i="3" s="1"/>
  <c r="J24" i="3"/>
  <c r="J75" i="3" s="1"/>
  <c r="I24" i="3"/>
  <c r="I75" i="3" s="1"/>
  <c r="H24" i="3"/>
  <c r="H75" i="3" s="1"/>
  <c r="G24" i="3"/>
  <c r="G75" i="3" s="1"/>
  <c r="F24" i="3"/>
  <c r="F75" i="3" s="1"/>
  <c r="E24" i="3"/>
  <c r="E75" i="3" s="1"/>
  <c r="D75" i="3"/>
  <c r="AA23" i="3"/>
  <c r="AA74" i="3" s="1"/>
  <c r="Z23" i="3"/>
  <c r="Z74" i="3" s="1"/>
  <c r="Y23" i="3"/>
  <c r="Y74" i="3" s="1"/>
  <c r="X23" i="3"/>
  <c r="X74" i="3" s="1"/>
  <c r="W23" i="3"/>
  <c r="W74" i="3" s="1"/>
  <c r="V23" i="3"/>
  <c r="V74" i="3" s="1"/>
  <c r="U23" i="3"/>
  <c r="U74" i="3" s="1"/>
  <c r="T23" i="3"/>
  <c r="T74" i="3" s="1"/>
  <c r="S23" i="3"/>
  <c r="S74" i="3" s="1"/>
  <c r="R23" i="3"/>
  <c r="R74" i="3" s="1"/>
  <c r="Q23" i="3"/>
  <c r="Q74" i="3" s="1"/>
  <c r="P23" i="3"/>
  <c r="P74" i="3" s="1"/>
  <c r="O23" i="3"/>
  <c r="O74" i="3" s="1"/>
  <c r="N23" i="3"/>
  <c r="N74" i="3" s="1"/>
  <c r="M23" i="3"/>
  <c r="M74" i="3" s="1"/>
  <c r="L23" i="3"/>
  <c r="L74" i="3" s="1"/>
  <c r="K23" i="3"/>
  <c r="K74" i="3" s="1"/>
  <c r="J23" i="3"/>
  <c r="J74" i="3" s="1"/>
  <c r="I23" i="3"/>
  <c r="I74" i="3" s="1"/>
  <c r="H23" i="3"/>
  <c r="H74" i="3" s="1"/>
  <c r="G23" i="3"/>
  <c r="G74" i="3" s="1"/>
  <c r="F23" i="3"/>
  <c r="F74" i="3" s="1"/>
  <c r="E23" i="3"/>
  <c r="E74" i="3" s="1"/>
  <c r="D74" i="3"/>
  <c r="AA22" i="3"/>
  <c r="AA73" i="3" s="1"/>
  <c r="Z22" i="3"/>
  <c r="Z73" i="3" s="1"/>
  <c r="Y22" i="3"/>
  <c r="Y73" i="3" s="1"/>
  <c r="X22" i="3"/>
  <c r="X73" i="3" s="1"/>
  <c r="W22" i="3"/>
  <c r="W73" i="3" s="1"/>
  <c r="V22" i="3"/>
  <c r="V73" i="3" s="1"/>
  <c r="U22" i="3"/>
  <c r="U73" i="3" s="1"/>
  <c r="T22" i="3"/>
  <c r="T73" i="3" s="1"/>
  <c r="S22" i="3"/>
  <c r="S73" i="3" s="1"/>
  <c r="R22" i="3"/>
  <c r="R73" i="3" s="1"/>
  <c r="Q22" i="3"/>
  <c r="Q73" i="3" s="1"/>
  <c r="P22" i="3"/>
  <c r="P73" i="3" s="1"/>
  <c r="O22" i="3"/>
  <c r="O73" i="3" s="1"/>
  <c r="N22" i="3"/>
  <c r="N73" i="3" s="1"/>
  <c r="M22" i="3"/>
  <c r="M73" i="3" s="1"/>
  <c r="L22" i="3"/>
  <c r="L73" i="3" s="1"/>
  <c r="K22" i="3"/>
  <c r="K73" i="3" s="1"/>
  <c r="J22" i="3"/>
  <c r="J73" i="3" s="1"/>
  <c r="I22" i="3"/>
  <c r="I73" i="3" s="1"/>
  <c r="H22" i="3"/>
  <c r="H73" i="3" s="1"/>
  <c r="G22" i="3"/>
  <c r="G73" i="3" s="1"/>
  <c r="F22" i="3"/>
  <c r="F73" i="3" s="1"/>
  <c r="E22" i="3"/>
  <c r="E73" i="3" s="1"/>
  <c r="D73" i="3"/>
  <c r="AC21" i="3"/>
  <c r="AB21" i="3"/>
  <c r="AB72" i="3" s="1"/>
  <c r="AB20" i="3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U14" i="3"/>
  <c r="Q14" i="3"/>
  <c r="C14" i="3"/>
  <c r="C12" i="3"/>
  <c r="AC74" i="3" l="1"/>
  <c r="AB23" i="3"/>
  <c r="AB74" i="3" s="1"/>
  <c r="AC72" i="3"/>
  <c r="AC28" i="3"/>
  <c r="AB22" i="3"/>
  <c r="AB73" i="3" s="1"/>
  <c r="AC75" i="3"/>
  <c r="AB24" i="3"/>
  <c r="AB75" i="3" s="1"/>
  <c r="AC73" i="3"/>
  <c r="AC23" i="3"/>
  <c r="AC77" i="3"/>
  <c r="AB26" i="3"/>
  <c r="AB77" i="3" s="1"/>
  <c r="AC24" i="3"/>
  <c r="AC22" i="3"/>
  <c r="AC26" i="3"/>
  <c r="AC29" i="3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C71" i="1" s="1"/>
  <c r="D71" i="1"/>
  <c r="A69" i="1"/>
  <c r="A70" i="1" s="1"/>
  <c r="A71" i="1" s="1"/>
  <c r="A72" i="1" s="1"/>
  <c r="A73" i="1" s="1"/>
  <c r="A74" i="1" s="1"/>
  <c r="A75" i="1" s="1"/>
  <c r="A76" i="1" s="1"/>
  <c r="A77" i="1" s="1"/>
  <c r="AC68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42" i="1"/>
  <c r="AC41" i="1"/>
  <c r="AC40" i="1"/>
  <c r="A40" i="1"/>
  <c r="AC39" i="1"/>
  <c r="AC38" i="1"/>
  <c r="A38" i="1"/>
  <c r="AC37" i="1"/>
  <c r="A37" i="1"/>
  <c r="AC36" i="1"/>
  <c r="AC35" i="1"/>
  <c r="A35" i="1"/>
  <c r="AC34" i="1"/>
  <c r="A34" i="1"/>
  <c r="AC33" i="1"/>
  <c r="AC32" i="1"/>
  <c r="AC31" i="1"/>
  <c r="A31" i="1"/>
  <c r="A32" i="1" s="1"/>
  <c r="AC30" i="1"/>
  <c r="AC29" i="1"/>
  <c r="AB28" i="1"/>
  <c r="AB27" i="1"/>
  <c r="AB25" i="1"/>
  <c r="AB76" i="1" s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B21" i="1"/>
  <c r="AB72" i="1" s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20" i="1"/>
  <c r="AB20" i="1"/>
  <c r="AB71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18" i="1"/>
  <c r="C11" i="1"/>
  <c r="AC73" i="1" l="1"/>
  <c r="AB22" i="1"/>
  <c r="AB73" i="1" s="1"/>
  <c r="AC23" i="1"/>
  <c r="AC72" i="1"/>
  <c r="AC22" i="1"/>
  <c r="AC76" i="1"/>
  <c r="AC27" i="1"/>
  <c r="AC21" i="1"/>
  <c r="AC25" i="1"/>
  <c r="AC28" i="1"/>
  <c r="AC74" i="1"/>
  <c r="AB23" i="1"/>
  <c r="AB74" i="1" s="1"/>
  <c r="AB17" i="1" l="1"/>
  <c r="AC17" i="1"/>
  <c r="T75" i="1" l="1"/>
  <c r="T77" i="1"/>
  <c r="I75" i="1"/>
  <c r="I77" i="1"/>
  <c r="L75" i="1"/>
  <c r="L77" i="1"/>
  <c r="V77" i="1"/>
  <c r="V75" i="1"/>
  <c r="E75" i="1"/>
  <c r="E77" i="1"/>
  <c r="P75" i="1"/>
  <c r="P77" i="1"/>
  <c r="W77" i="1"/>
  <c r="W75" i="1"/>
  <c r="J77" i="1"/>
  <c r="J75" i="1"/>
  <c r="S77" i="1"/>
  <c r="S75" i="1"/>
  <c r="X75" i="1"/>
  <c r="X77" i="1"/>
  <c r="F77" i="1"/>
  <c r="F75" i="1"/>
  <c r="R77" i="1"/>
  <c r="R75" i="1"/>
  <c r="N77" i="1"/>
  <c r="N75" i="1"/>
  <c r="Y77" i="1"/>
  <c r="Y75" i="1"/>
  <c r="O77" i="1"/>
  <c r="O75" i="1"/>
  <c r="U75" i="1"/>
  <c r="U77" i="1"/>
  <c r="Z77" i="1"/>
  <c r="Z75" i="1"/>
  <c r="K77" i="1"/>
  <c r="K75" i="1"/>
  <c r="G77" i="1"/>
  <c r="G75" i="1"/>
  <c r="Q75" i="1"/>
  <c r="Q77" i="1"/>
  <c r="M75" i="1"/>
  <c r="M77" i="1"/>
  <c r="H75" i="1"/>
  <c r="H77" i="1"/>
  <c r="AA75" i="1" l="1"/>
  <c r="AB24" i="1"/>
  <c r="AB75" i="1" s="1"/>
  <c r="AA77" i="1"/>
  <c r="AB26" i="1"/>
  <c r="AB77" i="1" s="1"/>
  <c r="H69" i="1" l="1"/>
  <c r="H42" i="1"/>
  <c r="AA69" i="1"/>
  <c r="AA55" i="1" s="1"/>
  <c r="AA57" i="1" s="1"/>
  <c r="AB18" i="1"/>
  <c r="AA42" i="1"/>
  <c r="J69" i="1"/>
  <c r="J42" i="1"/>
  <c r="K69" i="1"/>
  <c r="K42" i="1"/>
  <c r="E69" i="1"/>
  <c r="E42" i="1"/>
  <c r="Z69" i="1"/>
  <c r="Z55" i="1" s="1"/>
  <c r="Z57" i="1" s="1"/>
  <c r="Z42" i="1"/>
  <c r="AA70" i="1"/>
  <c r="AA58" i="1" s="1"/>
  <c r="W69" i="1"/>
  <c r="W55" i="1" s="1"/>
  <c r="W57" i="1" s="1"/>
  <c r="W42" i="1"/>
  <c r="I69" i="1"/>
  <c r="I42" i="1"/>
  <c r="G69" i="1"/>
  <c r="G42" i="1"/>
  <c r="Y69" i="1"/>
  <c r="Y55" i="1" s="1"/>
  <c r="Y57" i="1" s="1"/>
  <c r="Y42" i="1"/>
  <c r="X69" i="1"/>
  <c r="X55" i="1" s="1"/>
  <c r="X57" i="1" s="1"/>
  <c r="X42" i="1"/>
  <c r="Z70" i="1" l="1"/>
  <c r="Z58" i="1" s="1"/>
  <c r="M69" i="1"/>
  <c r="M42" i="1"/>
  <c r="S69" i="1"/>
  <c r="S42" i="1"/>
  <c r="O69" i="1"/>
  <c r="O42" i="1"/>
  <c r="D77" i="1"/>
  <c r="AC77" i="1" s="1"/>
  <c r="AC26" i="1"/>
  <c r="D69" i="1"/>
  <c r="AC18" i="1"/>
  <c r="D42" i="1"/>
  <c r="AC19" i="1"/>
  <c r="W70" i="1"/>
  <c r="W58" i="1" s="1"/>
  <c r="J70" i="1"/>
  <c r="J58" i="1" s="1"/>
  <c r="J55" i="1"/>
  <c r="J57" i="1" s="1"/>
  <c r="U69" i="1"/>
  <c r="U42" i="1"/>
  <c r="N69" i="1"/>
  <c r="N42" i="1"/>
  <c r="D75" i="1"/>
  <c r="AC75" i="1" s="1"/>
  <c r="AC24" i="1"/>
  <c r="G70" i="1"/>
  <c r="G58" i="1" s="1"/>
  <c r="G55" i="1"/>
  <c r="G57" i="1" s="1"/>
  <c r="E70" i="1"/>
  <c r="E58" i="1" s="1"/>
  <c r="E55" i="1"/>
  <c r="E57" i="1" s="1"/>
  <c r="V69" i="1"/>
  <c r="V42" i="1"/>
  <c r="H70" i="1"/>
  <c r="H58" i="1" s="1"/>
  <c r="H55" i="1"/>
  <c r="H57" i="1" s="1"/>
  <c r="P69" i="1"/>
  <c r="P55" i="1" s="1"/>
  <c r="P57" i="1" s="1"/>
  <c r="P42" i="1"/>
  <c r="Q69" i="1"/>
  <c r="Q42" i="1"/>
  <c r="T69" i="1"/>
  <c r="T42" i="1"/>
  <c r="F69" i="1"/>
  <c r="F42" i="1"/>
  <c r="AB69" i="1"/>
  <c r="AB70" i="1" s="1"/>
  <c r="AB42" i="1"/>
  <c r="R69" i="1"/>
  <c r="R42" i="1"/>
  <c r="L69" i="1"/>
  <c r="L42" i="1"/>
  <c r="Y70" i="1"/>
  <c r="Y58" i="1" s="1"/>
  <c r="I70" i="1"/>
  <c r="I58" i="1" s="1"/>
  <c r="I55" i="1"/>
  <c r="I57" i="1" s="1"/>
  <c r="K70" i="1"/>
  <c r="K58" i="1" s="1"/>
  <c r="K55" i="1"/>
  <c r="K57" i="1" s="1"/>
  <c r="X70" i="1"/>
  <c r="X58" i="1" s="1"/>
  <c r="P70" i="1" l="1"/>
  <c r="P58" i="1" s="1"/>
  <c r="L70" i="1"/>
  <c r="L58" i="1" s="1"/>
  <c r="L55" i="1"/>
  <c r="L57" i="1" s="1"/>
  <c r="T55" i="1"/>
  <c r="T57" i="1" s="1"/>
  <c r="T70" i="1"/>
  <c r="T58" i="1" s="1"/>
  <c r="V55" i="1"/>
  <c r="V57" i="1" s="1"/>
  <c r="V70" i="1"/>
  <c r="V58" i="1" s="1"/>
  <c r="N70" i="1"/>
  <c r="N58" i="1" s="1"/>
  <c r="N55" i="1"/>
  <c r="N57" i="1" s="1"/>
  <c r="AC42" i="1"/>
  <c r="S55" i="1"/>
  <c r="S57" i="1" s="1"/>
  <c r="S70" i="1"/>
  <c r="S58" i="1" s="1"/>
  <c r="R55" i="1"/>
  <c r="R57" i="1" s="1"/>
  <c r="R70" i="1"/>
  <c r="R58" i="1" s="1"/>
  <c r="F70" i="1"/>
  <c r="F58" i="1" s="1"/>
  <c r="F55" i="1"/>
  <c r="F57" i="1" s="1"/>
  <c r="Q55" i="1"/>
  <c r="Q57" i="1" s="1"/>
  <c r="Q70" i="1"/>
  <c r="Q58" i="1" s="1"/>
  <c r="U55" i="1"/>
  <c r="U57" i="1" s="1"/>
  <c r="U70" i="1"/>
  <c r="U58" i="1" s="1"/>
  <c r="AC69" i="1"/>
  <c r="D70" i="1"/>
  <c r="D55" i="1"/>
  <c r="D57" i="1" s="1"/>
  <c r="O70" i="1"/>
  <c r="O58" i="1" s="1"/>
  <c r="O55" i="1"/>
  <c r="O57" i="1" s="1"/>
  <c r="M70" i="1"/>
  <c r="M58" i="1" s="1"/>
  <c r="M55" i="1"/>
  <c r="M57" i="1" s="1"/>
  <c r="AC70" i="1" l="1"/>
  <c r="D58" i="1"/>
  <c r="O18" i="3" l="1"/>
  <c r="H18" i="3"/>
  <c r="Y18" i="3"/>
  <c r="R18" i="3"/>
  <c r="S18" i="3"/>
  <c r="AA18" i="3"/>
  <c r="L18" i="3"/>
  <c r="E18" i="3"/>
  <c r="V18" i="3"/>
  <c r="X18" i="3"/>
  <c r="T18" i="3"/>
  <c r="I18" i="3"/>
  <c r="Z18" i="3"/>
  <c r="W18" i="3"/>
  <c r="J18" i="3"/>
  <c r="P18" i="3"/>
  <c r="U18" i="3"/>
  <c r="Q18" i="3"/>
  <c r="F18" i="3"/>
  <c r="N18" i="3"/>
  <c r="G18" i="3"/>
  <c r="M18" i="3"/>
  <c r="K18" i="3"/>
  <c r="AB18" i="3" l="1"/>
  <c r="AC18" i="3"/>
  <c r="T25" i="3" l="1"/>
  <c r="T76" i="3" s="1"/>
  <c r="T27" i="3"/>
  <c r="T78" i="3" s="1"/>
  <c r="I27" i="3"/>
  <c r="I78" i="3" s="1"/>
  <c r="I25" i="3"/>
  <c r="I76" i="3" s="1"/>
  <c r="L25" i="3"/>
  <c r="L76" i="3" s="1"/>
  <c r="L27" i="3"/>
  <c r="L78" i="3" s="1"/>
  <c r="V27" i="3"/>
  <c r="V78" i="3" s="1"/>
  <c r="V25" i="3"/>
  <c r="V76" i="3" s="1"/>
  <c r="E27" i="3"/>
  <c r="E78" i="3" s="1"/>
  <c r="E25" i="3"/>
  <c r="E76" i="3" s="1"/>
  <c r="P25" i="3"/>
  <c r="P76" i="3" s="1"/>
  <c r="P27" i="3"/>
  <c r="P78" i="3" s="1"/>
  <c r="J25" i="3"/>
  <c r="J76" i="3" s="1"/>
  <c r="J27" i="3"/>
  <c r="J78" i="3" s="1"/>
  <c r="S25" i="3"/>
  <c r="S76" i="3" s="1"/>
  <c r="S27" i="3"/>
  <c r="S78" i="3" s="1"/>
  <c r="F27" i="3"/>
  <c r="F78" i="3" s="1"/>
  <c r="F25" i="3"/>
  <c r="F76" i="3" s="1"/>
  <c r="W25" i="3"/>
  <c r="W76" i="3" s="1"/>
  <c r="W27" i="3"/>
  <c r="W78" i="3" s="1"/>
  <c r="X25" i="3"/>
  <c r="X76" i="3" s="1"/>
  <c r="X27" i="3"/>
  <c r="X78" i="3" s="1"/>
  <c r="R27" i="3"/>
  <c r="R78" i="3" s="1"/>
  <c r="R25" i="3"/>
  <c r="R76" i="3" s="1"/>
  <c r="O25" i="3"/>
  <c r="O76" i="3" s="1"/>
  <c r="O27" i="3"/>
  <c r="O78" i="3" s="1"/>
  <c r="K25" i="3"/>
  <c r="K76" i="3" s="1"/>
  <c r="K27" i="3"/>
  <c r="K78" i="3" s="1"/>
  <c r="N27" i="3"/>
  <c r="N78" i="3" s="1"/>
  <c r="N25" i="3"/>
  <c r="N76" i="3" s="1"/>
  <c r="Y27" i="3"/>
  <c r="Y78" i="3" s="1"/>
  <c r="Y25" i="3"/>
  <c r="Y76" i="3" s="1"/>
  <c r="U25" i="3"/>
  <c r="U76" i="3" s="1"/>
  <c r="U27" i="3"/>
  <c r="U78" i="3" s="1"/>
  <c r="Z27" i="3"/>
  <c r="Z78" i="3" s="1"/>
  <c r="Z25" i="3"/>
  <c r="Z76" i="3" s="1"/>
  <c r="AA25" i="3"/>
  <c r="AA27" i="3"/>
  <c r="G25" i="3"/>
  <c r="G76" i="3" s="1"/>
  <c r="G27" i="3"/>
  <c r="G78" i="3" s="1"/>
  <c r="Q27" i="3"/>
  <c r="Q78" i="3" s="1"/>
  <c r="Q25" i="3"/>
  <c r="Q76" i="3" s="1"/>
  <c r="M25" i="3"/>
  <c r="M76" i="3" s="1"/>
  <c r="M27" i="3"/>
  <c r="M78" i="3" s="1"/>
  <c r="H25" i="3"/>
  <c r="H76" i="3" s="1"/>
  <c r="H27" i="3"/>
  <c r="H78" i="3" s="1"/>
  <c r="AA78" i="3" l="1"/>
  <c r="AB27" i="3"/>
  <c r="AB78" i="3" s="1"/>
  <c r="AA76" i="3"/>
  <c r="AB25" i="3"/>
  <c r="AB76" i="3" s="1"/>
  <c r="I19" i="3"/>
  <c r="Z19" i="3"/>
  <c r="V19" i="3"/>
  <c r="J19" i="3"/>
  <c r="E19" i="3"/>
  <c r="AA19" i="3"/>
  <c r="X19" i="3"/>
  <c r="W19" i="3"/>
  <c r="Y19" i="3"/>
  <c r="K19" i="3"/>
  <c r="H19" i="3"/>
  <c r="G19" i="3"/>
  <c r="J20" i="3"/>
  <c r="AA20" i="3"/>
  <c r="H70" i="3" l="1"/>
  <c r="H43" i="3"/>
  <c r="J70" i="3"/>
  <c r="J56" i="3" s="1"/>
  <c r="J58" i="3" s="1"/>
  <c r="J43" i="3"/>
  <c r="AC20" i="3"/>
  <c r="K70" i="3"/>
  <c r="K43" i="3"/>
  <c r="E70" i="3"/>
  <c r="E43" i="3"/>
  <c r="Z70" i="3"/>
  <c r="Z43" i="3"/>
  <c r="W70" i="3"/>
  <c r="W43" i="3"/>
  <c r="D70" i="3"/>
  <c r="D56" i="3" s="1"/>
  <c r="D58" i="3" s="1"/>
  <c r="I70" i="3"/>
  <c r="I43" i="3"/>
  <c r="AA70" i="3"/>
  <c r="AA56" i="3" s="1"/>
  <c r="AA58" i="3" s="1"/>
  <c r="AB19" i="3"/>
  <c r="AA43" i="3"/>
  <c r="V70" i="3"/>
  <c r="V43" i="3"/>
  <c r="G70" i="3"/>
  <c r="G43" i="3"/>
  <c r="Y70" i="3"/>
  <c r="Y43" i="3"/>
  <c r="X70" i="3"/>
  <c r="X43" i="3"/>
  <c r="F19" i="3"/>
  <c r="AJ18" i="3"/>
  <c r="T19" i="3"/>
  <c r="N19" i="3"/>
  <c r="O19" i="3"/>
  <c r="S19" i="3"/>
  <c r="L19" i="3"/>
  <c r="Q19" i="3"/>
  <c r="M19" i="3"/>
  <c r="R19" i="3"/>
  <c r="P19" i="3"/>
  <c r="U19" i="3"/>
  <c r="D71" i="3" l="1"/>
  <c r="D59" i="3" s="1"/>
  <c r="AC19" i="3"/>
  <c r="P70" i="3"/>
  <c r="P43" i="3"/>
  <c r="Q70" i="3"/>
  <c r="Q43" i="3"/>
  <c r="T70" i="3"/>
  <c r="T43" i="3"/>
  <c r="D76" i="3"/>
  <c r="AC76" i="3" s="1"/>
  <c r="AC25" i="3"/>
  <c r="I71" i="3"/>
  <c r="I59" i="3" s="1"/>
  <c r="I56" i="3"/>
  <c r="I58" i="3" s="1"/>
  <c r="Z56" i="3"/>
  <c r="Z58" i="3" s="1"/>
  <c r="Z71" i="3"/>
  <c r="Z59" i="3" s="1"/>
  <c r="K56" i="3"/>
  <c r="K58" i="3" s="1"/>
  <c r="K71" i="3"/>
  <c r="K59" i="3" s="1"/>
  <c r="R70" i="3"/>
  <c r="R43" i="3"/>
  <c r="X71" i="3"/>
  <c r="X59" i="3" s="1"/>
  <c r="X56" i="3"/>
  <c r="X58" i="3" s="1"/>
  <c r="W71" i="3"/>
  <c r="W59" i="3" s="1"/>
  <c r="W56" i="3"/>
  <c r="W58" i="3" s="1"/>
  <c r="M70" i="3"/>
  <c r="M43" i="3"/>
  <c r="S70" i="3"/>
  <c r="S43" i="3"/>
  <c r="O70" i="3"/>
  <c r="O43" i="3"/>
  <c r="AA71" i="3"/>
  <c r="AA59" i="3" s="1"/>
  <c r="E71" i="3"/>
  <c r="E59" i="3" s="1"/>
  <c r="E56" i="3"/>
  <c r="E58" i="3" s="1"/>
  <c r="L70" i="3"/>
  <c r="L43" i="3"/>
  <c r="D78" i="3"/>
  <c r="AC78" i="3" s="1"/>
  <c r="AC27" i="3"/>
  <c r="G71" i="3"/>
  <c r="G59" i="3" s="1"/>
  <c r="G56" i="3"/>
  <c r="G58" i="3" s="1"/>
  <c r="AB70" i="3"/>
  <c r="AB71" i="3" s="1"/>
  <c r="AB43" i="3"/>
  <c r="D43" i="3"/>
  <c r="U70" i="3"/>
  <c r="U43" i="3"/>
  <c r="N70" i="3"/>
  <c r="N43" i="3"/>
  <c r="F70" i="3"/>
  <c r="F43" i="3"/>
  <c r="Y71" i="3"/>
  <c r="Y59" i="3" s="1"/>
  <c r="Y56" i="3"/>
  <c r="Y58" i="3" s="1"/>
  <c r="V56" i="3"/>
  <c r="V58" i="3" s="1"/>
  <c r="V71" i="3"/>
  <c r="V59" i="3" s="1"/>
  <c r="J71" i="3"/>
  <c r="J59" i="3" s="1"/>
  <c r="H56" i="3"/>
  <c r="H58" i="3" s="1"/>
  <c r="H71" i="3"/>
  <c r="H59" i="3" s="1"/>
  <c r="AC43" i="3" l="1"/>
  <c r="N71" i="3"/>
  <c r="N59" i="3" s="1"/>
  <c r="N56" i="3"/>
  <c r="N58" i="3" s="1"/>
  <c r="O56" i="3"/>
  <c r="O58" i="3" s="1"/>
  <c r="O71" i="3"/>
  <c r="O59" i="3" s="1"/>
  <c r="M71" i="3"/>
  <c r="M59" i="3" s="1"/>
  <c r="M56" i="3"/>
  <c r="M58" i="3" s="1"/>
  <c r="T71" i="3"/>
  <c r="T59" i="3" s="1"/>
  <c r="T56" i="3"/>
  <c r="T58" i="3" s="1"/>
  <c r="P71" i="3"/>
  <c r="P59" i="3" s="1"/>
  <c r="P56" i="3"/>
  <c r="P58" i="3" s="1"/>
  <c r="L71" i="3"/>
  <c r="L59" i="3" s="1"/>
  <c r="L56" i="3"/>
  <c r="L58" i="3" s="1"/>
  <c r="AC70" i="3"/>
  <c r="F56" i="3"/>
  <c r="F58" i="3" s="1"/>
  <c r="F71" i="3"/>
  <c r="F59" i="3" s="1"/>
  <c r="U56" i="3"/>
  <c r="U58" i="3" s="1"/>
  <c r="U71" i="3"/>
  <c r="U59" i="3" s="1"/>
  <c r="S71" i="3"/>
  <c r="S59" i="3" s="1"/>
  <c r="S56" i="3"/>
  <c r="S58" i="3" s="1"/>
  <c r="R71" i="3"/>
  <c r="R59" i="3" s="1"/>
  <c r="R56" i="3"/>
  <c r="R58" i="3" s="1"/>
  <c r="Q71" i="3"/>
  <c r="Q59" i="3" s="1"/>
  <c r="Q56" i="3"/>
  <c r="Q58" i="3" s="1"/>
  <c r="AC71" i="3" l="1"/>
</calcChain>
</file>

<file path=xl/comments1.xml><?xml version="1.0" encoding="utf-8"?>
<comments xmlns="http://schemas.openxmlformats.org/spreadsheetml/2006/main">
  <authors>
    <author>UA01873</author>
  </authors>
  <commentList>
    <comment ref="D16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<sst xmlns="http://schemas.openxmlformats.org/spreadsheetml/2006/main" count="205" uniqueCount="70">
  <si>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</si>
  <si>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</si>
  <si>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</si>
  <si>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</si>
  <si>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</si>
  <si>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</si>
  <si>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</si>
  <si>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</si>
  <si>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</si>
  <si>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</si>
  <si>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</si>
  <si>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</si>
  <si>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</si>
  <si>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</si>
  <si>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</si>
  <si>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</si>
  <si>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</si>
  <si>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</si>
  <si>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</si>
  <si>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</si>
  <si>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</si>
  <si>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</si>
  <si>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</si>
  <si>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</si>
  <si>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</si>
  <si>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</si>
  <si>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</si>
  <si>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</si>
  <si>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</si>
  <si>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</si>
  <si>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</si>
  <si>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</si>
  <si>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</si>
  <si>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</si>
  <si>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</si>
  <si>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</si>
  <si>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</si>
  <si>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</si>
  <si>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</si>
  <si>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</si>
  <si>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</si>
  <si>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</si>
  <si>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</si>
  <si>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</si>
  <si>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</si>
  <si>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</si>
  <si>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</si>
  <si>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</si>
  <si>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</si>
  <si>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</si>
  <si>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</si>
  <si>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</si>
  <si>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</si>
  <si>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</si>
  <si>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</si>
  <si>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</si>
  <si>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</si>
  <si>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</si>
  <si>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</si>
  <si>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</si>
  <si>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</si>
  <si>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</si>
  <si>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</si>
  <si>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</si>
  <si>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</si>
  <si>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</si>
  <si>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</si>
  <si>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</si>
  <si>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</si>
  <si>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10/30/2015 @ 10:28am for 11/01/2015 &amp; 11/02/2015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</si>
</sst>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5" fontId="2" fillId="0" borderId="0" xfId="1" applyNumberFormat="1" applyFont="1" applyFill="1" applyBorder="1" applyAlignment="1">
      <alignment horizontal="left" vertical="center" indent="2"/>
    </xf>
    <xf numFmtId="165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7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8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8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8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8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7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8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8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8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8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164" fontId="2" fillId="2" borderId="6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/PRESCHED/SCHEDULE/2015P/11%20November/110215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P OVERVIEW"/>
      <sheetName val="TEP SCHEDULES"/>
      <sheetName val="UNS SCHEDULES"/>
      <sheetName val="UNS FORECAST"/>
      <sheetName val="EPE EXCH TAGS"/>
      <sheetName val="MWE"/>
      <sheetName val="FREEPORT"/>
      <sheetName val="TEP LOSSES-MONTHLY"/>
      <sheetName val="TSW"/>
      <sheetName val="SCPPA"/>
      <sheetName val="MSR"/>
      <sheetName val="TEP Generation Calc"/>
      <sheetName val="DYNAMICS"/>
      <sheetName val="Daily Un-DNR"/>
      <sheetName val="SRSG"/>
      <sheetName val="TEP Genstack"/>
      <sheetName val="EPE FORECAST"/>
      <sheetName val="EPEXCH DELIV"/>
      <sheetName val="TEP FORECAST"/>
      <sheetName val="Monthly Schedules"/>
      <sheetName val="FREEPORT MONTHLY"/>
      <sheetName val="MONTHLY BOOKOUTS"/>
      <sheetName val="Sheet1"/>
    </sheetNames>
    <sheetDataSet>
      <sheetData sheetId="0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6">
          <cell r="F26">
            <v>-161</v>
          </cell>
          <cell r="G26">
            <v>-161</v>
          </cell>
          <cell r="H26">
            <v>-161</v>
          </cell>
          <cell r="I26">
            <v>-161</v>
          </cell>
          <cell r="J26">
            <v>-161</v>
          </cell>
          <cell r="K26">
            <v>-211</v>
          </cell>
          <cell r="L26">
            <v>-5</v>
          </cell>
          <cell r="M26">
            <v>-5</v>
          </cell>
          <cell r="N26">
            <v>-5</v>
          </cell>
          <cell r="O26">
            <v>-5</v>
          </cell>
          <cell r="P26">
            <v>-5</v>
          </cell>
          <cell r="Q26">
            <v>-5</v>
          </cell>
          <cell r="R26">
            <v>-5</v>
          </cell>
          <cell r="S26">
            <v>-5</v>
          </cell>
          <cell r="T26">
            <v>-5</v>
          </cell>
          <cell r="U26">
            <v>-5</v>
          </cell>
          <cell r="V26">
            <v>-5</v>
          </cell>
          <cell r="W26">
            <v>-5</v>
          </cell>
          <cell r="X26">
            <v>-5</v>
          </cell>
          <cell r="Y26">
            <v>-5</v>
          </cell>
          <cell r="Z26">
            <v>-5</v>
          </cell>
          <cell r="AA26">
            <v>-5</v>
          </cell>
          <cell r="AB26">
            <v>-211</v>
          </cell>
        </row>
        <row r="39">
          <cell r="F39">
            <v>191</v>
          </cell>
          <cell r="G39">
            <v>191</v>
          </cell>
          <cell r="H39">
            <v>191</v>
          </cell>
          <cell r="I39">
            <v>191</v>
          </cell>
          <cell r="J39">
            <v>191</v>
          </cell>
          <cell r="K39">
            <v>191</v>
          </cell>
          <cell r="L39">
            <v>191</v>
          </cell>
          <cell r="M39">
            <v>191</v>
          </cell>
          <cell r="N39">
            <v>191</v>
          </cell>
          <cell r="O39">
            <v>191</v>
          </cell>
          <cell r="P39">
            <v>191</v>
          </cell>
          <cell r="Q39">
            <v>191</v>
          </cell>
          <cell r="R39">
            <v>191</v>
          </cell>
          <cell r="S39">
            <v>191</v>
          </cell>
          <cell r="T39">
            <v>191</v>
          </cell>
          <cell r="U39">
            <v>191</v>
          </cell>
          <cell r="V39">
            <v>191</v>
          </cell>
          <cell r="W39">
            <v>191</v>
          </cell>
          <cell r="X39">
            <v>191</v>
          </cell>
          <cell r="Y39">
            <v>191</v>
          </cell>
          <cell r="Z39">
            <v>191</v>
          </cell>
          <cell r="AA39">
            <v>191</v>
          </cell>
          <cell r="AB39">
            <v>191</v>
          </cell>
        </row>
        <row r="44">
          <cell r="F44">
            <v>10</v>
          </cell>
          <cell r="G44">
            <v>10</v>
          </cell>
          <cell r="H44">
            <v>10</v>
          </cell>
          <cell r="I44">
            <v>10</v>
          </cell>
          <cell r="J44">
            <v>10</v>
          </cell>
          <cell r="K44">
            <v>10</v>
          </cell>
          <cell r="L44">
            <v>30</v>
          </cell>
          <cell r="M44">
            <v>30</v>
          </cell>
          <cell r="N44">
            <v>30</v>
          </cell>
          <cell r="O44">
            <v>30</v>
          </cell>
          <cell r="P44">
            <v>30</v>
          </cell>
          <cell r="Q44">
            <v>30</v>
          </cell>
          <cell r="R44">
            <v>30</v>
          </cell>
          <cell r="S44">
            <v>30</v>
          </cell>
          <cell r="T44">
            <v>30</v>
          </cell>
          <cell r="U44">
            <v>30</v>
          </cell>
          <cell r="V44">
            <v>30</v>
          </cell>
          <cell r="W44">
            <v>30</v>
          </cell>
          <cell r="X44">
            <v>30</v>
          </cell>
          <cell r="Y44">
            <v>30</v>
          </cell>
          <cell r="Z44">
            <v>30</v>
          </cell>
          <cell r="AA44">
            <v>30</v>
          </cell>
          <cell r="AB44">
            <v>10</v>
          </cell>
        </row>
        <row r="46">
          <cell r="K46">
            <v>365</v>
          </cell>
          <cell r="AB46">
            <v>365</v>
          </cell>
          <cell r="AC46">
            <v>282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25</v>
          </cell>
          <cell r="M49">
            <v>25</v>
          </cell>
          <cell r="N49">
            <v>25</v>
          </cell>
          <cell r="O49">
            <v>25</v>
          </cell>
          <cell r="P49">
            <v>25</v>
          </cell>
          <cell r="Q49">
            <v>25</v>
          </cell>
          <cell r="R49">
            <v>25</v>
          </cell>
          <cell r="S49">
            <v>25</v>
          </cell>
          <cell r="T49">
            <v>25</v>
          </cell>
          <cell r="U49">
            <v>25</v>
          </cell>
          <cell r="V49">
            <v>25</v>
          </cell>
          <cell r="W49">
            <v>25</v>
          </cell>
          <cell r="X49">
            <v>25</v>
          </cell>
          <cell r="Y49">
            <v>25</v>
          </cell>
          <cell r="Z49">
            <v>25</v>
          </cell>
          <cell r="AA49">
            <v>25</v>
          </cell>
          <cell r="AB49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</sheetData>
      <sheetData sheetId="1">
        <row r="194">
          <cell r="S194">
            <v>0</v>
          </cell>
          <cell r="AJ194">
            <v>0</v>
          </cell>
          <cell r="AK194">
            <v>0</v>
          </cell>
        </row>
      </sheetData>
      <sheetData sheetId="2"/>
      <sheetData sheetId="3"/>
      <sheetData sheetId="4"/>
      <sheetData sheetId="5"/>
      <sheetData sheetId="6"/>
      <sheetData sheetId="7">
        <row r="31">
          <cell r="N31">
            <v>-1</v>
          </cell>
          <cell r="O31">
            <v>-1</v>
          </cell>
          <cell r="P31">
            <v>-1</v>
          </cell>
          <cell r="Q31">
            <v>-1</v>
          </cell>
          <cell r="R31">
            <v>-1</v>
          </cell>
          <cell r="S31">
            <v>-1</v>
          </cell>
          <cell r="T31">
            <v>-1</v>
          </cell>
          <cell r="U31">
            <v>-1</v>
          </cell>
          <cell r="V31">
            <v>-1</v>
          </cell>
          <cell r="W31">
            <v>-1</v>
          </cell>
          <cell r="X31">
            <v>-1</v>
          </cell>
          <cell r="Y31">
            <v>-1</v>
          </cell>
          <cell r="Z31">
            <v>-1</v>
          </cell>
          <cell r="AA31">
            <v>-1</v>
          </cell>
          <cell r="AB31">
            <v>-1</v>
          </cell>
          <cell r="AC31">
            <v>-1</v>
          </cell>
          <cell r="AD31">
            <v>-1</v>
          </cell>
          <cell r="AE31">
            <v>-1</v>
          </cell>
          <cell r="AF31">
            <v>-1</v>
          </cell>
          <cell r="AG31">
            <v>-1</v>
          </cell>
          <cell r="AH31">
            <v>-1</v>
          </cell>
          <cell r="AI31">
            <v>-1</v>
          </cell>
          <cell r="AJ31">
            <v>-1</v>
          </cell>
        </row>
        <row r="141">
          <cell r="S141">
            <v>-5</v>
          </cell>
          <cell r="AJ141">
            <v>-5</v>
          </cell>
          <cell r="AK141">
            <v>0</v>
          </cell>
        </row>
      </sheetData>
      <sheetData sheetId="8"/>
      <sheetData sheetId="9"/>
      <sheetData sheetId="10">
        <row r="13">
          <cell r="N13">
            <v>72</v>
          </cell>
          <cell r="O13">
            <v>72</v>
          </cell>
          <cell r="P13">
            <v>72</v>
          </cell>
          <cell r="Q13">
            <v>72</v>
          </cell>
          <cell r="R13">
            <v>72</v>
          </cell>
          <cell r="S13">
            <v>72</v>
          </cell>
          <cell r="T13">
            <v>72</v>
          </cell>
          <cell r="U13">
            <v>72</v>
          </cell>
          <cell r="V13">
            <v>72</v>
          </cell>
          <cell r="W13">
            <v>72</v>
          </cell>
          <cell r="X13">
            <v>72</v>
          </cell>
          <cell r="Y13">
            <v>72</v>
          </cell>
          <cell r="Z13">
            <v>72</v>
          </cell>
          <cell r="AA13">
            <v>72</v>
          </cell>
          <cell r="AB13">
            <v>72</v>
          </cell>
          <cell r="AC13">
            <v>72</v>
          </cell>
          <cell r="AD13">
            <v>72</v>
          </cell>
          <cell r="AE13">
            <v>72</v>
          </cell>
          <cell r="AF13">
            <v>72</v>
          </cell>
          <cell r="AG13">
            <v>72</v>
          </cell>
          <cell r="AH13">
            <v>72</v>
          </cell>
          <cell r="AI13">
            <v>72</v>
          </cell>
          <cell r="AJ13">
            <v>72</v>
          </cell>
        </row>
      </sheetData>
      <sheetData sheetId="11"/>
      <sheetData sheetId="12">
        <row r="7">
          <cell r="H7">
            <v>5</v>
          </cell>
          <cell r="I7">
            <v>5</v>
          </cell>
          <cell r="J7">
            <v>5</v>
          </cell>
          <cell r="K7">
            <v>5</v>
          </cell>
          <cell r="L7">
            <v>5</v>
          </cell>
          <cell r="M7">
            <v>135</v>
          </cell>
          <cell r="N7">
            <v>135</v>
          </cell>
          <cell r="O7">
            <v>135</v>
          </cell>
          <cell r="P7">
            <v>135</v>
          </cell>
          <cell r="Q7">
            <v>135</v>
          </cell>
          <cell r="R7">
            <v>135</v>
          </cell>
          <cell r="S7">
            <v>135</v>
          </cell>
          <cell r="T7">
            <v>135</v>
          </cell>
          <cell r="U7">
            <v>135</v>
          </cell>
          <cell r="V7">
            <v>135</v>
          </cell>
          <cell r="W7">
            <v>185</v>
          </cell>
          <cell r="X7">
            <v>185</v>
          </cell>
          <cell r="Y7">
            <v>185</v>
          </cell>
          <cell r="Z7">
            <v>185</v>
          </cell>
          <cell r="AA7">
            <v>185</v>
          </cell>
          <cell r="AB7">
            <v>135</v>
          </cell>
          <cell r="AC7">
            <v>5</v>
          </cell>
          <cell r="AD7">
            <v>5</v>
          </cell>
        </row>
        <row r="64">
          <cell r="H64">
            <v>260</v>
          </cell>
          <cell r="I64">
            <v>260</v>
          </cell>
          <cell r="J64">
            <v>260</v>
          </cell>
          <cell r="K64">
            <v>260</v>
          </cell>
          <cell r="L64">
            <v>260</v>
          </cell>
          <cell r="M64">
            <v>260</v>
          </cell>
          <cell r="N64">
            <v>260</v>
          </cell>
          <cell r="O64">
            <v>260</v>
          </cell>
          <cell r="P64">
            <v>260</v>
          </cell>
          <cell r="Q64">
            <v>260</v>
          </cell>
          <cell r="R64">
            <v>260</v>
          </cell>
          <cell r="S64">
            <v>260</v>
          </cell>
          <cell r="T64">
            <v>260</v>
          </cell>
          <cell r="U64">
            <v>260</v>
          </cell>
          <cell r="V64">
            <v>260</v>
          </cell>
          <cell r="W64">
            <v>260</v>
          </cell>
          <cell r="X64">
            <v>260</v>
          </cell>
          <cell r="Y64">
            <v>260</v>
          </cell>
          <cell r="Z64">
            <v>260</v>
          </cell>
          <cell r="AA64">
            <v>260</v>
          </cell>
          <cell r="AB64">
            <v>260</v>
          </cell>
          <cell r="AC64">
            <v>260</v>
          </cell>
          <cell r="AD64">
            <v>260</v>
          </cell>
        </row>
      </sheetData>
      <sheetData sheetId="13"/>
      <sheetData sheetId="14">
        <row r="4">
          <cell r="D4">
            <v>722</v>
          </cell>
          <cell r="E4">
            <v>703</v>
          </cell>
          <cell r="F4">
            <v>699</v>
          </cell>
          <cell r="G4">
            <v>707</v>
          </cell>
          <cell r="H4">
            <v>730</v>
          </cell>
          <cell r="I4">
            <v>795</v>
          </cell>
          <cell r="J4">
            <v>891</v>
          </cell>
          <cell r="K4">
            <v>917</v>
          </cell>
          <cell r="L4">
            <v>923</v>
          </cell>
          <cell r="M4">
            <v>939</v>
          </cell>
          <cell r="N4">
            <v>966</v>
          </cell>
          <cell r="O4">
            <v>992</v>
          </cell>
          <cell r="P4">
            <v>1013</v>
          </cell>
          <cell r="Q4">
            <v>1035</v>
          </cell>
          <cell r="R4">
            <v>1052</v>
          </cell>
          <cell r="S4">
            <v>1066</v>
          </cell>
          <cell r="T4">
            <v>1072</v>
          </cell>
          <cell r="U4">
            <v>1118</v>
          </cell>
          <cell r="V4">
            <v>1161</v>
          </cell>
          <cell r="W4">
            <v>1139</v>
          </cell>
          <cell r="X4">
            <v>1108</v>
          </cell>
          <cell r="Y4">
            <v>1054</v>
          </cell>
          <cell r="Z4">
            <v>983</v>
          </cell>
          <cell r="AA4">
            <v>917</v>
          </cell>
        </row>
        <row r="13">
          <cell r="D13">
            <v>1243</v>
          </cell>
          <cell r="E13">
            <v>1217</v>
          </cell>
          <cell r="F13">
            <v>1208</v>
          </cell>
          <cell r="G13">
            <v>1216</v>
          </cell>
          <cell r="H13">
            <v>1248</v>
          </cell>
          <cell r="I13">
            <v>1339</v>
          </cell>
          <cell r="J13">
            <v>1397</v>
          </cell>
          <cell r="K13">
            <v>1421</v>
          </cell>
          <cell r="L13">
            <v>1434</v>
          </cell>
          <cell r="M13">
            <v>1443</v>
          </cell>
          <cell r="N13">
            <v>1478</v>
          </cell>
          <cell r="O13">
            <v>1509</v>
          </cell>
          <cell r="P13">
            <v>1529</v>
          </cell>
          <cell r="Q13">
            <v>1557</v>
          </cell>
          <cell r="R13">
            <v>1572</v>
          </cell>
          <cell r="S13">
            <v>1581</v>
          </cell>
          <cell r="T13">
            <v>1593</v>
          </cell>
          <cell r="U13">
            <v>1637</v>
          </cell>
          <cell r="V13">
            <v>1686</v>
          </cell>
          <cell r="W13">
            <v>1669</v>
          </cell>
          <cell r="X13">
            <v>1635</v>
          </cell>
          <cell r="Y13">
            <v>1566</v>
          </cell>
          <cell r="Z13">
            <v>1468</v>
          </cell>
          <cell r="AA13">
            <v>1445</v>
          </cell>
        </row>
      </sheetData>
      <sheetData sheetId="15"/>
      <sheetData sheetId="16"/>
      <sheetData sheetId="17"/>
      <sheetData sheetId="18">
        <row r="6">
          <cell r="C6">
            <v>42310</v>
          </cell>
        </row>
        <row r="190">
          <cell r="S190">
            <v>-191</v>
          </cell>
          <cell r="AJ190">
            <v>-191</v>
          </cell>
        </row>
        <row r="191">
          <cell r="S191">
            <v>-398</v>
          </cell>
          <cell r="AJ191">
            <v>-398</v>
          </cell>
        </row>
        <row r="194">
          <cell r="N194">
            <v>-54</v>
          </cell>
          <cell r="O194">
            <v>-54</v>
          </cell>
          <cell r="P194">
            <v>-54</v>
          </cell>
          <cell r="Q194">
            <v>-54</v>
          </cell>
          <cell r="R194">
            <v>-54</v>
          </cell>
          <cell r="S194">
            <v>-54</v>
          </cell>
          <cell r="T194">
            <v>-54</v>
          </cell>
          <cell r="U194">
            <v>-54</v>
          </cell>
          <cell r="V194">
            <v>-54</v>
          </cell>
          <cell r="W194">
            <v>-54</v>
          </cell>
          <cell r="X194">
            <v>-54</v>
          </cell>
          <cell r="Y194">
            <v>-54</v>
          </cell>
          <cell r="Z194">
            <v>-54</v>
          </cell>
          <cell r="AA194">
            <v>-54</v>
          </cell>
          <cell r="AB194">
            <v>-54</v>
          </cell>
          <cell r="AC194">
            <v>-54</v>
          </cell>
          <cell r="AD194">
            <v>-54</v>
          </cell>
          <cell r="AE194">
            <v>-54</v>
          </cell>
          <cell r="AF194">
            <v>-54</v>
          </cell>
          <cell r="AG194">
            <v>-54</v>
          </cell>
          <cell r="AH194">
            <v>-54</v>
          </cell>
          <cell r="AI194">
            <v>-54</v>
          </cell>
          <cell r="AJ194">
            <v>-54</v>
          </cell>
        </row>
        <row r="195">
          <cell r="N195">
            <v>-54</v>
          </cell>
          <cell r="O195">
            <v>-54</v>
          </cell>
          <cell r="P195">
            <v>-54</v>
          </cell>
          <cell r="Q195">
            <v>-54</v>
          </cell>
          <cell r="R195">
            <v>-54</v>
          </cell>
          <cell r="S195">
            <v>-54</v>
          </cell>
          <cell r="T195">
            <v>-54</v>
          </cell>
          <cell r="U195">
            <v>-54</v>
          </cell>
          <cell r="V195">
            <v>-54</v>
          </cell>
          <cell r="W195">
            <v>-54</v>
          </cell>
          <cell r="X195">
            <v>-54</v>
          </cell>
          <cell r="Y195">
            <v>-54</v>
          </cell>
          <cell r="Z195">
            <v>-54</v>
          </cell>
          <cell r="AA195">
            <v>-54</v>
          </cell>
          <cell r="AB195">
            <v>-54</v>
          </cell>
          <cell r="AC195">
            <v>-54</v>
          </cell>
          <cell r="AD195">
            <v>-54</v>
          </cell>
          <cell r="AE195">
            <v>-54</v>
          </cell>
          <cell r="AF195">
            <v>-54</v>
          </cell>
          <cell r="AG195">
            <v>-54</v>
          </cell>
          <cell r="AH195">
            <v>-54</v>
          </cell>
          <cell r="AI195">
            <v>-54</v>
          </cell>
          <cell r="AJ195">
            <v>-54</v>
          </cell>
        </row>
        <row r="196">
          <cell r="N196">
            <v>-56</v>
          </cell>
          <cell r="O196">
            <v>-56</v>
          </cell>
          <cell r="P196">
            <v>-56</v>
          </cell>
          <cell r="Q196">
            <v>-56</v>
          </cell>
          <cell r="R196">
            <v>-56</v>
          </cell>
          <cell r="S196">
            <v>-56</v>
          </cell>
          <cell r="T196">
            <v>-56</v>
          </cell>
          <cell r="U196">
            <v>-56</v>
          </cell>
          <cell r="V196">
            <v>-56</v>
          </cell>
          <cell r="W196">
            <v>-56</v>
          </cell>
          <cell r="X196">
            <v>-56</v>
          </cell>
          <cell r="Y196">
            <v>-56</v>
          </cell>
          <cell r="Z196">
            <v>-56</v>
          </cell>
          <cell r="AA196">
            <v>-56</v>
          </cell>
          <cell r="AB196">
            <v>-56</v>
          </cell>
          <cell r="AC196">
            <v>-56</v>
          </cell>
          <cell r="AD196">
            <v>-56</v>
          </cell>
          <cell r="AE196">
            <v>-56</v>
          </cell>
          <cell r="AF196">
            <v>-56</v>
          </cell>
          <cell r="AG196">
            <v>-56</v>
          </cell>
          <cell r="AH196">
            <v>-56</v>
          </cell>
          <cell r="AI196">
            <v>-56</v>
          </cell>
          <cell r="AJ196">
            <v>-56</v>
          </cell>
        </row>
        <row r="197">
          <cell r="N197">
            <v>-56</v>
          </cell>
          <cell r="O197">
            <v>-56</v>
          </cell>
          <cell r="P197">
            <v>-56</v>
          </cell>
          <cell r="Q197">
            <v>-56</v>
          </cell>
          <cell r="R197">
            <v>-56</v>
          </cell>
          <cell r="S197">
            <v>-56</v>
          </cell>
          <cell r="T197">
            <v>-56</v>
          </cell>
          <cell r="U197">
            <v>-56</v>
          </cell>
          <cell r="V197">
            <v>-56</v>
          </cell>
          <cell r="W197">
            <v>-56</v>
          </cell>
          <cell r="X197">
            <v>-56</v>
          </cell>
          <cell r="Y197">
            <v>-56</v>
          </cell>
          <cell r="Z197">
            <v>-56</v>
          </cell>
          <cell r="AA197">
            <v>-56</v>
          </cell>
          <cell r="AB197">
            <v>-56</v>
          </cell>
          <cell r="AC197">
            <v>-56</v>
          </cell>
          <cell r="AD197">
            <v>-56</v>
          </cell>
          <cell r="AE197">
            <v>-56</v>
          </cell>
          <cell r="AF197">
            <v>-56</v>
          </cell>
          <cell r="AG197">
            <v>-56</v>
          </cell>
          <cell r="AH197">
            <v>-56</v>
          </cell>
          <cell r="AI197">
            <v>-56</v>
          </cell>
          <cell r="AJ197">
            <v>-56</v>
          </cell>
        </row>
        <row r="198">
          <cell r="N198">
            <v>-56</v>
          </cell>
          <cell r="O198">
            <v>-56</v>
          </cell>
          <cell r="P198">
            <v>-56</v>
          </cell>
          <cell r="Q198">
            <v>-56</v>
          </cell>
          <cell r="R198">
            <v>-56</v>
          </cell>
          <cell r="S198">
            <v>-56</v>
          </cell>
          <cell r="T198">
            <v>-56</v>
          </cell>
          <cell r="U198">
            <v>-56</v>
          </cell>
          <cell r="V198">
            <v>-56</v>
          </cell>
          <cell r="W198">
            <v>-56</v>
          </cell>
          <cell r="X198">
            <v>-56</v>
          </cell>
          <cell r="Y198">
            <v>-56</v>
          </cell>
          <cell r="Z198">
            <v>-56</v>
          </cell>
          <cell r="AA198">
            <v>-56</v>
          </cell>
          <cell r="AB198">
            <v>-56</v>
          </cell>
          <cell r="AC198">
            <v>-56</v>
          </cell>
          <cell r="AD198">
            <v>-56</v>
          </cell>
          <cell r="AE198">
            <v>-56</v>
          </cell>
          <cell r="AF198">
            <v>-56</v>
          </cell>
          <cell r="AG198">
            <v>-56</v>
          </cell>
          <cell r="AH198">
            <v>-56</v>
          </cell>
          <cell r="AI198">
            <v>-56</v>
          </cell>
          <cell r="AJ198">
            <v>-56</v>
          </cell>
        </row>
        <row r="200"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-146.25</v>
          </cell>
          <cell r="T200">
            <v>-146.25</v>
          </cell>
          <cell r="U200">
            <v>-146.25</v>
          </cell>
          <cell r="V200">
            <v>-146.25</v>
          </cell>
          <cell r="W200">
            <v>-146.25</v>
          </cell>
          <cell r="X200">
            <v>-146.25</v>
          </cell>
          <cell r="Y200">
            <v>-195</v>
          </cell>
          <cell r="Z200">
            <v>-195</v>
          </cell>
          <cell r="AA200">
            <v>-195</v>
          </cell>
          <cell r="AB200">
            <v>-195</v>
          </cell>
          <cell r="AC200">
            <v>-195</v>
          </cell>
          <cell r="AD200">
            <v>-195</v>
          </cell>
          <cell r="AE200">
            <v>-195</v>
          </cell>
          <cell r="AF200">
            <v>-195</v>
          </cell>
          <cell r="AG200">
            <v>-195</v>
          </cell>
          <cell r="AH200">
            <v>-195</v>
          </cell>
          <cell r="AI200">
            <v>0</v>
          </cell>
          <cell r="AJ200">
            <v>0</v>
          </cell>
        </row>
      </sheetData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zoomScale="85" zoomScaleNormal="80" zoomScaleSheetLayoutView="70" workbookViewId="0">
      <selection activeCell="J19" sqref="J19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">
      <c r="A1" s="1" t="s">
        <v>0</v>
      </c>
    </row>
    <row r="2" spans="1:28" ht="27" customHeight="1" x14ac:dyDescent="0.25">
      <c r="A2" s="2"/>
      <c r="B2" s="3"/>
      <c r="C2" s="83" t="s">
        <v>1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4"/>
      <c r="AB2" s="4"/>
    </row>
    <row r="3" spans="1:28" ht="27" customHeight="1" x14ac:dyDescent="0.2">
      <c r="A3" s="5"/>
      <c r="B3" s="6"/>
      <c r="C3" s="85" t="s">
        <v>2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6"/>
      <c r="AB3" s="7"/>
    </row>
    <row r="4" spans="1:28" ht="27" customHeight="1" x14ac:dyDescent="0.2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">
      <c r="A5" s="5"/>
      <c r="B5" s="6"/>
      <c r="C5" s="87" t="s">
        <v>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"/>
      <c r="Z5" s="8"/>
      <c r="AA5" s="9"/>
      <c r="AB5" s="7"/>
    </row>
    <row r="6" spans="1:28" ht="15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">
      <c r="A8" s="88" t="s">
        <v>4</v>
      </c>
      <c r="B8" s="89"/>
      <c r="C8" s="90" t="s">
        <v>5</v>
      </c>
      <c r="D8" s="91"/>
      <c r="E8" s="91"/>
      <c r="F8" s="91"/>
      <c r="G8" s="91"/>
      <c r="H8" s="91"/>
      <c r="I8" s="91"/>
      <c r="J8" s="92"/>
      <c r="K8" s="6"/>
      <c r="L8" s="6"/>
      <c r="M8" s="6"/>
      <c r="N8" s="6"/>
      <c r="O8" s="93" t="s">
        <v>6</v>
      </c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5"/>
      <c r="AB8" s="7"/>
    </row>
    <row r="9" spans="1:28" ht="25.5" customHeight="1" x14ac:dyDescent="0.2">
      <c r="A9" s="88" t="s">
        <v>7</v>
      </c>
      <c r="B9" s="89"/>
      <c r="C9" s="90" t="s">
        <v>8</v>
      </c>
      <c r="D9" s="91"/>
      <c r="E9" s="91"/>
      <c r="F9" s="91"/>
      <c r="G9" s="91"/>
      <c r="H9" s="91"/>
      <c r="I9" s="91"/>
      <c r="J9" s="92"/>
      <c r="K9" s="6"/>
      <c r="L9" s="6"/>
      <c r="M9" s="6"/>
      <c r="N9" s="6"/>
      <c r="O9" s="96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8"/>
      <c r="AB9" s="11"/>
    </row>
    <row r="10" spans="1:28" ht="25.5" customHeight="1" x14ac:dyDescent="0.2">
      <c r="A10" s="88" t="s">
        <v>9</v>
      </c>
      <c r="B10" s="89"/>
      <c r="C10" s="90" t="s">
        <v>10</v>
      </c>
      <c r="D10" s="91"/>
      <c r="E10" s="91"/>
      <c r="F10" s="91"/>
      <c r="G10" s="91"/>
      <c r="H10" s="91"/>
      <c r="I10" s="91"/>
      <c r="J10" s="92"/>
      <c r="K10" s="6"/>
      <c r="L10" s="6"/>
      <c r="M10" s="6"/>
      <c r="N10" s="6"/>
      <c r="O10" s="96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8"/>
      <c r="AB10" s="11"/>
    </row>
    <row r="11" spans="1:28" ht="25.5" customHeight="1" x14ac:dyDescent="0.2">
      <c r="A11" s="88" t="s">
        <v>11</v>
      </c>
      <c r="B11" s="89"/>
      <c r="C11" s="103">
        <f ca="1">NOW()</f>
        <v>42307.437147453704</v>
      </c>
      <c r="D11" s="104"/>
      <c r="E11" s="104"/>
      <c r="F11" s="104"/>
      <c r="G11" s="104"/>
      <c r="H11" s="104"/>
      <c r="I11" s="104"/>
      <c r="J11" s="105"/>
      <c r="K11" s="6"/>
      <c r="L11" s="6"/>
      <c r="M11" s="6"/>
      <c r="N11" s="6"/>
      <c r="O11" s="99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1"/>
    </row>
    <row r="12" spans="1:28" ht="6.75" customHeight="1" x14ac:dyDescent="0.2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">
      <c r="A13" s="88" t="s">
        <v>12</v>
      </c>
      <c r="B13" s="89"/>
      <c r="C13" s="106">
        <v>42309</v>
      </c>
      <c r="D13" s="91"/>
      <c r="E13" s="91"/>
      <c r="F13" s="91"/>
      <c r="G13" s="91"/>
      <c r="H13" s="91"/>
      <c r="I13" s="91"/>
      <c r="J13" s="92"/>
      <c r="K13" s="17"/>
      <c r="L13" s="18" t="s">
        <v>13</v>
      </c>
      <c r="M13" s="17"/>
      <c r="N13" s="17"/>
      <c r="O13" s="19"/>
      <c r="P13" s="20"/>
      <c r="Q13" s="21">
        <v>1084</v>
      </c>
      <c r="R13" s="22" t="s">
        <v>14</v>
      </c>
      <c r="S13" s="19"/>
      <c r="T13" s="20"/>
      <c r="U13" s="23">
        <v>1623</v>
      </c>
      <c r="V13" s="6"/>
      <c r="W13" s="6"/>
      <c r="X13" s="6"/>
      <c r="Y13" s="6"/>
      <c r="Z13" s="6"/>
      <c r="AA13" s="10"/>
    </row>
    <row r="14" spans="1:28" ht="6.75" customHeight="1" x14ac:dyDescent="0.2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107" t="s">
        <v>15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9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">
      <c r="A17" s="32">
        <v>1</v>
      </c>
      <c r="B17" s="33" t="s">
        <v>43</v>
      </c>
      <c r="C17" s="34">
        <v>108</v>
      </c>
      <c r="D17" s="35">
        <v>10</v>
      </c>
      <c r="E17" s="35">
        <v>10</v>
      </c>
      <c r="F17" s="35">
        <v>10</v>
      </c>
      <c r="G17" s="35">
        <v>10</v>
      </c>
      <c r="H17" s="35">
        <v>10</v>
      </c>
      <c r="I17" s="35">
        <v>10</v>
      </c>
      <c r="J17" s="35">
        <v>10</v>
      </c>
      <c r="K17" s="35">
        <v>10</v>
      </c>
      <c r="L17" s="35">
        <v>10</v>
      </c>
      <c r="M17" s="35">
        <v>10</v>
      </c>
      <c r="N17" s="35">
        <v>10</v>
      </c>
      <c r="O17" s="35">
        <v>10</v>
      </c>
      <c r="P17" s="35">
        <v>10</v>
      </c>
      <c r="Q17" s="35">
        <v>10</v>
      </c>
      <c r="R17" s="35">
        <v>10</v>
      </c>
      <c r="S17" s="35">
        <v>10</v>
      </c>
      <c r="T17" s="35">
        <v>10</v>
      </c>
      <c r="U17" s="35">
        <v>10</v>
      </c>
      <c r="V17" s="35">
        <v>10</v>
      </c>
      <c r="W17" s="35">
        <v>10</v>
      </c>
      <c r="X17" s="35">
        <v>10</v>
      </c>
      <c r="Y17" s="35">
        <v>10</v>
      </c>
      <c r="Z17" s="35">
        <v>10</v>
      </c>
      <c r="AA17" s="35">
        <v>10</v>
      </c>
      <c r="AB17" s="35">
        <f t="shared" ref="AB17:AB26" si="0">AA17</f>
        <v>10</v>
      </c>
      <c r="AC17" s="36">
        <f>SUM(D17:AA17)</f>
        <v>240</v>
      </c>
      <c r="AJ17" s="35">
        <v>137</v>
      </c>
    </row>
    <row r="18" spans="1:36" ht="27" customHeight="1" x14ac:dyDescent="0.2">
      <c r="A18" s="32">
        <f t="shared" ref="A18:A40" si="1">A17+1</f>
        <v>2</v>
      </c>
      <c r="B18" s="33" t="s">
        <v>44</v>
      </c>
      <c r="C18" s="34">
        <v>325</v>
      </c>
      <c r="D18" s="35">
        <v>64</v>
      </c>
      <c r="E18" s="35">
        <v>64</v>
      </c>
      <c r="F18" s="35">
        <v>64</v>
      </c>
      <c r="G18" s="35">
        <v>64</v>
      </c>
      <c r="H18" s="35">
        <v>64</v>
      </c>
      <c r="I18" s="35">
        <v>64</v>
      </c>
      <c r="J18" s="35">
        <v>64</v>
      </c>
      <c r="K18" s="35">
        <v>64</v>
      </c>
      <c r="L18" s="35">
        <v>64</v>
      </c>
      <c r="M18" s="35">
        <v>64</v>
      </c>
      <c r="N18" s="35">
        <v>64</v>
      </c>
      <c r="O18" s="35">
        <v>64</v>
      </c>
      <c r="P18" s="35">
        <v>64</v>
      </c>
      <c r="Q18" s="35">
        <v>64</v>
      </c>
      <c r="R18" s="35">
        <v>64</v>
      </c>
      <c r="S18" s="35">
        <v>64</v>
      </c>
      <c r="T18" s="35">
        <v>64</v>
      </c>
      <c r="U18" s="35">
        <v>64</v>
      </c>
      <c r="V18" s="35">
        <v>64</v>
      </c>
      <c r="W18" s="35">
        <v>64</v>
      </c>
      <c r="X18" s="35">
        <v>64</v>
      </c>
      <c r="Y18" s="35">
        <v>64</v>
      </c>
      <c r="Z18" s="35">
        <v>64</v>
      </c>
      <c r="AA18" s="35">
        <v>64</v>
      </c>
      <c r="AB18" s="35">
        <f t="shared" si="0"/>
        <v>64</v>
      </c>
      <c r="AC18" s="36">
        <f t="shared" ref="AC18:AC42" si="2">SUM(D18:AA18)</f>
        <v>1536</v>
      </c>
    </row>
    <row r="19" spans="1:36" ht="27" customHeight="1" x14ac:dyDescent="0.2">
      <c r="A19" s="32">
        <f t="shared" si="1"/>
        <v>3</v>
      </c>
      <c r="B19" s="37" t="s">
        <v>45</v>
      </c>
      <c r="C19" s="34">
        <v>278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24</v>
      </c>
      <c r="Q19" s="35">
        <v>24</v>
      </c>
      <c r="R19" s="35">
        <v>24</v>
      </c>
      <c r="S19" s="35">
        <v>24</v>
      </c>
      <c r="T19" s="35">
        <v>24</v>
      </c>
      <c r="U19" s="35">
        <v>24</v>
      </c>
      <c r="V19" s="35">
        <v>24</v>
      </c>
      <c r="W19" s="35">
        <v>24</v>
      </c>
      <c r="X19" s="35">
        <v>24</v>
      </c>
      <c r="Y19" s="35">
        <v>24</v>
      </c>
      <c r="Z19" s="35">
        <v>24</v>
      </c>
      <c r="AA19" s="35">
        <v>24</v>
      </c>
      <c r="AB19" s="35">
        <v>278</v>
      </c>
      <c r="AC19" s="36">
        <f t="shared" si="2"/>
        <v>288</v>
      </c>
    </row>
    <row r="20" spans="1:36" ht="27" customHeight="1" x14ac:dyDescent="0.2">
      <c r="A20" s="32">
        <f t="shared" si="1"/>
        <v>4</v>
      </c>
      <c r="B20" s="38" t="s">
        <v>46</v>
      </c>
      <c r="C20" s="39">
        <v>191</v>
      </c>
      <c r="D20" s="40">
        <v>191</v>
      </c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>
        <f t="shared" si="0"/>
        <v>191</v>
      </c>
      <c r="AC20" s="36">
        <f t="shared" si="2"/>
        <v>4584</v>
      </c>
    </row>
    <row r="21" spans="1:36" ht="27" customHeight="1" x14ac:dyDescent="0.2">
      <c r="A21" s="32">
        <f t="shared" si="1"/>
        <v>5</v>
      </c>
      <c r="B21" s="33" t="s">
        <v>47</v>
      </c>
      <c r="C21" s="34">
        <v>191</v>
      </c>
      <c r="D21" s="35">
        <v>191</v>
      </c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6</v>
      </c>
      <c r="B22" s="33" t="s">
        <v>48</v>
      </c>
      <c r="C22" s="34">
        <v>191</v>
      </c>
      <c r="D22" s="35">
        <v>161</v>
      </c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31</v>
      </c>
      <c r="K22" s="35">
        <v>31</v>
      </c>
      <c r="L22" s="35">
        <v>31</v>
      </c>
      <c r="M22" s="35">
        <v>31</v>
      </c>
      <c r="N22" s="35">
        <v>31</v>
      </c>
      <c r="O22" s="35">
        <v>31</v>
      </c>
      <c r="P22" s="35">
        <v>31</v>
      </c>
      <c r="Q22" s="35">
        <v>31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31</v>
      </c>
      <c r="Z22" s="35">
        <v>161</v>
      </c>
      <c r="AA22" s="35">
        <v>161</v>
      </c>
      <c r="AB22" s="35">
        <f t="shared" si="0"/>
        <v>161</v>
      </c>
      <c r="AC22" s="36">
        <f t="shared" si="2"/>
        <v>1567</v>
      </c>
    </row>
    <row r="23" spans="1:36" ht="27" customHeight="1" x14ac:dyDescent="0.2">
      <c r="A23" s="32">
        <f t="shared" si="1"/>
        <v>7</v>
      </c>
      <c r="B23" s="33" t="s">
        <v>49</v>
      </c>
      <c r="C23" s="34">
        <v>171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 t="shared" si="2"/>
        <v>0</v>
      </c>
    </row>
    <row r="24" spans="1:36" ht="27" customHeight="1" x14ac:dyDescent="0.2">
      <c r="A24" s="32">
        <f t="shared" si="1"/>
        <v>8</v>
      </c>
      <c r="B24" s="33" t="s">
        <v>50</v>
      </c>
      <c r="C24" s="34">
        <v>342</v>
      </c>
      <c r="D24" s="35">
        <v>176</v>
      </c>
      <c r="E24" s="35">
        <v>176</v>
      </c>
      <c r="F24" s="35">
        <v>176</v>
      </c>
      <c r="G24" s="35">
        <v>176</v>
      </c>
      <c r="H24" s="35">
        <v>176</v>
      </c>
      <c r="I24" s="35">
        <v>176</v>
      </c>
      <c r="J24" s="35">
        <v>176</v>
      </c>
      <c r="K24" s="35">
        <v>226</v>
      </c>
      <c r="L24" s="35">
        <v>226</v>
      </c>
      <c r="M24" s="35">
        <v>226</v>
      </c>
      <c r="N24" s="35">
        <v>226</v>
      </c>
      <c r="O24" s="35">
        <v>226</v>
      </c>
      <c r="P24" s="35">
        <v>176</v>
      </c>
      <c r="Q24" s="35">
        <v>176</v>
      </c>
      <c r="R24" s="35">
        <v>201</v>
      </c>
      <c r="S24" s="35">
        <v>201</v>
      </c>
      <c r="T24" s="35">
        <v>201</v>
      </c>
      <c r="U24" s="35">
        <v>201</v>
      </c>
      <c r="V24" s="35">
        <v>201</v>
      </c>
      <c r="W24" s="35">
        <v>201</v>
      </c>
      <c r="X24" s="35">
        <v>201</v>
      </c>
      <c r="Y24" s="35">
        <v>176</v>
      </c>
      <c r="Z24" s="35">
        <v>176</v>
      </c>
      <c r="AA24" s="35">
        <v>126</v>
      </c>
      <c r="AB24" s="35">
        <f t="shared" si="0"/>
        <v>126</v>
      </c>
      <c r="AC24" s="36">
        <f>SUM(D24:AA24)</f>
        <v>4599</v>
      </c>
    </row>
    <row r="25" spans="1:36" ht="27" customHeight="1" x14ac:dyDescent="0.2">
      <c r="A25" s="32">
        <f t="shared" si="1"/>
        <v>9</v>
      </c>
      <c r="B25" s="33" t="s">
        <v>51</v>
      </c>
      <c r="C25" s="34">
        <v>150</v>
      </c>
      <c r="D25" s="35">
        <v>150</v>
      </c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150</v>
      </c>
      <c r="Q25" s="35">
        <v>150</v>
      </c>
      <c r="R25" s="35">
        <v>150</v>
      </c>
      <c r="S25" s="35">
        <v>150</v>
      </c>
      <c r="T25" s="35">
        <v>150</v>
      </c>
      <c r="U25" s="35">
        <v>150</v>
      </c>
      <c r="V25" s="35">
        <v>150</v>
      </c>
      <c r="W25" s="35">
        <v>150</v>
      </c>
      <c r="X25" s="35">
        <v>150</v>
      </c>
      <c r="Y25" s="35">
        <v>150</v>
      </c>
      <c r="Z25" s="35">
        <v>150</v>
      </c>
      <c r="AA25" s="35">
        <v>150</v>
      </c>
      <c r="AB25" s="35">
        <f t="shared" si="0"/>
        <v>150</v>
      </c>
      <c r="AC25" s="36">
        <f t="shared" si="2"/>
        <v>3600</v>
      </c>
    </row>
    <row r="26" spans="1:36" ht="27" customHeight="1" x14ac:dyDescent="0.2">
      <c r="A26" s="27">
        <f t="shared" si="1"/>
        <v>10</v>
      </c>
      <c r="B26" s="33" t="s">
        <v>52</v>
      </c>
      <c r="C26" s="34">
        <v>135</v>
      </c>
      <c r="D26" s="35">
        <v>135</v>
      </c>
      <c r="E26" s="35">
        <v>135</v>
      </c>
      <c r="F26" s="35">
        <v>135</v>
      </c>
      <c r="G26" s="35">
        <v>135</v>
      </c>
      <c r="H26" s="35">
        <v>135</v>
      </c>
      <c r="I26" s="35">
        <v>135</v>
      </c>
      <c r="J26" s="35">
        <v>135</v>
      </c>
      <c r="K26" s="35">
        <v>135</v>
      </c>
      <c r="L26" s="35">
        <v>135</v>
      </c>
      <c r="M26" s="35">
        <v>135</v>
      </c>
      <c r="N26" s="35">
        <v>135</v>
      </c>
      <c r="O26" s="35">
        <v>135</v>
      </c>
      <c r="P26" s="35">
        <v>135</v>
      </c>
      <c r="Q26" s="35">
        <v>135</v>
      </c>
      <c r="R26" s="35">
        <v>135</v>
      </c>
      <c r="S26" s="35">
        <v>135</v>
      </c>
      <c r="T26" s="35">
        <v>135</v>
      </c>
      <c r="U26" s="35">
        <v>135</v>
      </c>
      <c r="V26" s="35">
        <v>135</v>
      </c>
      <c r="W26" s="35">
        <v>135</v>
      </c>
      <c r="X26" s="35">
        <v>135</v>
      </c>
      <c r="Y26" s="35">
        <v>135</v>
      </c>
      <c r="Z26" s="35">
        <v>135</v>
      </c>
      <c r="AA26" s="35">
        <v>135</v>
      </c>
      <c r="AB26" s="35">
        <f t="shared" si="0"/>
        <v>135</v>
      </c>
      <c r="AC26" s="36">
        <f t="shared" si="2"/>
        <v>3240</v>
      </c>
      <c r="AD26" s="1" t="s">
        <v>53</v>
      </c>
    </row>
    <row r="27" spans="1:36" ht="27" customHeight="1" x14ac:dyDescent="0.2">
      <c r="A27" s="27">
        <f t="shared" si="1"/>
        <v>11</v>
      </c>
      <c r="B27" s="33" t="s">
        <v>54</v>
      </c>
      <c r="C27" s="34">
        <v>258</v>
      </c>
      <c r="D27" s="35">
        <v>258</v>
      </c>
      <c r="E27" s="35">
        <v>258</v>
      </c>
      <c r="F27" s="35">
        <v>258</v>
      </c>
      <c r="G27" s="35">
        <v>258</v>
      </c>
      <c r="H27" s="35">
        <v>258</v>
      </c>
      <c r="I27" s="35">
        <v>258</v>
      </c>
      <c r="J27" s="35">
        <v>258</v>
      </c>
      <c r="K27" s="35">
        <v>258</v>
      </c>
      <c r="L27" s="35">
        <v>258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258</v>
      </c>
      <c r="AA27" s="35">
        <v>258</v>
      </c>
      <c r="AB27" s="35">
        <f>AA27</f>
        <v>258</v>
      </c>
      <c r="AC27" s="36">
        <f t="shared" si="2"/>
        <v>2838</v>
      </c>
    </row>
    <row r="28" spans="1:36" ht="27" customHeight="1" x14ac:dyDescent="0.2">
      <c r="A28" s="27">
        <f t="shared" si="1"/>
        <v>12</v>
      </c>
      <c r="B28" s="33" t="s">
        <v>55</v>
      </c>
      <c r="C28" s="34">
        <v>142</v>
      </c>
      <c r="D28" s="35">
        <v>142</v>
      </c>
      <c r="E28" s="35">
        <v>142</v>
      </c>
      <c r="F28" s="35">
        <v>142</v>
      </c>
      <c r="G28" s="35">
        <v>142</v>
      </c>
      <c r="H28" s="35">
        <v>142</v>
      </c>
      <c r="I28" s="35">
        <v>142</v>
      </c>
      <c r="J28" s="35">
        <v>142</v>
      </c>
      <c r="K28" s="35">
        <v>142</v>
      </c>
      <c r="L28" s="35">
        <v>142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142</v>
      </c>
      <c r="AA28" s="35">
        <v>142</v>
      </c>
      <c r="AB28" s="35">
        <f>AA28</f>
        <v>142</v>
      </c>
      <c r="AC28" s="36">
        <f t="shared" si="2"/>
        <v>1562</v>
      </c>
    </row>
    <row r="29" spans="1:36" ht="27" customHeight="1" x14ac:dyDescent="0.2">
      <c r="A29" s="27">
        <f t="shared" si="1"/>
        <v>13</v>
      </c>
      <c r="B29" s="41"/>
      <c r="C29" s="34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36">
        <f t="shared" si="2"/>
        <v>0</v>
      </c>
    </row>
    <row r="30" spans="1:36" ht="27" customHeight="1" x14ac:dyDescent="0.2">
      <c r="A30" s="27">
        <v>14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f t="shared" si="1"/>
        <v>15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16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v>15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f t="shared" si="1"/>
        <v>16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17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v>16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f t="shared" si="1"/>
        <v>17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18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v>17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f t="shared" si="1"/>
        <v>18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36">
        <f t="shared" si="2"/>
        <v>0</v>
      </c>
    </row>
    <row r="42" spans="1:29" ht="27" customHeight="1" x14ac:dyDescent="0.25">
      <c r="A42" s="48" t="s">
        <v>56</v>
      </c>
      <c r="B42" s="49"/>
      <c r="C42" s="50">
        <f>SUM(C16:C40)</f>
        <v>2482</v>
      </c>
      <c r="D42" s="51">
        <f t="shared" ref="D42:AA42" si="3">SUM(D17:D40)</f>
        <v>1478</v>
      </c>
      <c r="E42" s="51">
        <f t="shared" si="3"/>
        <v>1478</v>
      </c>
      <c r="F42" s="51">
        <f t="shared" si="3"/>
        <v>1478</v>
      </c>
      <c r="G42" s="51">
        <f t="shared" si="3"/>
        <v>1478</v>
      </c>
      <c r="H42" s="51">
        <f t="shared" si="3"/>
        <v>1478</v>
      </c>
      <c r="I42" s="51">
        <f t="shared" si="3"/>
        <v>1478</v>
      </c>
      <c r="J42" s="51">
        <f t="shared" si="3"/>
        <v>1348</v>
      </c>
      <c r="K42" s="51">
        <f t="shared" si="3"/>
        <v>1398</v>
      </c>
      <c r="L42" s="51">
        <f t="shared" si="3"/>
        <v>1398</v>
      </c>
      <c r="M42" s="51">
        <f t="shared" si="3"/>
        <v>998</v>
      </c>
      <c r="N42" s="51">
        <f t="shared" si="3"/>
        <v>998</v>
      </c>
      <c r="O42" s="51">
        <f t="shared" si="3"/>
        <v>998</v>
      </c>
      <c r="P42" s="51">
        <f t="shared" si="3"/>
        <v>972</v>
      </c>
      <c r="Q42" s="51">
        <f t="shared" si="3"/>
        <v>972</v>
      </c>
      <c r="R42" s="51">
        <f t="shared" si="3"/>
        <v>966</v>
      </c>
      <c r="S42" s="51">
        <f t="shared" si="3"/>
        <v>966</v>
      </c>
      <c r="T42" s="51">
        <f t="shared" si="3"/>
        <v>966</v>
      </c>
      <c r="U42" s="51">
        <f t="shared" si="3"/>
        <v>966</v>
      </c>
      <c r="V42" s="51">
        <f t="shared" si="3"/>
        <v>966</v>
      </c>
      <c r="W42" s="51">
        <f t="shared" si="3"/>
        <v>966</v>
      </c>
      <c r="X42" s="51">
        <f t="shared" si="3"/>
        <v>966</v>
      </c>
      <c r="Y42" s="51">
        <f t="shared" si="3"/>
        <v>972</v>
      </c>
      <c r="Z42" s="51">
        <f t="shared" si="3"/>
        <v>1502</v>
      </c>
      <c r="AA42" s="51">
        <f t="shared" si="3"/>
        <v>1452</v>
      </c>
      <c r="AB42" s="51">
        <f>SUM(AB17:AB40)</f>
        <v>1706</v>
      </c>
      <c r="AC42" s="36">
        <f t="shared" si="2"/>
        <v>28638</v>
      </c>
    </row>
    <row r="43" spans="1:29" x14ac:dyDescent="0.2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">
      <c r="A44" s="110" t="s">
        <v>57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2"/>
      <c r="AB44" s="53"/>
    </row>
    <row r="46" spans="1:29" x14ac:dyDescent="0.2">
      <c r="A46" s="102" t="s">
        <v>58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54"/>
    </row>
    <row r="47" spans="1:29" x14ac:dyDescent="0.2">
      <c r="A47" s="102" t="s">
        <v>59</v>
      </c>
      <c r="B47" s="102"/>
      <c r="C47" s="102"/>
      <c r="D47" s="102"/>
      <c r="E47" s="102"/>
      <c r="F47" s="102"/>
      <c r="G47" s="102"/>
      <c r="H47" s="102"/>
    </row>
    <row r="49" spans="1:28" x14ac:dyDescent="0.2">
      <c r="A49" s="102" t="s">
        <v>60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54"/>
    </row>
    <row r="53" spans="1:28" x14ac:dyDescent="0.2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">
      <c r="D54" s="1">
        <f>D53-5-60-10</f>
        <v>812</v>
      </c>
      <c r="E54" s="1">
        <f t="shared" ref="E54:AB54" si="4">E53-5-60-10-35</f>
        <v>777</v>
      </c>
      <c r="F54" s="1">
        <f t="shared" si="4"/>
        <v>777</v>
      </c>
      <c r="G54" s="1">
        <f t="shared" si="4"/>
        <v>777</v>
      </c>
      <c r="H54" s="1">
        <f t="shared" si="4"/>
        <v>777</v>
      </c>
      <c r="I54" s="1">
        <f t="shared" si="4"/>
        <v>777</v>
      </c>
      <c r="J54" s="1">
        <f t="shared" si="4"/>
        <v>777</v>
      </c>
      <c r="K54" s="1">
        <f t="shared" si="4"/>
        <v>777</v>
      </c>
      <c r="L54" s="1">
        <f t="shared" si="4"/>
        <v>777</v>
      </c>
      <c r="M54" s="1">
        <f t="shared" si="4"/>
        <v>777</v>
      </c>
      <c r="N54" s="1">
        <f t="shared" si="4"/>
        <v>777</v>
      </c>
      <c r="O54" s="1">
        <f t="shared" si="4"/>
        <v>777</v>
      </c>
      <c r="P54" s="1">
        <f t="shared" si="4"/>
        <v>777</v>
      </c>
      <c r="Q54" s="1">
        <f t="shared" si="4"/>
        <v>777</v>
      </c>
      <c r="R54" s="1">
        <f t="shared" si="4"/>
        <v>777</v>
      </c>
      <c r="S54" s="1">
        <f t="shared" si="4"/>
        <v>777</v>
      </c>
      <c r="T54" s="1">
        <f t="shared" si="4"/>
        <v>777</v>
      </c>
      <c r="U54" s="1">
        <f t="shared" si="4"/>
        <v>777</v>
      </c>
      <c r="V54" s="1">
        <f t="shared" si="4"/>
        <v>777</v>
      </c>
      <c r="W54" s="1">
        <f t="shared" si="4"/>
        <v>777</v>
      </c>
      <c r="X54" s="1">
        <f t="shared" si="4"/>
        <v>777</v>
      </c>
      <c r="Y54" s="1">
        <f t="shared" si="4"/>
        <v>777</v>
      </c>
      <c r="Z54" s="1">
        <f t="shared" si="4"/>
        <v>777</v>
      </c>
      <c r="AA54" s="1">
        <f t="shared" si="4"/>
        <v>777</v>
      </c>
      <c r="AB54" s="1">
        <f t="shared" si="4"/>
        <v>-110</v>
      </c>
    </row>
    <row r="55" spans="1:28" x14ac:dyDescent="0.2">
      <c r="D55" s="55">
        <f>D54-SUM(D69,D72,D73,D71)</f>
        <v>521</v>
      </c>
      <c r="E55" s="55">
        <f t="shared" ref="E55:AA55" si="5">E54-E69-E73</f>
        <v>486</v>
      </c>
      <c r="F55" s="55">
        <f t="shared" si="5"/>
        <v>486</v>
      </c>
      <c r="G55" s="55">
        <f t="shared" si="5"/>
        <v>486</v>
      </c>
      <c r="H55" s="55">
        <f t="shared" si="5"/>
        <v>486</v>
      </c>
      <c r="I55" s="55">
        <f t="shared" si="5"/>
        <v>486</v>
      </c>
      <c r="J55" s="55">
        <f t="shared" si="5"/>
        <v>356</v>
      </c>
      <c r="K55" s="55">
        <f t="shared" si="5"/>
        <v>356</v>
      </c>
      <c r="L55" s="55">
        <f t="shared" si="5"/>
        <v>356</v>
      </c>
      <c r="M55" s="55">
        <f t="shared" si="5"/>
        <v>356</v>
      </c>
      <c r="N55" s="55">
        <f t="shared" si="5"/>
        <v>356</v>
      </c>
      <c r="O55" s="55">
        <f t="shared" si="5"/>
        <v>356</v>
      </c>
      <c r="P55" s="55">
        <f t="shared" si="5"/>
        <v>356</v>
      </c>
      <c r="Q55" s="55">
        <f t="shared" si="5"/>
        <v>356</v>
      </c>
      <c r="R55" s="55">
        <f t="shared" si="5"/>
        <v>325</v>
      </c>
      <c r="S55" s="55">
        <f t="shared" si="5"/>
        <v>325</v>
      </c>
      <c r="T55" s="55">
        <f t="shared" si="5"/>
        <v>325</v>
      </c>
      <c r="U55" s="55">
        <f t="shared" si="5"/>
        <v>325</v>
      </c>
      <c r="V55" s="55">
        <f t="shared" si="5"/>
        <v>325</v>
      </c>
      <c r="W55" s="55">
        <f t="shared" si="5"/>
        <v>325</v>
      </c>
      <c r="X55" s="55">
        <f t="shared" si="5"/>
        <v>325</v>
      </c>
      <c r="Y55" s="55">
        <f t="shared" si="5"/>
        <v>356</v>
      </c>
      <c r="Z55" s="55">
        <f t="shared" si="5"/>
        <v>486</v>
      </c>
      <c r="AA55" s="55">
        <f t="shared" si="5"/>
        <v>486</v>
      </c>
    </row>
    <row r="57" spans="1:28" x14ac:dyDescent="0.2">
      <c r="D57" s="55">
        <f t="shared" ref="D57:AA57" si="6">D55-D61</f>
        <v>521</v>
      </c>
      <c r="E57" s="55">
        <f t="shared" si="6"/>
        <v>486</v>
      </c>
      <c r="F57" s="55">
        <f t="shared" si="6"/>
        <v>486</v>
      </c>
      <c r="G57" s="55">
        <f t="shared" si="6"/>
        <v>486</v>
      </c>
      <c r="H57" s="55">
        <f t="shared" si="6"/>
        <v>486</v>
      </c>
      <c r="I57" s="55">
        <f t="shared" si="6"/>
        <v>486</v>
      </c>
      <c r="J57" s="55">
        <f t="shared" si="6"/>
        <v>356</v>
      </c>
      <c r="K57" s="55">
        <f t="shared" si="6"/>
        <v>356</v>
      </c>
      <c r="L57" s="55">
        <f t="shared" si="6"/>
        <v>356</v>
      </c>
      <c r="M57" s="55">
        <f t="shared" si="6"/>
        <v>356</v>
      </c>
      <c r="N57" s="55">
        <f t="shared" si="6"/>
        <v>356</v>
      </c>
      <c r="O57" s="55">
        <f t="shared" si="6"/>
        <v>356</v>
      </c>
      <c r="P57" s="55">
        <f t="shared" si="6"/>
        <v>356</v>
      </c>
      <c r="Q57" s="55">
        <f t="shared" si="6"/>
        <v>356</v>
      </c>
      <c r="R57" s="55">
        <f t="shared" si="6"/>
        <v>325</v>
      </c>
      <c r="S57" s="55">
        <f t="shared" si="6"/>
        <v>325</v>
      </c>
      <c r="T57" s="55">
        <f t="shared" si="6"/>
        <v>325</v>
      </c>
      <c r="U57" s="55">
        <f t="shared" si="6"/>
        <v>325</v>
      </c>
      <c r="V57" s="55">
        <f t="shared" si="6"/>
        <v>325</v>
      </c>
      <c r="W57" s="55">
        <f t="shared" si="6"/>
        <v>325</v>
      </c>
      <c r="X57" s="55">
        <f t="shared" si="6"/>
        <v>325</v>
      </c>
      <c r="Y57" s="55">
        <f t="shared" si="6"/>
        <v>356</v>
      </c>
      <c r="Z57" s="55">
        <f t="shared" si="6"/>
        <v>486</v>
      </c>
      <c r="AA57" s="55">
        <f t="shared" si="6"/>
        <v>486</v>
      </c>
    </row>
    <row r="58" spans="1:28" x14ac:dyDescent="0.2">
      <c r="D58" s="55">
        <f t="shared" ref="D58:AA58" si="7">D70-D61</f>
        <v>278</v>
      </c>
      <c r="E58" s="55">
        <f t="shared" si="7"/>
        <v>278</v>
      </c>
      <c r="F58" s="55">
        <f t="shared" si="7"/>
        <v>278</v>
      </c>
      <c r="G58" s="55">
        <f t="shared" si="7"/>
        <v>278</v>
      </c>
      <c r="H58" s="55">
        <f t="shared" si="7"/>
        <v>278</v>
      </c>
      <c r="I58" s="55">
        <f t="shared" si="7"/>
        <v>278</v>
      </c>
      <c r="J58" s="55">
        <f t="shared" si="7"/>
        <v>278</v>
      </c>
      <c r="K58" s="55">
        <f t="shared" si="7"/>
        <v>278</v>
      </c>
      <c r="L58" s="55">
        <f t="shared" si="7"/>
        <v>278</v>
      </c>
      <c r="M58" s="55">
        <f t="shared" si="7"/>
        <v>278</v>
      </c>
      <c r="N58" s="55">
        <f t="shared" si="7"/>
        <v>278</v>
      </c>
      <c r="O58" s="55">
        <f t="shared" si="7"/>
        <v>278</v>
      </c>
      <c r="P58" s="55">
        <f t="shared" si="7"/>
        <v>254</v>
      </c>
      <c r="Q58" s="55">
        <f t="shared" si="7"/>
        <v>254</v>
      </c>
      <c r="R58" s="55">
        <f t="shared" si="7"/>
        <v>254</v>
      </c>
      <c r="S58" s="55">
        <f t="shared" si="7"/>
        <v>254</v>
      </c>
      <c r="T58" s="55">
        <f t="shared" si="7"/>
        <v>254</v>
      </c>
      <c r="U58" s="55">
        <f t="shared" si="7"/>
        <v>254</v>
      </c>
      <c r="V58" s="55">
        <f t="shared" si="7"/>
        <v>254</v>
      </c>
      <c r="W58" s="55">
        <f t="shared" si="7"/>
        <v>254</v>
      </c>
      <c r="X58" s="55">
        <f t="shared" si="7"/>
        <v>254</v>
      </c>
      <c r="Y58" s="55">
        <f t="shared" si="7"/>
        <v>254</v>
      </c>
      <c r="Z58" s="55">
        <f t="shared" si="7"/>
        <v>254</v>
      </c>
      <c r="AA58" s="55">
        <f t="shared" si="7"/>
        <v>254</v>
      </c>
    </row>
    <row r="63" spans="1:28" x14ac:dyDescent="0.2">
      <c r="B63" s="56"/>
      <c r="C63" s="56" t="s">
        <v>61</v>
      </c>
      <c r="D63" s="56"/>
    </row>
    <row r="64" spans="1:28" x14ac:dyDescent="0.2">
      <c r="B64" s="56" t="s">
        <v>62</v>
      </c>
      <c r="C64" s="56" t="s">
        <v>63</v>
      </c>
      <c r="D64" s="56">
        <v>823</v>
      </c>
    </row>
    <row r="67" spans="1:29" ht="30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ht="15" x14ac:dyDescent="0.2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8">SUM(D68:AA68)</f>
        <v>240</v>
      </c>
    </row>
    <row r="69" spans="1:29" ht="15" x14ac:dyDescent="0.2">
      <c r="A69" s="32">
        <f t="shared" ref="A69:A77" si="9">A68+1</f>
        <v>2</v>
      </c>
      <c r="B69" s="61" t="s">
        <v>44</v>
      </c>
      <c r="C69" s="62">
        <v>335</v>
      </c>
      <c r="D69" s="63">
        <f>$C18-D18</f>
        <v>261</v>
      </c>
      <c r="E69" s="64">
        <f t="shared" ref="E69:AB69" si="10">$C18-E18</f>
        <v>261</v>
      </c>
      <c r="F69" s="64">
        <f t="shared" si="10"/>
        <v>261</v>
      </c>
      <c r="G69" s="64">
        <f t="shared" si="10"/>
        <v>261</v>
      </c>
      <c r="H69" s="64">
        <f t="shared" si="10"/>
        <v>261</v>
      </c>
      <c r="I69" s="64">
        <f t="shared" si="10"/>
        <v>261</v>
      </c>
      <c r="J69" s="64">
        <f t="shared" si="10"/>
        <v>261</v>
      </c>
      <c r="K69" s="64">
        <f t="shared" si="10"/>
        <v>261</v>
      </c>
      <c r="L69" s="64">
        <f t="shared" si="10"/>
        <v>261</v>
      </c>
      <c r="M69" s="64">
        <f t="shared" si="10"/>
        <v>261</v>
      </c>
      <c r="N69" s="64">
        <f t="shared" si="10"/>
        <v>261</v>
      </c>
      <c r="O69" s="64">
        <f t="shared" si="10"/>
        <v>261</v>
      </c>
      <c r="P69" s="64">
        <f t="shared" si="10"/>
        <v>261</v>
      </c>
      <c r="Q69" s="64">
        <f t="shared" si="10"/>
        <v>261</v>
      </c>
      <c r="R69" s="64">
        <f t="shared" si="10"/>
        <v>261</v>
      </c>
      <c r="S69" s="64">
        <f t="shared" si="10"/>
        <v>261</v>
      </c>
      <c r="T69" s="64">
        <f t="shared" si="10"/>
        <v>261</v>
      </c>
      <c r="U69" s="64">
        <f t="shared" si="10"/>
        <v>261</v>
      </c>
      <c r="V69" s="64">
        <f t="shared" si="10"/>
        <v>261</v>
      </c>
      <c r="W69" s="64">
        <f t="shared" si="10"/>
        <v>261</v>
      </c>
      <c r="X69" s="64">
        <f t="shared" si="10"/>
        <v>261</v>
      </c>
      <c r="Y69" s="64">
        <f t="shared" si="10"/>
        <v>261</v>
      </c>
      <c r="Z69" s="64">
        <f t="shared" si="10"/>
        <v>261</v>
      </c>
      <c r="AA69" s="64">
        <f t="shared" si="10"/>
        <v>261</v>
      </c>
      <c r="AB69" s="64">
        <f t="shared" si="10"/>
        <v>261</v>
      </c>
      <c r="AC69" s="65">
        <f t="shared" si="8"/>
        <v>6264</v>
      </c>
    </row>
    <row r="70" spans="1:29" ht="15" x14ac:dyDescent="0.2">
      <c r="A70" s="32">
        <f t="shared" si="9"/>
        <v>3</v>
      </c>
      <c r="B70" s="61" t="s">
        <v>45</v>
      </c>
      <c r="C70" s="62">
        <v>820</v>
      </c>
      <c r="D70" s="63">
        <f t="shared" ref="D70:AA70" si="11">IF((($C19-D19)+SUM(D69:D69,D71:D72)+10)&gt;($D$64),($D$64)-SUM(D69:D69,D71:D72)-10,($C19-D19))</f>
        <v>278</v>
      </c>
      <c r="E70" s="63">
        <f t="shared" si="11"/>
        <v>278</v>
      </c>
      <c r="F70" s="63">
        <f t="shared" si="11"/>
        <v>278</v>
      </c>
      <c r="G70" s="63">
        <f t="shared" si="11"/>
        <v>278</v>
      </c>
      <c r="H70" s="63">
        <f t="shared" si="11"/>
        <v>278</v>
      </c>
      <c r="I70" s="63">
        <f t="shared" si="11"/>
        <v>278</v>
      </c>
      <c r="J70" s="63">
        <f t="shared" si="11"/>
        <v>278</v>
      </c>
      <c r="K70" s="63">
        <f t="shared" si="11"/>
        <v>278</v>
      </c>
      <c r="L70" s="63">
        <f t="shared" si="11"/>
        <v>278</v>
      </c>
      <c r="M70" s="63">
        <f t="shared" si="11"/>
        <v>278</v>
      </c>
      <c r="N70" s="63">
        <f t="shared" si="11"/>
        <v>278</v>
      </c>
      <c r="O70" s="63">
        <f t="shared" si="11"/>
        <v>278</v>
      </c>
      <c r="P70" s="63">
        <f t="shared" si="11"/>
        <v>254</v>
      </c>
      <c r="Q70" s="63">
        <f t="shared" si="11"/>
        <v>254</v>
      </c>
      <c r="R70" s="63">
        <f t="shared" si="11"/>
        <v>254</v>
      </c>
      <c r="S70" s="63">
        <f t="shared" si="11"/>
        <v>254</v>
      </c>
      <c r="T70" s="63">
        <f t="shared" si="11"/>
        <v>254</v>
      </c>
      <c r="U70" s="63">
        <f t="shared" si="11"/>
        <v>254</v>
      </c>
      <c r="V70" s="63">
        <f t="shared" si="11"/>
        <v>254</v>
      </c>
      <c r="W70" s="63">
        <f t="shared" si="11"/>
        <v>254</v>
      </c>
      <c r="X70" s="63">
        <f t="shared" si="11"/>
        <v>254</v>
      </c>
      <c r="Y70" s="63">
        <f t="shared" si="11"/>
        <v>254</v>
      </c>
      <c r="Z70" s="63">
        <f t="shared" si="11"/>
        <v>254</v>
      </c>
      <c r="AA70" s="63">
        <f t="shared" si="11"/>
        <v>254</v>
      </c>
      <c r="AB70" s="63">
        <f>IF((($C19-AB19)+SUM(AB69:AB69,AB71:AB72)+10)&gt;(888-65),(888-65)-SUM(AB69:AB69,AB71:AB72)-10,($C19-AB19))</f>
        <v>0</v>
      </c>
      <c r="AC70" s="65">
        <f t="shared" si="8"/>
        <v>6384</v>
      </c>
    </row>
    <row r="71" spans="1:29" ht="15" x14ac:dyDescent="0.2">
      <c r="A71" s="32">
        <f t="shared" si="9"/>
        <v>4</v>
      </c>
      <c r="B71" s="38" t="s">
        <v>46</v>
      </c>
      <c r="C71" s="66">
        <v>191</v>
      </c>
      <c r="D71" s="67">
        <f t="shared" ref="D71:AA74" si="12">$C20-D20</f>
        <v>0</v>
      </c>
      <c r="E71" s="68">
        <f t="shared" si="12"/>
        <v>0</v>
      </c>
      <c r="F71" s="68">
        <f t="shared" si="12"/>
        <v>0</v>
      </c>
      <c r="G71" s="68">
        <f t="shared" si="12"/>
        <v>0</v>
      </c>
      <c r="H71" s="68">
        <f t="shared" si="12"/>
        <v>0</v>
      </c>
      <c r="I71" s="68">
        <f t="shared" si="12"/>
        <v>0</v>
      </c>
      <c r="J71" s="68">
        <f t="shared" si="12"/>
        <v>0</v>
      </c>
      <c r="K71" s="68">
        <f t="shared" si="12"/>
        <v>0</v>
      </c>
      <c r="L71" s="68">
        <f t="shared" si="12"/>
        <v>0</v>
      </c>
      <c r="M71" s="68">
        <f t="shared" si="12"/>
        <v>0</v>
      </c>
      <c r="N71" s="68">
        <f t="shared" si="12"/>
        <v>0</v>
      </c>
      <c r="O71" s="68">
        <f t="shared" si="12"/>
        <v>0</v>
      </c>
      <c r="P71" s="68">
        <f t="shared" si="12"/>
        <v>0</v>
      </c>
      <c r="Q71" s="68">
        <f t="shared" si="12"/>
        <v>0</v>
      </c>
      <c r="R71" s="68">
        <f t="shared" si="12"/>
        <v>0</v>
      </c>
      <c r="S71" s="68">
        <f t="shared" si="12"/>
        <v>0</v>
      </c>
      <c r="T71" s="68">
        <f t="shared" si="12"/>
        <v>0</v>
      </c>
      <c r="U71" s="68">
        <f t="shared" si="12"/>
        <v>0</v>
      </c>
      <c r="V71" s="68">
        <f t="shared" si="12"/>
        <v>0</v>
      </c>
      <c r="W71" s="68">
        <f t="shared" si="12"/>
        <v>0</v>
      </c>
      <c r="X71" s="68">
        <f t="shared" si="12"/>
        <v>0</v>
      </c>
      <c r="Y71" s="68">
        <f t="shared" si="12"/>
        <v>0</v>
      </c>
      <c r="Z71" s="68">
        <f t="shared" si="12"/>
        <v>0</v>
      </c>
      <c r="AA71" s="68">
        <f t="shared" si="12"/>
        <v>0</v>
      </c>
      <c r="AB71" s="68">
        <f>$C20-AB20</f>
        <v>0</v>
      </c>
      <c r="AC71" s="65">
        <f t="shared" si="8"/>
        <v>0</v>
      </c>
    </row>
    <row r="72" spans="1:29" ht="15" x14ac:dyDescent="0.2">
      <c r="A72" s="32">
        <f t="shared" si="9"/>
        <v>5</v>
      </c>
      <c r="B72" s="61" t="s">
        <v>47</v>
      </c>
      <c r="C72" s="62">
        <v>191</v>
      </c>
      <c r="D72" s="63">
        <f t="shared" si="12"/>
        <v>0</v>
      </c>
      <c r="E72" s="64">
        <f t="shared" si="12"/>
        <v>0</v>
      </c>
      <c r="F72" s="64">
        <f t="shared" si="12"/>
        <v>0</v>
      </c>
      <c r="G72" s="64">
        <f t="shared" si="12"/>
        <v>0</v>
      </c>
      <c r="H72" s="64">
        <f t="shared" si="12"/>
        <v>0</v>
      </c>
      <c r="I72" s="64">
        <f t="shared" si="12"/>
        <v>0</v>
      </c>
      <c r="J72" s="64">
        <f t="shared" si="12"/>
        <v>0</v>
      </c>
      <c r="K72" s="64">
        <f t="shared" si="12"/>
        <v>0</v>
      </c>
      <c r="L72" s="64">
        <f t="shared" si="12"/>
        <v>0</v>
      </c>
      <c r="M72" s="64">
        <f t="shared" si="12"/>
        <v>0</v>
      </c>
      <c r="N72" s="64">
        <f t="shared" si="12"/>
        <v>0</v>
      </c>
      <c r="O72" s="64">
        <f t="shared" si="12"/>
        <v>0</v>
      </c>
      <c r="P72" s="64">
        <f t="shared" si="12"/>
        <v>0</v>
      </c>
      <c r="Q72" s="64">
        <f t="shared" si="12"/>
        <v>0</v>
      </c>
      <c r="R72" s="64">
        <f t="shared" si="12"/>
        <v>0</v>
      </c>
      <c r="S72" s="64">
        <f t="shared" si="12"/>
        <v>0</v>
      </c>
      <c r="T72" s="64">
        <f t="shared" si="12"/>
        <v>0</v>
      </c>
      <c r="U72" s="64">
        <f t="shared" si="12"/>
        <v>0</v>
      </c>
      <c r="V72" s="64">
        <f t="shared" si="12"/>
        <v>0</v>
      </c>
      <c r="W72" s="64">
        <f t="shared" si="12"/>
        <v>0</v>
      </c>
      <c r="X72" s="64">
        <f t="shared" si="12"/>
        <v>0</v>
      </c>
      <c r="Y72" s="64">
        <f t="shared" si="12"/>
        <v>0</v>
      </c>
      <c r="Z72" s="64">
        <f t="shared" si="12"/>
        <v>0</v>
      </c>
      <c r="AA72" s="64">
        <f t="shared" si="12"/>
        <v>0</v>
      </c>
      <c r="AB72" s="64">
        <f>$C21-AB21</f>
        <v>0</v>
      </c>
      <c r="AC72" s="65">
        <f t="shared" si="8"/>
        <v>0</v>
      </c>
    </row>
    <row r="73" spans="1:29" ht="15" x14ac:dyDescent="0.2">
      <c r="A73" s="32">
        <f t="shared" si="9"/>
        <v>6</v>
      </c>
      <c r="B73" s="69" t="s">
        <v>48</v>
      </c>
      <c r="C73" s="70">
        <v>191</v>
      </c>
      <c r="D73" s="71">
        <f t="shared" si="12"/>
        <v>30</v>
      </c>
      <c r="E73" s="72">
        <f t="shared" si="12"/>
        <v>30</v>
      </c>
      <c r="F73" s="72">
        <f t="shared" si="12"/>
        <v>30</v>
      </c>
      <c r="G73" s="72">
        <f t="shared" si="12"/>
        <v>30</v>
      </c>
      <c r="H73" s="72">
        <f t="shared" si="12"/>
        <v>30</v>
      </c>
      <c r="I73" s="72">
        <f t="shared" si="12"/>
        <v>30</v>
      </c>
      <c r="J73" s="72">
        <f t="shared" si="12"/>
        <v>160</v>
      </c>
      <c r="K73" s="72">
        <f t="shared" si="12"/>
        <v>160</v>
      </c>
      <c r="L73" s="72">
        <f t="shared" si="12"/>
        <v>160</v>
      </c>
      <c r="M73" s="72">
        <f t="shared" si="12"/>
        <v>160</v>
      </c>
      <c r="N73" s="72">
        <f t="shared" si="12"/>
        <v>160</v>
      </c>
      <c r="O73" s="72">
        <f t="shared" si="12"/>
        <v>160</v>
      </c>
      <c r="P73" s="72">
        <f t="shared" si="12"/>
        <v>160</v>
      </c>
      <c r="Q73" s="72">
        <f t="shared" si="12"/>
        <v>160</v>
      </c>
      <c r="R73" s="72">
        <f t="shared" si="12"/>
        <v>191</v>
      </c>
      <c r="S73" s="72">
        <f t="shared" si="12"/>
        <v>191</v>
      </c>
      <c r="T73" s="72">
        <f t="shared" si="12"/>
        <v>191</v>
      </c>
      <c r="U73" s="72">
        <f t="shared" si="12"/>
        <v>191</v>
      </c>
      <c r="V73" s="72">
        <f t="shared" si="12"/>
        <v>191</v>
      </c>
      <c r="W73" s="72">
        <f t="shared" si="12"/>
        <v>191</v>
      </c>
      <c r="X73" s="72">
        <f t="shared" si="12"/>
        <v>191</v>
      </c>
      <c r="Y73" s="72">
        <f t="shared" si="12"/>
        <v>160</v>
      </c>
      <c r="Z73" s="72">
        <f t="shared" si="12"/>
        <v>30</v>
      </c>
      <c r="AA73" s="72">
        <f t="shared" si="12"/>
        <v>30</v>
      </c>
      <c r="AB73" s="72">
        <f>$C22-AB22</f>
        <v>30</v>
      </c>
      <c r="AC73" s="65">
        <f t="shared" si="8"/>
        <v>3017</v>
      </c>
    </row>
    <row r="74" spans="1:29" ht="15" x14ac:dyDescent="0.2">
      <c r="A74" s="32">
        <f t="shared" si="9"/>
        <v>7</v>
      </c>
      <c r="B74" s="33" t="s">
        <v>49</v>
      </c>
      <c r="C74" s="73">
        <v>171</v>
      </c>
      <c r="D74" s="74">
        <f t="shared" si="12"/>
        <v>171</v>
      </c>
      <c r="E74" s="75">
        <f t="shared" si="12"/>
        <v>171</v>
      </c>
      <c r="F74" s="75">
        <f t="shared" si="12"/>
        <v>171</v>
      </c>
      <c r="G74" s="75">
        <f t="shared" si="12"/>
        <v>171</v>
      </c>
      <c r="H74" s="75">
        <f t="shared" si="12"/>
        <v>171</v>
      </c>
      <c r="I74" s="75">
        <f t="shared" si="12"/>
        <v>171</v>
      </c>
      <c r="J74" s="75">
        <f t="shared" si="12"/>
        <v>171</v>
      </c>
      <c r="K74" s="75">
        <f t="shared" si="12"/>
        <v>171</v>
      </c>
      <c r="L74" s="75">
        <f t="shared" si="12"/>
        <v>171</v>
      </c>
      <c r="M74" s="75">
        <f t="shared" si="12"/>
        <v>171</v>
      </c>
      <c r="N74" s="75">
        <f t="shared" si="12"/>
        <v>171</v>
      </c>
      <c r="O74" s="75">
        <f t="shared" si="12"/>
        <v>171</v>
      </c>
      <c r="P74" s="75">
        <f t="shared" si="12"/>
        <v>171</v>
      </c>
      <c r="Q74" s="75">
        <f t="shared" si="12"/>
        <v>171</v>
      </c>
      <c r="R74" s="75">
        <f t="shared" si="12"/>
        <v>171</v>
      </c>
      <c r="S74" s="75">
        <f t="shared" si="12"/>
        <v>171</v>
      </c>
      <c r="T74" s="75">
        <f t="shared" si="12"/>
        <v>171</v>
      </c>
      <c r="U74" s="75">
        <f t="shared" si="12"/>
        <v>171</v>
      </c>
      <c r="V74" s="75">
        <f t="shared" si="12"/>
        <v>171</v>
      </c>
      <c r="W74" s="75">
        <f t="shared" si="12"/>
        <v>171</v>
      </c>
      <c r="X74" s="75">
        <f t="shared" si="12"/>
        <v>171</v>
      </c>
      <c r="Y74" s="75">
        <f t="shared" si="12"/>
        <v>171</v>
      </c>
      <c r="Z74" s="75">
        <f t="shared" si="12"/>
        <v>171</v>
      </c>
      <c r="AA74" s="75">
        <f t="shared" si="12"/>
        <v>171</v>
      </c>
      <c r="AB74" s="75">
        <f>$C23-AB23</f>
        <v>171</v>
      </c>
      <c r="AC74" s="65">
        <f t="shared" si="8"/>
        <v>4104</v>
      </c>
    </row>
    <row r="75" spans="1:29" ht="15" x14ac:dyDescent="0.2">
      <c r="A75" s="32">
        <f t="shared" si="9"/>
        <v>8</v>
      </c>
      <c r="B75" s="33" t="s">
        <v>66</v>
      </c>
      <c r="C75" s="73">
        <v>342</v>
      </c>
      <c r="D75" s="74">
        <f t="shared" ref="D75:AA75" si="13">IF(($C24-D24)&gt;315,315,($C24-D24))</f>
        <v>166</v>
      </c>
      <c r="E75" s="74">
        <f t="shared" si="13"/>
        <v>166</v>
      </c>
      <c r="F75" s="74">
        <f t="shared" si="13"/>
        <v>166</v>
      </c>
      <c r="G75" s="74">
        <f t="shared" si="13"/>
        <v>166</v>
      </c>
      <c r="H75" s="74">
        <f t="shared" si="13"/>
        <v>166</v>
      </c>
      <c r="I75" s="74">
        <f t="shared" si="13"/>
        <v>166</v>
      </c>
      <c r="J75" s="74">
        <f t="shared" si="13"/>
        <v>166</v>
      </c>
      <c r="K75" s="74">
        <f t="shared" si="13"/>
        <v>116</v>
      </c>
      <c r="L75" s="74">
        <f t="shared" si="13"/>
        <v>116</v>
      </c>
      <c r="M75" s="74">
        <f t="shared" si="13"/>
        <v>116</v>
      </c>
      <c r="N75" s="74">
        <f t="shared" si="13"/>
        <v>116</v>
      </c>
      <c r="O75" s="74">
        <f t="shared" si="13"/>
        <v>116</v>
      </c>
      <c r="P75" s="74">
        <f t="shared" si="13"/>
        <v>166</v>
      </c>
      <c r="Q75" s="74">
        <f t="shared" si="13"/>
        <v>166</v>
      </c>
      <c r="R75" s="74">
        <f t="shared" si="13"/>
        <v>141</v>
      </c>
      <c r="S75" s="74">
        <f t="shared" si="13"/>
        <v>141</v>
      </c>
      <c r="T75" s="74">
        <f t="shared" si="13"/>
        <v>141</v>
      </c>
      <c r="U75" s="74">
        <f t="shared" si="13"/>
        <v>141</v>
      </c>
      <c r="V75" s="74">
        <f t="shared" si="13"/>
        <v>141</v>
      </c>
      <c r="W75" s="74">
        <f t="shared" si="13"/>
        <v>141</v>
      </c>
      <c r="X75" s="74">
        <f t="shared" si="13"/>
        <v>141</v>
      </c>
      <c r="Y75" s="74">
        <f t="shared" si="13"/>
        <v>166</v>
      </c>
      <c r="Z75" s="74">
        <f t="shared" si="13"/>
        <v>166</v>
      </c>
      <c r="AA75" s="74">
        <f t="shared" si="13"/>
        <v>216</v>
      </c>
      <c r="AB75" s="74">
        <f>IF(($C24-AB24)&gt;315,315,($C24-AB24))</f>
        <v>216</v>
      </c>
      <c r="AC75" s="65">
        <f t="shared" si="8"/>
        <v>3609</v>
      </c>
    </row>
    <row r="76" spans="1:29" ht="15" x14ac:dyDescent="0.2">
      <c r="A76" s="32">
        <f t="shared" si="9"/>
        <v>9</v>
      </c>
      <c r="B76" s="33" t="s">
        <v>51</v>
      </c>
      <c r="C76" s="73">
        <v>150</v>
      </c>
      <c r="D76" s="74">
        <f t="shared" ref="D76:AA77" si="14">$C25-D25</f>
        <v>0</v>
      </c>
      <c r="E76" s="75">
        <f t="shared" si="14"/>
        <v>0</v>
      </c>
      <c r="F76" s="75">
        <f t="shared" si="14"/>
        <v>0</v>
      </c>
      <c r="G76" s="75">
        <f t="shared" si="14"/>
        <v>0</v>
      </c>
      <c r="H76" s="75">
        <f t="shared" si="14"/>
        <v>0</v>
      </c>
      <c r="I76" s="75">
        <f t="shared" si="14"/>
        <v>0</v>
      </c>
      <c r="J76" s="75">
        <f t="shared" si="14"/>
        <v>0</v>
      </c>
      <c r="K76" s="75">
        <f t="shared" si="14"/>
        <v>0</v>
      </c>
      <c r="L76" s="75">
        <f t="shared" si="14"/>
        <v>0</v>
      </c>
      <c r="M76" s="75">
        <f t="shared" si="14"/>
        <v>0</v>
      </c>
      <c r="N76" s="75">
        <f t="shared" si="14"/>
        <v>0</v>
      </c>
      <c r="O76" s="75">
        <f t="shared" si="14"/>
        <v>0</v>
      </c>
      <c r="P76" s="75">
        <f t="shared" si="14"/>
        <v>0</v>
      </c>
      <c r="Q76" s="75">
        <f t="shared" si="14"/>
        <v>0</v>
      </c>
      <c r="R76" s="75">
        <f t="shared" si="14"/>
        <v>0</v>
      </c>
      <c r="S76" s="75">
        <f t="shared" si="14"/>
        <v>0</v>
      </c>
      <c r="T76" s="75">
        <f t="shared" si="14"/>
        <v>0</v>
      </c>
      <c r="U76" s="75">
        <f t="shared" si="14"/>
        <v>0</v>
      </c>
      <c r="V76" s="75">
        <f t="shared" si="14"/>
        <v>0</v>
      </c>
      <c r="W76" s="75">
        <f t="shared" si="14"/>
        <v>0</v>
      </c>
      <c r="X76" s="75">
        <f t="shared" si="14"/>
        <v>0</v>
      </c>
      <c r="Y76" s="75">
        <f t="shared" si="14"/>
        <v>0</v>
      </c>
      <c r="Z76" s="75">
        <f t="shared" si="14"/>
        <v>0</v>
      </c>
      <c r="AA76" s="75">
        <f t="shared" si="14"/>
        <v>0</v>
      </c>
      <c r="AB76" s="75">
        <f>$C25-AB25</f>
        <v>0</v>
      </c>
      <c r="AC76" s="65">
        <f t="shared" si="8"/>
        <v>0</v>
      </c>
    </row>
    <row r="77" spans="1:29" ht="15" x14ac:dyDescent="0.2">
      <c r="A77" s="76">
        <f t="shared" si="9"/>
        <v>10</v>
      </c>
      <c r="B77" s="33" t="s">
        <v>67</v>
      </c>
      <c r="C77" s="73" t="s">
        <v>68</v>
      </c>
      <c r="D77" s="74">
        <f t="shared" si="14"/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sqref="A1:XFD1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">
      <c r="A1" s="1" t="s">
        <v>69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4"/>
    </row>
    <row r="4" spans="1:28" ht="27" customHeight="1" x14ac:dyDescent="0.2">
      <c r="A4" s="5"/>
      <c r="B4" s="6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80"/>
    </row>
    <row r="5" spans="1:28" ht="27" customHeight="1" x14ac:dyDescent="0.2">
      <c r="A5" s="5"/>
      <c r="B5" s="6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9"/>
      <c r="AB5" s="80"/>
    </row>
    <row r="6" spans="1:28" ht="27" customHeight="1" x14ac:dyDescent="0.2">
      <c r="A6" s="5"/>
      <c r="B6" s="6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1"/>
      <c r="Z6" s="81"/>
      <c r="AA6" s="9"/>
      <c r="AB6" s="80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80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80"/>
    </row>
    <row r="9" spans="1:28" ht="25.5" customHeight="1" x14ac:dyDescent="0.2">
      <c r="A9" s="88" t="s">
        <v>4</v>
      </c>
      <c r="B9" s="89"/>
      <c r="C9" s="90" t="s">
        <v>5</v>
      </c>
      <c r="D9" s="91"/>
      <c r="E9" s="91"/>
      <c r="F9" s="91"/>
      <c r="G9" s="91"/>
      <c r="H9" s="91"/>
      <c r="I9" s="91"/>
      <c r="J9" s="92"/>
      <c r="K9" s="6"/>
      <c r="L9" s="6"/>
      <c r="M9" s="6"/>
      <c r="N9" s="6"/>
      <c r="O9" s="93" t="s">
        <v>6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5"/>
      <c r="AB9" s="80"/>
    </row>
    <row r="10" spans="1:28" ht="25.5" customHeight="1" x14ac:dyDescent="0.2">
      <c r="A10" s="88" t="s">
        <v>7</v>
      </c>
      <c r="B10" s="89"/>
      <c r="C10" s="90" t="s">
        <v>8</v>
      </c>
      <c r="D10" s="91"/>
      <c r="E10" s="91"/>
      <c r="F10" s="91"/>
      <c r="G10" s="91"/>
      <c r="H10" s="91"/>
      <c r="I10" s="91"/>
      <c r="J10" s="92"/>
      <c r="K10" s="6"/>
      <c r="L10" s="6"/>
      <c r="M10" s="6"/>
      <c r="N10" s="6"/>
      <c r="O10" s="96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8"/>
      <c r="AB10" s="82"/>
    </row>
    <row r="11" spans="1:28" ht="25.5" customHeight="1" x14ac:dyDescent="0.2">
      <c r="A11" s="88" t="s">
        <v>9</v>
      </c>
      <c r="B11" s="89"/>
      <c r="C11" s="90" t="s">
        <v>10</v>
      </c>
      <c r="D11" s="91"/>
      <c r="E11" s="91"/>
      <c r="F11" s="91"/>
      <c r="G11" s="91"/>
      <c r="H11" s="91"/>
      <c r="I11" s="91"/>
      <c r="J11" s="92"/>
      <c r="K11" s="6"/>
      <c r="L11" s="6"/>
      <c r="M11" s="6"/>
      <c r="N11" s="6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/>
      <c r="AB11" s="82"/>
    </row>
    <row r="12" spans="1:28" ht="25.5" customHeight="1" x14ac:dyDescent="0.2">
      <c r="A12" s="88" t="s">
        <v>11</v>
      </c>
      <c r="B12" s="89"/>
      <c r="C12" s="103">
        <f ca="1">NOW()</f>
        <v>42307.437147453704</v>
      </c>
      <c r="D12" s="104"/>
      <c r="E12" s="104"/>
      <c r="F12" s="104"/>
      <c r="G12" s="104"/>
      <c r="H12" s="104"/>
      <c r="I12" s="104"/>
      <c r="J12" s="105"/>
      <c r="K12" s="6"/>
      <c r="L12" s="6"/>
      <c r="M12" s="6"/>
      <c r="N12" s="6"/>
      <c r="O12" s="99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1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8" t="s">
        <v>12</v>
      </c>
      <c r="B14" s="89"/>
      <c r="C14" s="106">
        <f>'[1]TEP FORECAST'!C6</f>
        <v>42310</v>
      </c>
      <c r="D14" s="91"/>
      <c r="E14" s="91"/>
      <c r="F14" s="91"/>
      <c r="G14" s="91"/>
      <c r="H14" s="91"/>
      <c r="I14" s="91"/>
      <c r="J14" s="92"/>
      <c r="K14" s="17"/>
      <c r="L14" s="18" t="s">
        <v>13</v>
      </c>
      <c r="M14" s="17"/>
      <c r="N14" s="17"/>
      <c r="O14" s="19"/>
      <c r="P14" s="20"/>
      <c r="Q14" s="21">
        <f>MAX([1]SRSG!D4:AA4)</f>
        <v>1161</v>
      </c>
      <c r="R14" s="22" t="s">
        <v>14</v>
      </c>
      <c r="S14" s="19"/>
      <c r="T14" s="20"/>
      <c r="U14" s="23">
        <f>MAX([1]SRSG!D13:AA13)</f>
        <v>1686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107" t="s">
        <v>15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9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/>
      <c r="E18" s="35">
        <f>IF('[1]TEP OVERVIEW'!F44+$C18+SUM('[1]TEP FORECAST'!N194:N195)&gt;$C$18,108,'[1]TEP OVERVIEW'!F44+$C18+SUM('[1]TEP FORECAST'!N194:N195))</f>
        <v>10</v>
      </c>
      <c r="F18" s="35">
        <f>IF('[1]TEP OVERVIEW'!G44+$C18+SUM('[1]TEP FORECAST'!O194:O195)&gt;$C$18,108,'[1]TEP OVERVIEW'!G44+$C18+SUM('[1]TEP FORECAST'!O194:O195))</f>
        <v>10</v>
      </c>
      <c r="G18" s="35">
        <f>IF('[1]TEP OVERVIEW'!H44+$C18+SUM('[1]TEP FORECAST'!P194:P195)&gt;$C$18,108,'[1]TEP OVERVIEW'!H44+$C18+SUM('[1]TEP FORECAST'!P194:P195))</f>
        <v>10</v>
      </c>
      <c r="H18" s="35">
        <f>IF('[1]TEP OVERVIEW'!I44+$C18+SUM('[1]TEP FORECAST'!Q194:Q195)&gt;$C$18,108,'[1]TEP OVERVIEW'!I44+$C18+SUM('[1]TEP FORECAST'!Q194:Q195))</f>
        <v>10</v>
      </c>
      <c r="I18" s="35">
        <f>IF('[1]TEP OVERVIEW'!J44+$C18+SUM('[1]TEP FORECAST'!R194:R195)&gt;$C$18,108,'[1]TEP OVERVIEW'!J44+$C18+SUM('[1]TEP FORECAST'!R194:R195))</f>
        <v>10</v>
      </c>
      <c r="J18" s="35">
        <f>IF('[1]TEP OVERVIEW'!K44+$C18+SUM('[1]TEP FORECAST'!S194:S195)&gt;$C$18,108,'[1]TEP OVERVIEW'!K44+$C18+SUM('[1]TEP FORECAST'!S194:S195))</f>
        <v>10</v>
      </c>
      <c r="K18" s="35">
        <f>IF('[1]TEP OVERVIEW'!L44+$C18+SUM('[1]TEP FORECAST'!T194:T195)&gt;$C$18,108,'[1]TEP OVERVIEW'!L44+$C18+SUM('[1]TEP FORECAST'!T194:T195))</f>
        <v>30</v>
      </c>
      <c r="L18" s="35">
        <f>IF('[1]TEP OVERVIEW'!M44+$C18+SUM('[1]TEP FORECAST'!U194:U195)&gt;$C$18,108,'[1]TEP OVERVIEW'!M44+$C18+SUM('[1]TEP FORECAST'!U194:U195))</f>
        <v>30</v>
      </c>
      <c r="M18" s="35">
        <f>IF('[1]TEP OVERVIEW'!N44+$C18+SUM('[1]TEP FORECAST'!V194:V195)&gt;$C$18,108,'[1]TEP OVERVIEW'!N44+$C18+SUM('[1]TEP FORECAST'!V194:V195))</f>
        <v>30</v>
      </c>
      <c r="N18" s="35">
        <f>IF('[1]TEP OVERVIEW'!O44+$C18+SUM('[1]TEP FORECAST'!W194:W195)&gt;$C$18,108,'[1]TEP OVERVIEW'!O44+$C18+SUM('[1]TEP FORECAST'!W194:W195))</f>
        <v>30</v>
      </c>
      <c r="O18" s="35">
        <f>IF('[1]TEP OVERVIEW'!P44+$C18+SUM('[1]TEP FORECAST'!X194:X195)&gt;$C$18,108,'[1]TEP OVERVIEW'!P44+$C18+SUM('[1]TEP FORECAST'!X194:X195))</f>
        <v>30</v>
      </c>
      <c r="P18" s="35">
        <f>IF('[1]TEP OVERVIEW'!Q44+$C18+SUM('[1]TEP FORECAST'!Y194:Y195)&gt;$C$18,108,'[1]TEP OVERVIEW'!Q44+$C18+SUM('[1]TEP FORECAST'!Y194:Y195))</f>
        <v>30</v>
      </c>
      <c r="Q18" s="35">
        <f>IF('[1]TEP OVERVIEW'!R44+$C18+SUM('[1]TEP FORECAST'!Z194:Z195)&gt;$C$18,108,'[1]TEP OVERVIEW'!R44+$C18+SUM('[1]TEP FORECAST'!Z194:Z195))</f>
        <v>30</v>
      </c>
      <c r="R18" s="35">
        <f>IF('[1]TEP OVERVIEW'!S44+$C18+SUM('[1]TEP FORECAST'!AA194:AA195)&gt;$C$18,108,'[1]TEP OVERVIEW'!S44+$C18+SUM('[1]TEP FORECAST'!AA194:AA195))</f>
        <v>30</v>
      </c>
      <c r="S18" s="35">
        <f>IF('[1]TEP OVERVIEW'!T44+$C18+SUM('[1]TEP FORECAST'!AB194:AB195)&gt;$C$18,108,'[1]TEP OVERVIEW'!T44+$C18+SUM('[1]TEP FORECAST'!AB194:AB195))</f>
        <v>30</v>
      </c>
      <c r="T18" s="35">
        <f>IF('[1]TEP OVERVIEW'!U44+$C18+SUM('[1]TEP FORECAST'!AC194:AC195)&gt;$C$18,108,'[1]TEP OVERVIEW'!U44+$C18+SUM('[1]TEP FORECAST'!AC194:AC195))</f>
        <v>30</v>
      </c>
      <c r="U18" s="35">
        <f>IF('[1]TEP OVERVIEW'!V44+$C18+SUM('[1]TEP FORECAST'!AD194:AD195)&gt;$C$18,108,'[1]TEP OVERVIEW'!V44+$C18+SUM('[1]TEP FORECAST'!AD194:AD195))</f>
        <v>30</v>
      </c>
      <c r="V18" s="35">
        <f>IF('[1]TEP OVERVIEW'!W44+$C18+SUM('[1]TEP FORECAST'!AE194:AE195)&gt;$C$18,108,'[1]TEP OVERVIEW'!W44+$C18+SUM('[1]TEP FORECAST'!AE194:AE195))</f>
        <v>30</v>
      </c>
      <c r="W18" s="35">
        <f>IF('[1]TEP OVERVIEW'!X44+$C18+SUM('[1]TEP FORECAST'!AF194:AF195)&gt;$C$18,108,'[1]TEP OVERVIEW'!X44+$C18+SUM('[1]TEP FORECAST'!AF194:AF195))</f>
        <v>30</v>
      </c>
      <c r="X18" s="35">
        <f>IF('[1]TEP OVERVIEW'!Y44+$C18+SUM('[1]TEP FORECAST'!AG194:AG195)&gt;$C$18,108,'[1]TEP OVERVIEW'!Y44+$C18+SUM('[1]TEP FORECAST'!AG194:AG195))</f>
        <v>30</v>
      </c>
      <c r="Y18" s="35">
        <f>IF('[1]TEP OVERVIEW'!Z44+$C18+SUM('[1]TEP FORECAST'!AH194:AH195)&gt;$C$18,108,'[1]TEP OVERVIEW'!Z44+$C18+SUM('[1]TEP FORECAST'!AH194:AH195))</f>
        <v>30</v>
      </c>
      <c r="Z18" s="35">
        <f>IF('[1]TEP OVERVIEW'!AA44+$C18+SUM('[1]TEP FORECAST'!AI194:AI195)&gt;$C$18,108,'[1]TEP OVERVIEW'!AA44+$C18+SUM('[1]TEP FORECAST'!AI194:AI195))</f>
        <v>30</v>
      </c>
      <c r="AA18" s="35">
        <f>IF('[1]TEP OVERVIEW'!AB44+$C18+SUM('[1]TEP FORECAST'!AJ194:AJ195)&gt;$C$18,108,'[1]TEP OVERVIEW'!AB44+$C18+SUM('[1]TEP FORECAST'!AJ194:AJ195))</f>
        <v>10</v>
      </c>
      <c r="AB18" s="35">
        <f t="shared" ref="AB18:AB27" si="0">AA18</f>
        <v>10</v>
      </c>
      <c r="AC18" s="36">
        <f>SUM(D18:AA18)</f>
        <v>550</v>
      </c>
      <c r="AJ18" s="35">
        <f>$C19-[1]DYNAMICS!I64+[1]MSR!O13</f>
        <v>137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/>
      <c r="E19" s="35">
        <f>IF($C19-[1]DYNAMICS!H64+'[1]TEP LOSSES-MONTHLY'!N31+IF([1]MSR!N13&lt;0,[1]MSR!N13,0)&lt;0,0,$C19-[1]DYNAMICS!H64+'[1]TEP LOSSES-MONTHLY'!N31+IF([1]MSR!N13&lt;0,[1]MSR!N13,0))</f>
        <v>64</v>
      </c>
      <c r="F19" s="35">
        <f>IF($C19-[1]DYNAMICS!I64+'[1]TEP LOSSES-MONTHLY'!O31+IF([1]MSR!O13&lt;0,[1]MSR!O13,0)&lt;0,0,$C19-[1]DYNAMICS!I64+'[1]TEP LOSSES-MONTHLY'!O31+IF([1]MSR!O13&lt;0,[1]MSR!O13,0))</f>
        <v>64</v>
      </c>
      <c r="G19" s="35">
        <f>IF($C19-[1]DYNAMICS!J64+'[1]TEP LOSSES-MONTHLY'!P31+IF([1]MSR!P13&lt;0,[1]MSR!P13,0)&lt;0,0,$C19-[1]DYNAMICS!J64+'[1]TEP LOSSES-MONTHLY'!P31+IF([1]MSR!P13&lt;0,[1]MSR!P13,0))</f>
        <v>64</v>
      </c>
      <c r="H19" s="35">
        <f>IF($C19-[1]DYNAMICS!K64+'[1]TEP LOSSES-MONTHLY'!Q31+IF([1]MSR!Q13&lt;0,[1]MSR!Q13,0)&lt;0,0,$C19-[1]DYNAMICS!K64+'[1]TEP LOSSES-MONTHLY'!Q31+IF([1]MSR!Q13&lt;0,[1]MSR!Q13,0))</f>
        <v>64</v>
      </c>
      <c r="I19" s="35">
        <f>IF($C19-[1]DYNAMICS!L64+'[1]TEP LOSSES-MONTHLY'!R31+IF([1]MSR!R13&lt;0,[1]MSR!R13,0)&lt;0,0,$C19-[1]DYNAMICS!L64+'[1]TEP LOSSES-MONTHLY'!R31+IF([1]MSR!R13&lt;0,[1]MSR!R13,0))</f>
        <v>64</v>
      </c>
      <c r="J19" s="35">
        <f>IF($C19-[1]DYNAMICS!M64+'[1]TEP LOSSES-MONTHLY'!S31+IF([1]MSR!S13&lt;0,[1]MSR!S13,0)&lt;0,0,$C19-[1]DYNAMICS!M64+'[1]TEP LOSSES-MONTHLY'!S31+IF([1]MSR!S13&lt;0,[1]MSR!S13,0))</f>
        <v>64</v>
      </c>
      <c r="K19" s="35">
        <f>IF($C19-[1]DYNAMICS!N64+'[1]TEP LOSSES-MONTHLY'!T31+IF([1]MSR!T13&lt;0,[1]MSR!T13,0)&lt;0,0,$C19-[1]DYNAMICS!N64+'[1]TEP LOSSES-MONTHLY'!T31+IF([1]MSR!T13&lt;0,[1]MSR!T13,0))</f>
        <v>64</v>
      </c>
      <c r="L19" s="35">
        <f>IF($C19-[1]DYNAMICS!O64+'[1]TEP LOSSES-MONTHLY'!U31+IF([1]MSR!U13&lt;0,[1]MSR!U13,0)&lt;0,0,$C19-[1]DYNAMICS!O64+'[1]TEP LOSSES-MONTHLY'!U31+IF([1]MSR!U13&lt;0,[1]MSR!U13,0))</f>
        <v>64</v>
      </c>
      <c r="M19" s="35">
        <f>IF($C19-[1]DYNAMICS!P64+'[1]TEP LOSSES-MONTHLY'!V31+IF([1]MSR!V13&lt;0,[1]MSR!V13,0)&lt;0,0,$C19-[1]DYNAMICS!P64+'[1]TEP LOSSES-MONTHLY'!V31+IF([1]MSR!V13&lt;0,[1]MSR!V13,0))</f>
        <v>64</v>
      </c>
      <c r="N19" s="35">
        <f>IF($C19-[1]DYNAMICS!Q64+'[1]TEP LOSSES-MONTHLY'!W31+IF([1]MSR!W13&lt;0,[1]MSR!W13,0)&lt;0,0,$C19-[1]DYNAMICS!Q64+'[1]TEP LOSSES-MONTHLY'!W31+IF([1]MSR!W13&lt;0,[1]MSR!W13,0))</f>
        <v>64</v>
      </c>
      <c r="O19" s="35">
        <f>IF($C19-[1]DYNAMICS!R64+'[1]TEP LOSSES-MONTHLY'!X31+IF([1]MSR!X13&lt;0,[1]MSR!X13,0)&lt;0,0,$C19-[1]DYNAMICS!R64+'[1]TEP LOSSES-MONTHLY'!X31+IF([1]MSR!X13&lt;0,[1]MSR!X13,0))</f>
        <v>64</v>
      </c>
      <c r="P19" s="35">
        <f>IF($C19-[1]DYNAMICS!S64+'[1]TEP LOSSES-MONTHLY'!Y31+IF([1]MSR!Y13&lt;0,[1]MSR!Y13,0)&lt;0,0,$C19-[1]DYNAMICS!S64+'[1]TEP LOSSES-MONTHLY'!Y31+IF([1]MSR!Y13&lt;0,[1]MSR!Y13,0))</f>
        <v>64</v>
      </c>
      <c r="Q19" s="35">
        <f>IF($C19-[1]DYNAMICS!T64+'[1]TEP LOSSES-MONTHLY'!Z31+IF([1]MSR!Z13&lt;0,[1]MSR!Z13,0)&lt;0,0,$C19-[1]DYNAMICS!T64+'[1]TEP LOSSES-MONTHLY'!Z31+IF([1]MSR!Z13&lt;0,[1]MSR!Z13,0))</f>
        <v>64</v>
      </c>
      <c r="R19" s="35">
        <f>IF($C19-[1]DYNAMICS!U64+'[1]TEP LOSSES-MONTHLY'!AA31+IF([1]MSR!AA13&lt;0,[1]MSR!AA13,0)&lt;0,0,$C19-[1]DYNAMICS!U64+'[1]TEP LOSSES-MONTHLY'!AA31+IF([1]MSR!AA13&lt;0,[1]MSR!AA13,0))</f>
        <v>64</v>
      </c>
      <c r="S19" s="35">
        <f>IF($C19-[1]DYNAMICS!V64+'[1]TEP LOSSES-MONTHLY'!AB31+IF([1]MSR!AB13&lt;0,[1]MSR!AB13,0)&lt;0,0,$C19-[1]DYNAMICS!V64+'[1]TEP LOSSES-MONTHLY'!AB31+IF([1]MSR!AB13&lt;0,[1]MSR!AB13,0))</f>
        <v>64</v>
      </c>
      <c r="T19" s="35">
        <f>IF($C19-[1]DYNAMICS!W64+'[1]TEP LOSSES-MONTHLY'!AC31+IF([1]MSR!AC13&lt;0,[1]MSR!AC13,0)&lt;0,0,$C19-[1]DYNAMICS!W64+'[1]TEP LOSSES-MONTHLY'!AC31+IF([1]MSR!AC13&lt;0,[1]MSR!AC13,0))</f>
        <v>64</v>
      </c>
      <c r="U19" s="35">
        <f>IF($C19-[1]DYNAMICS!X64+'[1]TEP LOSSES-MONTHLY'!AD31+IF([1]MSR!AD13&lt;0,[1]MSR!AD13,0)&lt;0,0,$C19-[1]DYNAMICS!X64+'[1]TEP LOSSES-MONTHLY'!AD31+IF([1]MSR!AD13&lt;0,[1]MSR!AD13,0))</f>
        <v>64</v>
      </c>
      <c r="V19" s="35">
        <f>IF($C19-[1]DYNAMICS!Y64+'[1]TEP LOSSES-MONTHLY'!AE31+IF([1]MSR!AE13&lt;0,[1]MSR!AE13,0)&lt;0,0,$C19-[1]DYNAMICS!Y64+'[1]TEP LOSSES-MONTHLY'!AE31+IF([1]MSR!AE13&lt;0,[1]MSR!AE13,0))</f>
        <v>64</v>
      </c>
      <c r="W19" s="35">
        <f>IF($C19-[1]DYNAMICS!Z64+'[1]TEP LOSSES-MONTHLY'!AF31+IF([1]MSR!AF13&lt;0,[1]MSR!AF13,0)&lt;0,0,$C19-[1]DYNAMICS!Z64+'[1]TEP LOSSES-MONTHLY'!AF31+IF([1]MSR!AF13&lt;0,[1]MSR!AF13,0))</f>
        <v>64</v>
      </c>
      <c r="X19" s="35">
        <f>IF($C19-[1]DYNAMICS!AA64+'[1]TEP LOSSES-MONTHLY'!AG31+IF([1]MSR!AG13&lt;0,[1]MSR!AG13,0)&lt;0,0,$C19-[1]DYNAMICS!AA64+'[1]TEP LOSSES-MONTHLY'!AG31+IF([1]MSR!AG13&lt;0,[1]MSR!AG13,0))</f>
        <v>64</v>
      </c>
      <c r="Y19" s="35">
        <f>IF($C19-[1]DYNAMICS!AB64+'[1]TEP LOSSES-MONTHLY'!AH31+IF([1]MSR!AH13&lt;0,[1]MSR!AH13,0)&lt;0,0,$C19-[1]DYNAMICS!AB64+'[1]TEP LOSSES-MONTHLY'!AH31+IF([1]MSR!AH13&lt;0,[1]MSR!AH13,0))</f>
        <v>64</v>
      </c>
      <c r="Z19" s="35">
        <f>IF($C19-[1]DYNAMICS!AC64+'[1]TEP LOSSES-MONTHLY'!AI31+IF([1]MSR!AI13&lt;0,[1]MSR!AI13,0)&lt;0,0,$C19-[1]DYNAMICS!AC64+'[1]TEP LOSSES-MONTHLY'!AI31+IF([1]MSR!AI13&lt;0,[1]MSR!AI13,0))</f>
        <v>64</v>
      </c>
      <c r="AA19" s="35">
        <f>IF($C19-[1]DYNAMICS!AD64+'[1]TEP LOSSES-MONTHLY'!AJ31+IF([1]MSR!AJ13&lt;0,[1]MSR!AJ13,0)&lt;0,0,$C19-[1]DYNAMICS!AD64+'[1]TEP LOSSES-MONTHLY'!AJ31+IF([1]MSR!AJ13&lt;0,[1]MSR!AJ13,0))</f>
        <v>64</v>
      </c>
      <c r="AB19" s="35">
        <f t="shared" si="0"/>
        <v>64</v>
      </c>
      <c r="AC19" s="36">
        <f t="shared" ref="AC19:AC43" si="2">SUM(D19:AA19)</f>
        <v>1472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/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f>('[1]TEP OVERVIEW'!K46+$C20+SUM('[1]TEP FORECAST'!S190:S191)+'[1]TEP SCHEDULES'!S194+'[1]TEP LOSSES-MONTHLY'!S141)+IF(('[1]TEP OVERVIEW'!K46+$C20+SUM('[1]TEP FORECAST'!S190:S191)+'[1]TEP SCHEDULES'!S194+'[1]TEP LOSSES-MONTHLY'!S141)+25&gt;278,278-('[1]TEP OVERVIEW'!K46+$C20+SUM('[1]TEP FORECAST'!S190:S191)+'[1]TEP SCHEDULES'!S194+'[1]TEP LOSSES-MONTHLY'!S141),-25)</f>
        <v>24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f>('[1]TEP OVERVIEW'!AB46+$C20+SUM('[1]TEP FORECAST'!AJ190:AJ191)+'[1]TEP SCHEDULES'!AJ194+'[1]TEP LOSSES-MONTHLY'!AJ141)+IF(('[1]TEP OVERVIEW'!AB46+$C20+SUM('[1]TEP FORECAST'!AJ190:AJ191)+'[1]TEP SCHEDULES'!AJ194+'[1]TEP LOSSES-MONTHLY'!AJ141)+25&gt;278,278-('[1]TEP OVERVIEW'!AB46+$C20+SUM('[1]TEP FORECAST'!AJ190:AJ191)+'[1]TEP SCHEDULES'!AJ194+'[1]TEP LOSSES-MONTHLY'!AJ141),-25)</f>
        <v>24</v>
      </c>
      <c r="AB20" s="35">
        <f>('[1]TEP OVERVIEW'!AC46+$C20+SUM('[1]TEP FORECAST'!AK190:AK191)+'[1]TEP SCHEDULES'!AK194+'[1]TEP LOSSES-MONTHLY'!AK141)+IF(('[1]TEP OVERVIEW'!AC46+$C20+SUM('[1]TEP FORECAST'!AK190:AK191)+'[1]TEP SCHEDULES'!AK194+'[1]TEP LOSSES-MONTHLY'!AK141)+25&gt;278,278-('[1]TEP OVERVIEW'!AC46+$C20+SUM('[1]TEP FORECAST'!AK190:AK191)+'[1]TEP SCHEDULES'!AK194+'[1]TEP LOSSES-MONTHLY'!AK141),-25)</f>
        <v>278</v>
      </c>
      <c r="AC20" s="36">
        <f t="shared" si="2"/>
        <v>48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/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4393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/>
      <c r="E22" s="35">
        <f>'[1]TEP OVERVIEW'!F39</f>
        <v>191</v>
      </c>
      <c r="F22" s="35">
        <f>'[1]TEP OVERVIEW'!G39</f>
        <v>191</v>
      </c>
      <c r="G22" s="35">
        <f>'[1]TEP OVERVIEW'!H39</f>
        <v>191</v>
      </c>
      <c r="H22" s="35">
        <f>'[1]TEP OVERVIEW'!I39</f>
        <v>191</v>
      </c>
      <c r="I22" s="35">
        <f>'[1]TEP OVERVIEW'!J39</f>
        <v>191</v>
      </c>
      <c r="J22" s="35">
        <f>'[1]TEP OVERVIEW'!K39</f>
        <v>191</v>
      </c>
      <c r="K22" s="35">
        <f>'[1]TEP OVERVIEW'!L39</f>
        <v>191</v>
      </c>
      <c r="L22" s="35">
        <f>'[1]TEP OVERVIEW'!M39</f>
        <v>191</v>
      </c>
      <c r="M22" s="35">
        <f>'[1]TEP OVERVIEW'!N39</f>
        <v>191</v>
      </c>
      <c r="N22" s="35">
        <f>'[1]TEP OVERVIEW'!O39</f>
        <v>191</v>
      </c>
      <c r="O22" s="35">
        <f>'[1]TEP OVERVIEW'!P39</f>
        <v>191</v>
      </c>
      <c r="P22" s="35">
        <f>'[1]TEP OVERVIEW'!Q39</f>
        <v>191</v>
      </c>
      <c r="Q22" s="35">
        <f>'[1]TEP OVERVIEW'!R39</f>
        <v>191</v>
      </c>
      <c r="R22" s="35">
        <f>'[1]TEP OVERVIEW'!S39</f>
        <v>191</v>
      </c>
      <c r="S22" s="35">
        <f>'[1]TEP OVERVIEW'!T39</f>
        <v>191</v>
      </c>
      <c r="T22" s="35">
        <f>'[1]TEP OVERVIEW'!U39</f>
        <v>191</v>
      </c>
      <c r="U22" s="35">
        <f>'[1]TEP OVERVIEW'!V39</f>
        <v>191</v>
      </c>
      <c r="V22" s="35">
        <f>'[1]TEP OVERVIEW'!W39</f>
        <v>191</v>
      </c>
      <c r="W22" s="35">
        <f>'[1]TEP OVERVIEW'!X39</f>
        <v>191</v>
      </c>
      <c r="X22" s="35">
        <f>'[1]TEP OVERVIEW'!Y39</f>
        <v>191</v>
      </c>
      <c r="Y22" s="35">
        <f>'[1]TEP OVERVIEW'!Z39</f>
        <v>191</v>
      </c>
      <c r="Z22" s="35">
        <f>'[1]TEP OVERVIEW'!AA39</f>
        <v>191</v>
      </c>
      <c r="AA22" s="35">
        <f>'[1]TEP OVERVIEW'!AB39</f>
        <v>191</v>
      </c>
      <c r="AB22" s="35">
        <f t="shared" si="0"/>
        <v>191</v>
      </c>
      <c r="AC22" s="36">
        <f t="shared" si="2"/>
        <v>4393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/>
      <c r="E23" s="35">
        <f>IF(($C23-[1]DYNAMICS!H7-25)&lt;0,0,($C23-[1]DYNAMICS!H7-25))</f>
        <v>161</v>
      </c>
      <c r="F23" s="35">
        <f>IF(($C23-[1]DYNAMICS!I7-25)&lt;0,0,($C23-[1]DYNAMICS!I7-25))</f>
        <v>161</v>
      </c>
      <c r="G23" s="35">
        <f>IF(($C23-[1]DYNAMICS!J7-25)&lt;0,0,($C23-[1]DYNAMICS!J7-25))</f>
        <v>161</v>
      </c>
      <c r="H23" s="35">
        <f>IF(($C23-[1]DYNAMICS!K7-25)&lt;0,0,($C23-[1]DYNAMICS!K7-25))</f>
        <v>161</v>
      </c>
      <c r="I23" s="35">
        <f>IF(($C23-[1]DYNAMICS!L7-25)&lt;0,0,($C23-[1]DYNAMICS!L7-25))</f>
        <v>161</v>
      </c>
      <c r="J23" s="35">
        <f>IF(($C23-[1]DYNAMICS!M7-25)&lt;0,0,($C23-[1]DYNAMICS!M7-25))</f>
        <v>31</v>
      </c>
      <c r="K23" s="35">
        <f>IF(($C23-[1]DYNAMICS!N7-25)&lt;0,0,($C23-[1]DYNAMICS!N7-25))</f>
        <v>31</v>
      </c>
      <c r="L23" s="35">
        <f>IF(($C23-[1]DYNAMICS!O7-25)&lt;0,0,($C23-[1]DYNAMICS!O7-25))</f>
        <v>31</v>
      </c>
      <c r="M23" s="35">
        <f>IF(($C23-[1]DYNAMICS!P7-25)&lt;0,0,($C23-[1]DYNAMICS!P7-25))</f>
        <v>31</v>
      </c>
      <c r="N23" s="35">
        <f>IF(($C23-[1]DYNAMICS!Q7-25)&lt;0,0,($C23-[1]DYNAMICS!Q7-25))</f>
        <v>31</v>
      </c>
      <c r="O23" s="35">
        <f>IF(($C23-[1]DYNAMICS!R7-25)&lt;0,0,($C23-[1]DYNAMICS!R7-25))</f>
        <v>31</v>
      </c>
      <c r="P23" s="35">
        <f>IF(($C23-[1]DYNAMICS!S7-25)&lt;0,0,($C23-[1]DYNAMICS!S7-25))</f>
        <v>31</v>
      </c>
      <c r="Q23" s="35">
        <f>IF(($C23-[1]DYNAMICS!T7-25)&lt;0,0,($C23-[1]DYNAMICS!T7-25))</f>
        <v>31</v>
      </c>
      <c r="R23" s="35">
        <f>IF(($C23-[1]DYNAMICS!U7-25)&lt;0,0,($C23-[1]DYNAMICS!U7-25))</f>
        <v>31</v>
      </c>
      <c r="S23" s="35">
        <f>IF(($C23-[1]DYNAMICS!V7-25)&lt;0,0,($C23-[1]DYNAMICS!V7-25))</f>
        <v>31</v>
      </c>
      <c r="T23" s="35">
        <f>IF(($C23-[1]DYNAMICS!W7-25)&lt;0,0,($C23-[1]DYNAMICS!W7-25))</f>
        <v>0</v>
      </c>
      <c r="U23" s="35">
        <f>IF(($C23-[1]DYNAMICS!X7-25)&lt;0,0,($C23-[1]DYNAMICS!X7-25))</f>
        <v>0</v>
      </c>
      <c r="V23" s="35">
        <f>IF(($C23-[1]DYNAMICS!Y7-25)&lt;0,0,($C23-[1]DYNAMICS!Y7-25))</f>
        <v>0</v>
      </c>
      <c r="W23" s="35">
        <f>IF(($C23-[1]DYNAMICS!Z7-25)&lt;0,0,($C23-[1]DYNAMICS!Z7-25))</f>
        <v>0</v>
      </c>
      <c r="X23" s="35">
        <f>IF(($C23-[1]DYNAMICS!AA7-25)&lt;0,0,($C23-[1]DYNAMICS!AA7-25))</f>
        <v>0</v>
      </c>
      <c r="Y23" s="35">
        <f>IF(($C23-[1]DYNAMICS!AB7-25)&lt;0,0,($C23-[1]DYNAMICS!AB7-25))</f>
        <v>31</v>
      </c>
      <c r="Z23" s="35">
        <f>IF(($C23-[1]DYNAMICS!AC7-25)&lt;0,0,($C23-[1]DYNAMICS!AC7-25))</f>
        <v>161</v>
      </c>
      <c r="AA23" s="35">
        <f>IF(($C23-[1]DYNAMICS!AD7-25)&lt;0,0,($C23-[1]DYNAMICS!AD7-25))</f>
        <v>161</v>
      </c>
      <c r="AB23" s="35">
        <f t="shared" si="0"/>
        <v>161</v>
      </c>
      <c r="AC23" s="36">
        <f t="shared" si="2"/>
        <v>1468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/>
      <c r="E24" s="35">
        <f>$C$24+'[1]TEP OVERVIEW'!F49+SUM('[1]TEP FORECAST'!N196:N198)-3</f>
        <v>0</v>
      </c>
      <c r="F24" s="35">
        <f>$C$24+'[1]TEP OVERVIEW'!G49+SUM('[1]TEP FORECAST'!O196:O198)-3</f>
        <v>0</v>
      </c>
      <c r="G24" s="35">
        <f>$C$24+'[1]TEP OVERVIEW'!H49+SUM('[1]TEP FORECAST'!P196:P198)-3</f>
        <v>0</v>
      </c>
      <c r="H24" s="35">
        <f>$C$24+'[1]TEP OVERVIEW'!I49+SUM('[1]TEP FORECAST'!Q196:Q198)-3</f>
        <v>0</v>
      </c>
      <c r="I24" s="35">
        <f>$C$24+'[1]TEP OVERVIEW'!J49+SUM('[1]TEP FORECAST'!R196:R198)-3</f>
        <v>0</v>
      </c>
      <c r="J24" s="35">
        <f>$C$24+'[1]TEP OVERVIEW'!K49+SUM('[1]TEP FORECAST'!S196:S198)-3</f>
        <v>0</v>
      </c>
      <c r="K24" s="35">
        <f>$C$24+'[1]TEP OVERVIEW'!L49+SUM('[1]TEP FORECAST'!T196:T198)-3</f>
        <v>25</v>
      </c>
      <c r="L24" s="35">
        <f>$C$24+'[1]TEP OVERVIEW'!M49+SUM('[1]TEP FORECAST'!U196:U198)-3</f>
        <v>25</v>
      </c>
      <c r="M24" s="35">
        <f>$C$24+'[1]TEP OVERVIEW'!N49+SUM('[1]TEP FORECAST'!V196:V198)-3</f>
        <v>25</v>
      </c>
      <c r="N24" s="35">
        <f>$C$24+'[1]TEP OVERVIEW'!O49+SUM('[1]TEP FORECAST'!W196:W198)-3</f>
        <v>25</v>
      </c>
      <c r="O24" s="35">
        <f>$C$24+'[1]TEP OVERVIEW'!P49+SUM('[1]TEP FORECAST'!X196:X198)-3</f>
        <v>25</v>
      </c>
      <c r="P24" s="35">
        <f>$C$24+'[1]TEP OVERVIEW'!Q49+SUM('[1]TEP FORECAST'!Y196:Y198)-3</f>
        <v>25</v>
      </c>
      <c r="Q24" s="35">
        <f>$C$24+'[1]TEP OVERVIEW'!R49+SUM('[1]TEP FORECAST'!Z196:Z198)-3</f>
        <v>25</v>
      </c>
      <c r="R24" s="35">
        <f>$C$24+'[1]TEP OVERVIEW'!S49+SUM('[1]TEP FORECAST'!AA196:AA198)-3</f>
        <v>25</v>
      </c>
      <c r="S24" s="35">
        <f>$C$24+'[1]TEP OVERVIEW'!T49+SUM('[1]TEP FORECAST'!AB196:AB198)-3</f>
        <v>25</v>
      </c>
      <c r="T24" s="35">
        <f>$C$24+'[1]TEP OVERVIEW'!U49+SUM('[1]TEP FORECAST'!AC196:AC198)-3</f>
        <v>25</v>
      </c>
      <c r="U24" s="35">
        <f>$C$24+'[1]TEP OVERVIEW'!V49+SUM('[1]TEP FORECAST'!AD196:AD198)-3</f>
        <v>25</v>
      </c>
      <c r="V24" s="35">
        <f>$C$24+'[1]TEP OVERVIEW'!W49+SUM('[1]TEP FORECAST'!AE196:AE198)-3</f>
        <v>25</v>
      </c>
      <c r="W24" s="35">
        <f>$C$24+'[1]TEP OVERVIEW'!X49+SUM('[1]TEP FORECAST'!AF196:AF198)-3</f>
        <v>25</v>
      </c>
      <c r="X24" s="35">
        <f>$C$24+'[1]TEP OVERVIEW'!Y49+SUM('[1]TEP FORECAST'!AG196:AG198)-3</f>
        <v>25</v>
      </c>
      <c r="Y24" s="35">
        <f>$C$24+'[1]TEP OVERVIEW'!Z49+SUM('[1]TEP FORECAST'!AH196:AH198)-3</f>
        <v>25</v>
      </c>
      <c r="Z24" s="35">
        <f>$C$24+'[1]TEP OVERVIEW'!AA49+SUM('[1]TEP FORECAST'!AI196:AI198)-3</f>
        <v>25</v>
      </c>
      <c r="AA24" s="35">
        <f>$C$24+'[1]TEP OVERVIEW'!AB49+SUM('[1]TEP FORECAST'!AJ196:AJ198)-3</f>
        <v>0</v>
      </c>
      <c r="AB24" s="35">
        <f t="shared" si="0"/>
        <v>0</v>
      </c>
      <c r="AC24" s="36">
        <f t="shared" si="2"/>
        <v>400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/>
      <c r="E25" s="35">
        <f>IF(('[1]TEP OVERVIEW'!F26-5+342)&lt;0,0,('[1]TEP OVERVIEW'!F26-5+342))</f>
        <v>176</v>
      </c>
      <c r="F25" s="35">
        <f>IF(('[1]TEP OVERVIEW'!G26-5+342)&lt;0,0,('[1]TEP OVERVIEW'!G26-5+342))</f>
        <v>176</v>
      </c>
      <c r="G25" s="35">
        <f>IF(('[1]TEP OVERVIEW'!H26-5+342)&lt;0,0,('[1]TEP OVERVIEW'!H26-5+342))</f>
        <v>176</v>
      </c>
      <c r="H25" s="35">
        <f>IF(('[1]TEP OVERVIEW'!I26-5+342)&lt;0,0,('[1]TEP OVERVIEW'!I26-5+342))</f>
        <v>176</v>
      </c>
      <c r="I25" s="35">
        <f>IF(('[1]TEP OVERVIEW'!J26-5+342)&lt;0,0,('[1]TEP OVERVIEW'!J26-5+342))</f>
        <v>176</v>
      </c>
      <c r="J25" s="35">
        <f>IF(('[1]TEP OVERVIEW'!K26-5+342)&lt;0,0,('[1]TEP OVERVIEW'!K26-5+342))</f>
        <v>126</v>
      </c>
      <c r="K25" s="35">
        <f>IF(('[1]TEP OVERVIEW'!L26-5+342)&lt;0,0,('[1]TEP OVERVIEW'!L26-5+342))</f>
        <v>332</v>
      </c>
      <c r="L25" s="35">
        <f>IF(('[1]TEP OVERVIEW'!M26-5+342)&lt;0,0,('[1]TEP OVERVIEW'!M26-5+342))</f>
        <v>332</v>
      </c>
      <c r="M25" s="35">
        <f>IF(('[1]TEP OVERVIEW'!N26-5+342)&lt;0,0,('[1]TEP OVERVIEW'!N26-5+342))</f>
        <v>332</v>
      </c>
      <c r="N25" s="35">
        <f>IF(('[1]TEP OVERVIEW'!O26-5+342)&lt;0,0,('[1]TEP OVERVIEW'!O26-5+342))</f>
        <v>332</v>
      </c>
      <c r="O25" s="35">
        <f>IF(('[1]TEP OVERVIEW'!P26-5+342)&lt;0,0,('[1]TEP OVERVIEW'!P26-5+342))</f>
        <v>332</v>
      </c>
      <c r="P25" s="35">
        <f>IF(('[1]TEP OVERVIEW'!Q26-5+342)&lt;0,0,('[1]TEP OVERVIEW'!Q26-5+342))</f>
        <v>332</v>
      </c>
      <c r="Q25" s="35">
        <f>IF(('[1]TEP OVERVIEW'!R26-5+342)&lt;0,0,('[1]TEP OVERVIEW'!R26-5+342))</f>
        <v>332</v>
      </c>
      <c r="R25" s="35">
        <f>IF(('[1]TEP OVERVIEW'!S26-5+342)&lt;0,0,('[1]TEP OVERVIEW'!S26-5+342))</f>
        <v>332</v>
      </c>
      <c r="S25" s="35">
        <f>IF(('[1]TEP OVERVIEW'!T26-5+342)&lt;0,0,('[1]TEP OVERVIEW'!T26-5+342))</f>
        <v>332</v>
      </c>
      <c r="T25" s="35">
        <f>IF(('[1]TEP OVERVIEW'!U26-5+342)&lt;0,0,('[1]TEP OVERVIEW'!U26-5+342))</f>
        <v>332</v>
      </c>
      <c r="U25" s="35">
        <f>IF(('[1]TEP OVERVIEW'!V26-5+342)&lt;0,0,('[1]TEP OVERVIEW'!V26-5+342))</f>
        <v>332</v>
      </c>
      <c r="V25" s="35">
        <f>IF(('[1]TEP OVERVIEW'!W26-5+342)&lt;0,0,('[1]TEP OVERVIEW'!W26-5+342))</f>
        <v>332</v>
      </c>
      <c r="W25" s="35">
        <f>IF(('[1]TEP OVERVIEW'!X26-5+342)&lt;0,0,('[1]TEP OVERVIEW'!X26-5+342))</f>
        <v>332</v>
      </c>
      <c r="X25" s="35">
        <f>IF(('[1]TEP OVERVIEW'!Y26-5+342)&lt;0,0,('[1]TEP OVERVIEW'!Y26-5+342))</f>
        <v>332</v>
      </c>
      <c r="Y25" s="35">
        <f>IF(('[1]TEP OVERVIEW'!Z26-5+342)&lt;0,0,('[1]TEP OVERVIEW'!Z26-5+342))</f>
        <v>332</v>
      </c>
      <c r="Z25" s="35">
        <f>IF(('[1]TEP OVERVIEW'!AA26-5+342)&lt;0,0,('[1]TEP OVERVIEW'!AA26-5+342))</f>
        <v>332</v>
      </c>
      <c r="AA25" s="35">
        <f>IF(('[1]TEP OVERVIEW'!AB26-5+342)&lt;0,0,('[1]TEP OVERVIEW'!AB26-5+342))</f>
        <v>126</v>
      </c>
      <c r="AB25" s="35">
        <f t="shared" si="0"/>
        <v>126</v>
      </c>
      <c r="AC25" s="36">
        <f>SUM(D25:AA25)</f>
        <v>6444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/>
      <c r="E26" s="35">
        <f>IF(('[1]TEP OVERVIEW'!F23+150)&gt;0,('[1]TEP OVERVIEW'!F23+150),('[1]TEP OVERVIEW'!F23+150)+('[1]TEP OVERVIEW'!F26+342))</f>
        <v>150</v>
      </c>
      <c r="F26" s="35">
        <f>IF(('[1]TEP OVERVIEW'!G23+150)&gt;0,('[1]TEP OVERVIEW'!G23+150),('[1]TEP OVERVIEW'!G23+150)+('[1]TEP OVERVIEW'!G26+342))</f>
        <v>150</v>
      </c>
      <c r="G26" s="35">
        <f>IF(('[1]TEP OVERVIEW'!H23+150)&gt;0,('[1]TEP OVERVIEW'!H23+150),('[1]TEP OVERVIEW'!H23+150)+('[1]TEP OVERVIEW'!H26+342))</f>
        <v>150</v>
      </c>
      <c r="H26" s="35">
        <f>IF(('[1]TEP OVERVIEW'!I23+150)&gt;0,('[1]TEP OVERVIEW'!I23+150),('[1]TEP OVERVIEW'!I23+150)+('[1]TEP OVERVIEW'!I26+342))</f>
        <v>150</v>
      </c>
      <c r="I26" s="35">
        <f>IF(('[1]TEP OVERVIEW'!J23+150)&gt;0,('[1]TEP OVERVIEW'!J23+150),('[1]TEP OVERVIEW'!J23+150)+('[1]TEP OVERVIEW'!J26+342))</f>
        <v>150</v>
      </c>
      <c r="J26" s="35">
        <f>IF(('[1]TEP OVERVIEW'!K23+150)&gt;0,('[1]TEP OVERVIEW'!K23+150),('[1]TEP OVERVIEW'!K23+150)+('[1]TEP OVERVIEW'!K26+342))</f>
        <v>150</v>
      </c>
      <c r="K26" s="35">
        <f>IF(('[1]TEP OVERVIEW'!L23+150)&gt;0,('[1]TEP OVERVIEW'!L23+150),('[1]TEP OVERVIEW'!L23+150)+('[1]TEP OVERVIEW'!L26+342))</f>
        <v>150</v>
      </c>
      <c r="L26" s="35">
        <f>IF(('[1]TEP OVERVIEW'!M23+150)&gt;0,('[1]TEP OVERVIEW'!M23+150),('[1]TEP OVERVIEW'!M23+150)+('[1]TEP OVERVIEW'!M26+342))</f>
        <v>150</v>
      </c>
      <c r="M26" s="35">
        <f>IF(('[1]TEP OVERVIEW'!N23+150)&gt;0,('[1]TEP OVERVIEW'!N23+150),('[1]TEP OVERVIEW'!N23+150)+('[1]TEP OVERVIEW'!N26+342))</f>
        <v>150</v>
      </c>
      <c r="N26" s="35">
        <f>IF(('[1]TEP OVERVIEW'!O23+150)&gt;0,('[1]TEP OVERVIEW'!O23+150),('[1]TEP OVERVIEW'!O23+150)+('[1]TEP OVERVIEW'!O26+342))</f>
        <v>150</v>
      </c>
      <c r="O26" s="35">
        <f>IF(('[1]TEP OVERVIEW'!P23+150)&gt;0,('[1]TEP OVERVIEW'!P23+150),('[1]TEP OVERVIEW'!P23+150)+('[1]TEP OVERVIEW'!P26+342))</f>
        <v>150</v>
      </c>
      <c r="P26" s="35">
        <f>IF(('[1]TEP OVERVIEW'!Q23+150)&gt;0,('[1]TEP OVERVIEW'!Q23+150),('[1]TEP OVERVIEW'!Q23+150)+('[1]TEP OVERVIEW'!Q26+342))</f>
        <v>150</v>
      </c>
      <c r="Q26" s="35">
        <f>IF(('[1]TEP OVERVIEW'!R23+150)&gt;0,('[1]TEP OVERVIEW'!R23+150),('[1]TEP OVERVIEW'!R23+150)+('[1]TEP OVERVIEW'!R26+342))</f>
        <v>150</v>
      </c>
      <c r="R26" s="35">
        <f>IF(('[1]TEP OVERVIEW'!S23+150)&gt;0,('[1]TEP OVERVIEW'!S23+150),('[1]TEP OVERVIEW'!S23+150)+('[1]TEP OVERVIEW'!S26+342))</f>
        <v>150</v>
      </c>
      <c r="S26" s="35">
        <f>IF(('[1]TEP OVERVIEW'!T23+150)&gt;0,('[1]TEP OVERVIEW'!T23+150),('[1]TEP OVERVIEW'!T23+150)+('[1]TEP OVERVIEW'!T26+342))</f>
        <v>150</v>
      </c>
      <c r="T26" s="35">
        <f>IF(('[1]TEP OVERVIEW'!U23+150)&gt;0,('[1]TEP OVERVIEW'!U23+150),('[1]TEP OVERVIEW'!U23+150)+('[1]TEP OVERVIEW'!U26+342))</f>
        <v>150</v>
      </c>
      <c r="U26" s="35">
        <f>IF(('[1]TEP OVERVIEW'!V23+150)&gt;0,('[1]TEP OVERVIEW'!V23+150),('[1]TEP OVERVIEW'!V23+150)+('[1]TEP OVERVIEW'!V26+342))</f>
        <v>150</v>
      </c>
      <c r="V26" s="35">
        <f>IF(('[1]TEP OVERVIEW'!W23+150)&gt;0,('[1]TEP OVERVIEW'!W23+150),('[1]TEP OVERVIEW'!W23+150)+('[1]TEP OVERVIEW'!W26+342))</f>
        <v>150</v>
      </c>
      <c r="W26" s="35">
        <f>IF(('[1]TEP OVERVIEW'!X23+150)&gt;0,('[1]TEP OVERVIEW'!X23+150),('[1]TEP OVERVIEW'!X23+150)+('[1]TEP OVERVIEW'!X26+342))</f>
        <v>150</v>
      </c>
      <c r="X26" s="35">
        <f>IF(('[1]TEP OVERVIEW'!Y23+150)&gt;0,('[1]TEP OVERVIEW'!Y23+150),('[1]TEP OVERVIEW'!Y23+150)+('[1]TEP OVERVIEW'!Y26+342))</f>
        <v>150</v>
      </c>
      <c r="Y26" s="35">
        <f>IF(('[1]TEP OVERVIEW'!Z23+150)&gt;0,('[1]TEP OVERVIEW'!Z23+150),('[1]TEP OVERVIEW'!Z23+150)+('[1]TEP OVERVIEW'!Z26+342))</f>
        <v>150</v>
      </c>
      <c r="Z26" s="35">
        <f>IF(('[1]TEP OVERVIEW'!AA23+150)&gt;0,('[1]TEP OVERVIEW'!AA23+150),('[1]TEP OVERVIEW'!AA23+150)+('[1]TEP OVERVIEW'!AA26+342))</f>
        <v>150</v>
      </c>
      <c r="AA26" s="35">
        <f>IF(('[1]TEP OVERVIEW'!AB23+150)&gt;0,('[1]TEP OVERVIEW'!AB23+150),('[1]TEP OVERVIEW'!AB23+150)+('[1]TEP OVERVIEW'!AB26+342))</f>
        <v>150</v>
      </c>
      <c r="AB26" s="35">
        <f t="shared" si="0"/>
        <v>150</v>
      </c>
      <c r="AC26" s="36">
        <f t="shared" si="2"/>
        <v>3450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/>
      <c r="E27" s="35">
        <f>IF(($C$27-IF(('[1]TEP OVERVIEW'!F26+(486-$C$24+E$24-5))&lt;0,ABS(('[1]TEP OVERVIEW'!F26+(486-$C$24+E$24-5))),0))&lt;0,0,($C$27-IF(('[1]TEP OVERVIEW'!F26+(486-$C$24+E$24-5))&lt;0,ABS(('[1]TEP OVERVIEW'!F26+(486-$C$24+E$24-5))),0)))</f>
        <v>135</v>
      </c>
      <c r="F27" s="35">
        <f>IF(($C$27-IF(('[1]TEP OVERVIEW'!G26+(486-$C$24+F$24-5))&lt;0,ABS(('[1]TEP OVERVIEW'!G26+(486-$C$24+F$24-5))),0))&lt;0,0,($C$27-IF(('[1]TEP OVERVIEW'!G26+(486-$C$24+F$24-5))&lt;0,ABS(('[1]TEP OVERVIEW'!G26+(486-$C$24+F$24-5))),0)))</f>
        <v>135</v>
      </c>
      <c r="G27" s="35">
        <f>IF(($C$27-IF(('[1]TEP OVERVIEW'!H26+(486-$C$24+G$24-5))&lt;0,ABS(('[1]TEP OVERVIEW'!H26+(486-$C$24+G$24-5))),0))&lt;0,0,($C$27-IF(('[1]TEP OVERVIEW'!H26+(486-$C$24+G$24-5))&lt;0,ABS(('[1]TEP OVERVIEW'!H26+(486-$C$24+G$24-5))),0)))</f>
        <v>135</v>
      </c>
      <c r="H27" s="35">
        <f>IF(($C$27-IF(('[1]TEP OVERVIEW'!I26+(486-$C$24+H$24-5))&lt;0,ABS(('[1]TEP OVERVIEW'!I26+(486-$C$24+H$24-5))),0))&lt;0,0,($C$27-IF(('[1]TEP OVERVIEW'!I26+(486-$C$24+H$24-5))&lt;0,ABS(('[1]TEP OVERVIEW'!I26+(486-$C$24+H$24-5))),0)))</f>
        <v>135</v>
      </c>
      <c r="I27" s="35">
        <f>IF(($C$27-IF(('[1]TEP OVERVIEW'!J26+(486-$C$24+I$24-5))&lt;0,ABS(('[1]TEP OVERVIEW'!J26+(486-$C$24+I$24-5))),0))&lt;0,0,($C$27-IF(('[1]TEP OVERVIEW'!J26+(486-$C$24+I$24-5))&lt;0,ABS(('[1]TEP OVERVIEW'!J26+(486-$C$24+I$24-5))),0)))</f>
        <v>135</v>
      </c>
      <c r="J27" s="35">
        <f>IF(($C$27-IF(('[1]TEP OVERVIEW'!K26+(486-$C$24+J$24-5))&lt;0,ABS(('[1]TEP OVERVIEW'!K26+(486-$C$24+J$24-5))),0))&lt;0,0,($C$27-IF(('[1]TEP OVERVIEW'!K26+(486-$C$24+J$24-5))&lt;0,ABS(('[1]TEP OVERVIEW'!K26+(486-$C$24+J$24-5))),0)))</f>
        <v>135</v>
      </c>
      <c r="K27" s="35">
        <f>IF(($C$27-IF(('[1]TEP OVERVIEW'!L26+(486-$C$24+K$24-5))&lt;0,ABS(('[1]TEP OVERVIEW'!L26+(486-$C$24+K$24-5))),0))&lt;0,0,($C$27-IF(('[1]TEP OVERVIEW'!L26+(486-$C$24+K$24-5))&lt;0,ABS(('[1]TEP OVERVIEW'!L26+(486-$C$24+K$24-5))),0)))</f>
        <v>135</v>
      </c>
      <c r="L27" s="35">
        <f>IF(($C$27-IF(('[1]TEP OVERVIEW'!M26+(486-$C$24+L$24-5))&lt;0,ABS(('[1]TEP OVERVIEW'!M26+(486-$C$24+L$24-5))),0))&lt;0,0,($C$27-IF(('[1]TEP OVERVIEW'!M26+(486-$C$24+L$24-5))&lt;0,ABS(('[1]TEP OVERVIEW'!M26+(486-$C$24+L$24-5))),0)))</f>
        <v>135</v>
      </c>
      <c r="M27" s="35">
        <f>IF(($C$27-IF(('[1]TEP OVERVIEW'!N26+(486-$C$24+M$24-5))&lt;0,ABS(('[1]TEP OVERVIEW'!N26+(486-$C$24+M$24-5))),0))&lt;0,0,($C$27-IF(('[1]TEP OVERVIEW'!N26+(486-$C$24+M$24-5))&lt;0,ABS(('[1]TEP OVERVIEW'!N26+(486-$C$24+M$24-5))),0)))</f>
        <v>135</v>
      </c>
      <c r="N27" s="35">
        <f>IF(($C$27-IF(('[1]TEP OVERVIEW'!O26+(486-$C$24+N$24-5))&lt;0,ABS(('[1]TEP OVERVIEW'!O26+(486-$C$24+N$24-5))),0))&lt;0,0,($C$27-IF(('[1]TEP OVERVIEW'!O26+(486-$C$24+N$24-5))&lt;0,ABS(('[1]TEP OVERVIEW'!O26+(486-$C$24+N$24-5))),0)))</f>
        <v>135</v>
      </c>
      <c r="O27" s="35">
        <f>IF(($C$27-IF(('[1]TEP OVERVIEW'!P26+(486-$C$24+O$24-5))&lt;0,ABS(('[1]TEP OVERVIEW'!P26+(486-$C$24+O$24-5))),0))&lt;0,0,($C$27-IF(('[1]TEP OVERVIEW'!P26+(486-$C$24+O$24-5))&lt;0,ABS(('[1]TEP OVERVIEW'!P26+(486-$C$24+O$24-5))),0)))</f>
        <v>135</v>
      </c>
      <c r="P27" s="35">
        <f>IF(($C$27-IF(('[1]TEP OVERVIEW'!Q26+(486-$C$24+P$24-5))&lt;0,ABS(('[1]TEP OVERVIEW'!Q26+(486-$C$24+P$24-5))),0))&lt;0,0,($C$27-IF(('[1]TEP OVERVIEW'!Q26+(486-$C$24+P$24-5))&lt;0,ABS(('[1]TEP OVERVIEW'!Q26+(486-$C$24+P$24-5))),0)))</f>
        <v>135</v>
      </c>
      <c r="Q27" s="35">
        <f>IF(($C$27-IF(('[1]TEP OVERVIEW'!R26+(486-$C$24+Q$24-5))&lt;0,ABS(('[1]TEP OVERVIEW'!R26+(486-$C$24+Q$24-5))),0))&lt;0,0,($C$27-IF(('[1]TEP OVERVIEW'!R26+(486-$C$24+Q$24-5))&lt;0,ABS(('[1]TEP OVERVIEW'!R26+(486-$C$24+Q$24-5))),0)))</f>
        <v>135</v>
      </c>
      <c r="R27" s="35">
        <f>IF(($C$27-IF(('[1]TEP OVERVIEW'!S26+(486-$C$24+R$24-5))&lt;0,ABS(('[1]TEP OVERVIEW'!S26+(486-$C$24+R$24-5))),0))&lt;0,0,($C$27-IF(('[1]TEP OVERVIEW'!S26+(486-$C$24+R$24-5))&lt;0,ABS(('[1]TEP OVERVIEW'!S26+(486-$C$24+R$24-5))),0)))</f>
        <v>135</v>
      </c>
      <c r="S27" s="35">
        <f>IF(($C$27-IF(('[1]TEP OVERVIEW'!T26+(486-$C$24+S$24-5))&lt;0,ABS(('[1]TEP OVERVIEW'!T26+(486-$C$24+S$24-5))),0))&lt;0,0,($C$27-IF(('[1]TEP OVERVIEW'!T26+(486-$C$24+S$24-5))&lt;0,ABS(('[1]TEP OVERVIEW'!T26+(486-$C$24+S$24-5))),0)))</f>
        <v>135</v>
      </c>
      <c r="T27" s="35">
        <f>IF(($C$27-IF(('[1]TEP OVERVIEW'!U26+(486-$C$24+T$24-5))&lt;0,ABS(('[1]TEP OVERVIEW'!U26+(486-$C$24+T$24-5))),0))&lt;0,0,($C$27-IF(('[1]TEP OVERVIEW'!U26+(486-$C$24+T$24-5))&lt;0,ABS(('[1]TEP OVERVIEW'!U26+(486-$C$24+T$24-5))),0)))</f>
        <v>135</v>
      </c>
      <c r="U27" s="35">
        <f>IF(($C$27-IF(('[1]TEP OVERVIEW'!V26+(486-$C$24+U$24-5))&lt;0,ABS(('[1]TEP OVERVIEW'!V26+(486-$C$24+U$24-5))),0))&lt;0,0,($C$27-IF(('[1]TEP OVERVIEW'!V26+(486-$C$24+U$24-5))&lt;0,ABS(('[1]TEP OVERVIEW'!V26+(486-$C$24+U$24-5))),0)))</f>
        <v>135</v>
      </c>
      <c r="V27" s="35">
        <f>IF(($C$27-IF(('[1]TEP OVERVIEW'!W26+(486-$C$24+V$24-5))&lt;0,ABS(('[1]TEP OVERVIEW'!W26+(486-$C$24+V$24-5))),0))&lt;0,0,($C$27-IF(('[1]TEP OVERVIEW'!W26+(486-$C$24+V$24-5))&lt;0,ABS(('[1]TEP OVERVIEW'!W26+(486-$C$24+V$24-5))),0)))</f>
        <v>135</v>
      </c>
      <c r="W27" s="35">
        <f>IF(($C$27-IF(('[1]TEP OVERVIEW'!X26+(486-$C$24+W$24-5))&lt;0,ABS(('[1]TEP OVERVIEW'!X26+(486-$C$24+W$24-5))),0))&lt;0,0,($C$27-IF(('[1]TEP OVERVIEW'!X26+(486-$C$24+W$24-5))&lt;0,ABS(('[1]TEP OVERVIEW'!X26+(486-$C$24+W$24-5))),0)))</f>
        <v>135</v>
      </c>
      <c r="X27" s="35">
        <f>IF(($C$27-IF(('[1]TEP OVERVIEW'!Y26+(486-$C$24+X$24-5))&lt;0,ABS(('[1]TEP OVERVIEW'!Y26+(486-$C$24+X$24-5))),0))&lt;0,0,($C$27-IF(('[1]TEP OVERVIEW'!Y26+(486-$C$24+X$24-5))&lt;0,ABS(('[1]TEP OVERVIEW'!Y26+(486-$C$24+X$24-5))),0)))</f>
        <v>135</v>
      </c>
      <c r="Y27" s="35">
        <f>IF(($C$27-IF(('[1]TEP OVERVIEW'!Z26+(486-$C$24+Y$24-5))&lt;0,ABS(('[1]TEP OVERVIEW'!Z26+(486-$C$24+Y$24-5))),0))&lt;0,0,($C$27-IF(('[1]TEP OVERVIEW'!Z26+(486-$C$24+Y$24-5))&lt;0,ABS(('[1]TEP OVERVIEW'!Z26+(486-$C$24+Y$24-5))),0)))</f>
        <v>135</v>
      </c>
      <c r="Z27" s="35">
        <f>IF(($C$27-IF(('[1]TEP OVERVIEW'!AA26+(486-$C$24+Z$24-5))&lt;0,ABS(('[1]TEP OVERVIEW'!AA26+(486-$C$24+Z$24-5))),0))&lt;0,0,($C$27-IF(('[1]TEP OVERVIEW'!AA26+(486-$C$24+Z$24-5))&lt;0,ABS(('[1]TEP OVERVIEW'!AA26+(486-$C$24+Z$24-5))),0)))</f>
        <v>135</v>
      </c>
      <c r="AA27" s="35">
        <f>IF(($C$27-IF(('[1]TEP OVERVIEW'!AB26+(486-$C$24+AA$24-5))&lt;0,ABS(('[1]TEP OVERVIEW'!AB26+(486-$C$24+AA$24-5))),0))&lt;0,0,($C$27-IF(('[1]TEP OVERVIEW'!AB26+(486-$C$24+AA$24-5))&lt;0,ABS(('[1]TEP OVERVIEW'!AB26+(486-$C$24+AA$24-5))),0)))</f>
        <v>135</v>
      </c>
      <c r="AB27" s="35">
        <f t="shared" si="0"/>
        <v>135</v>
      </c>
      <c r="AC27" s="36">
        <f t="shared" si="2"/>
        <v>3105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/>
      <c r="E28" s="35">
        <f>IF('[1]TEP FORECAST'!N200&gt;=0,'[1]TEP FORECAST'!N200+$C$28,IF(0+'[1]TEP OVERVIEW'!F51&gt;258,258,0+'[1]TEP OVERVIEW'!F51))</f>
        <v>258</v>
      </c>
      <c r="F28" s="35">
        <f>IF('[1]TEP FORECAST'!O200&gt;=0,'[1]TEP FORECAST'!O200+$C$28,IF(0+'[1]TEP OVERVIEW'!G51&gt;258,258,0+'[1]TEP OVERVIEW'!G51))</f>
        <v>258</v>
      </c>
      <c r="G28" s="35">
        <f>IF('[1]TEP FORECAST'!P200&gt;=0,'[1]TEP FORECAST'!P200+$C$28,IF(0+'[1]TEP OVERVIEW'!H51&gt;258,258,0+'[1]TEP OVERVIEW'!H51))</f>
        <v>258</v>
      </c>
      <c r="H28" s="35">
        <f>IF('[1]TEP FORECAST'!Q200&gt;=0,'[1]TEP FORECAST'!Q200+$C$28,IF(0+'[1]TEP OVERVIEW'!I51&gt;258,258,0+'[1]TEP OVERVIEW'!I51))</f>
        <v>258</v>
      </c>
      <c r="I28" s="35">
        <f>IF('[1]TEP FORECAST'!R200&gt;=0,'[1]TEP FORECAST'!R200+$C$28,IF(0+'[1]TEP OVERVIEW'!J51&gt;258,258,0+'[1]TEP OVERVIEW'!J51))</f>
        <v>258</v>
      </c>
      <c r="J28" s="35">
        <f>IF('[1]TEP FORECAST'!S200&gt;=0,'[1]TEP FORECAST'!S200+$C$28,IF(0+'[1]TEP OVERVIEW'!K51&gt;258,258,0+'[1]TEP OVERVIEW'!K51))</f>
        <v>0</v>
      </c>
      <c r="K28" s="35">
        <f>IF('[1]TEP FORECAST'!T200&gt;=0,'[1]TEP FORECAST'!T200+$C$28,IF(0+'[1]TEP OVERVIEW'!L51&gt;258,258,0+'[1]TEP OVERVIEW'!L51))</f>
        <v>0</v>
      </c>
      <c r="L28" s="35">
        <f>IF('[1]TEP FORECAST'!U200&gt;=0,'[1]TEP FORECAST'!U200+$C$28,IF(0+'[1]TEP OVERVIEW'!M51&gt;258,258,0+'[1]TEP OVERVIEW'!M51))</f>
        <v>0</v>
      </c>
      <c r="M28" s="35">
        <f>IF('[1]TEP FORECAST'!V200&gt;=0,'[1]TEP FORECAST'!V200+$C$28,IF(0+'[1]TEP OVERVIEW'!N51&gt;258,258,0+'[1]TEP OVERVIEW'!N51))</f>
        <v>0</v>
      </c>
      <c r="N28" s="35">
        <f>IF('[1]TEP FORECAST'!W200&gt;=0,'[1]TEP FORECAST'!W200+$C$28,IF(0+'[1]TEP OVERVIEW'!O51&gt;258,258,0+'[1]TEP OVERVIEW'!O51))</f>
        <v>0</v>
      </c>
      <c r="O28" s="35">
        <f>IF('[1]TEP FORECAST'!X200&gt;=0,'[1]TEP FORECAST'!X200+$C$28,IF(0+'[1]TEP OVERVIEW'!P51&gt;258,258,0+'[1]TEP OVERVIEW'!P51))</f>
        <v>0</v>
      </c>
      <c r="P28" s="35">
        <f>IF('[1]TEP FORECAST'!Y200&gt;=0,'[1]TEP FORECAST'!Y200+$C$28,IF(0+'[1]TEP OVERVIEW'!Q51&gt;258,258,0+'[1]TEP OVERVIEW'!Q51))</f>
        <v>0</v>
      </c>
      <c r="Q28" s="35">
        <f>IF('[1]TEP FORECAST'!Z200&gt;=0,'[1]TEP FORECAST'!Z200+$C$28,IF(0+'[1]TEP OVERVIEW'!R51&gt;258,258,0+'[1]TEP OVERVIEW'!R51))</f>
        <v>0</v>
      </c>
      <c r="R28" s="35">
        <f>IF('[1]TEP FORECAST'!AA200&gt;=0,'[1]TEP FORECAST'!AA200+$C$28,IF(0+'[1]TEP OVERVIEW'!S51&gt;258,258,0+'[1]TEP OVERVIEW'!S51))</f>
        <v>0</v>
      </c>
      <c r="S28" s="35">
        <f>IF('[1]TEP FORECAST'!AB200&gt;=0,'[1]TEP FORECAST'!AB200+$C$28,IF(0+'[1]TEP OVERVIEW'!T51&gt;258,258,0+'[1]TEP OVERVIEW'!T51))</f>
        <v>0</v>
      </c>
      <c r="T28" s="35">
        <f>IF('[1]TEP FORECAST'!AC200&gt;=0,'[1]TEP FORECAST'!AC200+$C$28,IF(0+'[1]TEP OVERVIEW'!U51&gt;258,258,0+'[1]TEP OVERVIEW'!U51))</f>
        <v>0</v>
      </c>
      <c r="U28" s="35">
        <f>IF('[1]TEP FORECAST'!AD200&gt;=0,'[1]TEP FORECAST'!AD200+$C$28,IF(0+'[1]TEP OVERVIEW'!V51&gt;258,258,0+'[1]TEP OVERVIEW'!V51))</f>
        <v>0</v>
      </c>
      <c r="V28" s="35">
        <f>IF('[1]TEP FORECAST'!AE200&gt;=0,'[1]TEP FORECAST'!AE200+$C$28,IF(0+'[1]TEP OVERVIEW'!W51&gt;258,258,0+'[1]TEP OVERVIEW'!W51))</f>
        <v>0</v>
      </c>
      <c r="W28" s="35">
        <f>IF('[1]TEP FORECAST'!AF200&gt;=0,'[1]TEP FORECAST'!AF200+$C$28,IF(0+'[1]TEP OVERVIEW'!X51&gt;258,258,0+'[1]TEP OVERVIEW'!X51))</f>
        <v>0</v>
      </c>
      <c r="X28" s="35">
        <f>IF('[1]TEP FORECAST'!AG200&gt;=0,'[1]TEP FORECAST'!AG200+$C$28,IF(0+'[1]TEP OVERVIEW'!Y51&gt;258,258,0+'[1]TEP OVERVIEW'!Y51))</f>
        <v>0</v>
      </c>
      <c r="Y28" s="35">
        <f>IF('[1]TEP FORECAST'!AH200&gt;=0,'[1]TEP FORECAST'!AH200+$C$28,IF(0+'[1]TEP OVERVIEW'!Z51&gt;258,258,0+'[1]TEP OVERVIEW'!Z51))</f>
        <v>0</v>
      </c>
      <c r="Z28" s="35">
        <f>IF('[1]TEP FORECAST'!AI200&gt;=0,'[1]TEP FORECAST'!AI200+$C$28,IF(0+'[1]TEP OVERVIEW'!AA51&gt;258,258,0+'[1]TEP OVERVIEW'!AA51))</f>
        <v>258</v>
      </c>
      <c r="AA28" s="35">
        <f>IF('[1]TEP FORECAST'!AJ200&gt;=0,'[1]TEP FORECAST'!AJ200+$C$28,IF(0+'[1]TEP OVERVIEW'!AB51&gt;258,258,0+'[1]TEP OVERVIEW'!AB51))</f>
        <v>258</v>
      </c>
      <c r="AB28" s="35">
        <f>AA28</f>
        <v>258</v>
      </c>
      <c r="AC28" s="36">
        <f t="shared" si="2"/>
        <v>1806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/>
      <c r="E29" s="35">
        <f>IF('[1]TEP FORECAST'!N200=0,142,IF(E28=258,'[1]TEP OVERVIEW'!F51-258,0))</f>
        <v>142</v>
      </c>
      <c r="F29" s="35">
        <f>IF('[1]TEP FORECAST'!O200=0,142,IF(F28=258,'[1]TEP OVERVIEW'!G51-258,0))</f>
        <v>142</v>
      </c>
      <c r="G29" s="35">
        <f>IF('[1]TEP FORECAST'!P200=0,142,IF(G28=258,'[1]TEP OVERVIEW'!H51-258,0))</f>
        <v>142</v>
      </c>
      <c r="H29" s="35">
        <f>IF('[1]TEP FORECAST'!Q200=0,142,IF(H28=258,'[1]TEP OVERVIEW'!I51-258,0))</f>
        <v>142</v>
      </c>
      <c r="I29" s="35">
        <f>IF('[1]TEP FORECAST'!R200=0,142,IF(I28=258,'[1]TEP OVERVIEW'!J51-258,0))</f>
        <v>142</v>
      </c>
      <c r="J29" s="35">
        <f>IF('[1]TEP FORECAST'!S200=0,142,IF(J28=258,'[1]TEP OVERVIEW'!K51-258,0))</f>
        <v>0</v>
      </c>
      <c r="K29" s="35">
        <f>IF('[1]TEP FORECAST'!T200=0,142,IF(K28=258,'[1]TEP OVERVIEW'!L51-258,0))</f>
        <v>0</v>
      </c>
      <c r="L29" s="35">
        <f>IF('[1]TEP FORECAST'!U200=0,142,IF(L28=258,'[1]TEP OVERVIEW'!M51-258,0))</f>
        <v>0</v>
      </c>
      <c r="M29" s="35">
        <f>IF('[1]TEP FORECAST'!V200=0,142,IF(M28=258,'[1]TEP OVERVIEW'!N51-258,0))</f>
        <v>0</v>
      </c>
      <c r="N29" s="35">
        <f>IF('[1]TEP FORECAST'!W200=0,142,IF(N28=258,'[1]TEP OVERVIEW'!O51-258,0))</f>
        <v>0</v>
      </c>
      <c r="O29" s="35">
        <f>IF('[1]TEP FORECAST'!X200=0,142,IF(O28=258,'[1]TEP OVERVIEW'!P51-258,0))</f>
        <v>0</v>
      </c>
      <c r="P29" s="35">
        <f>IF('[1]TEP FORECAST'!Y200=0,142,IF(P28=258,'[1]TEP OVERVIEW'!Q51-258,0))</f>
        <v>0</v>
      </c>
      <c r="Q29" s="35">
        <f>IF('[1]TEP FORECAST'!Z200=0,142,IF(Q28=258,'[1]TEP OVERVIEW'!R51-258,0))</f>
        <v>0</v>
      </c>
      <c r="R29" s="35">
        <f>IF('[1]TEP FORECAST'!AA200=0,142,IF(R28=258,'[1]TEP OVERVIEW'!S51-258,0))</f>
        <v>0</v>
      </c>
      <c r="S29" s="35">
        <f>IF('[1]TEP FORECAST'!AB200=0,142,IF(S28=258,'[1]TEP OVERVIEW'!T51-258,0))</f>
        <v>0</v>
      </c>
      <c r="T29" s="35">
        <f>IF('[1]TEP FORECAST'!AC200=0,142,IF(T28=258,'[1]TEP OVERVIEW'!U51-258,0))</f>
        <v>0</v>
      </c>
      <c r="U29" s="35">
        <f>IF('[1]TEP FORECAST'!AD200=0,142,IF(U28=258,'[1]TEP OVERVIEW'!V51-258,0))</f>
        <v>0</v>
      </c>
      <c r="V29" s="35">
        <f>IF('[1]TEP FORECAST'!AE200=0,142,IF(V28=258,'[1]TEP OVERVIEW'!W51-258,0))</f>
        <v>0</v>
      </c>
      <c r="W29" s="35">
        <f>IF('[1]TEP FORECAST'!AF200=0,142,IF(W28=258,'[1]TEP OVERVIEW'!X51-258,0))</f>
        <v>0</v>
      </c>
      <c r="X29" s="35">
        <f>IF('[1]TEP FORECAST'!AG200=0,142,IF(X28=258,'[1]TEP OVERVIEW'!Y51-258,0))</f>
        <v>0</v>
      </c>
      <c r="Y29" s="35">
        <f>IF('[1]TEP FORECAST'!AH200=0,142,IF(Y28=258,'[1]TEP OVERVIEW'!Z51-258,0))</f>
        <v>0</v>
      </c>
      <c r="Z29" s="35">
        <f>IF('[1]TEP FORECAST'!AI200=0,142,IF(Z28=258,'[1]TEP OVERVIEW'!AA51-258,0))</f>
        <v>142</v>
      </c>
      <c r="AA29" s="35">
        <f>IF('[1]TEP FORECAST'!AJ200=0,142,IF(AA28=258,'[1]TEP OVERVIEW'!AB51-258,0))</f>
        <v>142</v>
      </c>
      <c r="AB29" s="35">
        <f>AA29</f>
        <v>142</v>
      </c>
      <c r="AC29" s="36">
        <f t="shared" si="2"/>
        <v>994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0</v>
      </c>
      <c r="E43" s="51">
        <f t="shared" si="3"/>
        <v>1478</v>
      </c>
      <c r="F43" s="51">
        <f t="shared" si="3"/>
        <v>1478</v>
      </c>
      <c r="G43" s="51">
        <f t="shared" si="3"/>
        <v>1478</v>
      </c>
      <c r="H43" s="51">
        <f t="shared" si="3"/>
        <v>1478</v>
      </c>
      <c r="I43" s="51">
        <f t="shared" si="3"/>
        <v>1478</v>
      </c>
      <c r="J43" s="51">
        <f t="shared" si="3"/>
        <v>922</v>
      </c>
      <c r="K43" s="51">
        <f t="shared" si="3"/>
        <v>1149</v>
      </c>
      <c r="L43" s="51">
        <f t="shared" si="3"/>
        <v>1149</v>
      </c>
      <c r="M43" s="51">
        <f t="shared" si="3"/>
        <v>1149</v>
      </c>
      <c r="N43" s="51">
        <f t="shared" si="3"/>
        <v>1149</v>
      </c>
      <c r="O43" s="51">
        <f t="shared" si="3"/>
        <v>1149</v>
      </c>
      <c r="P43" s="51">
        <f t="shared" si="3"/>
        <v>1149</v>
      </c>
      <c r="Q43" s="51">
        <f t="shared" si="3"/>
        <v>1149</v>
      </c>
      <c r="R43" s="51">
        <f t="shared" si="3"/>
        <v>1149</v>
      </c>
      <c r="S43" s="51">
        <f t="shared" si="3"/>
        <v>1149</v>
      </c>
      <c r="T43" s="51">
        <f t="shared" si="3"/>
        <v>1118</v>
      </c>
      <c r="U43" s="51">
        <f t="shared" si="3"/>
        <v>1118</v>
      </c>
      <c r="V43" s="51">
        <f t="shared" si="3"/>
        <v>1118</v>
      </c>
      <c r="W43" s="51">
        <f t="shared" si="3"/>
        <v>1118</v>
      </c>
      <c r="X43" s="51">
        <f t="shared" si="3"/>
        <v>1118</v>
      </c>
      <c r="Y43" s="51">
        <f t="shared" si="3"/>
        <v>1149</v>
      </c>
      <c r="Z43" s="51">
        <f t="shared" si="3"/>
        <v>1679</v>
      </c>
      <c r="AA43" s="51">
        <f t="shared" si="3"/>
        <v>1452</v>
      </c>
      <c r="AB43" s="51">
        <f>SUM(AB18:AB41)</f>
        <v>1706</v>
      </c>
      <c r="AC43" s="36">
        <f t="shared" si="2"/>
        <v>28523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110" t="s">
        <v>57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2"/>
      <c r="AB45" s="53"/>
    </row>
    <row r="47" spans="1:29" x14ac:dyDescent="0.2">
      <c r="A47" s="102" t="s">
        <v>58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79"/>
    </row>
    <row r="48" spans="1:29" x14ac:dyDescent="0.2">
      <c r="A48" s="102" t="s">
        <v>59</v>
      </c>
      <c r="B48" s="102"/>
      <c r="C48" s="102"/>
      <c r="D48" s="102"/>
      <c r="E48" s="102"/>
      <c r="F48" s="102"/>
      <c r="G48" s="102"/>
      <c r="H48" s="102"/>
    </row>
    <row r="50" spans="1:28" x14ac:dyDescent="0.2">
      <c r="A50" s="102" t="s">
        <v>60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79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-86</v>
      </c>
      <c r="E56" s="55">
        <f t="shared" ref="E56:AA56" si="5">E55-E70-E74</f>
        <v>486</v>
      </c>
      <c r="F56" s="55">
        <f t="shared" si="5"/>
        <v>486</v>
      </c>
      <c r="G56" s="55">
        <f t="shared" si="5"/>
        <v>486</v>
      </c>
      <c r="H56" s="55">
        <f t="shared" si="5"/>
        <v>486</v>
      </c>
      <c r="I56" s="55">
        <f t="shared" si="5"/>
        <v>486</v>
      </c>
      <c r="J56" s="55">
        <f t="shared" si="5"/>
        <v>356</v>
      </c>
      <c r="K56" s="55">
        <f t="shared" si="5"/>
        <v>356</v>
      </c>
      <c r="L56" s="55">
        <f t="shared" si="5"/>
        <v>356</v>
      </c>
      <c r="M56" s="55">
        <f t="shared" si="5"/>
        <v>356</v>
      </c>
      <c r="N56" s="55">
        <f t="shared" si="5"/>
        <v>356</v>
      </c>
      <c r="O56" s="55">
        <f t="shared" si="5"/>
        <v>356</v>
      </c>
      <c r="P56" s="55">
        <f t="shared" si="5"/>
        <v>356</v>
      </c>
      <c r="Q56" s="55">
        <f t="shared" si="5"/>
        <v>356</v>
      </c>
      <c r="R56" s="55">
        <f t="shared" si="5"/>
        <v>356</v>
      </c>
      <c r="S56" s="55">
        <f t="shared" si="5"/>
        <v>356</v>
      </c>
      <c r="T56" s="55">
        <f t="shared" si="5"/>
        <v>325</v>
      </c>
      <c r="U56" s="55">
        <f t="shared" si="5"/>
        <v>325</v>
      </c>
      <c r="V56" s="55">
        <f t="shared" si="5"/>
        <v>325</v>
      </c>
      <c r="W56" s="55">
        <f t="shared" si="5"/>
        <v>325</v>
      </c>
      <c r="X56" s="55">
        <f t="shared" si="5"/>
        <v>325</v>
      </c>
      <c r="Y56" s="55">
        <f t="shared" si="5"/>
        <v>356</v>
      </c>
      <c r="Z56" s="55">
        <f t="shared" si="5"/>
        <v>486</v>
      </c>
      <c r="AA56" s="55">
        <f t="shared" si="5"/>
        <v>486</v>
      </c>
    </row>
    <row r="58" spans="1:28" x14ac:dyDescent="0.2">
      <c r="D58" s="55">
        <f t="shared" ref="D58:AA58" si="6">D56-D62</f>
        <v>-86</v>
      </c>
      <c r="E58" s="55">
        <f t="shared" si="6"/>
        <v>486</v>
      </c>
      <c r="F58" s="55">
        <f t="shared" si="6"/>
        <v>486</v>
      </c>
      <c r="G58" s="55">
        <f t="shared" si="6"/>
        <v>486</v>
      </c>
      <c r="H58" s="55">
        <f t="shared" si="6"/>
        <v>486</v>
      </c>
      <c r="I58" s="55">
        <f t="shared" si="6"/>
        <v>486</v>
      </c>
      <c r="J58" s="55">
        <f t="shared" si="6"/>
        <v>356</v>
      </c>
      <c r="K58" s="55">
        <f t="shared" si="6"/>
        <v>356</v>
      </c>
      <c r="L58" s="55">
        <f t="shared" si="6"/>
        <v>356</v>
      </c>
      <c r="M58" s="55">
        <f t="shared" si="6"/>
        <v>356</v>
      </c>
      <c r="N58" s="55">
        <f t="shared" si="6"/>
        <v>356</v>
      </c>
      <c r="O58" s="55">
        <f t="shared" si="6"/>
        <v>356</v>
      </c>
      <c r="P58" s="55">
        <f t="shared" si="6"/>
        <v>356</v>
      </c>
      <c r="Q58" s="55">
        <f t="shared" si="6"/>
        <v>356</v>
      </c>
      <c r="R58" s="55">
        <f t="shared" si="6"/>
        <v>356</v>
      </c>
      <c r="S58" s="55">
        <f t="shared" si="6"/>
        <v>356</v>
      </c>
      <c r="T58" s="55">
        <f t="shared" si="6"/>
        <v>325</v>
      </c>
      <c r="U58" s="55">
        <f t="shared" si="6"/>
        <v>325</v>
      </c>
      <c r="V58" s="55">
        <f t="shared" si="6"/>
        <v>325</v>
      </c>
      <c r="W58" s="55">
        <f t="shared" si="6"/>
        <v>325</v>
      </c>
      <c r="X58" s="55">
        <f t="shared" si="6"/>
        <v>325</v>
      </c>
      <c r="Y58" s="55">
        <f t="shared" si="6"/>
        <v>356</v>
      </c>
      <c r="Z58" s="55">
        <f t="shared" si="6"/>
        <v>486</v>
      </c>
      <c r="AA58" s="55">
        <f t="shared" si="6"/>
        <v>486</v>
      </c>
    </row>
    <row r="59" spans="1:28" x14ac:dyDescent="0.2">
      <c r="D59" s="55">
        <f t="shared" ref="D59:AA59" si="7">D71-D62</f>
        <v>106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254</v>
      </c>
      <c r="K59" s="55">
        <f t="shared" si="7"/>
        <v>278</v>
      </c>
      <c r="L59" s="55">
        <f t="shared" si="7"/>
        <v>278</v>
      </c>
      <c r="M59" s="55">
        <f t="shared" si="7"/>
        <v>278</v>
      </c>
      <c r="N59" s="55">
        <f t="shared" si="7"/>
        <v>278</v>
      </c>
      <c r="O59" s="55">
        <f t="shared" si="7"/>
        <v>278</v>
      </c>
      <c r="P59" s="55">
        <f t="shared" si="7"/>
        <v>278</v>
      </c>
      <c r="Q59" s="55">
        <f t="shared" si="7"/>
        <v>278</v>
      </c>
      <c r="R59" s="55">
        <f t="shared" si="7"/>
        <v>278</v>
      </c>
      <c r="S59" s="55">
        <f t="shared" si="7"/>
        <v>278</v>
      </c>
      <c r="T59" s="55">
        <f t="shared" si="7"/>
        <v>278</v>
      </c>
      <c r="U59" s="55">
        <f t="shared" si="7"/>
        <v>278</v>
      </c>
      <c r="V59" s="55">
        <f t="shared" si="7"/>
        <v>278</v>
      </c>
      <c r="W59" s="55">
        <f t="shared" si="7"/>
        <v>278</v>
      </c>
      <c r="X59" s="55">
        <f t="shared" si="7"/>
        <v>278</v>
      </c>
      <c r="Y59" s="55">
        <f t="shared" si="7"/>
        <v>278</v>
      </c>
      <c r="Z59" s="55">
        <f t="shared" si="7"/>
        <v>278</v>
      </c>
      <c r="AA59" s="55">
        <f t="shared" si="7"/>
        <v>254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261</v>
      </c>
      <c r="F70" s="64">
        <f t="shared" si="10"/>
        <v>261</v>
      </c>
      <c r="G70" s="64">
        <f t="shared" si="10"/>
        <v>261</v>
      </c>
      <c r="H70" s="64">
        <f t="shared" si="10"/>
        <v>261</v>
      </c>
      <c r="I70" s="64">
        <f t="shared" si="10"/>
        <v>261</v>
      </c>
      <c r="J70" s="64">
        <f t="shared" si="10"/>
        <v>261</v>
      </c>
      <c r="K70" s="64">
        <f t="shared" si="10"/>
        <v>261</v>
      </c>
      <c r="L70" s="64">
        <f t="shared" si="10"/>
        <v>261</v>
      </c>
      <c r="M70" s="64">
        <f t="shared" si="10"/>
        <v>261</v>
      </c>
      <c r="N70" s="64">
        <f t="shared" si="10"/>
        <v>261</v>
      </c>
      <c r="O70" s="64">
        <f t="shared" si="10"/>
        <v>261</v>
      </c>
      <c r="P70" s="64">
        <f t="shared" si="10"/>
        <v>261</v>
      </c>
      <c r="Q70" s="64">
        <f t="shared" si="10"/>
        <v>261</v>
      </c>
      <c r="R70" s="64">
        <f t="shared" si="10"/>
        <v>261</v>
      </c>
      <c r="S70" s="64">
        <f t="shared" si="10"/>
        <v>261</v>
      </c>
      <c r="T70" s="64">
        <f t="shared" si="10"/>
        <v>261</v>
      </c>
      <c r="U70" s="64">
        <f t="shared" si="10"/>
        <v>261</v>
      </c>
      <c r="V70" s="64">
        <f t="shared" si="10"/>
        <v>261</v>
      </c>
      <c r="W70" s="64">
        <f t="shared" si="10"/>
        <v>261</v>
      </c>
      <c r="X70" s="64">
        <f t="shared" si="10"/>
        <v>261</v>
      </c>
      <c r="Y70" s="64">
        <f t="shared" si="10"/>
        <v>261</v>
      </c>
      <c r="Z70" s="64">
        <f t="shared" si="10"/>
        <v>261</v>
      </c>
      <c r="AA70" s="64">
        <f t="shared" si="10"/>
        <v>261</v>
      </c>
      <c r="AB70" s="64">
        <f t="shared" si="10"/>
        <v>261</v>
      </c>
      <c r="AC70" s="65">
        <f t="shared" si="8"/>
        <v>6328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106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254</v>
      </c>
      <c r="K71" s="63">
        <f t="shared" si="11"/>
        <v>278</v>
      </c>
      <c r="L71" s="63">
        <f t="shared" si="11"/>
        <v>278</v>
      </c>
      <c r="M71" s="63">
        <f t="shared" si="11"/>
        <v>278</v>
      </c>
      <c r="N71" s="63">
        <f t="shared" si="11"/>
        <v>278</v>
      </c>
      <c r="O71" s="63">
        <f t="shared" si="11"/>
        <v>278</v>
      </c>
      <c r="P71" s="63">
        <f t="shared" si="11"/>
        <v>278</v>
      </c>
      <c r="Q71" s="63">
        <f t="shared" si="11"/>
        <v>278</v>
      </c>
      <c r="R71" s="63">
        <f t="shared" si="11"/>
        <v>278</v>
      </c>
      <c r="S71" s="63">
        <f t="shared" si="11"/>
        <v>278</v>
      </c>
      <c r="T71" s="63">
        <f t="shared" si="11"/>
        <v>278</v>
      </c>
      <c r="U71" s="63">
        <f t="shared" si="11"/>
        <v>278</v>
      </c>
      <c r="V71" s="63">
        <f t="shared" si="11"/>
        <v>278</v>
      </c>
      <c r="W71" s="63">
        <f t="shared" si="11"/>
        <v>278</v>
      </c>
      <c r="X71" s="63">
        <f t="shared" si="11"/>
        <v>278</v>
      </c>
      <c r="Y71" s="63">
        <f t="shared" si="11"/>
        <v>278</v>
      </c>
      <c r="Z71" s="63">
        <f t="shared" si="11"/>
        <v>278</v>
      </c>
      <c r="AA71" s="63">
        <f t="shared" si="11"/>
        <v>254</v>
      </c>
      <c r="AB71" s="63">
        <f>IF((($C20-AB20)+SUM(AB70:AB70,AB72:AB73)+10)&gt;(888-65),(888-65)-SUM(AB70:AB70,AB72:AB73)-10,($C20-AB20))</f>
        <v>0</v>
      </c>
      <c r="AC71" s="65">
        <f t="shared" si="8"/>
        <v>6452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191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191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191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191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191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160</v>
      </c>
      <c r="K74" s="72">
        <f t="shared" si="12"/>
        <v>160</v>
      </c>
      <c r="L74" s="72">
        <f t="shared" si="12"/>
        <v>160</v>
      </c>
      <c r="M74" s="72">
        <f t="shared" si="12"/>
        <v>160</v>
      </c>
      <c r="N74" s="72">
        <f t="shared" si="12"/>
        <v>160</v>
      </c>
      <c r="O74" s="72">
        <f t="shared" si="12"/>
        <v>160</v>
      </c>
      <c r="P74" s="72">
        <f t="shared" si="12"/>
        <v>160</v>
      </c>
      <c r="Q74" s="72">
        <f t="shared" si="12"/>
        <v>160</v>
      </c>
      <c r="R74" s="72">
        <f t="shared" si="12"/>
        <v>160</v>
      </c>
      <c r="S74" s="72">
        <f t="shared" si="12"/>
        <v>160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160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3116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146</v>
      </c>
      <c r="L75" s="75">
        <f t="shared" si="12"/>
        <v>146</v>
      </c>
      <c r="M75" s="75">
        <f t="shared" si="12"/>
        <v>146</v>
      </c>
      <c r="N75" s="75">
        <f t="shared" si="12"/>
        <v>146</v>
      </c>
      <c r="O75" s="75">
        <f t="shared" si="12"/>
        <v>146</v>
      </c>
      <c r="P75" s="75">
        <f t="shared" si="12"/>
        <v>146</v>
      </c>
      <c r="Q75" s="75">
        <f t="shared" si="12"/>
        <v>146</v>
      </c>
      <c r="R75" s="75">
        <f t="shared" si="12"/>
        <v>146</v>
      </c>
      <c r="S75" s="75">
        <f t="shared" si="12"/>
        <v>146</v>
      </c>
      <c r="T75" s="75">
        <f t="shared" si="12"/>
        <v>146</v>
      </c>
      <c r="U75" s="75">
        <f t="shared" si="12"/>
        <v>146</v>
      </c>
      <c r="V75" s="75">
        <f t="shared" si="12"/>
        <v>146</v>
      </c>
      <c r="W75" s="75">
        <f t="shared" si="12"/>
        <v>146</v>
      </c>
      <c r="X75" s="75">
        <f t="shared" si="12"/>
        <v>146</v>
      </c>
      <c r="Y75" s="75">
        <f t="shared" si="12"/>
        <v>146</v>
      </c>
      <c r="Z75" s="75">
        <f t="shared" si="12"/>
        <v>146</v>
      </c>
      <c r="AA75" s="75">
        <f t="shared" si="12"/>
        <v>171</v>
      </c>
      <c r="AB75" s="75">
        <f>$C24-AB24</f>
        <v>171</v>
      </c>
      <c r="AC75" s="65">
        <f t="shared" si="8"/>
        <v>3704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315</v>
      </c>
      <c r="E76" s="74">
        <f t="shared" si="13"/>
        <v>166</v>
      </c>
      <c r="F76" s="74">
        <f t="shared" si="13"/>
        <v>166</v>
      </c>
      <c r="G76" s="74">
        <f t="shared" si="13"/>
        <v>166</v>
      </c>
      <c r="H76" s="74">
        <f t="shared" si="13"/>
        <v>166</v>
      </c>
      <c r="I76" s="74">
        <f t="shared" si="13"/>
        <v>166</v>
      </c>
      <c r="J76" s="74">
        <f t="shared" si="13"/>
        <v>216</v>
      </c>
      <c r="K76" s="74">
        <f t="shared" si="13"/>
        <v>10</v>
      </c>
      <c r="L76" s="74">
        <f t="shared" si="13"/>
        <v>10</v>
      </c>
      <c r="M76" s="74">
        <f t="shared" si="13"/>
        <v>10</v>
      </c>
      <c r="N76" s="74">
        <f t="shared" si="13"/>
        <v>10</v>
      </c>
      <c r="O76" s="74">
        <f t="shared" si="13"/>
        <v>10</v>
      </c>
      <c r="P76" s="74">
        <f t="shared" si="13"/>
        <v>10</v>
      </c>
      <c r="Q76" s="74">
        <f t="shared" si="13"/>
        <v>10</v>
      </c>
      <c r="R76" s="74">
        <f t="shared" si="13"/>
        <v>10</v>
      </c>
      <c r="S76" s="74">
        <f t="shared" si="13"/>
        <v>10</v>
      </c>
      <c r="T76" s="74">
        <f t="shared" si="13"/>
        <v>10</v>
      </c>
      <c r="U76" s="74">
        <f t="shared" si="13"/>
        <v>10</v>
      </c>
      <c r="V76" s="74">
        <f t="shared" si="13"/>
        <v>10</v>
      </c>
      <c r="W76" s="74">
        <f t="shared" si="13"/>
        <v>10</v>
      </c>
      <c r="X76" s="74">
        <f t="shared" si="13"/>
        <v>10</v>
      </c>
      <c r="Y76" s="74">
        <f t="shared" si="13"/>
        <v>10</v>
      </c>
      <c r="Z76" s="74">
        <f t="shared" si="13"/>
        <v>10</v>
      </c>
      <c r="AA76" s="74">
        <f t="shared" si="13"/>
        <v>216</v>
      </c>
      <c r="AB76" s="74">
        <f>IF(($C25-AB25)&gt;315,315,($C25-AB25))</f>
        <v>216</v>
      </c>
      <c r="AC76" s="65">
        <f t="shared" si="8"/>
        <v>1737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150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150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135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135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</vt:lpstr>
      <vt:lpstr>Daily Un-DNR (3)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Olson, Kim</dc:creator>
  <cp:lastModifiedBy>Galvez, Fabian</cp:lastModifiedBy>
  <dcterms:created xsi:type="dcterms:W3CDTF">2015-10-30T16:18:19Z</dcterms:created>
  <dcterms:modified xsi:type="dcterms:W3CDTF">2015-10-30T17:29:35Z</dcterms:modified>
</cp:coreProperties>
</file>