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4915" windowHeight="12840"/>
  </bookViews>
  <sheets>
    <sheet name="Daily Un-DNR 6-5" sheetId="1" r:id="rId1"/>
    <sheet name="Daily Un-DNR 6-6" sheetId="2" r:id="rId2"/>
  </sheets>
  <externalReferences>
    <externalReference r:id="rId3"/>
  </externalReferences>
  <definedNames>
    <definedName name="Z_39678EA6_1B84_4FE5_B265_900F1E6DC2C6_.wvu.Cols" localSheetId="0" hidden="1">'Daily Un-DNR 6-5'!$AD:$IV</definedName>
    <definedName name="Z_39678EA6_1B84_4FE5_B265_900F1E6DC2C6_.wvu.Cols" localSheetId="1" hidden="1">'Daily Un-DNR 6-6'!$AD:$IV</definedName>
    <definedName name="Z_39678EA6_1B84_4FE5_B265_900F1E6DC2C6_.wvu.Rows" localSheetId="0" hidden="1">'Daily Un-DNR 6-5'!$57:$65538</definedName>
    <definedName name="Z_39678EA6_1B84_4FE5_B265_900F1E6DC2C6_.wvu.Rows" localSheetId="1" hidden="1">'Daily Un-DNR 6-6'!$56:$65537</definedName>
    <definedName name="Z_48AFF0F1_5186_4895_A5E1_7C833254286F_.wvu.Cols" localSheetId="0" hidden="1">'Daily Un-DNR 6-5'!$AB:$AB</definedName>
    <definedName name="Z_48AFF0F1_5186_4895_A5E1_7C833254286F_.wvu.Cols" localSheetId="1" hidden="1">'Daily Un-DNR 6-6'!$AB:$AB</definedName>
    <definedName name="Z_5D8D536A_835C_4BCD_9C57_D52D39CDB4B3_.wvu.Cols" localSheetId="0" hidden="1">'Daily Un-DNR 6-5'!$AD:$IV</definedName>
    <definedName name="Z_5D8D536A_835C_4BCD_9C57_D52D39CDB4B3_.wvu.Cols" localSheetId="1" hidden="1">'Daily Un-DNR 6-6'!$AD:$IV</definedName>
    <definedName name="Z_5D8D536A_835C_4BCD_9C57_D52D39CDB4B3_.wvu.Rows" localSheetId="0" hidden="1">'Daily Un-DNR 6-5'!$57:$65538</definedName>
    <definedName name="Z_5D8D536A_835C_4BCD_9C57_D52D39CDB4B3_.wvu.Rows" localSheetId="1" hidden="1">'Daily Un-DNR 6-6'!$56:$65537</definedName>
    <definedName name="Z_7AB5A66E_0355_4EC7_8F39_A62C1E0A908C_.wvu.Cols" localSheetId="0" hidden="1">'Daily Un-DNR 6-5'!$AB:$AB</definedName>
    <definedName name="Z_7AB5A66E_0355_4EC7_8F39_A62C1E0A908C_.wvu.Cols" localSheetId="1" hidden="1">'Daily Un-DNR 6-6'!$AB:$AB</definedName>
    <definedName name="Z_7CB04B9B_AFF3_49BE_B9CD_8E8D8CD22C2B_.wvu.Cols" localSheetId="0" hidden="1">'Daily Un-DNR 6-5'!$AB:$AB</definedName>
    <definedName name="Z_7CB04B9B_AFF3_49BE_B9CD_8E8D8CD22C2B_.wvu.Cols" localSheetId="1" hidden="1">'Daily Un-DNR 6-6'!$AB:$AB</definedName>
    <definedName name="Z_A3662995_41D0_433F_848B_99EA561F6DEC_.wvu.Cols" localSheetId="0" hidden="1">'Daily Un-DNR 6-5'!$AB:$AB</definedName>
    <definedName name="Z_A3662995_41D0_433F_848B_99EA561F6DEC_.wvu.Cols" localSheetId="1" hidden="1">'Daily Un-DNR 6-6'!$AB:$AB</definedName>
    <definedName name="Z_BB483852_BA30_43AE_B246_548B9228305A_.wvu.Cols" localSheetId="0" hidden="1">'Daily Un-DNR 6-5'!$AD:$IV</definedName>
    <definedName name="Z_BB483852_BA30_43AE_B246_548B9228305A_.wvu.Cols" localSheetId="1" hidden="1">'Daily Un-DNR 6-6'!$AD:$IV</definedName>
    <definedName name="Z_BB483852_BA30_43AE_B246_548B9228305A_.wvu.Rows" localSheetId="0" hidden="1">'Daily Un-DNR 6-5'!$57:$65538</definedName>
    <definedName name="Z_BB483852_BA30_43AE_B246_548B9228305A_.wvu.Rows" localSheetId="1" hidden="1">'Daily Un-DNR 6-6'!$56:$65537</definedName>
  </definedNames>
  <calcPr calcId="145621"/>
</workbook>
</file>

<file path=xl/calcChain.xml><?xml version="1.0" encoding="utf-8"?>
<calcChain xmlns="http://schemas.openxmlformats.org/spreadsheetml/2006/main">
  <c r="C11" i="2" l="1"/>
  <c r="C13" i="2"/>
  <c r="Q13" i="2"/>
  <c r="U13" i="2"/>
  <c r="A18" i="2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B19" i="2"/>
  <c r="AB20" i="2"/>
  <c r="AC20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 s="1"/>
  <c r="AB72" i="2" s="1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 s="1"/>
  <c r="AB73" i="2" s="1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 s="1"/>
  <c r="AB76" i="2" s="1"/>
  <c r="D27" i="2"/>
  <c r="E27" i="2"/>
  <c r="F27" i="2"/>
  <c r="G27" i="2"/>
  <c r="H27" i="2"/>
  <c r="I27" i="2"/>
  <c r="J27" i="2"/>
  <c r="K27" i="2"/>
  <c r="L27" i="2"/>
  <c r="M27" i="2"/>
  <c r="N27" i="2"/>
  <c r="O27" i="2"/>
  <c r="O28" i="2" s="1"/>
  <c r="P27" i="2"/>
  <c r="P28" i="2" s="1"/>
  <c r="Q27" i="2"/>
  <c r="R27" i="2"/>
  <c r="R28" i="2" s="1"/>
  <c r="S27" i="2"/>
  <c r="S28" i="2" s="1"/>
  <c r="T27" i="2"/>
  <c r="T28" i="2" s="1"/>
  <c r="U27" i="2"/>
  <c r="V27" i="2"/>
  <c r="W27" i="2"/>
  <c r="W28" i="2" s="1"/>
  <c r="X27" i="2"/>
  <c r="X28" i="2" s="1"/>
  <c r="Y27" i="2"/>
  <c r="Z27" i="2"/>
  <c r="Z28" i="2" s="1"/>
  <c r="AA27" i="2"/>
  <c r="AB27" i="2" s="1"/>
  <c r="D28" i="2"/>
  <c r="E28" i="2"/>
  <c r="F28" i="2"/>
  <c r="G28" i="2"/>
  <c r="H28" i="2"/>
  <c r="I28" i="2"/>
  <c r="J28" i="2"/>
  <c r="K28" i="2"/>
  <c r="L28" i="2"/>
  <c r="N28" i="2"/>
  <c r="Q28" i="2"/>
  <c r="U28" i="2"/>
  <c r="V28" i="2"/>
  <c r="Y28" i="2"/>
  <c r="AA28" i="2"/>
  <c r="AB28" i="2"/>
  <c r="AC29" i="2"/>
  <c r="AC30" i="2"/>
  <c r="A31" i="2"/>
  <c r="A32" i="2" s="1"/>
  <c r="AC31" i="2"/>
  <c r="AC32" i="2"/>
  <c r="AC33" i="2"/>
  <c r="A34" i="2"/>
  <c r="AC34" i="2"/>
  <c r="A35" i="2"/>
  <c r="AC35" i="2"/>
  <c r="AC36" i="2"/>
  <c r="A37" i="2"/>
  <c r="A38" i="2" s="1"/>
  <c r="AC37" i="2"/>
  <c r="AC38" i="2"/>
  <c r="AC39" i="2"/>
  <c r="A40" i="2"/>
  <c r="AC40" i="2"/>
  <c r="AC41" i="2"/>
  <c r="C42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68" i="2"/>
  <c r="A69" i="2"/>
  <c r="A70" i="2"/>
  <c r="A71" i="2"/>
  <c r="A72" i="2" s="1"/>
  <c r="A73" i="2" s="1"/>
  <c r="A74" i="2" s="1"/>
  <c r="A75" i="2" s="1"/>
  <c r="A76" i="2" s="1"/>
  <c r="A77" i="2" s="1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C76" i="2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C32" i="1"/>
  <c r="A32" i="1"/>
  <c r="A33" i="1" s="1"/>
  <c r="AC31" i="1"/>
  <c r="AC30" i="1"/>
  <c r="AB28" i="1"/>
  <c r="AB29" i="1"/>
  <c r="AC28" i="1"/>
  <c r="AB26" i="1"/>
  <c r="AB77" i="1" s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C26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C23" i="1"/>
  <c r="AB22" i="1"/>
  <c r="AB73" i="1" s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AC22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21" i="2" l="1"/>
  <c r="AC72" i="1"/>
  <c r="AC71" i="2"/>
  <c r="AC23" i="2"/>
  <c r="AC72" i="2"/>
  <c r="AC25" i="2"/>
  <c r="AC73" i="2"/>
  <c r="AC27" i="2"/>
  <c r="AC22" i="2"/>
  <c r="AC28" i="2"/>
  <c r="AC75" i="1"/>
  <c r="AC29" i="1"/>
  <c r="AB23" i="1"/>
  <c r="AB74" i="1" s="1"/>
  <c r="AC24" i="1"/>
  <c r="D73" i="1"/>
  <c r="D77" i="1"/>
  <c r="AB24" i="1"/>
  <c r="AB75" i="1" s="1"/>
  <c r="AA73" i="1"/>
  <c r="D74" i="1"/>
  <c r="AC74" i="1" s="1"/>
  <c r="AA77" i="1"/>
  <c r="AC73" i="1" l="1"/>
  <c r="AC77" i="1"/>
  <c r="S17" i="2" l="1"/>
  <c r="Q17" i="2"/>
  <c r="U17" i="2"/>
  <c r="P17" i="2"/>
  <c r="I17" i="2"/>
  <c r="Z17" i="2"/>
  <c r="J17" i="2"/>
  <c r="W17" i="2"/>
  <c r="T17" i="2"/>
  <c r="L17" i="2"/>
  <c r="E17" i="2"/>
  <c r="V17" i="2"/>
  <c r="X17" i="2"/>
  <c r="F17" i="2"/>
  <c r="G17" i="2"/>
  <c r="M17" i="2"/>
  <c r="D17" i="2"/>
  <c r="N17" i="2"/>
  <c r="K17" i="2"/>
  <c r="Y17" i="2"/>
  <c r="R17" i="2"/>
  <c r="O17" i="2"/>
  <c r="AA17" i="2"/>
  <c r="H17" i="2"/>
  <c r="AB17" i="2" l="1"/>
  <c r="AC17" i="2"/>
  <c r="AA26" i="2" l="1"/>
  <c r="AA24" i="2"/>
  <c r="G26" i="2"/>
  <c r="G77" i="2" s="1"/>
  <c r="G24" i="2"/>
  <c r="G75" i="2" s="1"/>
  <c r="Q24" i="2"/>
  <c r="Q75" i="2" s="1"/>
  <c r="Q26" i="2"/>
  <c r="Q77" i="2" s="1"/>
  <c r="M24" i="2"/>
  <c r="M75" i="2" s="1"/>
  <c r="M26" i="2"/>
  <c r="M77" i="2" s="1"/>
  <c r="H24" i="2"/>
  <c r="H75" i="2" s="1"/>
  <c r="H26" i="2"/>
  <c r="H77" i="2" s="1"/>
  <c r="K26" i="2"/>
  <c r="K77" i="2" s="1"/>
  <c r="K24" i="2"/>
  <c r="K75" i="2" s="1"/>
  <c r="R26" i="2"/>
  <c r="R77" i="2" s="1"/>
  <c r="R24" i="2"/>
  <c r="R75" i="2" s="1"/>
  <c r="N26" i="2"/>
  <c r="N77" i="2" s="1"/>
  <c r="N24" i="2"/>
  <c r="N75" i="2" s="1"/>
  <c r="Y24" i="2"/>
  <c r="Y75" i="2" s="1"/>
  <c r="Y26" i="2"/>
  <c r="Y77" i="2" s="1"/>
  <c r="O26" i="2"/>
  <c r="O77" i="2" s="1"/>
  <c r="O24" i="2"/>
  <c r="O75" i="2" s="1"/>
  <c r="U24" i="2"/>
  <c r="U75" i="2" s="1"/>
  <c r="U26" i="2"/>
  <c r="U77" i="2" s="1"/>
  <c r="Z26" i="2"/>
  <c r="Z77" i="2" s="1"/>
  <c r="Z24" i="2"/>
  <c r="Z75" i="2" s="1"/>
  <c r="F26" i="2"/>
  <c r="F77" i="2" s="1"/>
  <c r="F24" i="2"/>
  <c r="F75" i="2" s="1"/>
  <c r="P24" i="2"/>
  <c r="P75" i="2" s="1"/>
  <c r="P26" i="2"/>
  <c r="P77" i="2" s="1"/>
  <c r="W26" i="2"/>
  <c r="W77" i="2" s="1"/>
  <c r="W24" i="2"/>
  <c r="W75" i="2" s="1"/>
  <c r="J26" i="2"/>
  <c r="J77" i="2" s="1"/>
  <c r="J24" i="2"/>
  <c r="J75" i="2" s="1"/>
  <c r="S26" i="2"/>
  <c r="S77" i="2" s="1"/>
  <c r="S24" i="2"/>
  <c r="S75" i="2" s="1"/>
  <c r="X24" i="2"/>
  <c r="X75" i="2" s="1"/>
  <c r="X26" i="2"/>
  <c r="X77" i="2" s="1"/>
  <c r="T24" i="2"/>
  <c r="T75" i="2" s="1"/>
  <c r="T26" i="2"/>
  <c r="T77" i="2" s="1"/>
  <c r="I24" i="2"/>
  <c r="I75" i="2" s="1"/>
  <c r="I26" i="2"/>
  <c r="I77" i="2" s="1"/>
  <c r="L24" i="2"/>
  <c r="L75" i="2" s="1"/>
  <c r="L26" i="2"/>
  <c r="L77" i="2" s="1"/>
  <c r="V26" i="2"/>
  <c r="V77" i="2" s="1"/>
  <c r="V24" i="2"/>
  <c r="V75" i="2" s="1"/>
  <c r="E24" i="2"/>
  <c r="E75" i="2" s="1"/>
  <c r="E26" i="2"/>
  <c r="E77" i="2" s="1"/>
  <c r="AA77" i="2" l="1"/>
  <c r="AB26" i="2"/>
  <c r="AB77" i="2" s="1"/>
  <c r="AB24" i="2"/>
  <c r="AB75" i="2" s="1"/>
  <c r="AA75" i="2"/>
  <c r="O18" i="2"/>
  <c r="L18" i="2"/>
  <c r="Q18" i="2"/>
  <c r="U18" i="2"/>
  <c r="N18" i="2"/>
  <c r="P18" i="2"/>
  <c r="T18" i="2"/>
  <c r="S18" i="2"/>
  <c r="R18" i="2"/>
  <c r="M18" i="2"/>
  <c r="P19" i="2"/>
  <c r="E19" i="2"/>
  <c r="S19" i="2"/>
  <c r="H19" i="2"/>
  <c r="V19" i="2"/>
  <c r="K19" i="2"/>
  <c r="Y19" i="2"/>
  <c r="N19" i="2"/>
  <c r="Q19" i="2"/>
  <c r="F19" i="2"/>
  <c r="T19" i="2"/>
  <c r="I19" i="2"/>
  <c r="W19" i="2"/>
  <c r="L19" i="2"/>
  <c r="Z19" i="2"/>
  <c r="O19" i="2"/>
  <c r="D19" i="2"/>
  <c r="R19" i="2"/>
  <c r="G19" i="2"/>
  <c r="U19" i="2"/>
  <c r="J19" i="2"/>
  <c r="X19" i="2"/>
  <c r="M19" i="2"/>
  <c r="AA19" i="2"/>
  <c r="AC19" i="2" l="1"/>
  <c r="T69" i="2"/>
  <c r="T55" i="2" s="1"/>
  <c r="T57" i="2" s="1"/>
  <c r="T42" i="2"/>
  <c r="N69" i="2"/>
  <c r="N55" i="2" s="1"/>
  <c r="N57" i="2" s="1"/>
  <c r="N42" i="2"/>
  <c r="O69" i="2"/>
  <c r="O55" i="2" s="1"/>
  <c r="O57" i="2" s="1"/>
  <c r="O42" i="2"/>
  <c r="S69" i="2"/>
  <c r="S55" i="2" s="1"/>
  <c r="S57" i="2" s="1"/>
  <c r="S42" i="2"/>
  <c r="L69" i="2"/>
  <c r="L55" i="2" s="1"/>
  <c r="L57" i="2" s="1"/>
  <c r="L42" i="2"/>
  <c r="Q69" i="2"/>
  <c r="Q55" i="2" s="1"/>
  <c r="Q57" i="2" s="1"/>
  <c r="Q42" i="2"/>
  <c r="T70" i="2"/>
  <c r="T58" i="2" s="1"/>
  <c r="S70" i="2"/>
  <c r="S58" i="2" s="1"/>
  <c r="M69" i="2"/>
  <c r="M55" i="2" s="1"/>
  <c r="M57" i="2" s="1"/>
  <c r="M42" i="2"/>
  <c r="R69" i="2"/>
  <c r="R55" i="2" s="1"/>
  <c r="R57" i="2" s="1"/>
  <c r="R42" i="2"/>
  <c r="P69" i="2"/>
  <c r="P55" i="2" s="1"/>
  <c r="P57" i="2" s="1"/>
  <c r="P42" i="2"/>
  <c r="U69" i="2"/>
  <c r="U55" i="2" s="1"/>
  <c r="U57" i="2" s="1"/>
  <c r="U42" i="2"/>
  <c r="N70" i="2"/>
  <c r="N58" i="2" s="1"/>
  <c r="O70" i="2" l="1"/>
  <c r="O58" i="2" s="1"/>
  <c r="U70" i="2"/>
  <c r="U58" i="2" s="1"/>
  <c r="L70" i="2"/>
  <c r="L58" i="2" s="1"/>
  <c r="D24" i="2"/>
  <c r="D26" i="2"/>
  <c r="P70" i="2"/>
  <c r="P58" i="2" s="1"/>
  <c r="M70" i="2"/>
  <c r="M58" i="2" s="1"/>
  <c r="R70" i="2"/>
  <c r="R58" i="2" s="1"/>
  <c r="Q70" i="2"/>
  <c r="Q58" i="2" s="1"/>
  <c r="J18" i="2"/>
  <c r="E18" i="2"/>
  <c r="G18" i="2"/>
  <c r="V18" i="2"/>
  <c r="H18" i="2"/>
  <c r="D18" i="2"/>
  <c r="Y18" i="2"/>
  <c r="Z18" i="2"/>
  <c r="K18" i="2"/>
  <c r="I18" i="2"/>
  <c r="W18" i="2"/>
  <c r="X18" i="2"/>
  <c r="AA18" i="2"/>
  <c r="X69" i="2" l="1"/>
  <c r="X42" i="2"/>
  <c r="Z69" i="2"/>
  <c r="Z42" i="2"/>
  <c r="V69" i="2"/>
  <c r="V42" i="2"/>
  <c r="AJ17" i="2"/>
  <c r="F18" i="2"/>
  <c r="AC18" i="2" s="1"/>
  <c r="AC24" i="2"/>
  <c r="D75" i="2"/>
  <c r="AC75" i="2" s="1"/>
  <c r="AA69" i="2"/>
  <c r="AB18" i="2"/>
  <c r="AA42" i="2"/>
  <c r="K69" i="2"/>
  <c r="K42" i="2"/>
  <c r="H69" i="2"/>
  <c r="H42" i="2"/>
  <c r="J69" i="2"/>
  <c r="J42" i="2"/>
  <c r="D77" i="2"/>
  <c r="AC77" i="2" s="1"/>
  <c r="AC26" i="2"/>
  <c r="I69" i="2"/>
  <c r="I42" i="2"/>
  <c r="D69" i="2"/>
  <c r="D42" i="2"/>
  <c r="E69" i="2"/>
  <c r="E42" i="2"/>
  <c r="W69" i="2"/>
  <c r="W42" i="2"/>
  <c r="Y69" i="2"/>
  <c r="Y42" i="2"/>
  <c r="G69" i="2"/>
  <c r="G42" i="2"/>
  <c r="G55" i="2" l="1"/>
  <c r="G57" i="2" s="1"/>
  <c r="G70" i="2"/>
  <c r="G58" i="2" s="1"/>
  <c r="W55" i="2"/>
  <c r="W57" i="2" s="1"/>
  <c r="W70" i="2"/>
  <c r="W58" i="2" s="1"/>
  <c r="V55" i="2"/>
  <c r="V57" i="2" s="1"/>
  <c r="V70" i="2"/>
  <c r="V58" i="2" s="1"/>
  <c r="X55" i="2"/>
  <c r="X57" i="2" s="1"/>
  <c r="X70" i="2"/>
  <c r="X58" i="2" s="1"/>
  <c r="I55" i="2"/>
  <c r="I57" i="2" s="1"/>
  <c r="I70" i="2"/>
  <c r="I58" i="2" s="1"/>
  <c r="J55" i="2"/>
  <c r="J57" i="2" s="1"/>
  <c r="J70" i="2"/>
  <c r="J58" i="2" s="1"/>
  <c r="K55" i="2"/>
  <c r="K57" i="2" s="1"/>
  <c r="K70" i="2"/>
  <c r="K58" i="2" s="1"/>
  <c r="Y55" i="2"/>
  <c r="Y57" i="2" s="1"/>
  <c r="Y70" i="2"/>
  <c r="Y58" i="2" s="1"/>
  <c r="E55" i="2"/>
  <c r="E57" i="2" s="1"/>
  <c r="E70" i="2"/>
  <c r="E58" i="2" s="1"/>
  <c r="AA55" i="2"/>
  <c r="AA57" i="2" s="1"/>
  <c r="AA70" i="2"/>
  <c r="AA58" i="2" s="1"/>
  <c r="Z55" i="2"/>
  <c r="Z57" i="2" s="1"/>
  <c r="Z70" i="2"/>
  <c r="Z58" i="2" s="1"/>
  <c r="D55" i="2"/>
  <c r="D57" i="2" s="1"/>
  <c r="D70" i="2"/>
  <c r="H55" i="2"/>
  <c r="H57" i="2" s="1"/>
  <c r="H70" i="2"/>
  <c r="H58" i="2" s="1"/>
  <c r="AB69" i="2"/>
  <c r="AB70" i="2" s="1"/>
  <c r="AB42" i="2"/>
  <c r="F69" i="2"/>
  <c r="AC69" i="2" s="1"/>
  <c r="F42" i="2"/>
  <c r="AC42" i="2" s="1"/>
  <c r="D58" i="2" l="1"/>
  <c r="F55" i="2"/>
  <c r="F57" i="2" s="1"/>
  <c r="F70" i="2"/>
  <c r="F58" i="2" s="1"/>
  <c r="AC70" i="2" l="1"/>
  <c r="AB18" i="1" l="1"/>
  <c r="AC18" i="1"/>
  <c r="G76" i="1" l="1"/>
  <c r="G78" i="1"/>
  <c r="Q78" i="1"/>
  <c r="Q76" i="1"/>
  <c r="M78" i="1"/>
  <c r="M76" i="1"/>
  <c r="H76" i="1"/>
  <c r="H78" i="1"/>
  <c r="K76" i="1"/>
  <c r="K78" i="1"/>
  <c r="R78" i="1"/>
  <c r="R76" i="1"/>
  <c r="N78" i="1"/>
  <c r="N76" i="1"/>
  <c r="Y78" i="1"/>
  <c r="Y76" i="1"/>
  <c r="O76" i="1"/>
  <c r="O78" i="1"/>
  <c r="U78" i="1"/>
  <c r="U76" i="1"/>
  <c r="Z78" i="1"/>
  <c r="Z76" i="1"/>
  <c r="F78" i="1"/>
  <c r="F76" i="1"/>
  <c r="P76" i="1"/>
  <c r="P78" i="1"/>
  <c r="W76" i="1"/>
  <c r="W78" i="1"/>
  <c r="J78" i="1"/>
  <c r="J76" i="1"/>
  <c r="S76" i="1"/>
  <c r="S78" i="1"/>
  <c r="X76" i="1"/>
  <c r="X78" i="1"/>
  <c r="T76" i="1"/>
  <c r="T78" i="1"/>
  <c r="I78" i="1"/>
  <c r="I76" i="1"/>
  <c r="L76" i="1"/>
  <c r="L78" i="1"/>
  <c r="V78" i="1"/>
  <c r="V76" i="1"/>
  <c r="E78" i="1"/>
  <c r="E76" i="1"/>
  <c r="AB25" i="1" l="1"/>
  <c r="AB76" i="1" s="1"/>
  <c r="AA76" i="1"/>
  <c r="AA78" i="1"/>
  <c r="AB27" i="1"/>
  <c r="AB78" i="1" s="1"/>
  <c r="AC20" i="1" l="1"/>
  <c r="T70" i="1"/>
  <c r="T56" i="1" s="1"/>
  <c r="T58" i="1" s="1"/>
  <c r="T43" i="1"/>
  <c r="N70" i="1"/>
  <c r="N56" i="1" s="1"/>
  <c r="N58" i="1" s="1"/>
  <c r="N43" i="1"/>
  <c r="O70" i="1"/>
  <c r="O56" i="1" s="1"/>
  <c r="O58" i="1" s="1"/>
  <c r="O43" i="1"/>
  <c r="S70" i="1"/>
  <c r="S56" i="1" s="1"/>
  <c r="S58" i="1" s="1"/>
  <c r="S43" i="1"/>
  <c r="L70" i="1"/>
  <c r="L56" i="1" s="1"/>
  <c r="L58" i="1" s="1"/>
  <c r="L43" i="1"/>
  <c r="Q70" i="1"/>
  <c r="Q56" i="1" s="1"/>
  <c r="Q58" i="1" s="1"/>
  <c r="Q43" i="1"/>
  <c r="M70" i="1"/>
  <c r="M56" i="1" s="1"/>
  <c r="M58" i="1" s="1"/>
  <c r="M43" i="1"/>
  <c r="R70" i="1"/>
  <c r="R56" i="1" s="1"/>
  <c r="R58" i="1" s="1"/>
  <c r="R43" i="1"/>
  <c r="P70" i="1"/>
  <c r="P56" i="1" s="1"/>
  <c r="P58" i="1" s="1"/>
  <c r="P43" i="1"/>
  <c r="U70" i="1"/>
  <c r="U56" i="1" s="1"/>
  <c r="U58" i="1" s="1"/>
  <c r="U43" i="1"/>
  <c r="O71" i="1"/>
  <c r="O59" i="1" s="1"/>
  <c r="N71" i="1"/>
  <c r="N59" i="1" s="1"/>
  <c r="L71" i="1" l="1"/>
  <c r="L59" i="1" s="1"/>
  <c r="M71" i="1"/>
  <c r="M59" i="1" s="1"/>
  <c r="Q71" i="1"/>
  <c r="Q59" i="1" s="1"/>
  <c r="S71" i="1"/>
  <c r="S59" i="1" s="1"/>
  <c r="U71" i="1"/>
  <c r="U59" i="1" s="1"/>
  <c r="T71" i="1"/>
  <c r="T59" i="1" s="1"/>
  <c r="P71" i="1"/>
  <c r="P59" i="1" s="1"/>
  <c r="R71" i="1"/>
  <c r="R59" i="1" s="1"/>
  <c r="W70" i="1" l="1"/>
  <c r="W43" i="1"/>
  <c r="Y70" i="1"/>
  <c r="Y43" i="1"/>
  <c r="G70" i="1"/>
  <c r="G43" i="1"/>
  <c r="D76" i="1"/>
  <c r="AC76" i="1" s="1"/>
  <c r="AC25" i="1"/>
  <c r="X70" i="1"/>
  <c r="X43" i="1"/>
  <c r="Z70" i="1"/>
  <c r="Z43" i="1"/>
  <c r="V70" i="1"/>
  <c r="V43" i="1"/>
  <c r="AC27" i="1"/>
  <c r="D78" i="1"/>
  <c r="AC78" i="1" s="1"/>
  <c r="AA70" i="1"/>
  <c r="AB19" i="1"/>
  <c r="AA43" i="1"/>
  <c r="K70" i="1"/>
  <c r="K43" i="1"/>
  <c r="H70" i="1"/>
  <c r="H43" i="1"/>
  <c r="J70" i="1"/>
  <c r="J43" i="1"/>
  <c r="I70" i="1"/>
  <c r="I43" i="1"/>
  <c r="AC19" i="1"/>
  <c r="D70" i="1"/>
  <c r="D43" i="1"/>
  <c r="E70" i="1"/>
  <c r="E43" i="1"/>
  <c r="E56" i="1" l="1"/>
  <c r="E58" i="1" s="1"/>
  <c r="E71" i="1"/>
  <c r="E59" i="1" s="1"/>
  <c r="V56" i="1"/>
  <c r="V58" i="1" s="1"/>
  <c r="V71" i="1"/>
  <c r="V59" i="1" s="1"/>
  <c r="X56" i="1"/>
  <c r="X58" i="1" s="1"/>
  <c r="X71" i="1"/>
  <c r="X59" i="1" s="1"/>
  <c r="G56" i="1"/>
  <c r="G58" i="1" s="1"/>
  <c r="G71" i="1"/>
  <c r="G59" i="1" s="1"/>
  <c r="W56" i="1"/>
  <c r="W58" i="1" s="1"/>
  <c r="W71" i="1"/>
  <c r="W59" i="1" s="1"/>
  <c r="J56" i="1"/>
  <c r="J58" i="1" s="1"/>
  <c r="J71" i="1"/>
  <c r="J59" i="1" s="1"/>
  <c r="K56" i="1"/>
  <c r="K58" i="1" s="1"/>
  <c r="K71" i="1"/>
  <c r="K59" i="1" s="1"/>
  <c r="D56" i="1"/>
  <c r="D58" i="1" s="1"/>
  <c r="D71" i="1"/>
  <c r="AA56" i="1"/>
  <c r="AA58" i="1" s="1"/>
  <c r="AA71" i="1"/>
  <c r="AA59" i="1" s="1"/>
  <c r="F70" i="1"/>
  <c r="AC70" i="1" s="1"/>
  <c r="F43" i="1"/>
  <c r="Z56" i="1"/>
  <c r="Z58" i="1" s="1"/>
  <c r="Z71" i="1"/>
  <c r="Z59" i="1" s="1"/>
  <c r="Y56" i="1"/>
  <c r="Y58" i="1" s="1"/>
  <c r="Y71" i="1"/>
  <c r="Y59" i="1" s="1"/>
  <c r="I56" i="1"/>
  <c r="I58" i="1" s="1"/>
  <c r="I71" i="1"/>
  <c r="I59" i="1" s="1"/>
  <c r="H56" i="1"/>
  <c r="H58" i="1" s="1"/>
  <c r="H71" i="1"/>
  <c r="H59" i="1" s="1"/>
  <c r="AB70" i="1"/>
  <c r="AB71" i="1" s="1"/>
  <c r="AB43" i="1"/>
  <c r="AC43" i="1"/>
  <c r="F56" i="1" l="1"/>
  <c r="F58" i="1" s="1"/>
  <c r="F71" i="1"/>
  <c r="F59" i="1" s="1"/>
  <c r="D59" i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6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<sst xmlns="http://schemas.openxmlformats.org/spreadsheetml/2006/main" count="204" uniqueCount="67">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</sst>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10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1" fontId="16" fillId="62" borderId="18" xfId="1" applyNumberFormat="1" applyFont="1" applyFill="1" applyBorder="1" applyAlignment="1">
      <alignment horizontal="center" vertical="center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0" fontId="15" fillId="33" borderId="12" xfId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  <xf numFmtId="0" fontId="15" fillId="0" borderId="0" xfId="1" applyFont="1" applyAlignment="1">
      <alignment horizontal="left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190500</xdr:colOff>
          <xdr:row>1</xdr:row>
          <xdr:rowOff>123825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95250</xdr:rowOff>
    </xdr:from>
    <xdr:to>
      <xdr:col>1</xdr:col>
      <xdr:colOff>1466850</xdr:colOff>
      <xdr:row>6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85750"/>
          <a:ext cx="10477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ACT\PRESCHED\SCHEDULE\2015P\06%20June\060615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P OVERVIEW"/>
      <sheetName val="TEP SCHEDULES"/>
      <sheetName val="TRICO SCHEDULES"/>
      <sheetName val="UNS SCHEDULES"/>
      <sheetName val="EPE EXCH TAGS"/>
      <sheetName val="FREEPORT"/>
      <sheetName val="TEP LOSSES-MONTHLY"/>
      <sheetName val="SCPPA"/>
      <sheetName val="TSW"/>
      <sheetName val="MSR"/>
      <sheetName val="TEP Generation Calc"/>
      <sheetName val="DYNAMICS"/>
      <sheetName val="SRSG"/>
      <sheetName val="TEP Genstack"/>
      <sheetName val="Daily Un-DNR"/>
      <sheetName val="EPE FORECAST"/>
      <sheetName val="EPEXCH DELIV"/>
      <sheetName val="TEP FORECAST"/>
      <sheetName val="TRICO FORECAST"/>
      <sheetName val="UNS FORECAST"/>
      <sheetName val="Monthly Schedules"/>
      <sheetName val="FREEPORT MONTHLY"/>
      <sheetName val="TRICO Monthly"/>
      <sheetName val="MONTHLY BOOKOUTS"/>
      <sheetName val="Sheet2"/>
    </sheetNames>
    <sheetDataSet>
      <sheetData sheetId="0"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7">
          <cell r="E27">
            <v>-348</v>
          </cell>
          <cell r="F27">
            <v>-348</v>
          </cell>
          <cell r="G27">
            <v>-348</v>
          </cell>
          <cell r="H27">
            <v>-348</v>
          </cell>
          <cell r="I27">
            <v>-348</v>
          </cell>
          <cell r="J27">
            <v>-348</v>
          </cell>
          <cell r="K27">
            <v>-343</v>
          </cell>
          <cell r="L27">
            <v>-418</v>
          </cell>
          <cell r="M27">
            <v>-418</v>
          </cell>
          <cell r="N27">
            <v>-418</v>
          </cell>
          <cell r="O27">
            <v>-418</v>
          </cell>
          <cell r="P27">
            <v>-418</v>
          </cell>
          <cell r="Q27">
            <v>-418</v>
          </cell>
          <cell r="R27">
            <v>-418</v>
          </cell>
          <cell r="S27">
            <v>-418</v>
          </cell>
          <cell r="T27">
            <v>-418</v>
          </cell>
          <cell r="U27">
            <v>-418</v>
          </cell>
          <cell r="V27">
            <v>-418</v>
          </cell>
          <cell r="W27">
            <v>-418</v>
          </cell>
          <cell r="X27">
            <v>-418</v>
          </cell>
          <cell r="Y27">
            <v>-418</v>
          </cell>
          <cell r="Z27">
            <v>-418</v>
          </cell>
          <cell r="AA27">
            <v>-348</v>
          </cell>
          <cell r="AB27">
            <v>-348</v>
          </cell>
        </row>
        <row r="40">
          <cell r="E40">
            <v>191</v>
          </cell>
          <cell r="F40">
            <v>191</v>
          </cell>
          <cell r="G40">
            <v>191</v>
          </cell>
          <cell r="H40">
            <v>191</v>
          </cell>
          <cell r="I40">
            <v>191</v>
          </cell>
          <cell r="J40">
            <v>191</v>
          </cell>
          <cell r="K40">
            <v>191</v>
          </cell>
          <cell r="L40">
            <v>191</v>
          </cell>
          <cell r="M40">
            <v>191</v>
          </cell>
          <cell r="N40">
            <v>191</v>
          </cell>
          <cell r="O40">
            <v>191</v>
          </cell>
          <cell r="P40">
            <v>191</v>
          </cell>
          <cell r="Q40">
            <v>191</v>
          </cell>
          <cell r="R40">
            <v>191</v>
          </cell>
          <cell r="S40">
            <v>191</v>
          </cell>
          <cell r="T40">
            <v>191</v>
          </cell>
          <cell r="U40">
            <v>191</v>
          </cell>
          <cell r="V40">
            <v>191</v>
          </cell>
          <cell r="W40">
            <v>191</v>
          </cell>
          <cell r="X40">
            <v>191</v>
          </cell>
          <cell r="Y40">
            <v>191</v>
          </cell>
          <cell r="Z40">
            <v>191</v>
          </cell>
          <cell r="AA40">
            <v>191</v>
          </cell>
          <cell r="AB40">
            <v>191</v>
          </cell>
        </row>
        <row r="45">
          <cell r="E45">
            <v>12</v>
          </cell>
          <cell r="F45">
            <v>12</v>
          </cell>
          <cell r="G45">
            <v>12</v>
          </cell>
          <cell r="H45">
            <v>12</v>
          </cell>
          <cell r="I45">
            <v>12</v>
          </cell>
          <cell r="J45">
            <v>12</v>
          </cell>
          <cell r="K45">
            <v>12</v>
          </cell>
          <cell r="L45">
            <v>12</v>
          </cell>
          <cell r="M45">
            <v>12</v>
          </cell>
          <cell r="N45">
            <v>12</v>
          </cell>
          <cell r="O45">
            <v>12</v>
          </cell>
          <cell r="P45">
            <v>12</v>
          </cell>
          <cell r="Q45">
            <v>12</v>
          </cell>
          <cell r="R45">
            <v>12</v>
          </cell>
          <cell r="S45">
            <v>12</v>
          </cell>
          <cell r="T45">
            <v>12</v>
          </cell>
          <cell r="U45">
            <v>12</v>
          </cell>
          <cell r="V45">
            <v>12</v>
          </cell>
          <cell r="W45">
            <v>12</v>
          </cell>
          <cell r="X45">
            <v>12</v>
          </cell>
          <cell r="Y45">
            <v>12</v>
          </cell>
          <cell r="Z45">
            <v>12</v>
          </cell>
          <cell r="AA45">
            <v>12</v>
          </cell>
          <cell r="AB45">
            <v>12</v>
          </cell>
        </row>
        <row r="47">
          <cell r="E47">
            <v>344</v>
          </cell>
          <cell r="F47">
            <v>344</v>
          </cell>
          <cell r="G47">
            <v>344</v>
          </cell>
          <cell r="H47">
            <v>344</v>
          </cell>
          <cell r="I47">
            <v>344</v>
          </cell>
          <cell r="J47">
            <v>344</v>
          </cell>
          <cell r="K47">
            <v>339</v>
          </cell>
          <cell r="L47">
            <v>414</v>
          </cell>
          <cell r="M47">
            <v>414</v>
          </cell>
          <cell r="N47">
            <v>414</v>
          </cell>
          <cell r="O47">
            <v>414</v>
          </cell>
          <cell r="P47">
            <v>414</v>
          </cell>
          <cell r="Q47">
            <v>414</v>
          </cell>
          <cell r="R47">
            <v>414</v>
          </cell>
          <cell r="S47">
            <v>414</v>
          </cell>
          <cell r="T47">
            <v>414</v>
          </cell>
          <cell r="U47">
            <v>414</v>
          </cell>
          <cell r="V47">
            <v>414</v>
          </cell>
          <cell r="W47">
            <v>414</v>
          </cell>
          <cell r="X47">
            <v>414</v>
          </cell>
          <cell r="Y47">
            <v>414</v>
          </cell>
          <cell r="Z47">
            <v>414</v>
          </cell>
          <cell r="AA47">
            <v>344</v>
          </cell>
          <cell r="AB47">
            <v>344</v>
          </cell>
          <cell r="AC47">
            <v>282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</row>
      </sheetData>
      <sheetData sheetId="1">
        <row r="210"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</row>
      </sheetData>
      <sheetData sheetId="2"/>
      <sheetData sheetId="3"/>
      <sheetData sheetId="4"/>
      <sheetData sheetId="5"/>
      <sheetData sheetId="6">
        <row r="31">
          <cell r="M31">
            <v>-2</v>
          </cell>
          <cell r="N31">
            <v>-2</v>
          </cell>
          <cell r="O31">
            <v>-2</v>
          </cell>
          <cell r="P31">
            <v>-2</v>
          </cell>
          <cell r="Q31">
            <v>-2</v>
          </cell>
          <cell r="R31">
            <v>-2</v>
          </cell>
          <cell r="S31">
            <v>-2</v>
          </cell>
          <cell r="T31">
            <v>-2</v>
          </cell>
          <cell r="U31">
            <v>-2</v>
          </cell>
          <cell r="V31">
            <v>-2</v>
          </cell>
          <cell r="W31">
            <v>-2</v>
          </cell>
          <cell r="X31">
            <v>-2</v>
          </cell>
          <cell r="Y31">
            <v>-2</v>
          </cell>
          <cell r="Z31">
            <v>-2</v>
          </cell>
          <cell r="AA31">
            <v>-2</v>
          </cell>
          <cell r="AB31">
            <v>-2</v>
          </cell>
          <cell r="AC31">
            <v>-2</v>
          </cell>
          <cell r="AD31">
            <v>-2</v>
          </cell>
          <cell r="AE31">
            <v>-2</v>
          </cell>
          <cell r="AF31">
            <v>-2</v>
          </cell>
          <cell r="AG31">
            <v>-2</v>
          </cell>
          <cell r="AH31">
            <v>-2</v>
          </cell>
          <cell r="AI31">
            <v>-2</v>
          </cell>
          <cell r="AJ31">
            <v>-2</v>
          </cell>
        </row>
        <row r="141">
          <cell r="M141">
            <v>-3</v>
          </cell>
          <cell r="N141">
            <v>-3</v>
          </cell>
          <cell r="O141">
            <v>-3</v>
          </cell>
          <cell r="P141">
            <v>-3</v>
          </cell>
          <cell r="Q141">
            <v>-3</v>
          </cell>
          <cell r="R141">
            <v>-3</v>
          </cell>
          <cell r="S141">
            <v>-3</v>
          </cell>
          <cell r="T141">
            <v>-3</v>
          </cell>
          <cell r="U141">
            <v>-3</v>
          </cell>
          <cell r="V141">
            <v>-3</v>
          </cell>
          <cell r="W141">
            <v>-3</v>
          </cell>
          <cell r="X141">
            <v>-3</v>
          </cell>
          <cell r="Y141">
            <v>-3</v>
          </cell>
          <cell r="Z141">
            <v>-3</v>
          </cell>
          <cell r="AA141">
            <v>-3</v>
          </cell>
          <cell r="AB141">
            <v>-3</v>
          </cell>
          <cell r="AC141">
            <v>-3</v>
          </cell>
          <cell r="AD141">
            <v>-3</v>
          </cell>
          <cell r="AE141">
            <v>-3</v>
          </cell>
          <cell r="AF141">
            <v>-3</v>
          </cell>
          <cell r="AG141">
            <v>-3</v>
          </cell>
          <cell r="AH141">
            <v>-3</v>
          </cell>
          <cell r="AI141">
            <v>-3</v>
          </cell>
          <cell r="AJ141">
            <v>-3</v>
          </cell>
          <cell r="AK141">
            <v>0</v>
          </cell>
        </row>
      </sheetData>
      <sheetData sheetId="7"/>
      <sheetData sheetId="8"/>
      <sheetData sheetId="9">
        <row r="13"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10"/>
      <sheetData sheetId="11">
        <row r="6">
          <cell r="G6">
            <v>5</v>
          </cell>
          <cell r="H6">
            <v>5</v>
          </cell>
          <cell r="I6">
            <v>5</v>
          </cell>
          <cell r="J6">
            <v>5</v>
          </cell>
          <cell r="K6">
            <v>5</v>
          </cell>
          <cell r="L6">
            <v>5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>
            <v>5</v>
          </cell>
          <cell r="R6">
            <v>5</v>
          </cell>
          <cell r="S6">
            <v>5</v>
          </cell>
          <cell r="T6">
            <v>5</v>
          </cell>
          <cell r="U6">
            <v>5</v>
          </cell>
          <cell r="V6">
            <v>5</v>
          </cell>
          <cell r="W6">
            <v>5</v>
          </cell>
          <cell r="X6">
            <v>5</v>
          </cell>
          <cell r="Y6">
            <v>5</v>
          </cell>
          <cell r="Z6">
            <v>5</v>
          </cell>
          <cell r="AA6">
            <v>5</v>
          </cell>
          <cell r="AB6">
            <v>5</v>
          </cell>
          <cell r="AC6">
            <v>5</v>
          </cell>
          <cell r="AD6">
            <v>5</v>
          </cell>
        </row>
        <row r="50">
          <cell r="G50">
            <v>331</v>
          </cell>
          <cell r="H50">
            <v>331</v>
          </cell>
          <cell r="I50">
            <v>331</v>
          </cell>
          <cell r="J50">
            <v>331</v>
          </cell>
          <cell r="K50">
            <v>331</v>
          </cell>
          <cell r="L50">
            <v>331</v>
          </cell>
          <cell r="M50">
            <v>331</v>
          </cell>
          <cell r="N50">
            <v>331</v>
          </cell>
          <cell r="O50">
            <v>331</v>
          </cell>
          <cell r="P50">
            <v>331</v>
          </cell>
          <cell r="Q50">
            <v>331</v>
          </cell>
          <cell r="R50">
            <v>331</v>
          </cell>
          <cell r="S50">
            <v>331</v>
          </cell>
          <cell r="T50">
            <v>331</v>
          </cell>
          <cell r="U50">
            <v>331</v>
          </cell>
          <cell r="V50">
            <v>331</v>
          </cell>
          <cell r="W50">
            <v>331</v>
          </cell>
          <cell r="X50">
            <v>331</v>
          </cell>
          <cell r="Y50">
            <v>331</v>
          </cell>
          <cell r="Z50">
            <v>331</v>
          </cell>
          <cell r="AA50">
            <v>331</v>
          </cell>
          <cell r="AB50">
            <v>331</v>
          </cell>
          <cell r="AC50">
            <v>331</v>
          </cell>
          <cell r="AD50">
            <v>331</v>
          </cell>
        </row>
      </sheetData>
      <sheetData sheetId="12">
        <row r="4">
          <cell r="D4">
            <v>950</v>
          </cell>
          <cell r="E4">
            <v>895</v>
          </cell>
          <cell r="F4">
            <v>850</v>
          </cell>
          <cell r="G4">
            <v>825</v>
          </cell>
          <cell r="H4">
            <v>830</v>
          </cell>
          <cell r="I4">
            <v>845</v>
          </cell>
          <cell r="J4">
            <v>900</v>
          </cell>
          <cell r="K4">
            <v>985</v>
          </cell>
          <cell r="L4">
            <v>1070</v>
          </cell>
          <cell r="M4">
            <v>1170</v>
          </cell>
          <cell r="N4">
            <v>1260</v>
          </cell>
          <cell r="O4">
            <v>1335</v>
          </cell>
          <cell r="P4">
            <v>1420</v>
          </cell>
          <cell r="Q4">
            <v>1475</v>
          </cell>
          <cell r="R4">
            <v>1530</v>
          </cell>
          <cell r="S4">
            <v>1560</v>
          </cell>
          <cell r="T4">
            <v>1555</v>
          </cell>
          <cell r="U4">
            <v>1525</v>
          </cell>
          <cell r="V4">
            <v>1460</v>
          </cell>
          <cell r="W4">
            <v>1390</v>
          </cell>
          <cell r="X4">
            <v>1360</v>
          </cell>
          <cell r="Y4">
            <v>1265</v>
          </cell>
          <cell r="Z4">
            <v>1140</v>
          </cell>
          <cell r="AA4">
            <v>1020</v>
          </cell>
        </row>
        <row r="13">
          <cell r="D13">
            <v>1534</v>
          </cell>
          <cell r="E13">
            <v>1467</v>
          </cell>
          <cell r="F13">
            <v>1415</v>
          </cell>
          <cell r="G13">
            <v>1391</v>
          </cell>
          <cell r="H13">
            <v>1403</v>
          </cell>
          <cell r="I13">
            <v>1448</v>
          </cell>
          <cell r="J13">
            <v>1531</v>
          </cell>
          <cell r="K13">
            <v>1613</v>
          </cell>
          <cell r="L13">
            <v>1697</v>
          </cell>
          <cell r="M13">
            <v>1793</v>
          </cell>
          <cell r="N13">
            <v>1892</v>
          </cell>
          <cell r="O13">
            <v>1969</v>
          </cell>
          <cell r="P13">
            <v>2061</v>
          </cell>
          <cell r="Q13">
            <v>2127</v>
          </cell>
          <cell r="R13">
            <v>2183</v>
          </cell>
          <cell r="S13">
            <v>2212</v>
          </cell>
          <cell r="T13">
            <v>2220</v>
          </cell>
          <cell r="U13">
            <v>2199</v>
          </cell>
          <cell r="V13">
            <v>2144</v>
          </cell>
          <cell r="W13">
            <v>2087</v>
          </cell>
          <cell r="X13">
            <v>2051</v>
          </cell>
          <cell r="Y13">
            <v>1935</v>
          </cell>
          <cell r="Z13">
            <v>1776</v>
          </cell>
          <cell r="AA13">
            <v>1625</v>
          </cell>
        </row>
      </sheetData>
      <sheetData sheetId="13"/>
      <sheetData sheetId="14"/>
      <sheetData sheetId="15"/>
      <sheetData sheetId="16"/>
      <sheetData sheetId="17">
        <row r="3">
          <cell r="C3">
            <v>42161</v>
          </cell>
        </row>
        <row r="187">
          <cell r="M187">
            <v>-191</v>
          </cell>
          <cell r="N187">
            <v>-191</v>
          </cell>
          <cell r="O187">
            <v>-191</v>
          </cell>
          <cell r="P187">
            <v>-191</v>
          </cell>
          <cell r="Q187">
            <v>-191</v>
          </cell>
          <cell r="R187">
            <v>-191</v>
          </cell>
          <cell r="S187">
            <v>-191</v>
          </cell>
          <cell r="T187">
            <v>-191</v>
          </cell>
          <cell r="U187">
            <v>-191</v>
          </cell>
          <cell r="V187">
            <v>-191</v>
          </cell>
          <cell r="W187">
            <v>-191</v>
          </cell>
          <cell r="X187">
            <v>-191</v>
          </cell>
          <cell r="Y187">
            <v>-191</v>
          </cell>
          <cell r="Z187">
            <v>-191</v>
          </cell>
          <cell r="AA187">
            <v>-191</v>
          </cell>
          <cell r="AB187">
            <v>-191</v>
          </cell>
          <cell r="AC187">
            <v>-191</v>
          </cell>
          <cell r="AD187">
            <v>-191</v>
          </cell>
          <cell r="AE187">
            <v>-191</v>
          </cell>
          <cell r="AF187">
            <v>-191</v>
          </cell>
          <cell r="AG187">
            <v>-191</v>
          </cell>
          <cell r="AH187">
            <v>-191</v>
          </cell>
          <cell r="AI187">
            <v>-191</v>
          </cell>
          <cell r="AJ187">
            <v>-191</v>
          </cell>
        </row>
        <row r="188">
          <cell r="M188">
            <v>-375</v>
          </cell>
          <cell r="N188">
            <v>-375</v>
          </cell>
          <cell r="O188">
            <v>-375</v>
          </cell>
          <cell r="P188">
            <v>-375</v>
          </cell>
          <cell r="Q188">
            <v>-375</v>
          </cell>
          <cell r="R188">
            <v>-375</v>
          </cell>
          <cell r="S188">
            <v>-375</v>
          </cell>
          <cell r="T188">
            <v>-375</v>
          </cell>
          <cell r="U188">
            <v>-375</v>
          </cell>
          <cell r="V188">
            <v>-375</v>
          </cell>
          <cell r="W188">
            <v>-375</v>
          </cell>
          <cell r="X188">
            <v>-375</v>
          </cell>
          <cell r="Y188">
            <v>-375</v>
          </cell>
          <cell r="Z188">
            <v>-375</v>
          </cell>
          <cell r="AA188">
            <v>-375</v>
          </cell>
          <cell r="AB188">
            <v>-375</v>
          </cell>
          <cell r="AC188">
            <v>-375</v>
          </cell>
          <cell r="AD188">
            <v>-375</v>
          </cell>
          <cell r="AE188">
            <v>-375</v>
          </cell>
          <cell r="AF188">
            <v>-375</v>
          </cell>
          <cell r="AG188">
            <v>-375</v>
          </cell>
          <cell r="AH188">
            <v>-375</v>
          </cell>
          <cell r="AI188">
            <v>-375</v>
          </cell>
          <cell r="AJ188">
            <v>-375</v>
          </cell>
        </row>
        <row r="191">
          <cell r="M191">
            <v>-54</v>
          </cell>
          <cell r="N191">
            <v>-54</v>
          </cell>
          <cell r="O191">
            <v>-54</v>
          </cell>
          <cell r="P191">
            <v>-54</v>
          </cell>
          <cell r="Q191">
            <v>-54</v>
          </cell>
          <cell r="R191">
            <v>-54</v>
          </cell>
          <cell r="S191">
            <v>-54</v>
          </cell>
          <cell r="T191">
            <v>-54</v>
          </cell>
          <cell r="U191">
            <v>-54</v>
          </cell>
          <cell r="V191">
            <v>-54</v>
          </cell>
          <cell r="W191">
            <v>-54</v>
          </cell>
          <cell r="X191">
            <v>-54</v>
          </cell>
          <cell r="Y191">
            <v>-54</v>
          </cell>
          <cell r="Z191">
            <v>-54</v>
          </cell>
          <cell r="AA191">
            <v>-54</v>
          </cell>
          <cell r="AB191">
            <v>-54</v>
          </cell>
          <cell r="AC191">
            <v>-54</v>
          </cell>
          <cell r="AD191">
            <v>-54</v>
          </cell>
          <cell r="AE191">
            <v>-54</v>
          </cell>
          <cell r="AF191">
            <v>-54</v>
          </cell>
          <cell r="AG191">
            <v>-54</v>
          </cell>
          <cell r="AH191">
            <v>-54</v>
          </cell>
          <cell r="AI191">
            <v>-54</v>
          </cell>
          <cell r="AJ191">
            <v>-54</v>
          </cell>
        </row>
        <row r="192">
          <cell r="M192">
            <v>-54</v>
          </cell>
          <cell r="N192">
            <v>-54</v>
          </cell>
          <cell r="O192">
            <v>-54</v>
          </cell>
          <cell r="P192">
            <v>-54</v>
          </cell>
          <cell r="Q192">
            <v>-54</v>
          </cell>
          <cell r="R192">
            <v>-54</v>
          </cell>
          <cell r="S192">
            <v>-54</v>
          </cell>
          <cell r="T192">
            <v>-54</v>
          </cell>
          <cell r="U192">
            <v>-54</v>
          </cell>
          <cell r="V192">
            <v>-54</v>
          </cell>
          <cell r="W192">
            <v>-54</v>
          </cell>
          <cell r="X192">
            <v>-54</v>
          </cell>
          <cell r="Y192">
            <v>-54</v>
          </cell>
          <cell r="Z192">
            <v>-54</v>
          </cell>
          <cell r="AA192">
            <v>-54</v>
          </cell>
          <cell r="AB192">
            <v>-54</v>
          </cell>
          <cell r="AC192">
            <v>-54</v>
          </cell>
          <cell r="AD192">
            <v>-54</v>
          </cell>
          <cell r="AE192">
            <v>-54</v>
          </cell>
          <cell r="AF192">
            <v>-54</v>
          </cell>
          <cell r="AG192">
            <v>-54</v>
          </cell>
          <cell r="AH192">
            <v>-54</v>
          </cell>
          <cell r="AI192">
            <v>-54</v>
          </cell>
          <cell r="AJ192">
            <v>-54</v>
          </cell>
        </row>
        <row r="193">
          <cell r="M193">
            <v>-56</v>
          </cell>
          <cell r="N193">
            <v>-56</v>
          </cell>
          <cell r="O193">
            <v>-56</v>
          </cell>
          <cell r="P193">
            <v>-56</v>
          </cell>
          <cell r="Q193">
            <v>-56</v>
          </cell>
          <cell r="R193">
            <v>-56</v>
          </cell>
          <cell r="S193">
            <v>-56</v>
          </cell>
          <cell r="T193">
            <v>-56</v>
          </cell>
          <cell r="U193">
            <v>-56</v>
          </cell>
          <cell r="V193">
            <v>-56</v>
          </cell>
          <cell r="W193">
            <v>-56</v>
          </cell>
          <cell r="X193">
            <v>-56</v>
          </cell>
          <cell r="Y193">
            <v>-56</v>
          </cell>
          <cell r="Z193">
            <v>-56</v>
          </cell>
          <cell r="AA193">
            <v>-56</v>
          </cell>
          <cell r="AB193">
            <v>-56</v>
          </cell>
          <cell r="AC193">
            <v>-56</v>
          </cell>
          <cell r="AD193">
            <v>-56</v>
          </cell>
          <cell r="AE193">
            <v>-56</v>
          </cell>
          <cell r="AF193">
            <v>-56</v>
          </cell>
          <cell r="AG193">
            <v>-56</v>
          </cell>
          <cell r="AH193">
            <v>-56</v>
          </cell>
          <cell r="AI193">
            <v>-56</v>
          </cell>
          <cell r="AJ193">
            <v>-56</v>
          </cell>
        </row>
        <row r="194">
          <cell r="M194">
            <v>-56</v>
          </cell>
          <cell r="N194">
            <v>-56</v>
          </cell>
          <cell r="O194">
            <v>-56</v>
          </cell>
          <cell r="P194">
            <v>-56</v>
          </cell>
          <cell r="Q194">
            <v>-56</v>
          </cell>
          <cell r="R194">
            <v>-56</v>
          </cell>
          <cell r="S194">
            <v>-56</v>
          </cell>
          <cell r="T194">
            <v>-56</v>
          </cell>
          <cell r="U194">
            <v>-56</v>
          </cell>
          <cell r="V194">
            <v>-56</v>
          </cell>
          <cell r="W194">
            <v>-56</v>
          </cell>
          <cell r="X194">
            <v>-56</v>
          </cell>
          <cell r="Y194">
            <v>-56</v>
          </cell>
          <cell r="Z194">
            <v>-56</v>
          </cell>
          <cell r="AA194">
            <v>-56</v>
          </cell>
          <cell r="AB194">
            <v>-56</v>
          </cell>
          <cell r="AC194">
            <v>-56</v>
          </cell>
          <cell r="AD194">
            <v>-56</v>
          </cell>
          <cell r="AE194">
            <v>-56</v>
          </cell>
          <cell r="AF194">
            <v>-56</v>
          </cell>
          <cell r="AG194">
            <v>-56</v>
          </cell>
          <cell r="AH194">
            <v>-56</v>
          </cell>
          <cell r="AI194">
            <v>-56</v>
          </cell>
          <cell r="AJ194">
            <v>-56</v>
          </cell>
        </row>
        <row r="195">
          <cell r="M195">
            <v>-56</v>
          </cell>
          <cell r="N195">
            <v>-56</v>
          </cell>
          <cell r="O195">
            <v>-56</v>
          </cell>
          <cell r="P195">
            <v>-56</v>
          </cell>
          <cell r="Q195">
            <v>-56</v>
          </cell>
          <cell r="R195">
            <v>-56</v>
          </cell>
          <cell r="S195">
            <v>-56</v>
          </cell>
          <cell r="T195">
            <v>-56</v>
          </cell>
          <cell r="U195">
            <v>-56</v>
          </cell>
          <cell r="V195">
            <v>-56</v>
          </cell>
          <cell r="W195">
            <v>-56</v>
          </cell>
          <cell r="X195">
            <v>-56</v>
          </cell>
          <cell r="Y195">
            <v>-56</v>
          </cell>
          <cell r="Z195">
            <v>-56</v>
          </cell>
          <cell r="AA195">
            <v>-56</v>
          </cell>
          <cell r="AB195">
            <v>-56</v>
          </cell>
          <cell r="AC195">
            <v>-56</v>
          </cell>
          <cell r="AD195">
            <v>-56</v>
          </cell>
          <cell r="AE195">
            <v>-56</v>
          </cell>
          <cell r="AF195">
            <v>-56</v>
          </cell>
          <cell r="AG195">
            <v>-56</v>
          </cell>
          <cell r="AH195">
            <v>-56</v>
          </cell>
          <cell r="AI195">
            <v>-56</v>
          </cell>
          <cell r="AJ195">
            <v>-56</v>
          </cell>
        </row>
        <row r="197"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-206</v>
          </cell>
          <cell r="X197">
            <v>-288.39999999999998</v>
          </cell>
          <cell r="Y197">
            <v>-350.2</v>
          </cell>
          <cell r="Z197">
            <v>-412</v>
          </cell>
          <cell r="AA197">
            <v>-412</v>
          </cell>
          <cell r="AB197">
            <v>-412</v>
          </cell>
          <cell r="AC197">
            <v>-412</v>
          </cell>
          <cell r="AD197">
            <v>-412</v>
          </cell>
          <cell r="AE197">
            <v>-412</v>
          </cell>
          <cell r="AF197">
            <v>-412</v>
          </cell>
          <cell r="AG197">
            <v>-412</v>
          </cell>
          <cell r="AH197">
            <v>-412</v>
          </cell>
          <cell r="AI197">
            <v>-206</v>
          </cell>
          <cell r="AJ197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2:AJ89"/>
  <sheetViews>
    <sheetView tabSelected="1" zoomScale="85" zoomScaleNormal="80" zoomScaleSheetLayoutView="70" workbookViewId="0"/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2" spans="1:28" x14ac:dyDescent="0.25">
      <c r="A2" s="1" t="s">
        <v>0</v>
      </c>
    </row>
    <row r="3" spans="1:28" ht="27" customHeight="1" x14ac:dyDescent="0.25">
      <c r="A3" s="2"/>
      <c r="B3" s="3"/>
      <c r="C3" s="80" t="s">
        <v>1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1"/>
      <c r="AB3" s="4"/>
    </row>
    <row r="4" spans="1:28" ht="27" customHeight="1" x14ac:dyDescent="0.25">
      <c r="A4" s="5"/>
      <c r="B4" s="6"/>
      <c r="C4" s="82" t="s">
        <v>2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84" t="s">
        <v>3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5" t="s">
        <v>4</v>
      </c>
      <c r="B9" s="86"/>
      <c r="C9" s="87" t="s">
        <v>5</v>
      </c>
      <c r="D9" s="88"/>
      <c r="E9" s="88"/>
      <c r="F9" s="88"/>
      <c r="G9" s="88"/>
      <c r="H9" s="88"/>
      <c r="I9" s="88"/>
      <c r="J9" s="89"/>
      <c r="K9" s="6"/>
      <c r="L9" s="6"/>
      <c r="M9" s="6"/>
      <c r="N9" s="6"/>
      <c r="O9" s="90" t="s">
        <v>6</v>
      </c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2"/>
      <c r="AB9" s="7"/>
    </row>
    <row r="10" spans="1:28" ht="25.5" customHeight="1" x14ac:dyDescent="0.25">
      <c r="A10" s="85" t="s">
        <v>7</v>
      </c>
      <c r="B10" s="86"/>
      <c r="C10" s="87" t="s">
        <v>8</v>
      </c>
      <c r="D10" s="88"/>
      <c r="E10" s="88"/>
      <c r="F10" s="88"/>
      <c r="G10" s="88"/>
      <c r="H10" s="88"/>
      <c r="I10" s="88"/>
      <c r="J10" s="89"/>
      <c r="K10" s="6"/>
      <c r="L10" s="6"/>
      <c r="M10" s="6"/>
      <c r="N10" s="6"/>
      <c r="O10" s="93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5"/>
      <c r="AB10" s="11"/>
    </row>
    <row r="11" spans="1:28" ht="25.5" customHeight="1" x14ac:dyDescent="0.25">
      <c r="A11" s="85" t="s">
        <v>9</v>
      </c>
      <c r="B11" s="86"/>
      <c r="C11" s="87" t="s">
        <v>10</v>
      </c>
      <c r="D11" s="88"/>
      <c r="E11" s="88"/>
      <c r="F11" s="88"/>
      <c r="G11" s="88"/>
      <c r="H11" s="88"/>
      <c r="I11" s="88"/>
      <c r="J11" s="89"/>
      <c r="K11" s="6"/>
      <c r="L11" s="6"/>
      <c r="M11" s="6"/>
      <c r="N11" s="6"/>
      <c r="O11" s="93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5"/>
      <c r="AB11" s="11"/>
    </row>
    <row r="12" spans="1:28" ht="25.5" customHeight="1" x14ac:dyDescent="0.25">
      <c r="A12" s="85" t="s">
        <v>11</v>
      </c>
      <c r="B12" s="86"/>
      <c r="C12" s="100">
        <f ca="1">NOW()</f>
        <v>42159.456944212965</v>
      </c>
      <c r="D12" s="101"/>
      <c r="E12" s="101"/>
      <c r="F12" s="101"/>
      <c r="G12" s="101"/>
      <c r="H12" s="101"/>
      <c r="I12" s="101"/>
      <c r="J12" s="102"/>
      <c r="K12" s="6"/>
      <c r="L12" s="6"/>
      <c r="M12" s="6"/>
      <c r="N12" s="6"/>
      <c r="O12" s="96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5" t="s">
        <v>12</v>
      </c>
      <c r="B14" s="86"/>
      <c r="C14" s="103">
        <v>42160</v>
      </c>
      <c r="D14" s="88"/>
      <c r="E14" s="88"/>
      <c r="F14" s="88"/>
      <c r="G14" s="88"/>
      <c r="H14" s="88"/>
      <c r="I14" s="88"/>
      <c r="J14" s="89"/>
      <c r="K14" s="17"/>
      <c r="L14" s="18" t="s">
        <v>13</v>
      </c>
      <c r="M14" s="17"/>
      <c r="N14" s="17"/>
      <c r="O14" s="19"/>
      <c r="P14" s="20"/>
      <c r="Q14" s="21">
        <v>1480</v>
      </c>
      <c r="R14" s="22" t="s">
        <v>14</v>
      </c>
      <c r="S14" s="19"/>
      <c r="T14" s="20"/>
      <c r="U14" s="23">
        <v>2136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104" t="s">
        <v>15</v>
      </c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6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>
        <v>12</v>
      </c>
      <c r="E18" s="35">
        <v>12</v>
      </c>
      <c r="F18" s="35">
        <v>12</v>
      </c>
      <c r="G18" s="35">
        <v>12</v>
      </c>
      <c r="H18" s="35">
        <v>12</v>
      </c>
      <c r="I18" s="35">
        <v>12</v>
      </c>
      <c r="J18" s="35">
        <v>12</v>
      </c>
      <c r="K18" s="35">
        <v>12</v>
      </c>
      <c r="L18" s="35">
        <v>12</v>
      </c>
      <c r="M18" s="35">
        <v>12</v>
      </c>
      <c r="N18" s="35">
        <v>12</v>
      </c>
      <c r="O18" s="35">
        <v>12</v>
      </c>
      <c r="P18" s="35">
        <v>12</v>
      </c>
      <c r="Q18" s="35">
        <v>12</v>
      </c>
      <c r="R18" s="35">
        <v>12</v>
      </c>
      <c r="S18" s="35">
        <v>12</v>
      </c>
      <c r="T18" s="35">
        <v>12</v>
      </c>
      <c r="U18" s="35">
        <v>12</v>
      </c>
      <c r="V18" s="35">
        <v>12</v>
      </c>
      <c r="W18" s="35">
        <v>12</v>
      </c>
      <c r="X18" s="35">
        <v>12</v>
      </c>
      <c r="Y18" s="35">
        <v>12</v>
      </c>
      <c r="Z18" s="35">
        <v>12</v>
      </c>
      <c r="AA18" s="35">
        <v>12</v>
      </c>
      <c r="AB18" s="35">
        <f t="shared" ref="AB18:AB27" si="0">AA18</f>
        <v>12</v>
      </c>
      <c r="AC18" s="36">
        <f>SUM(D18:AA18)</f>
        <v>288</v>
      </c>
      <c r="AJ18" s="35">
        <v>-6</v>
      </c>
    </row>
    <row r="19" spans="1:36" ht="27" customHeight="1" x14ac:dyDescent="0.25">
      <c r="A19" s="32">
        <f t="shared" ref="A19:A41" si="1">A18+1</f>
        <v>2</v>
      </c>
      <c r="B19" s="33" t="s">
        <v>44</v>
      </c>
      <c r="C19" s="34">
        <v>325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f t="shared" si="0"/>
        <v>0</v>
      </c>
      <c r="AC19" s="36">
        <f t="shared" ref="AC19:AC43" si="2">SUM(D19:AA19)</f>
        <v>0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>
        <v>28</v>
      </c>
      <c r="E20" s="35">
        <v>28</v>
      </c>
      <c r="F20" s="35">
        <v>28</v>
      </c>
      <c r="G20" s="35">
        <v>28</v>
      </c>
      <c r="H20" s="35">
        <v>28</v>
      </c>
      <c r="I20" s="35">
        <v>28</v>
      </c>
      <c r="J20" s="35">
        <v>98</v>
      </c>
      <c r="K20" s="35">
        <v>98</v>
      </c>
      <c r="L20" s="35">
        <v>98</v>
      </c>
      <c r="M20" s="35">
        <v>98</v>
      </c>
      <c r="N20" s="35">
        <v>98</v>
      </c>
      <c r="O20" s="35">
        <v>98</v>
      </c>
      <c r="P20" s="35">
        <v>98</v>
      </c>
      <c r="Q20" s="35">
        <v>98</v>
      </c>
      <c r="R20" s="35">
        <v>98</v>
      </c>
      <c r="S20" s="35">
        <v>98</v>
      </c>
      <c r="T20" s="35">
        <v>98</v>
      </c>
      <c r="U20" s="35">
        <v>98</v>
      </c>
      <c r="V20" s="35">
        <v>98</v>
      </c>
      <c r="W20" s="35">
        <v>98</v>
      </c>
      <c r="X20" s="35">
        <v>98</v>
      </c>
      <c r="Y20" s="35">
        <v>98</v>
      </c>
      <c r="Z20" s="35">
        <v>28</v>
      </c>
      <c r="AA20" s="35">
        <v>28</v>
      </c>
      <c r="AB20" s="35">
        <v>278</v>
      </c>
      <c r="AC20" s="36">
        <f t="shared" si="2"/>
        <v>1792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161</v>
      </c>
      <c r="L23" s="35">
        <v>161</v>
      </c>
      <c r="M23" s="35">
        <v>161</v>
      </c>
      <c r="N23" s="35">
        <v>161</v>
      </c>
      <c r="O23" s="35">
        <v>161</v>
      </c>
      <c r="P23" s="35">
        <v>161</v>
      </c>
      <c r="Q23" s="35">
        <v>161</v>
      </c>
      <c r="R23" s="35">
        <v>161</v>
      </c>
      <c r="S23" s="35">
        <v>161</v>
      </c>
      <c r="T23" s="35">
        <v>161</v>
      </c>
      <c r="U23" s="35">
        <v>161</v>
      </c>
      <c r="V23" s="35">
        <v>161</v>
      </c>
      <c r="W23" s="35">
        <v>161</v>
      </c>
      <c r="X23" s="35">
        <v>161</v>
      </c>
      <c r="Y23" s="35">
        <v>161</v>
      </c>
      <c r="Z23" s="35">
        <v>161</v>
      </c>
      <c r="AA23" s="35">
        <v>161</v>
      </c>
      <c r="AB23" s="35">
        <f t="shared" si="0"/>
        <v>161</v>
      </c>
      <c r="AC23" s="36">
        <f t="shared" si="2"/>
        <v>3864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 t="shared" si="2"/>
        <v>0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f t="shared" si="0"/>
        <v>0</v>
      </c>
      <c r="AC25" s="36">
        <f>SUM(D25:AA25)</f>
        <v>0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3600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>
        <v>97</v>
      </c>
      <c r="E27" s="35">
        <v>97</v>
      </c>
      <c r="F27" s="35">
        <v>97</v>
      </c>
      <c r="G27" s="35">
        <v>97</v>
      </c>
      <c r="H27" s="35">
        <v>97</v>
      </c>
      <c r="I27" s="35">
        <v>97</v>
      </c>
      <c r="J27" s="35">
        <v>27</v>
      </c>
      <c r="K27" s="35">
        <v>27</v>
      </c>
      <c r="L27" s="35">
        <v>27</v>
      </c>
      <c r="M27" s="35">
        <v>27</v>
      </c>
      <c r="N27" s="35">
        <v>27</v>
      </c>
      <c r="O27" s="35">
        <v>27</v>
      </c>
      <c r="P27" s="35">
        <v>27</v>
      </c>
      <c r="Q27" s="35">
        <v>27</v>
      </c>
      <c r="R27" s="35">
        <v>27</v>
      </c>
      <c r="S27" s="35">
        <v>27</v>
      </c>
      <c r="T27" s="35">
        <v>27</v>
      </c>
      <c r="U27" s="35">
        <v>27</v>
      </c>
      <c r="V27" s="35">
        <v>27</v>
      </c>
      <c r="W27" s="35">
        <v>27</v>
      </c>
      <c r="X27" s="35">
        <v>27</v>
      </c>
      <c r="Y27" s="35">
        <v>27</v>
      </c>
      <c r="Z27" s="35">
        <v>97</v>
      </c>
      <c r="AA27" s="35">
        <v>97</v>
      </c>
      <c r="AB27" s="35">
        <f t="shared" si="0"/>
        <v>97</v>
      </c>
      <c r="AC27" s="36">
        <f t="shared" si="2"/>
        <v>1208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>
        <v>258</v>
      </c>
      <c r="E28" s="35">
        <v>258</v>
      </c>
      <c r="F28" s="35">
        <v>258</v>
      </c>
      <c r="G28" s="35">
        <v>258</v>
      </c>
      <c r="H28" s="35">
        <v>258</v>
      </c>
      <c r="I28" s="35">
        <v>258</v>
      </c>
      <c r="J28" s="35">
        <v>258</v>
      </c>
      <c r="K28" s="35">
        <v>258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2064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>
        <v>142</v>
      </c>
      <c r="E29" s="35">
        <v>142</v>
      </c>
      <c r="F29" s="35">
        <v>142</v>
      </c>
      <c r="G29" s="35">
        <v>142</v>
      </c>
      <c r="H29" s="35">
        <v>142</v>
      </c>
      <c r="I29" s="35">
        <v>142</v>
      </c>
      <c r="J29" s="35">
        <v>142</v>
      </c>
      <c r="K29" s="35">
        <v>142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1136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f t="shared" si="1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f t="shared" si="1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f t="shared" si="1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27" customHeight="1" x14ac:dyDescent="0.25">
      <c r="A41" s="27">
        <f t="shared" si="1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1230</v>
      </c>
      <c r="E43" s="51">
        <f t="shared" si="3"/>
        <v>1230</v>
      </c>
      <c r="F43" s="51">
        <f t="shared" si="3"/>
        <v>1230</v>
      </c>
      <c r="G43" s="51">
        <f t="shared" si="3"/>
        <v>1230</v>
      </c>
      <c r="H43" s="51">
        <f t="shared" si="3"/>
        <v>1230</v>
      </c>
      <c r="I43" s="51">
        <f t="shared" si="3"/>
        <v>1230</v>
      </c>
      <c r="J43" s="51">
        <f t="shared" si="3"/>
        <v>1230</v>
      </c>
      <c r="K43" s="51">
        <f t="shared" si="3"/>
        <v>1230</v>
      </c>
      <c r="L43" s="51">
        <f t="shared" si="3"/>
        <v>830</v>
      </c>
      <c r="M43" s="51">
        <f t="shared" si="3"/>
        <v>830</v>
      </c>
      <c r="N43" s="51">
        <f t="shared" si="3"/>
        <v>830</v>
      </c>
      <c r="O43" s="51">
        <f t="shared" si="3"/>
        <v>830</v>
      </c>
      <c r="P43" s="51">
        <f t="shared" si="3"/>
        <v>830</v>
      </c>
      <c r="Q43" s="51">
        <f t="shared" si="3"/>
        <v>830</v>
      </c>
      <c r="R43" s="51">
        <f t="shared" si="3"/>
        <v>830</v>
      </c>
      <c r="S43" s="51">
        <f t="shared" si="3"/>
        <v>830</v>
      </c>
      <c r="T43" s="51">
        <f t="shared" si="3"/>
        <v>830</v>
      </c>
      <c r="U43" s="51">
        <f t="shared" si="3"/>
        <v>830</v>
      </c>
      <c r="V43" s="51">
        <f t="shared" si="3"/>
        <v>830</v>
      </c>
      <c r="W43" s="51">
        <f t="shared" si="3"/>
        <v>830</v>
      </c>
      <c r="X43" s="51">
        <f t="shared" si="3"/>
        <v>830</v>
      </c>
      <c r="Y43" s="51">
        <f t="shared" si="3"/>
        <v>830</v>
      </c>
      <c r="Z43" s="51">
        <f t="shared" si="3"/>
        <v>830</v>
      </c>
      <c r="AA43" s="51">
        <f t="shared" si="3"/>
        <v>830</v>
      </c>
      <c r="AB43" s="51">
        <f>SUM(AB18:AB41)</f>
        <v>1080</v>
      </c>
      <c r="AC43" s="36">
        <f t="shared" si="2"/>
        <v>23120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107" t="s">
        <v>57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9"/>
      <c r="AB45" s="53"/>
    </row>
    <row r="47" spans="1:29" x14ac:dyDescent="0.25">
      <c r="A47" s="99" t="s">
        <v>58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54"/>
    </row>
    <row r="48" spans="1:29" x14ac:dyDescent="0.25">
      <c r="A48" s="99" t="s">
        <v>59</v>
      </c>
      <c r="B48" s="99"/>
      <c r="C48" s="99"/>
      <c r="D48" s="99"/>
      <c r="E48" s="99"/>
      <c r="F48" s="99"/>
      <c r="G48" s="99"/>
      <c r="H48" s="99"/>
    </row>
    <row r="50" spans="1:28" x14ac:dyDescent="0.25">
      <c r="A50" s="99" t="s">
        <v>60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5">
      <c r="D56" s="55">
        <f>D55-SUM(D70,D73,D74,D72)</f>
        <v>457</v>
      </c>
      <c r="E56" s="55">
        <f t="shared" ref="E56:AA56" si="5">E55-E70-E74</f>
        <v>422</v>
      </c>
      <c r="F56" s="55">
        <f t="shared" si="5"/>
        <v>422</v>
      </c>
      <c r="G56" s="55">
        <f t="shared" si="5"/>
        <v>422</v>
      </c>
      <c r="H56" s="55">
        <f t="shared" si="5"/>
        <v>422</v>
      </c>
      <c r="I56" s="55">
        <f t="shared" si="5"/>
        <v>422</v>
      </c>
      <c r="J56" s="55">
        <f t="shared" si="5"/>
        <v>422</v>
      </c>
      <c r="K56" s="55">
        <f t="shared" si="5"/>
        <v>422</v>
      </c>
      <c r="L56" s="55">
        <f t="shared" si="5"/>
        <v>422</v>
      </c>
      <c r="M56" s="55">
        <f t="shared" si="5"/>
        <v>422</v>
      </c>
      <c r="N56" s="55">
        <f t="shared" si="5"/>
        <v>422</v>
      </c>
      <c r="O56" s="55">
        <f t="shared" si="5"/>
        <v>422</v>
      </c>
      <c r="P56" s="55">
        <f t="shared" si="5"/>
        <v>422</v>
      </c>
      <c r="Q56" s="55">
        <f t="shared" si="5"/>
        <v>422</v>
      </c>
      <c r="R56" s="55">
        <f t="shared" si="5"/>
        <v>422</v>
      </c>
      <c r="S56" s="55">
        <f t="shared" si="5"/>
        <v>422</v>
      </c>
      <c r="T56" s="55">
        <f t="shared" si="5"/>
        <v>422</v>
      </c>
      <c r="U56" s="55">
        <f t="shared" si="5"/>
        <v>422</v>
      </c>
      <c r="V56" s="55">
        <f t="shared" si="5"/>
        <v>422</v>
      </c>
      <c r="W56" s="55">
        <f t="shared" si="5"/>
        <v>422</v>
      </c>
      <c r="X56" s="55">
        <f t="shared" si="5"/>
        <v>422</v>
      </c>
      <c r="Y56" s="55">
        <f t="shared" si="5"/>
        <v>422</v>
      </c>
      <c r="Z56" s="55">
        <f t="shared" si="5"/>
        <v>422</v>
      </c>
      <c r="AA56" s="55">
        <f t="shared" si="5"/>
        <v>422</v>
      </c>
    </row>
    <row r="58" spans="1:28" x14ac:dyDescent="0.25">
      <c r="D58" s="55">
        <f t="shared" ref="D58:AA58" si="6">D56-D62</f>
        <v>457</v>
      </c>
      <c r="E58" s="55">
        <f t="shared" si="6"/>
        <v>422</v>
      </c>
      <c r="F58" s="55">
        <f t="shared" si="6"/>
        <v>422</v>
      </c>
      <c r="G58" s="55">
        <f t="shared" si="6"/>
        <v>422</v>
      </c>
      <c r="H58" s="55">
        <f t="shared" si="6"/>
        <v>422</v>
      </c>
      <c r="I58" s="55">
        <f t="shared" si="6"/>
        <v>422</v>
      </c>
      <c r="J58" s="55">
        <f t="shared" si="6"/>
        <v>422</v>
      </c>
      <c r="K58" s="55">
        <f t="shared" si="6"/>
        <v>422</v>
      </c>
      <c r="L58" s="55">
        <f t="shared" si="6"/>
        <v>422</v>
      </c>
      <c r="M58" s="55">
        <f t="shared" si="6"/>
        <v>422</v>
      </c>
      <c r="N58" s="55">
        <f t="shared" si="6"/>
        <v>422</v>
      </c>
      <c r="O58" s="55">
        <f t="shared" si="6"/>
        <v>422</v>
      </c>
      <c r="P58" s="55">
        <f t="shared" si="6"/>
        <v>422</v>
      </c>
      <c r="Q58" s="55">
        <f t="shared" si="6"/>
        <v>422</v>
      </c>
      <c r="R58" s="55">
        <f t="shared" si="6"/>
        <v>422</v>
      </c>
      <c r="S58" s="55">
        <f t="shared" si="6"/>
        <v>422</v>
      </c>
      <c r="T58" s="55">
        <f t="shared" si="6"/>
        <v>422</v>
      </c>
      <c r="U58" s="55">
        <f t="shared" si="6"/>
        <v>422</v>
      </c>
      <c r="V58" s="55">
        <f t="shared" si="6"/>
        <v>422</v>
      </c>
      <c r="W58" s="55">
        <f t="shared" si="6"/>
        <v>422</v>
      </c>
      <c r="X58" s="55">
        <f t="shared" si="6"/>
        <v>422</v>
      </c>
      <c r="Y58" s="55">
        <f t="shared" si="6"/>
        <v>422</v>
      </c>
      <c r="Z58" s="55">
        <f t="shared" si="6"/>
        <v>422</v>
      </c>
      <c r="AA58" s="55">
        <f t="shared" si="6"/>
        <v>422</v>
      </c>
    </row>
    <row r="59" spans="1:28" x14ac:dyDescent="0.25">
      <c r="D59" s="55">
        <f t="shared" ref="D59:AA59" si="7">D71-D62</f>
        <v>250</v>
      </c>
      <c r="E59" s="55">
        <f t="shared" si="7"/>
        <v>250</v>
      </c>
      <c r="F59" s="55">
        <f t="shared" si="7"/>
        <v>250</v>
      </c>
      <c r="G59" s="55">
        <f t="shared" si="7"/>
        <v>250</v>
      </c>
      <c r="H59" s="55">
        <f t="shared" si="7"/>
        <v>250</v>
      </c>
      <c r="I59" s="55">
        <f t="shared" si="7"/>
        <v>250</v>
      </c>
      <c r="J59" s="55">
        <f t="shared" si="7"/>
        <v>180</v>
      </c>
      <c r="K59" s="55">
        <f t="shared" si="7"/>
        <v>180</v>
      </c>
      <c r="L59" s="55">
        <f t="shared" si="7"/>
        <v>180</v>
      </c>
      <c r="M59" s="55">
        <f t="shared" si="7"/>
        <v>180</v>
      </c>
      <c r="N59" s="55">
        <f t="shared" si="7"/>
        <v>180</v>
      </c>
      <c r="O59" s="55">
        <f t="shared" si="7"/>
        <v>180</v>
      </c>
      <c r="P59" s="55">
        <f t="shared" si="7"/>
        <v>180</v>
      </c>
      <c r="Q59" s="55">
        <f t="shared" si="7"/>
        <v>180</v>
      </c>
      <c r="R59" s="55">
        <f t="shared" si="7"/>
        <v>180</v>
      </c>
      <c r="S59" s="55">
        <f t="shared" si="7"/>
        <v>180</v>
      </c>
      <c r="T59" s="55">
        <f t="shared" si="7"/>
        <v>180</v>
      </c>
      <c r="U59" s="55">
        <f t="shared" si="7"/>
        <v>180</v>
      </c>
      <c r="V59" s="55">
        <f t="shared" si="7"/>
        <v>180</v>
      </c>
      <c r="W59" s="55">
        <f t="shared" si="7"/>
        <v>180</v>
      </c>
      <c r="X59" s="55">
        <f t="shared" si="7"/>
        <v>180</v>
      </c>
      <c r="Y59" s="55">
        <f t="shared" si="7"/>
        <v>180</v>
      </c>
      <c r="Z59" s="55">
        <f t="shared" si="7"/>
        <v>250</v>
      </c>
      <c r="AA59" s="55">
        <f t="shared" si="7"/>
        <v>250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x14ac:dyDescent="0.25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325</v>
      </c>
      <c r="E70" s="64">
        <f t="shared" ref="E70:AB70" si="10">$C19-E19</f>
        <v>325</v>
      </c>
      <c r="F70" s="64">
        <f t="shared" si="10"/>
        <v>325</v>
      </c>
      <c r="G70" s="64">
        <f t="shared" si="10"/>
        <v>325</v>
      </c>
      <c r="H70" s="64">
        <f t="shared" si="10"/>
        <v>325</v>
      </c>
      <c r="I70" s="64">
        <f t="shared" si="10"/>
        <v>325</v>
      </c>
      <c r="J70" s="64">
        <f t="shared" si="10"/>
        <v>325</v>
      </c>
      <c r="K70" s="64">
        <f t="shared" si="10"/>
        <v>325</v>
      </c>
      <c r="L70" s="64">
        <f t="shared" si="10"/>
        <v>325</v>
      </c>
      <c r="M70" s="64">
        <f t="shared" si="10"/>
        <v>325</v>
      </c>
      <c r="N70" s="64">
        <f t="shared" si="10"/>
        <v>325</v>
      </c>
      <c r="O70" s="64">
        <f t="shared" si="10"/>
        <v>325</v>
      </c>
      <c r="P70" s="64">
        <f t="shared" si="10"/>
        <v>325</v>
      </c>
      <c r="Q70" s="64">
        <f t="shared" si="10"/>
        <v>325</v>
      </c>
      <c r="R70" s="64">
        <f t="shared" si="10"/>
        <v>325</v>
      </c>
      <c r="S70" s="64">
        <f t="shared" si="10"/>
        <v>325</v>
      </c>
      <c r="T70" s="64">
        <f t="shared" si="10"/>
        <v>325</v>
      </c>
      <c r="U70" s="64">
        <f t="shared" si="10"/>
        <v>325</v>
      </c>
      <c r="V70" s="64">
        <f t="shared" si="10"/>
        <v>325</v>
      </c>
      <c r="W70" s="64">
        <f t="shared" si="10"/>
        <v>325</v>
      </c>
      <c r="X70" s="64">
        <f t="shared" si="10"/>
        <v>325</v>
      </c>
      <c r="Y70" s="64">
        <f t="shared" si="10"/>
        <v>325</v>
      </c>
      <c r="Z70" s="64">
        <f t="shared" si="10"/>
        <v>325</v>
      </c>
      <c r="AA70" s="64">
        <f t="shared" si="10"/>
        <v>325</v>
      </c>
      <c r="AB70" s="64">
        <f t="shared" si="10"/>
        <v>325</v>
      </c>
      <c r="AC70" s="65">
        <f t="shared" si="8"/>
        <v>7800</v>
      </c>
    </row>
    <row r="71" spans="1:29" x14ac:dyDescent="0.25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250</v>
      </c>
      <c r="E71" s="63">
        <f t="shared" si="11"/>
        <v>250</v>
      </c>
      <c r="F71" s="63">
        <f t="shared" si="11"/>
        <v>250</v>
      </c>
      <c r="G71" s="63">
        <f t="shared" si="11"/>
        <v>250</v>
      </c>
      <c r="H71" s="63">
        <f t="shared" si="11"/>
        <v>250</v>
      </c>
      <c r="I71" s="63">
        <f t="shared" si="11"/>
        <v>250</v>
      </c>
      <c r="J71" s="63">
        <f t="shared" si="11"/>
        <v>180</v>
      </c>
      <c r="K71" s="63">
        <f t="shared" si="11"/>
        <v>180</v>
      </c>
      <c r="L71" s="63">
        <f t="shared" si="11"/>
        <v>180</v>
      </c>
      <c r="M71" s="63">
        <f t="shared" si="11"/>
        <v>180</v>
      </c>
      <c r="N71" s="63">
        <f t="shared" si="11"/>
        <v>180</v>
      </c>
      <c r="O71" s="63">
        <f t="shared" si="11"/>
        <v>180</v>
      </c>
      <c r="P71" s="63">
        <f t="shared" si="11"/>
        <v>180</v>
      </c>
      <c r="Q71" s="63">
        <f t="shared" si="11"/>
        <v>180</v>
      </c>
      <c r="R71" s="63">
        <f t="shared" si="11"/>
        <v>180</v>
      </c>
      <c r="S71" s="63">
        <f t="shared" si="11"/>
        <v>180</v>
      </c>
      <c r="T71" s="63">
        <f t="shared" si="11"/>
        <v>180</v>
      </c>
      <c r="U71" s="63">
        <f t="shared" si="11"/>
        <v>180</v>
      </c>
      <c r="V71" s="63">
        <f t="shared" si="11"/>
        <v>180</v>
      </c>
      <c r="W71" s="63">
        <f t="shared" si="11"/>
        <v>180</v>
      </c>
      <c r="X71" s="63">
        <f t="shared" si="11"/>
        <v>180</v>
      </c>
      <c r="Y71" s="63">
        <f t="shared" si="11"/>
        <v>180</v>
      </c>
      <c r="Z71" s="63">
        <f t="shared" si="11"/>
        <v>250</v>
      </c>
      <c r="AA71" s="63">
        <f t="shared" si="11"/>
        <v>250</v>
      </c>
      <c r="AB71" s="63">
        <f>IF((($C20-AB20)+SUM(AB70:AB70,AB72:AB73)+10)&gt;(888-65),(888-65)-SUM(AB70:AB70,AB72:AB73)-10,($C20-AB20))</f>
        <v>0</v>
      </c>
      <c r="AC71" s="65">
        <f t="shared" si="8"/>
        <v>4880</v>
      </c>
    </row>
    <row r="72" spans="1:29" x14ac:dyDescent="0.25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x14ac:dyDescent="0.25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x14ac:dyDescent="0.25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30</v>
      </c>
      <c r="K74" s="72">
        <f t="shared" si="12"/>
        <v>30</v>
      </c>
      <c r="L74" s="72">
        <f t="shared" si="12"/>
        <v>30</v>
      </c>
      <c r="M74" s="72">
        <f t="shared" si="12"/>
        <v>30</v>
      </c>
      <c r="N74" s="72">
        <f t="shared" si="12"/>
        <v>30</v>
      </c>
      <c r="O74" s="72">
        <f t="shared" si="12"/>
        <v>30</v>
      </c>
      <c r="P74" s="72">
        <f t="shared" si="12"/>
        <v>30</v>
      </c>
      <c r="Q74" s="72">
        <f t="shared" si="12"/>
        <v>30</v>
      </c>
      <c r="R74" s="72">
        <f t="shared" si="12"/>
        <v>30</v>
      </c>
      <c r="S74" s="72">
        <f t="shared" si="12"/>
        <v>30</v>
      </c>
      <c r="T74" s="72">
        <f t="shared" si="12"/>
        <v>30</v>
      </c>
      <c r="U74" s="72">
        <f t="shared" si="12"/>
        <v>30</v>
      </c>
      <c r="V74" s="72">
        <f t="shared" si="12"/>
        <v>30</v>
      </c>
      <c r="W74" s="72">
        <f t="shared" si="12"/>
        <v>30</v>
      </c>
      <c r="X74" s="72">
        <f t="shared" si="12"/>
        <v>30</v>
      </c>
      <c r="Y74" s="72">
        <f t="shared" si="12"/>
        <v>30</v>
      </c>
      <c r="Z74" s="72">
        <f t="shared" si="12"/>
        <v>30</v>
      </c>
      <c r="AA74" s="72">
        <f t="shared" si="12"/>
        <v>30</v>
      </c>
      <c r="AB74" s="72">
        <f>$C23-AB23</f>
        <v>30</v>
      </c>
      <c r="AC74" s="65">
        <f t="shared" si="8"/>
        <v>720</v>
      </c>
    </row>
    <row r="75" spans="1:29" x14ac:dyDescent="0.25">
      <c r="A75" s="32">
        <f t="shared" si="9"/>
        <v>7</v>
      </c>
      <c r="B75" s="33" t="s">
        <v>49</v>
      </c>
      <c r="C75" s="73">
        <v>171</v>
      </c>
      <c r="D75" s="74">
        <f t="shared" si="12"/>
        <v>171</v>
      </c>
      <c r="E75" s="75">
        <f t="shared" si="12"/>
        <v>171</v>
      </c>
      <c r="F75" s="75">
        <f t="shared" si="12"/>
        <v>171</v>
      </c>
      <c r="G75" s="75">
        <f t="shared" si="12"/>
        <v>171</v>
      </c>
      <c r="H75" s="75">
        <f t="shared" si="12"/>
        <v>171</v>
      </c>
      <c r="I75" s="75">
        <f t="shared" si="12"/>
        <v>171</v>
      </c>
      <c r="J75" s="75">
        <f t="shared" si="12"/>
        <v>171</v>
      </c>
      <c r="K75" s="75">
        <f t="shared" si="12"/>
        <v>171</v>
      </c>
      <c r="L75" s="75">
        <f t="shared" si="12"/>
        <v>171</v>
      </c>
      <c r="M75" s="75">
        <f t="shared" si="12"/>
        <v>171</v>
      </c>
      <c r="N75" s="75">
        <f t="shared" si="12"/>
        <v>171</v>
      </c>
      <c r="O75" s="75">
        <f t="shared" si="12"/>
        <v>171</v>
      </c>
      <c r="P75" s="75">
        <f t="shared" si="12"/>
        <v>171</v>
      </c>
      <c r="Q75" s="75">
        <f t="shared" si="12"/>
        <v>171</v>
      </c>
      <c r="R75" s="75">
        <f t="shared" si="12"/>
        <v>171</v>
      </c>
      <c r="S75" s="75">
        <f t="shared" si="12"/>
        <v>171</v>
      </c>
      <c r="T75" s="75">
        <f t="shared" si="12"/>
        <v>171</v>
      </c>
      <c r="U75" s="75">
        <f t="shared" si="12"/>
        <v>171</v>
      </c>
      <c r="V75" s="75">
        <f t="shared" si="12"/>
        <v>171</v>
      </c>
      <c r="W75" s="75">
        <f t="shared" si="12"/>
        <v>171</v>
      </c>
      <c r="X75" s="75">
        <f t="shared" si="12"/>
        <v>171</v>
      </c>
      <c r="Y75" s="75">
        <f t="shared" si="12"/>
        <v>171</v>
      </c>
      <c r="Z75" s="75">
        <f t="shared" si="12"/>
        <v>171</v>
      </c>
      <c r="AA75" s="75">
        <f t="shared" si="12"/>
        <v>171</v>
      </c>
      <c r="AB75" s="75">
        <f>$C24-AB24</f>
        <v>171</v>
      </c>
      <c r="AC75" s="65">
        <f t="shared" si="8"/>
        <v>4104</v>
      </c>
    </row>
    <row r="76" spans="1:29" x14ac:dyDescent="0.25">
      <c r="A76" s="32">
        <f t="shared" si="9"/>
        <v>8</v>
      </c>
      <c r="B76" s="33" t="s">
        <v>50</v>
      </c>
      <c r="C76" s="73">
        <v>342</v>
      </c>
      <c r="D76" s="74">
        <f t="shared" ref="D76:AA76" si="13">IF(($C25-D25)&gt;315,315,($C25-D25))</f>
        <v>315</v>
      </c>
      <c r="E76" s="74">
        <f t="shared" si="13"/>
        <v>315</v>
      </c>
      <c r="F76" s="74">
        <f t="shared" si="13"/>
        <v>315</v>
      </c>
      <c r="G76" s="74">
        <f t="shared" si="13"/>
        <v>315</v>
      </c>
      <c r="H76" s="74">
        <f t="shared" si="13"/>
        <v>315</v>
      </c>
      <c r="I76" s="74">
        <f t="shared" si="13"/>
        <v>315</v>
      </c>
      <c r="J76" s="74">
        <f t="shared" si="13"/>
        <v>315</v>
      </c>
      <c r="K76" s="74">
        <f t="shared" si="13"/>
        <v>315</v>
      </c>
      <c r="L76" s="74">
        <f t="shared" si="13"/>
        <v>315</v>
      </c>
      <c r="M76" s="74">
        <f t="shared" si="13"/>
        <v>315</v>
      </c>
      <c r="N76" s="74">
        <f t="shared" si="13"/>
        <v>315</v>
      </c>
      <c r="O76" s="74">
        <f t="shared" si="13"/>
        <v>315</v>
      </c>
      <c r="P76" s="74">
        <f t="shared" si="13"/>
        <v>315</v>
      </c>
      <c r="Q76" s="74">
        <f t="shared" si="13"/>
        <v>315</v>
      </c>
      <c r="R76" s="74">
        <f t="shared" si="13"/>
        <v>315</v>
      </c>
      <c r="S76" s="74">
        <f t="shared" si="13"/>
        <v>315</v>
      </c>
      <c r="T76" s="74">
        <f t="shared" si="13"/>
        <v>315</v>
      </c>
      <c r="U76" s="74">
        <f t="shared" si="13"/>
        <v>315</v>
      </c>
      <c r="V76" s="74">
        <f t="shared" si="13"/>
        <v>315</v>
      </c>
      <c r="W76" s="74">
        <f t="shared" si="13"/>
        <v>315</v>
      </c>
      <c r="X76" s="74">
        <f t="shared" si="13"/>
        <v>315</v>
      </c>
      <c r="Y76" s="74">
        <f t="shared" si="13"/>
        <v>315</v>
      </c>
      <c r="Z76" s="74">
        <f t="shared" si="13"/>
        <v>315</v>
      </c>
      <c r="AA76" s="74">
        <f t="shared" si="13"/>
        <v>315</v>
      </c>
      <c r="AB76" s="74">
        <f>IF(($C25-AB25)&gt;315,315,($C25-AB25))</f>
        <v>315</v>
      </c>
      <c r="AC76" s="65">
        <f t="shared" si="8"/>
        <v>7560</v>
      </c>
    </row>
    <row r="77" spans="1:29" x14ac:dyDescent="0.25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 x14ac:dyDescent="0.25">
      <c r="A78" s="76">
        <f t="shared" si="9"/>
        <v>10</v>
      </c>
      <c r="B78" s="33" t="s">
        <v>52</v>
      </c>
      <c r="C78" s="73" t="s">
        <v>66</v>
      </c>
      <c r="D78" s="74">
        <f t="shared" si="14"/>
        <v>38</v>
      </c>
      <c r="E78" s="75">
        <f t="shared" si="14"/>
        <v>38</v>
      </c>
      <c r="F78" s="75">
        <f t="shared" si="14"/>
        <v>38</v>
      </c>
      <c r="G78" s="75">
        <f t="shared" si="14"/>
        <v>38</v>
      </c>
      <c r="H78" s="75">
        <f t="shared" si="14"/>
        <v>38</v>
      </c>
      <c r="I78" s="75">
        <f t="shared" si="14"/>
        <v>38</v>
      </c>
      <c r="J78" s="75">
        <f t="shared" si="14"/>
        <v>108</v>
      </c>
      <c r="K78" s="75">
        <f t="shared" si="14"/>
        <v>108</v>
      </c>
      <c r="L78" s="75">
        <f t="shared" si="14"/>
        <v>108</v>
      </c>
      <c r="M78" s="75">
        <f t="shared" si="14"/>
        <v>108</v>
      </c>
      <c r="N78" s="75">
        <f t="shared" si="14"/>
        <v>108</v>
      </c>
      <c r="O78" s="75">
        <f t="shared" si="14"/>
        <v>108</v>
      </c>
      <c r="P78" s="75">
        <f t="shared" si="14"/>
        <v>108</v>
      </c>
      <c r="Q78" s="75">
        <f t="shared" si="14"/>
        <v>108</v>
      </c>
      <c r="R78" s="75">
        <f t="shared" si="14"/>
        <v>108</v>
      </c>
      <c r="S78" s="75">
        <f t="shared" si="14"/>
        <v>108</v>
      </c>
      <c r="T78" s="75">
        <f t="shared" si="14"/>
        <v>108</v>
      </c>
      <c r="U78" s="75">
        <f t="shared" si="14"/>
        <v>108</v>
      </c>
      <c r="V78" s="75">
        <f t="shared" si="14"/>
        <v>108</v>
      </c>
      <c r="W78" s="75">
        <f t="shared" si="14"/>
        <v>108</v>
      </c>
      <c r="X78" s="75">
        <f t="shared" si="14"/>
        <v>108</v>
      </c>
      <c r="Y78" s="75">
        <f t="shared" si="14"/>
        <v>108</v>
      </c>
      <c r="Z78" s="75">
        <f t="shared" si="14"/>
        <v>38</v>
      </c>
      <c r="AA78" s="75">
        <f t="shared" si="14"/>
        <v>38</v>
      </c>
      <c r="AB78" s="75">
        <f>$C27-AB27</f>
        <v>38</v>
      </c>
      <c r="AC78" s="65">
        <f t="shared" si="8"/>
        <v>2032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</mergeCells>
  <pageMargins left="0.75" right="0.75" top="1" bottom="1" header="0.5" footer="0.5"/>
  <pageSetup scale="41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6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190500</xdr:colOff>
                <xdr:row>1</xdr:row>
                <xdr:rowOff>123825</xdr:rowOff>
              </to>
            </anchor>
          </objectPr>
        </oleObject>
      </mc:Choice>
      <mc:Fallback>
        <oleObject progId="Word.Document.8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8"/>
  <sheetViews>
    <sheetView topLeftCell="A7" zoomScale="85" zoomScaleNormal="80" zoomScaleSheetLayoutView="70" workbookViewId="0">
      <selection activeCell="D17" sqref="D17:AA28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 x14ac:dyDescent="0.25">
      <c r="A1" s="1" t="s">
        <v>0</v>
      </c>
    </row>
    <row r="2" spans="1:28" ht="27" customHeight="1" x14ac:dyDescent="0.25">
      <c r="A2" s="2"/>
      <c r="B2" s="3"/>
      <c r="C2" s="80" t="s">
        <v>1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1"/>
      <c r="AB2" s="4"/>
    </row>
    <row r="3" spans="1:28" ht="27" customHeight="1" x14ac:dyDescent="0.25">
      <c r="A3" s="5"/>
      <c r="B3" s="6"/>
      <c r="C3" s="82" t="s">
        <v>2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3"/>
      <c r="AB3" s="7"/>
    </row>
    <row r="4" spans="1:28" ht="27" customHeight="1" x14ac:dyDescent="0.25">
      <c r="A4" s="5"/>
      <c r="B4" s="6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  <c r="AB4" s="7"/>
    </row>
    <row r="5" spans="1:28" ht="27" customHeight="1" x14ac:dyDescent="0.25">
      <c r="A5" s="5"/>
      <c r="B5" s="6"/>
      <c r="C5" s="84" t="s">
        <v>3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"/>
      <c r="Z5" s="8"/>
      <c r="AA5" s="9"/>
      <c r="AB5" s="7"/>
    </row>
    <row r="6" spans="1:28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10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25.5" customHeight="1" x14ac:dyDescent="0.25">
      <c r="A8" s="85" t="s">
        <v>4</v>
      </c>
      <c r="B8" s="86"/>
      <c r="C8" s="87" t="s">
        <v>5</v>
      </c>
      <c r="D8" s="88"/>
      <c r="E8" s="88"/>
      <c r="F8" s="88"/>
      <c r="G8" s="88"/>
      <c r="H8" s="88"/>
      <c r="I8" s="88"/>
      <c r="J8" s="89"/>
      <c r="K8" s="6"/>
      <c r="L8" s="6"/>
      <c r="M8" s="6"/>
      <c r="N8" s="6"/>
      <c r="O8" s="90" t="s">
        <v>6</v>
      </c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2"/>
      <c r="AB8" s="7"/>
    </row>
    <row r="9" spans="1:28" ht="25.5" customHeight="1" x14ac:dyDescent="0.25">
      <c r="A9" s="85" t="s">
        <v>7</v>
      </c>
      <c r="B9" s="86"/>
      <c r="C9" s="87" t="s">
        <v>8</v>
      </c>
      <c r="D9" s="88"/>
      <c r="E9" s="88"/>
      <c r="F9" s="88"/>
      <c r="G9" s="88"/>
      <c r="H9" s="88"/>
      <c r="I9" s="88"/>
      <c r="J9" s="89"/>
      <c r="K9" s="6"/>
      <c r="L9" s="6"/>
      <c r="M9" s="6"/>
      <c r="N9" s="6"/>
      <c r="O9" s="93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5"/>
      <c r="AB9" s="11"/>
    </row>
    <row r="10" spans="1:28" ht="25.5" customHeight="1" x14ac:dyDescent="0.25">
      <c r="A10" s="85" t="s">
        <v>9</v>
      </c>
      <c r="B10" s="86"/>
      <c r="C10" s="87" t="s">
        <v>10</v>
      </c>
      <c r="D10" s="88"/>
      <c r="E10" s="88"/>
      <c r="F10" s="88"/>
      <c r="G10" s="88"/>
      <c r="H10" s="88"/>
      <c r="I10" s="88"/>
      <c r="J10" s="89"/>
      <c r="K10" s="6"/>
      <c r="L10" s="6"/>
      <c r="M10" s="6"/>
      <c r="N10" s="6"/>
      <c r="O10" s="93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5"/>
      <c r="AB10" s="11"/>
    </row>
    <row r="11" spans="1:28" ht="25.5" customHeight="1" x14ac:dyDescent="0.25">
      <c r="A11" s="85" t="s">
        <v>11</v>
      </c>
      <c r="B11" s="86"/>
      <c r="C11" s="100">
        <f ca="1">NOW()</f>
        <v>42159.456944212965</v>
      </c>
      <c r="D11" s="101"/>
      <c r="E11" s="101"/>
      <c r="F11" s="101"/>
      <c r="G11" s="101"/>
      <c r="H11" s="101"/>
      <c r="I11" s="101"/>
      <c r="J11" s="102"/>
      <c r="K11" s="6"/>
      <c r="L11" s="6"/>
      <c r="M11" s="6"/>
      <c r="N11" s="6"/>
      <c r="O11" s="96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8"/>
    </row>
    <row r="12" spans="1:28" ht="6.75" customHeight="1" x14ac:dyDescent="0.3">
      <c r="A12" s="12"/>
      <c r="B12" s="13"/>
      <c r="C12" s="14"/>
      <c r="D12" s="15"/>
      <c r="E12" s="15"/>
      <c r="F12" s="15"/>
      <c r="G12" s="15"/>
      <c r="H12" s="15"/>
      <c r="I12" s="1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10"/>
    </row>
    <row r="13" spans="1:28" ht="24.75" customHeight="1" x14ac:dyDescent="0.25">
      <c r="A13" s="85" t="s">
        <v>12</v>
      </c>
      <c r="B13" s="86"/>
      <c r="C13" s="103">
        <f>'[1]TEP FORECAST'!C3</f>
        <v>42161</v>
      </c>
      <c r="D13" s="88"/>
      <c r="E13" s="88"/>
      <c r="F13" s="88"/>
      <c r="G13" s="88"/>
      <c r="H13" s="88"/>
      <c r="I13" s="88"/>
      <c r="J13" s="89"/>
      <c r="K13" s="17"/>
      <c r="L13" s="18" t="s">
        <v>13</v>
      </c>
      <c r="M13" s="17"/>
      <c r="N13" s="17"/>
      <c r="O13" s="19"/>
      <c r="P13" s="20"/>
      <c r="Q13" s="21">
        <f>MAX([1]SRSG!D4:AA4)</f>
        <v>1560</v>
      </c>
      <c r="R13" s="22" t="s">
        <v>14</v>
      </c>
      <c r="S13" s="19"/>
      <c r="T13" s="20"/>
      <c r="U13" s="23">
        <f>MAX([1]SRSG!D13:AA13)</f>
        <v>2220</v>
      </c>
      <c r="V13" s="6"/>
      <c r="W13" s="6"/>
      <c r="X13" s="6"/>
      <c r="Y13" s="6"/>
      <c r="Z13" s="6"/>
      <c r="AA13" s="10"/>
    </row>
    <row r="14" spans="1:28" ht="6.75" customHeight="1" x14ac:dyDescent="0.3">
      <c r="A14" s="12"/>
      <c r="B14" s="13"/>
      <c r="C14" s="13"/>
      <c r="D14" s="13"/>
      <c r="E14" s="13"/>
      <c r="F14" s="24"/>
      <c r="G14" s="6"/>
      <c r="H14" s="6"/>
      <c r="I14" s="1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10"/>
    </row>
    <row r="15" spans="1:28" ht="26.25" customHeight="1" x14ac:dyDescent="0.25">
      <c r="A15" s="25"/>
      <c r="B15" s="26"/>
      <c r="C15" s="26"/>
      <c r="D15" s="104" t="s">
        <v>15</v>
      </c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6"/>
    </row>
    <row r="16" spans="1:28" ht="35.25" customHeight="1" x14ac:dyDescent="0.25">
      <c r="A16" s="27"/>
      <c r="B16" s="28" t="s">
        <v>16</v>
      </c>
      <c r="C16" s="29" t="s">
        <v>17</v>
      </c>
      <c r="D16" s="30" t="s">
        <v>18</v>
      </c>
      <c r="E16" s="31" t="s">
        <v>19</v>
      </c>
      <c r="F16" s="31" t="s">
        <v>20</v>
      </c>
      <c r="G16" s="31" t="s">
        <v>21</v>
      </c>
      <c r="H16" s="31" t="s">
        <v>22</v>
      </c>
      <c r="I16" s="31" t="s">
        <v>23</v>
      </c>
      <c r="J16" s="31" t="s">
        <v>24</v>
      </c>
      <c r="K16" s="31" t="s">
        <v>25</v>
      </c>
      <c r="L16" s="31" t="s">
        <v>26</v>
      </c>
      <c r="M16" s="31" t="s">
        <v>27</v>
      </c>
      <c r="N16" s="31" t="s">
        <v>28</v>
      </c>
      <c r="O16" s="31" t="s">
        <v>29</v>
      </c>
      <c r="P16" s="31" t="s">
        <v>30</v>
      </c>
      <c r="Q16" s="31" t="s">
        <v>31</v>
      </c>
      <c r="R16" s="31" t="s">
        <v>32</v>
      </c>
      <c r="S16" s="31" t="s">
        <v>33</v>
      </c>
      <c r="T16" s="31" t="s">
        <v>34</v>
      </c>
      <c r="U16" s="31" t="s">
        <v>35</v>
      </c>
      <c r="V16" s="31" t="s">
        <v>36</v>
      </c>
      <c r="W16" s="31" t="s">
        <v>37</v>
      </c>
      <c r="X16" s="31" t="s">
        <v>38</v>
      </c>
      <c r="Y16" s="31" t="s">
        <v>39</v>
      </c>
      <c r="Z16" s="31" t="s">
        <v>40</v>
      </c>
      <c r="AA16" s="31" t="s">
        <v>41</v>
      </c>
      <c r="AB16" s="31" t="s">
        <v>42</v>
      </c>
    </row>
    <row r="17" spans="1:36" ht="27" customHeight="1" x14ac:dyDescent="0.25">
      <c r="A17" s="32">
        <v>1</v>
      </c>
      <c r="B17" s="33" t="s">
        <v>43</v>
      </c>
      <c r="C17" s="34">
        <v>108</v>
      </c>
      <c r="D17" s="35">
        <f>IF('[1]TEP OVERVIEW'!E45+$C17+SUM('[1]TEP FORECAST'!M191:M192)&gt;$C$17,108,'[1]TEP OVERVIEW'!E45+$C17+SUM('[1]TEP FORECAST'!M191:M192))</f>
        <v>12</v>
      </c>
      <c r="E17" s="35">
        <f>IF('[1]TEP OVERVIEW'!F45+$C17+SUM('[1]TEP FORECAST'!N191:N192)&gt;$C$17,108,'[1]TEP OVERVIEW'!F45+$C17+SUM('[1]TEP FORECAST'!N191:N192))</f>
        <v>12</v>
      </c>
      <c r="F17" s="35">
        <f>IF('[1]TEP OVERVIEW'!G45+$C17+SUM('[1]TEP FORECAST'!O191:O192)&gt;$C$17,108,'[1]TEP OVERVIEW'!G45+$C17+SUM('[1]TEP FORECAST'!O191:O192))</f>
        <v>12</v>
      </c>
      <c r="G17" s="35">
        <f>IF('[1]TEP OVERVIEW'!H45+$C17+SUM('[1]TEP FORECAST'!P191:P192)&gt;$C$17,108,'[1]TEP OVERVIEW'!H45+$C17+SUM('[1]TEP FORECAST'!P191:P192))</f>
        <v>12</v>
      </c>
      <c r="H17" s="35">
        <f>IF('[1]TEP OVERVIEW'!I45+$C17+SUM('[1]TEP FORECAST'!Q191:Q192)&gt;$C$17,108,'[1]TEP OVERVIEW'!I45+$C17+SUM('[1]TEP FORECAST'!Q191:Q192))</f>
        <v>12</v>
      </c>
      <c r="I17" s="35">
        <f>IF('[1]TEP OVERVIEW'!J45+$C17+SUM('[1]TEP FORECAST'!R191:R192)&gt;$C$17,108,'[1]TEP OVERVIEW'!J45+$C17+SUM('[1]TEP FORECAST'!R191:R192))</f>
        <v>12</v>
      </c>
      <c r="J17" s="35">
        <f>IF('[1]TEP OVERVIEW'!K45+$C17+SUM('[1]TEP FORECAST'!S191:S192)&gt;$C$17,108,'[1]TEP OVERVIEW'!K45+$C17+SUM('[1]TEP FORECAST'!S191:S192))</f>
        <v>12</v>
      </c>
      <c r="K17" s="35">
        <f>IF('[1]TEP OVERVIEW'!L45+$C17+SUM('[1]TEP FORECAST'!T191:T192)&gt;$C$17,108,'[1]TEP OVERVIEW'!L45+$C17+SUM('[1]TEP FORECAST'!T191:T192))</f>
        <v>12</v>
      </c>
      <c r="L17" s="35">
        <f>IF('[1]TEP OVERVIEW'!M45+$C17+SUM('[1]TEP FORECAST'!U191:U192)&gt;$C$17,108,'[1]TEP OVERVIEW'!M45+$C17+SUM('[1]TEP FORECAST'!U191:U192))</f>
        <v>12</v>
      </c>
      <c r="M17" s="35">
        <f>IF('[1]TEP OVERVIEW'!N45+$C17+SUM('[1]TEP FORECAST'!V191:V192)&gt;$C$17,108,'[1]TEP OVERVIEW'!N45+$C17+SUM('[1]TEP FORECAST'!V191:V192))</f>
        <v>12</v>
      </c>
      <c r="N17" s="35">
        <f>IF('[1]TEP OVERVIEW'!O45+$C17+SUM('[1]TEP FORECAST'!W191:W192)&gt;$C$17,108,'[1]TEP OVERVIEW'!O45+$C17+SUM('[1]TEP FORECAST'!W191:W192))</f>
        <v>12</v>
      </c>
      <c r="O17" s="35">
        <f>IF('[1]TEP OVERVIEW'!P45+$C17+SUM('[1]TEP FORECAST'!X191:X192)&gt;$C$17,108,'[1]TEP OVERVIEW'!P45+$C17+SUM('[1]TEP FORECAST'!X191:X192))</f>
        <v>12</v>
      </c>
      <c r="P17" s="35">
        <f>IF('[1]TEP OVERVIEW'!Q45+$C17+SUM('[1]TEP FORECAST'!Y191:Y192)&gt;$C$17,108,'[1]TEP OVERVIEW'!Q45+$C17+SUM('[1]TEP FORECAST'!Y191:Y192))</f>
        <v>12</v>
      </c>
      <c r="Q17" s="35">
        <f>IF('[1]TEP OVERVIEW'!R45+$C17+SUM('[1]TEP FORECAST'!Z191:Z192)&gt;$C$17,108,'[1]TEP OVERVIEW'!R45+$C17+SUM('[1]TEP FORECAST'!Z191:Z192))</f>
        <v>12</v>
      </c>
      <c r="R17" s="35">
        <f>IF('[1]TEP OVERVIEW'!S45+$C17+SUM('[1]TEP FORECAST'!AA191:AA192)&gt;$C$17,108,'[1]TEP OVERVIEW'!S45+$C17+SUM('[1]TEP FORECAST'!AA191:AA192))</f>
        <v>12</v>
      </c>
      <c r="S17" s="35">
        <f>IF('[1]TEP OVERVIEW'!T45+$C17+SUM('[1]TEP FORECAST'!AB191:AB192)&gt;$C$17,108,'[1]TEP OVERVIEW'!T45+$C17+SUM('[1]TEP FORECAST'!AB191:AB192))</f>
        <v>12</v>
      </c>
      <c r="T17" s="35">
        <f>IF('[1]TEP OVERVIEW'!U45+$C17+SUM('[1]TEP FORECAST'!AC191:AC192)&gt;$C$17,108,'[1]TEP OVERVIEW'!U45+$C17+SUM('[1]TEP FORECAST'!AC191:AC192))</f>
        <v>12</v>
      </c>
      <c r="U17" s="35">
        <f>IF('[1]TEP OVERVIEW'!V45+$C17+SUM('[1]TEP FORECAST'!AD191:AD192)&gt;$C$17,108,'[1]TEP OVERVIEW'!V45+$C17+SUM('[1]TEP FORECAST'!AD191:AD192))</f>
        <v>12</v>
      </c>
      <c r="V17" s="35">
        <f>IF('[1]TEP OVERVIEW'!W45+$C17+SUM('[1]TEP FORECAST'!AE191:AE192)&gt;$C$17,108,'[1]TEP OVERVIEW'!W45+$C17+SUM('[1]TEP FORECAST'!AE191:AE192))</f>
        <v>12</v>
      </c>
      <c r="W17" s="35">
        <f>IF('[1]TEP OVERVIEW'!X45+$C17+SUM('[1]TEP FORECAST'!AF191:AF192)&gt;$C$17,108,'[1]TEP OVERVIEW'!X45+$C17+SUM('[1]TEP FORECAST'!AF191:AF192))</f>
        <v>12</v>
      </c>
      <c r="X17" s="35">
        <f>IF('[1]TEP OVERVIEW'!Y45+$C17+SUM('[1]TEP FORECAST'!AG191:AG192)&gt;$C$17,108,'[1]TEP OVERVIEW'!Y45+$C17+SUM('[1]TEP FORECAST'!AG191:AG192))</f>
        <v>12</v>
      </c>
      <c r="Y17" s="35">
        <f>IF('[1]TEP OVERVIEW'!Z45+$C17+SUM('[1]TEP FORECAST'!AH191:AH192)&gt;$C$17,108,'[1]TEP OVERVIEW'!Z45+$C17+SUM('[1]TEP FORECAST'!AH191:AH192))</f>
        <v>12</v>
      </c>
      <c r="Z17" s="35">
        <f>IF('[1]TEP OVERVIEW'!AA45+$C17+SUM('[1]TEP FORECAST'!AI191:AI192)&gt;$C$17,108,'[1]TEP OVERVIEW'!AA45+$C17+SUM('[1]TEP FORECAST'!AI191:AI192))</f>
        <v>12</v>
      </c>
      <c r="AA17" s="35">
        <f>IF('[1]TEP OVERVIEW'!AB45+$C17+SUM('[1]TEP FORECAST'!AJ191:AJ192)&gt;$C$17,108,'[1]TEP OVERVIEW'!AB45+$C17+SUM('[1]TEP FORECAST'!AJ191:AJ192))</f>
        <v>12</v>
      </c>
      <c r="AB17" s="35">
        <f>AA17</f>
        <v>12</v>
      </c>
      <c r="AC17" s="36">
        <f t="shared" ref="AC17:AC42" si="0">SUM(D17:AA17)</f>
        <v>288</v>
      </c>
      <c r="AJ17" s="35">
        <f>$C18-[1]DYNAMICS!I50+[1]MSR!O13</f>
        <v>-6</v>
      </c>
    </row>
    <row r="18" spans="1:36" ht="27" customHeight="1" x14ac:dyDescent="0.25">
      <c r="A18" s="32">
        <f t="shared" ref="A18:A29" si="1">A17+1</f>
        <v>2</v>
      </c>
      <c r="B18" s="33" t="s">
        <v>44</v>
      </c>
      <c r="C18" s="34">
        <v>325</v>
      </c>
      <c r="D18" s="35">
        <f>IF($C18-[1]DYNAMICS!G50+'[1]TEP LOSSES-MONTHLY'!M31+IF([1]MSR!M13&lt;0,[1]MSR!M13,0)&lt;0,0,$C18-[1]DYNAMICS!G50+'[1]TEP LOSSES-MONTHLY'!M31+IF([1]MSR!M13&lt;0,[1]MSR!M13,0))</f>
        <v>0</v>
      </c>
      <c r="E18" s="35">
        <f>IF($C18-[1]DYNAMICS!H50+'[1]TEP LOSSES-MONTHLY'!N31+IF([1]MSR!N13&lt;0,[1]MSR!N13,0)&lt;0,0,$C18-[1]DYNAMICS!H50+'[1]TEP LOSSES-MONTHLY'!N31+IF([1]MSR!N13&lt;0,[1]MSR!N13,0))</f>
        <v>0</v>
      </c>
      <c r="F18" s="35">
        <f>IF($C18-[1]DYNAMICS!I50+'[1]TEP LOSSES-MONTHLY'!O31+IF([1]MSR!O13&lt;0,[1]MSR!O13,0)&lt;0,0,$C18-[1]DYNAMICS!I50+'[1]TEP LOSSES-MONTHLY'!O31+IF([1]MSR!O13&lt;0,[1]MSR!O13,0))</f>
        <v>0</v>
      </c>
      <c r="G18" s="35">
        <f>IF($C18-[1]DYNAMICS!J50+'[1]TEP LOSSES-MONTHLY'!P31+IF([1]MSR!P13&lt;0,[1]MSR!P13,0)&lt;0,0,$C18-[1]DYNAMICS!J50+'[1]TEP LOSSES-MONTHLY'!P31+IF([1]MSR!P13&lt;0,[1]MSR!P13,0))</f>
        <v>0</v>
      </c>
      <c r="H18" s="35">
        <f>IF($C18-[1]DYNAMICS!K50+'[1]TEP LOSSES-MONTHLY'!Q31+IF([1]MSR!Q13&lt;0,[1]MSR!Q13,0)&lt;0,0,$C18-[1]DYNAMICS!K50+'[1]TEP LOSSES-MONTHLY'!Q31+IF([1]MSR!Q13&lt;0,[1]MSR!Q13,0))</f>
        <v>0</v>
      </c>
      <c r="I18" s="35">
        <f>IF($C18-[1]DYNAMICS!L50+'[1]TEP LOSSES-MONTHLY'!R31+IF([1]MSR!R13&lt;0,[1]MSR!R13,0)&lt;0,0,$C18-[1]DYNAMICS!L50+'[1]TEP LOSSES-MONTHLY'!R31+IF([1]MSR!R13&lt;0,[1]MSR!R13,0))</f>
        <v>0</v>
      </c>
      <c r="J18" s="35">
        <f>IF($C18-[1]DYNAMICS!M50+'[1]TEP LOSSES-MONTHLY'!S31+IF([1]MSR!S13&lt;0,[1]MSR!S13,0)&lt;0,0,$C18-[1]DYNAMICS!M50+'[1]TEP LOSSES-MONTHLY'!S31+IF([1]MSR!S13&lt;0,[1]MSR!S13,0))</f>
        <v>0</v>
      </c>
      <c r="K18" s="35">
        <f>IF($C18-[1]DYNAMICS!N50+'[1]TEP LOSSES-MONTHLY'!T31+IF([1]MSR!T13&lt;0,[1]MSR!T13,0)&lt;0,0,$C18-[1]DYNAMICS!N50+'[1]TEP LOSSES-MONTHLY'!T31+IF([1]MSR!T13&lt;0,[1]MSR!T13,0))</f>
        <v>0</v>
      </c>
      <c r="L18" s="35">
        <f>IF($C18-[1]DYNAMICS!O50+'[1]TEP LOSSES-MONTHLY'!U31+IF([1]MSR!U13&lt;0,[1]MSR!U13,0)&lt;0,0,$C18-[1]DYNAMICS!O50+'[1]TEP LOSSES-MONTHLY'!U31+IF([1]MSR!U13&lt;0,[1]MSR!U13,0))</f>
        <v>0</v>
      </c>
      <c r="M18" s="35">
        <f>IF($C18-[1]DYNAMICS!P50+'[1]TEP LOSSES-MONTHLY'!V31+IF([1]MSR!V13&lt;0,[1]MSR!V13,0)&lt;0,0,$C18-[1]DYNAMICS!P50+'[1]TEP LOSSES-MONTHLY'!V31+IF([1]MSR!V13&lt;0,[1]MSR!V13,0))</f>
        <v>0</v>
      </c>
      <c r="N18" s="35">
        <f>IF($C18-[1]DYNAMICS!Q50+'[1]TEP LOSSES-MONTHLY'!W31+IF([1]MSR!W13&lt;0,[1]MSR!W13,0)&lt;0,0,$C18-[1]DYNAMICS!Q50+'[1]TEP LOSSES-MONTHLY'!W31+IF([1]MSR!W13&lt;0,[1]MSR!W13,0))</f>
        <v>0</v>
      </c>
      <c r="O18" s="35">
        <f>IF($C18-[1]DYNAMICS!R50+'[1]TEP LOSSES-MONTHLY'!X31+IF([1]MSR!X13&lt;0,[1]MSR!X13,0)&lt;0,0,$C18-[1]DYNAMICS!R50+'[1]TEP LOSSES-MONTHLY'!X31+IF([1]MSR!X13&lt;0,[1]MSR!X13,0))</f>
        <v>0</v>
      </c>
      <c r="P18" s="35">
        <f>IF($C18-[1]DYNAMICS!S50+'[1]TEP LOSSES-MONTHLY'!Y31+IF([1]MSR!Y13&lt;0,[1]MSR!Y13,0)&lt;0,0,$C18-[1]DYNAMICS!S50+'[1]TEP LOSSES-MONTHLY'!Y31+IF([1]MSR!Y13&lt;0,[1]MSR!Y13,0))</f>
        <v>0</v>
      </c>
      <c r="Q18" s="35">
        <f>IF($C18-[1]DYNAMICS!T50+'[1]TEP LOSSES-MONTHLY'!Z31+IF([1]MSR!Z13&lt;0,[1]MSR!Z13,0)&lt;0,0,$C18-[1]DYNAMICS!T50+'[1]TEP LOSSES-MONTHLY'!Z31+IF([1]MSR!Z13&lt;0,[1]MSR!Z13,0))</f>
        <v>0</v>
      </c>
      <c r="R18" s="35">
        <f>IF($C18-[1]DYNAMICS!U50+'[1]TEP LOSSES-MONTHLY'!AA31+IF([1]MSR!AA13&lt;0,[1]MSR!AA13,0)&lt;0,0,$C18-[1]DYNAMICS!U50+'[1]TEP LOSSES-MONTHLY'!AA31+IF([1]MSR!AA13&lt;0,[1]MSR!AA13,0))</f>
        <v>0</v>
      </c>
      <c r="S18" s="35">
        <f>IF($C18-[1]DYNAMICS!V50+'[1]TEP LOSSES-MONTHLY'!AB31+IF([1]MSR!AB13&lt;0,[1]MSR!AB13,0)&lt;0,0,$C18-[1]DYNAMICS!V50+'[1]TEP LOSSES-MONTHLY'!AB31+IF([1]MSR!AB13&lt;0,[1]MSR!AB13,0))</f>
        <v>0</v>
      </c>
      <c r="T18" s="35">
        <f>IF($C18-[1]DYNAMICS!W50+'[1]TEP LOSSES-MONTHLY'!AC31+IF([1]MSR!AC13&lt;0,[1]MSR!AC13,0)&lt;0,0,$C18-[1]DYNAMICS!W50+'[1]TEP LOSSES-MONTHLY'!AC31+IF([1]MSR!AC13&lt;0,[1]MSR!AC13,0))</f>
        <v>0</v>
      </c>
      <c r="U18" s="35">
        <f>IF($C18-[1]DYNAMICS!X50+'[1]TEP LOSSES-MONTHLY'!AD31+IF([1]MSR!AD13&lt;0,[1]MSR!AD13,0)&lt;0,0,$C18-[1]DYNAMICS!X50+'[1]TEP LOSSES-MONTHLY'!AD31+IF([1]MSR!AD13&lt;0,[1]MSR!AD13,0))</f>
        <v>0</v>
      </c>
      <c r="V18" s="35">
        <f>IF($C18-[1]DYNAMICS!Y50+'[1]TEP LOSSES-MONTHLY'!AE31+IF([1]MSR!AE13&lt;0,[1]MSR!AE13,0)&lt;0,0,$C18-[1]DYNAMICS!Y50+'[1]TEP LOSSES-MONTHLY'!AE31+IF([1]MSR!AE13&lt;0,[1]MSR!AE13,0))</f>
        <v>0</v>
      </c>
      <c r="W18" s="35">
        <f>IF($C18-[1]DYNAMICS!Z50+'[1]TEP LOSSES-MONTHLY'!AF31+IF([1]MSR!AF13&lt;0,[1]MSR!AF13,0)&lt;0,0,$C18-[1]DYNAMICS!Z50+'[1]TEP LOSSES-MONTHLY'!AF31+IF([1]MSR!AF13&lt;0,[1]MSR!AF13,0))</f>
        <v>0</v>
      </c>
      <c r="X18" s="35">
        <f>IF($C18-[1]DYNAMICS!AA50+'[1]TEP LOSSES-MONTHLY'!AG31+IF([1]MSR!AG13&lt;0,[1]MSR!AG13,0)&lt;0,0,$C18-[1]DYNAMICS!AA50+'[1]TEP LOSSES-MONTHLY'!AG31+IF([1]MSR!AG13&lt;0,[1]MSR!AG13,0))</f>
        <v>0</v>
      </c>
      <c r="Y18" s="35">
        <f>IF($C18-[1]DYNAMICS!AB50+'[1]TEP LOSSES-MONTHLY'!AH31+IF([1]MSR!AH13&lt;0,[1]MSR!AH13,0)&lt;0,0,$C18-[1]DYNAMICS!AB50+'[1]TEP LOSSES-MONTHLY'!AH31+IF([1]MSR!AH13&lt;0,[1]MSR!AH13,0))</f>
        <v>0</v>
      </c>
      <c r="Z18" s="35">
        <f>IF($C18-[1]DYNAMICS!AC50+'[1]TEP LOSSES-MONTHLY'!AI31+IF([1]MSR!AI13&lt;0,[1]MSR!AI13,0)&lt;0,0,$C18-[1]DYNAMICS!AC50+'[1]TEP LOSSES-MONTHLY'!AI31+IF([1]MSR!AI13&lt;0,[1]MSR!AI13,0))</f>
        <v>0</v>
      </c>
      <c r="AA18" s="35">
        <f>IF($C18-[1]DYNAMICS!AD50+'[1]TEP LOSSES-MONTHLY'!AJ31+IF([1]MSR!AJ13&lt;0,[1]MSR!AJ13,0)&lt;0,0,$C18-[1]DYNAMICS!AD50+'[1]TEP LOSSES-MONTHLY'!AJ31+IF([1]MSR!AJ13&lt;0,[1]MSR!AJ13,0))</f>
        <v>0</v>
      </c>
      <c r="AB18" s="35">
        <f>AA18</f>
        <v>0</v>
      </c>
      <c r="AC18" s="36">
        <f t="shared" si="0"/>
        <v>0</v>
      </c>
    </row>
    <row r="19" spans="1:36" ht="27" customHeight="1" x14ac:dyDescent="0.25">
      <c r="A19" s="32">
        <f t="shared" si="1"/>
        <v>3</v>
      </c>
      <c r="B19" s="37" t="s">
        <v>45</v>
      </c>
      <c r="C19" s="34">
        <v>278</v>
      </c>
      <c r="D19" s="35">
        <f>('[1]TEP OVERVIEW'!E47+$C19+SUM('[1]TEP FORECAST'!M187:M188)+'[1]TEP SCHEDULES'!M210+'[1]TEP LOSSES-MONTHLY'!M141)+IF(('[1]TEP OVERVIEW'!E47+$C19+SUM('[1]TEP FORECAST'!M187:M188)+'[1]TEP SCHEDULES'!M210+'[1]TEP LOSSES-MONTHLY'!M141)+25&gt;278,278-('[1]TEP OVERVIEW'!E47+$C19+SUM('[1]TEP FORECAST'!M187:M188)+'[1]TEP SCHEDULES'!M210+'[1]TEP LOSSES-MONTHLY'!M141),-25)</f>
        <v>28</v>
      </c>
      <c r="E19" s="35">
        <f>('[1]TEP OVERVIEW'!F47+$C19+SUM('[1]TEP FORECAST'!N187:N188)+'[1]TEP SCHEDULES'!N210+'[1]TEP LOSSES-MONTHLY'!N141)+IF(('[1]TEP OVERVIEW'!F47+$C19+SUM('[1]TEP FORECAST'!N187:N188)+'[1]TEP SCHEDULES'!N210+'[1]TEP LOSSES-MONTHLY'!N141)+25&gt;278,278-('[1]TEP OVERVIEW'!F47+$C19+SUM('[1]TEP FORECAST'!N187:N188)+'[1]TEP SCHEDULES'!N210+'[1]TEP LOSSES-MONTHLY'!N141),-25)</f>
        <v>28</v>
      </c>
      <c r="F19" s="35">
        <f>('[1]TEP OVERVIEW'!G47+$C19+SUM('[1]TEP FORECAST'!O187:O188)+'[1]TEP SCHEDULES'!O210+'[1]TEP LOSSES-MONTHLY'!O141)+IF(('[1]TEP OVERVIEW'!G47+$C19+SUM('[1]TEP FORECAST'!O187:O188)+'[1]TEP SCHEDULES'!O210+'[1]TEP LOSSES-MONTHLY'!O141)+25&gt;278,278-('[1]TEP OVERVIEW'!G47+$C19+SUM('[1]TEP FORECAST'!O187:O188)+'[1]TEP SCHEDULES'!O210+'[1]TEP LOSSES-MONTHLY'!O141),-25)</f>
        <v>28</v>
      </c>
      <c r="G19" s="35">
        <f>('[1]TEP OVERVIEW'!H47+$C19+SUM('[1]TEP FORECAST'!P187:P188)+'[1]TEP SCHEDULES'!P210+'[1]TEP LOSSES-MONTHLY'!P141)+IF(('[1]TEP OVERVIEW'!H47+$C19+SUM('[1]TEP FORECAST'!P187:P188)+'[1]TEP SCHEDULES'!P210+'[1]TEP LOSSES-MONTHLY'!P141)+25&gt;278,278-('[1]TEP OVERVIEW'!H47+$C19+SUM('[1]TEP FORECAST'!P187:P188)+'[1]TEP SCHEDULES'!P210+'[1]TEP LOSSES-MONTHLY'!P141),-25)</f>
        <v>28</v>
      </c>
      <c r="H19" s="35">
        <f>('[1]TEP OVERVIEW'!I47+$C19+SUM('[1]TEP FORECAST'!Q187:Q188)+'[1]TEP SCHEDULES'!Q210+'[1]TEP LOSSES-MONTHLY'!Q141)+IF(('[1]TEP OVERVIEW'!I47+$C19+SUM('[1]TEP FORECAST'!Q187:Q188)+'[1]TEP SCHEDULES'!Q210+'[1]TEP LOSSES-MONTHLY'!Q141)+25&gt;278,278-('[1]TEP OVERVIEW'!I47+$C19+SUM('[1]TEP FORECAST'!Q187:Q188)+'[1]TEP SCHEDULES'!Q210+'[1]TEP LOSSES-MONTHLY'!Q141),-25)</f>
        <v>28</v>
      </c>
      <c r="I19" s="35">
        <f>('[1]TEP OVERVIEW'!J47+$C19+SUM('[1]TEP FORECAST'!R187:R188)+'[1]TEP SCHEDULES'!R210+'[1]TEP LOSSES-MONTHLY'!R141)+IF(('[1]TEP OVERVIEW'!J47+$C19+SUM('[1]TEP FORECAST'!R187:R188)+'[1]TEP SCHEDULES'!R210+'[1]TEP LOSSES-MONTHLY'!R141)+25&gt;278,278-('[1]TEP OVERVIEW'!J47+$C19+SUM('[1]TEP FORECAST'!R187:R188)+'[1]TEP SCHEDULES'!R210+'[1]TEP LOSSES-MONTHLY'!R141),-25)</f>
        <v>28</v>
      </c>
      <c r="J19" s="35">
        <f>('[1]TEP OVERVIEW'!K47+$C19+SUM('[1]TEP FORECAST'!S187:S188)+'[1]TEP SCHEDULES'!S210+'[1]TEP LOSSES-MONTHLY'!S141)+IF(('[1]TEP OVERVIEW'!K47+$C19+SUM('[1]TEP FORECAST'!S187:S188)+'[1]TEP SCHEDULES'!S210+'[1]TEP LOSSES-MONTHLY'!S141)+25&gt;278,278-('[1]TEP OVERVIEW'!K47+$C19+SUM('[1]TEP FORECAST'!S187:S188)+'[1]TEP SCHEDULES'!S210+'[1]TEP LOSSES-MONTHLY'!S141),-25)</f>
        <v>23</v>
      </c>
      <c r="K19" s="35">
        <f>('[1]TEP OVERVIEW'!L47+$C19+SUM('[1]TEP FORECAST'!T187:T188)+'[1]TEP SCHEDULES'!T210+'[1]TEP LOSSES-MONTHLY'!T141)+IF(('[1]TEP OVERVIEW'!L47+$C19+SUM('[1]TEP FORECAST'!T187:T188)+'[1]TEP SCHEDULES'!T210+'[1]TEP LOSSES-MONTHLY'!T141)+25&gt;278,278-('[1]TEP OVERVIEW'!L47+$C19+SUM('[1]TEP FORECAST'!T187:T188)+'[1]TEP SCHEDULES'!T210+'[1]TEP LOSSES-MONTHLY'!T141),-25)</f>
        <v>98</v>
      </c>
      <c r="L19" s="35">
        <f>('[1]TEP OVERVIEW'!M47+$C19+SUM('[1]TEP FORECAST'!U187:U188)+'[1]TEP SCHEDULES'!U210+'[1]TEP LOSSES-MONTHLY'!U141)+IF(('[1]TEP OVERVIEW'!M47+$C19+SUM('[1]TEP FORECAST'!U187:U188)+'[1]TEP SCHEDULES'!U210+'[1]TEP LOSSES-MONTHLY'!U141)+25&gt;278,278-('[1]TEP OVERVIEW'!M47+$C19+SUM('[1]TEP FORECAST'!U187:U188)+'[1]TEP SCHEDULES'!U210+'[1]TEP LOSSES-MONTHLY'!U141),-25)</f>
        <v>98</v>
      </c>
      <c r="M19" s="35">
        <f>('[1]TEP OVERVIEW'!N47+$C19+SUM('[1]TEP FORECAST'!V187:V188)+'[1]TEP SCHEDULES'!V210+'[1]TEP LOSSES-MONTHLY'!V141)+IF(('[1]TEP OVERVIEW'!N47+$C19+SUM('[1]TEP FORECAST'!V187:V188)+'[1]TEP SCHEDULES'!V210+'[1]TEP LOSSES-MONTHLY'!V141)+25&gt;278,278-('[1]TEP OVERVIEW'!N47+$C19+SUM('[1]TEP FORECAST'!V187:V188)+'[1]TEP SCHEDULES'!V210+'[1]TEP LOSSES-MONTHLY'!V141),-25)</f>
        <v>98</v>
      </c>
      <c r="N19" s="35">
        <f>('[1]TEP OVERVIEW'!O47+$C19+SUM('[1]TEP FORECAST'!W187:W188)+'[1]TEP SCHEDULES'!W210+'[1]TEP LOSSES-MONTHLY'!W141)+IF(('[1]TEP OVERVIEW'!O47+$C19+SUM('[1]TEP FORECAST'!W187:W188)+'[1]TEP SCHEDULES'!W210+'[1]TEP LOSSES-MONTHLY'!W141)+25&gt;278,278-('[1]TEP OVERVIEW'!O47+$C19+SUM('[1]TEP FORECAST'!W187:W188)+'[1]TEP SCHEDULES'!W210+'[1]TEP LOSSES-MONTHLY'!W141),-25)</f>
        <v>98</v>
      </c>
      <c r="O19" s="35">
        <f>('[1]TEP OVERVIEW'!P47+$C19+SUM('[1]TEP FORECAST'!X187:X188)+'[1]TEP SCHEDULES'!X210+'[1]TEP LOSSES-MONTHLY'!X141)+IF(('[1]TEP OVERVIEW'!P47+$C19+SUM('[1]TEP FORECAST'!X187:X188)+'[1]TEP SCHEDULES'!X210+'[1]TEP LOSSES-MONTHLY'!X141)+25&gt;278,278-('[1]TEP OVERVIEW'!P47+$C19+SUM('[1]TEP FORECAST'!X187:X188)+'[1]TEP SCHEDULES'!X210+'[1]TEP LOSSES-MONTHLY'!X141),-25)</f>
        <v>98</v>
      </c>
      <c r="P19" s="35">
        <f>('[1]TEP OVERVIEW'!Q47+$C19+SUM('[1]TEP FORECAST'!Y187:Y188)+'[1]TEP SCHEDULES'!Y210+'[1]TEP LOSSES-MONTHLY'!Y141)+IF(('[1]TEP OVERVIEW'!Q47+$C19+SUM('[1]TEP FORECAST'!Y187:Y188)+'[1]TEP SCHEDULES'!Y210+'[1]TEP LOSSES-MONTHLY'!Y141)+25&gt;278,278-('[1]TEP OVERVIEW'!Q47+$C19+SUM('[1]TEP FORECAST'!Y187:Y188)+'[1]TEP SCHEDULES'!Y210+'[1]TEP LOSSES-MONTHLY'!Y141),-25)</f>
        <v>98</v>
      </c>
      <c r="Q19" s="35">
        <f>('[1]TEP OVERVIEW'!R47+$C19+SUM('[1]TEP FORECAST'!Z187:Z188)+'[1]TEP SCHEDULES'!Z210+'[1]TEP LOSSES-MONTHLY'!Z141)+IF(('[1]TEP OVERVIEW'!R47+$C19+SUM('[1]TEP FORECAST'!Z187:Z188)+'[1]TEP SCHEDULES'!Z210+'[1]TEP LOSSES-MONTHLY'!Z141)+25&gt;278,278-('[1]TEP OVERVIEW'!R47+$C19+SUM('[1]TEP FORECAST'!Z187:Z188)+'[1]TEP SCHEDULES'!Z210+'[1]TEP LOSSES-MONTHLY'!Z141),-25)</f>
        <v>98</v>
      </c>
      <c r="R19" s="35">
        <f>('[1]TEP OVERVIEW'!S47+$C19+SUM('[1]TEP FORECAST'!AA187:AA188)+'[1]TEP SCHEDULES'!AA210+'[1]TEP LOSSES-MONTHLY'!AA141)+IF(('[1]TEP OVERVIEW'!S47+$C19+SUM('[1]TEP FORECAST'!AA187:AA188)+'[1]TEP SCHEDULES'!AA210+'[1]TEP LOSSES-MONTHLY'!AA141)+25&gt;278,278-('[1]TEP OVERVIEW'!S47+$C19+SUM('[1]TEP FORECAST'!AA187:AA188)+'[1]TEP SCHEDULES'!AA210+'[1]TEP LOSSES-MONTHLY'!AA141),-25)</f>
        <v>98</v>
      </c>
      <c r="S19" s="35">
        <f>('[1]TEP OVERVIEW'!T47+$C19+SUM('[1]TEP FORECAST'!AB187:AB188)+'[1]TEP SCHEDULES'!AB210+'[1]TEP LOSSES-MONTHLY'!AB141)+IF(('[1]TEP OVERVIEW'!T47+$C19+SUM('[1]TEP FORECAST'!AB187:AB188)+'[1]TEP SCHEDULES'!AB210+'[1]TEP LOSSES-MONTHLY'!AB141)+25&gt;278,278-('[1]TEP OVERVIEW'!T47+$C19+SUM('[1]TEP FORECAST'!AB187:AB188)+'[1]TEP SCHEDULES'!AB210+'[1]TEP LOSSES-MONTHLY'!AB141),-25)</f>
        <v>98</v>
      </c>
      <c r="T19" s="35">
        <f>('[1]TEP OVERVIEW'!U47+$C19+SUM('[1]TEP FORECAST'!AC187:AC188)+'[1]TEP SCHEDULES'!AC210+'[1]TEP LOSSES-MONTHLY'!AC141)+IF(('[1]TEP OVERVIEW'!U47+$C19+SUM('[1]TEP FORECAST'!AC187:AC188)+'[1]TEP SCHEDULES'!AC210+'[1]TEP LOSSES-MONTHLY'!AC141)+25&gt;278,278-('[1]TEP OVERVIEW'!U47+$C19+SUM('[1]TEP FORECAST'!AC187:AC188)+'[1]TEP SCHEDULES'!AC210+'[1]TEP LOSSES-MONTHLY'!AC141),-25)</f>
        <v>98</v>
      </c>
      <c r="U19" s="35">
        <f>('[1]TEP OVERVIEW'!V47+$C19+SUM('[1]TEP FORECAST'!AD187:AD188)+'[1]TEP SCHEDULES'!AD210+'[1]TEP LOSSES-MONTHLY'!AD141)+IF(('[1]TEP OVERVIEW'!V47+$C19+SUM('[1]TEP FORECAST'!AD187:AD188)+'[1]TEP SCHEDULES'!AD210+'[1]TEP LOSSES-MONTHLY'!AD141)+25&gt;278,278-('[1]TEP OVERVIEW'!V47+$C19+SUM('[1]TEP FORECAST'!AD187:AD188)+'[1]TEP SCHEDULES'!AD210+'[1]TEP LOSSES-MONTHLY'!AD141),-25)</f>
        <v>98</v>
      </c>
      <c r="V19" s="35">
        <f>('[1]TEP OVERVIEW'!W47+$C19+SUM('[1]TEP FORECAST'!AE187:AE188)+'[1]TEP SCHEDULES'!AE210+'[1]TEP LOSSES-MONTHLY'!AE141)+IF(('[1]TEP OVERVIEW'!W47+$C19+SUM('[1]TEP FORECAST'!AE187:AE188)+'[1]TEP SCHEDULES'!AE210+'[1]TEP LOSSES-MONTHLY'!AE141)+25&gt;278,278-('[1]TEP OVERVIEW'!W47+$C19+SUM('[1]TEP FORECAST'!AE187:AE188)+'[1]TEP SCHEDULES'!AE210+'[1]TEP LOSSES-MONTHLY'!AE141),-25)</f>
        <v>98</v>
      </c>
      <c r="W19" s="35">
        <f>('[1]TEP OVERVIEW'!X47+$C19+SUM('[1]TEP FORECAST'!AF187:AF188)+'[1]TEP SCHEDULES'!AF210+'[1]TEP LOSSES-MONTHLY'!AF141)+IF(('[1]TEP OVERVIEW'!X47+$C19+SUM('[1]TEP FORECAST'!AF187:AF188)+'[1]TEP SCHEDULES'!AF210+'[1]TEP LOSSES-MONTHLY'!AF141)+25&gt;278,278-('[1]TEP OVERVIEW'!X47+$C19+SUM('[1]TEP FORECAST'!AF187:AF188)+'[1]TEP SCHEDULES'!AF210+'[1]TEP LOSSES-MONTHLY'!AF141),-25)</f>
        <v>98</v>
      </c>
      <c r="X19" s="35">
        <f>('[1]TEP OVERVIEW'!Y47+$C19+SUM('[1]TEP FORECAST'!AG187:AG188)+'[1]TEP SCHEDULES'!AG210+'[1]TEP LOSSES-MONTHLY'!AG141)+IF(('[1]TEP OVERVIEW'!Y47+$C19+SUM('[1]TEP FORECAST'!AG187:AG188)+'[1]TEP SCHEDULES'!AG210+'[1]TEP LOSSES-MONTHLY'!AG141)+25&gt;278,278-('[1]TEP OVERVIEW'!Y47+$C19+SUM('[1]TEP FORECAST'!AG187:AG188)+'[1]TEP SCHEDULES'!AG210+'[1]TEP LOSSES-MONTHLY'!AG141),-25)</f>
        <v>98</v>
      </c>
      <c r="Y19" s="35">
        <f>('[1]TEP OVERVIEW'!Z47+$C19+SUM('[1]TEP FORECAST'!AH187:AH188)+'[1]TEP SCHEDULES'!AH210+'[1]TEP LOSSES-MONTHLY'!AH141)+IF(('[1]TEP OVERVIEW'!Z47+$C19+SUM('[1]TEP FORECAST'!AH187:AH188)+'[1]TEP SCHEDULES'!AH210+'[1]TEP LOSSES-MONTHLY'!AH141)+25&gt;278,278-('[1]TEP OVERVIEW'!Z47+$C19+SUM('[1]TEP FORECAST'!AH187:AH188)+'[1]TEP SCHEDULES'!AH210+'[1]TEP LOSSES-MONTHLY'!AH141),-25)</f>
        <v>98</v>
      </c>
      <c r="Z19" s="35">
        <f>('[1]TEP OVERVIEW'!AA47+$C19+SUM('[1]TEP FORECAST'!AI187:AI188)+'[1]TEP SCHEDULES'!AI210+'[1]TEP LOSSES-MONTHLY'!AI141)+IF(('[1]TEP OVERVIEW'!AA47+$C19+SUM('[1]TEP FORECAST'!AI187:AI188)+'[1]TEP SCHEDULES'!AI210+'[1]TEP LOSSES-MONTHLY'!AI141)+25&gt;278,278-('[1]TEP OVERVIEW'!AA47+$C19+SUM('[1]TEP FORECAST'!AI187:AI188)+'[1]TEP SCHEDULES'!AI210+'[1]TEP LOSSES-MONTHLY'!AI141),-25)</f>
        <v>28</v>
      </c>
      <c r="AA19" s="35">
        <f>('[1]TEP OVERVIEW'!AB47+$C19+SUM('[1]TEP FORECAST'!AJ187:AJ188)+'[1]TEP SCHEDULES'!AJ210+'[1]TEP LOSSES-MONTHLY'!AJ141)+IF(('[1]TEP OVERVIEW'!AB47+$C19+SUM('[1]TEP FORECAST'!AJ187:AJ188)+'[1]TEP SCHEDULES'!AJ210+'[1]TEP LOSSES-MONTHLY'!AJ141)+25&gt;278,278-('[1]TEP OVERVIEW'!AB47+$C19+SUM('[1]TEP FORECAST'!AJ187:AJ188)+'[1]TEP SCHEDULES'!AJ210+'[1]TEP LOSSES-MONTHLY'!AJ141),-25)</f>
        <v>28</v>
      </c>
      <c r="AB19" s="35">
        <f>('[1]TEP OVERVIEW'!AC47+$C19+SUM('[1]TEP FORECAST'!AK187:AK188)+'[1]TEP SCHEDULES'!AK210+'[1]TEP LOSSES-MONTHLY'!AK141)+IF(('[1]TEP OVERVIEW'!AC47+$C19+SUM('[1]TEP FORECAST'!AK187:AK188)+'[1]TEP SCHEDULES'!AK210+'[1]TEP LOSSES-MONTHLY'!AK141)+25&gt;278,278-('[1]TEP OVERVIEW'!AC47+$C19+SUM('[1]TEP FORECAST'!AK187:AK188)+'[1]TEP SCHEDULES'!AK210+'[1]TEP LOSSES-MONTHLY'!AK141),-25)</f>
        <v>278</v>
      </c>
      <c r="AC19" s="36">
        <f t="shared" si="0"/>
        <v>1717</v>
      </c>
    </row>
    <row r="20" spans="1:36" ht="27" customHeight="1" x14ac:dyDescent="0.25">
      <c r="A20" s="32">
        <f t="shared" si="1"/>
        <v>4</v>
      </c>
      <c r="B20" s="38" t="s">
        <v>46</v>
      </c>
      <c r="C20" s="39">
        <v>191</v>
      </c>
      <c r="D20" s="40">
        <v>191</v>
      </c>
      <c r="E20" s="40">
        <v>191</v>
      </c>
      <c r="F20" s="40">
        <v>191</v>
      </c>
      <c r="G20" s="40">
        <v>191</v>
      </c>
      <c r="H20" s="40">
        <v>191</v>
      </c>
      <c r="I20" s="40">
        <v>191</v>
      </c>
      <c r="J20" s="40">
        <v>191</v>
      </c>
      <c r="K20" s="40">
        <v>191</v>
      </c>
      <c r="L20" s="40">
        <v>191</v>
      </c>
      <c r="M20" s="40">
        <v>191</v>
      </c>
      <c r="N20" s="40">
        <v>191</v>
      </c>
      <c r="O20" s="40">
        <v>191</v>
      </c>
      <c r="P20" s="40">
        <v>191</v>
      </c>
      <c r="Q20" s="40">
        <v>191</v>
      </c>
      <c r="R20" s="40">
        <v>191</v>
      </c>
      <c r="S20" s="40">
        <v>191</v>
      </c>
      <c r="T20" s="40">
        <v>191</v>
      </c>
      <c r="U20" s="40">
        <v>191</v>
      </c>
      <c r="V20" s="40">
        <v>191</v>
      </c>
      <c r="W20" s="40">
        <v>191</v>
      </c>
      <c r="X20" s="40">
        <v>191</v>
      </c>
      <c r="Y20" s="40">
        <v>191</v>
      </c>
      <c r="Z20" s="40">
        <v>191</v>
      </c>
      <c r="AA20" s="40">
        <v>191</v>
      </c>
      <c r="AB20" s="40">
        <f t="shared" ref="AB20:AB28" si="2">AA20</f>
        <v>191</v>
      </c>
      <c r="AC20" s="36">
        <f t="shared" si="0"/>
        <v>4584</v>
      </c>
    </row>
    <row r="21" spans="1:36" ht="27" customHeight="1" x14ac:dyDescent="0.25">
      <c r="A21" s="32">
        <f t="shared" si="1"/>
        <v>5</v>
      </c>
      <c r="B21" s="33" t="s">
        <v>47</v>
      </c>
      <c r="C21" s="34">
        <v>191</v>
      </c>
      <c r="D21" s="35">
        <f>'[1]TEP OVERVIEW'!E40</f>
        <v>191</v>
      </c>
      <c r="E21" s="35">
        <f>'[1]TEP OVERVIEW'!F40</f>
        <v>191</v>
      </c>
      <c r="F21" s="35">
        <f>'[1]TEP OVERVIEW'!G40</f>
        <v>191</v>
      </c>
      <c r="G21" s="35">
        <f>'[1]TEP OVERVIEW'!H40</f>
        <v>191</v>
      </c>
      <c r="H21" s="35">
        <f>'[1]TEP OVERVIEW'!I40</f>
        <v>191</v>
      </c>
      <c r="I21" s="35">
        <f>'[1]TEP OVERVIEW'!J40</f>
        <v>191</v>
      </c>
      <c r="J21" s="35">
        <f>'[1]TEP OVERVIEW'!K40</f>
        <v>191</v>
      </c>
      <c r="K21" s="35">
        <f>'[1]TEP OVERVIEW'!L40</f>
        <v>191</v>
      </c>
      <c r="L21" s="35">
        <f>'[1]TEP OVERVIEW'!M40</f>
        <v>191</v>
      </c>
      <c r="M21" s="35">
        <f>'[1]TEP OVERVIEW'!N40</f>
        <v>191</v>
      </c>
      <c r="N21" s="35">
        <f>'[1]TEP OVERVIEW'!O40</f>
        <v>191</v>
      </c>
      <c r="O21" s="35">
        <f>'[1]TEP OVERVIEW'!P40</f>
        <v>191</v>
      </c>
      <c r="P21" s="35">
        <f>'[1]TEP OVERVIEW'!Q40</f>
        <v>191</v>
      </c>
      <c r="Q21" s="35">
        <f>'[1]TEP OVERVIEW'!R40</f>
        <v>191</v>
      </c>
      <c r="R21" s="35">
        <f>'[1]TEP OVERVIEW'!S40</f>
        <v>191</v>
      </c>
      <c r="S21" s="35">
        <f>'[1]TEP OVERVIEW'!T40</f>
        <v>191</v>
      </c>
      <c r="T21" s="35">
        <f>'[1]TEP OVERVIEW'!U40</f>
        <v>191</v>
      </c>
      <c r="U21" s="35">
        <f>'[1]TEP OVERVIEW'!V40</f>
        <v>191</v>
      </c>
      <c r="V21" s="35">
        <f>'[1]TEP OVERVIEW'!W40</f>
        <v>191</v>
      </c>
      <c r="W21" s="35">
        <f>'[1]TEP OVERVIEW'!X40</f>
        <v>191</v>
      </c>
      <c r="X21" s="35">
        <f>'[1]TEP OVERVIEW'!Y40</f>
        <v>191</v>
      </c>
      <c r="Y21" s="35">
        <f>'[1]TEP OVERVIEW'!Z40</f>
        <v>191</v>
      </c>
      <c r="Z21" s="35">
        <f>'[1]TEP OVERVIEW'!AA40</f>
        <v>191</v>
      </c>
      <c r="AA21" s="35">
        <f>'[1]TEP OVERVIEW'!AB40</f>
        <v>191</v>
      </c>
      <c r="AB21" s="35">
        <f t="shared" si="2"/>
        <v>191</v>
      </c>
      <c r="AC21" s="36">
        <f t="shared" si="0"/>
        <v>4584</v>
      </c>
    </row>
    <row r="22" spans="1:36" ht="27" customHeight="1" x14ac:dyDescent="0.25">
      <c r="A22" s="32">
        <f t="shared" si="1"/>
        <v>6</v>
      </c>
      <c r="B22" s="33" t="s">
        <v>48</v>
      </c>
      <c r="C22" s="34">
        <v>191</v>
      </c>
      <c r="D22" s="35">
        <f>IF(($C22-[1]DYNAMICS!G6-25)&lt;0,0,($C22-[1]DYNAMICS!G6-25))</f>
        <v>161</v>
      </c>
      <c r="E22" s="35">
        <f>IF(($C22-[1]DYNAMICS!H6-25)&lt;0,0,($C22-[1]DYNAMICS!H6-25))</f>
        <v>161</v>
      </c>
      <c r="F22" s="35">
        <f>IF(($C22-[1]DYNAMICS!I6-25)&lt;0,0,($C22-[1]DYNAMICS!I6-25))</f>
        <v>161</v>
      </c>
      <c r="G22" s="35">
        <f>IF(($C22-[1]DYNAMICS!J6-25)&lt;0,0,($C22-[1]DYNAMICS!J6-25))</f>
        <v>161</v>
      </c>
      <c r="H22" s="35">
        <f>IF(($C22-[1]DYNAMICS!K6-25)&lt;0,0,($C22-[1]DYNAMICS!K6-25))</f>
        <v>161</v>
      </c>
      <c r="I22" s="35">
        <f>IF(($C22-[1]DYNAMICS!L6-25)&lt;0,0,($C22-[1]DYNAMICS!L6-25))</f>
        <v>161</v>
      </c>
      <c r="J22" s="35">
        <f>IF(($C22-[1]DYNAMICS!M6-25)&lt;0,0,($C22-[1]DYNAMICS!M6-25))</f>
        <v>161</v>
      </c>
      <c r="K22" s="35">
        <f>IF(($C22-[1]DYNAMICS!N6-25)&lt;0,0,($C22-[1]DYNAMICS!N6-25))</f>
        <v>161</v>
      </c>
      <c r="L22" s="35">
        <f>IF(($C22-[1]DYNAMICS!O6-25)&lt;0,0,($C22-[1]DYNAMICS!O6-25))</f>
        <v>161</v>
      </c>
      <c r="M22" s="35">
        <f>IF(($C22-[1]DYNAMICS!P6-25)&lt;0,0,($C22-[1]DYNAMICS!P6-25))</f>
        <v>161</v>
      </c>
      <c r="N22" s="35">
        <f>IF(($C22-[1]DYNAMICS!Q6-25)&lt;0,0,($C22-[1]DYNAMICS!Q6-25))</f>
        <v>161</v>
      </c>
      <c r="O22" s="35">
        <f>IF(($C22-[1]DYNAMICS!R6-25)&lt;0,0,($C22-[1]DYNAMICS!R6-25))</f>
        <v>161</v>
      </c>
      <c r="P22" s="35">
        <f>IF(($C22-[1]DYNAMICS!S6-25)&lt;0,0,($C22-[1]DYNAMICS!S6-25))</f>
        <v>161</v>
      </c>
      <c r="Q22" s="35">
        <f>IF(($C22-[1]DYNAMICS!T6-25)&lt;0,0,($C22-[1]DYNAMICS!T6-25))</f>
        <v>161</v>
      </c>
      <c r="R22" s="35">
        <f>IF(($C22-[1]DYNAMICS!U6-25)&lt;0,0,($C22-[1]DYNAMICS!U6-25))</f>
        <v>161</v>
      </c>
      <c r="S22" s="35">
        <f>IF(($C22-[1]DYNAMICS!V6-25)&lt;0,0,($C22-[1]DYNAMICS!V6-25))</f>
        <v>161</v>
      </c>
      <c r="T22" s="35">
        <f>IF(($C22-[1]DYNAMICS!W6-25)&lt;0,0,($C22-[1]DYNAMICS!W6-25))</f>
        <v>161</v>
      </c>
      <c r="U22" s="35">
        <f>IF(($C22-[1]DYNAMICS!X6-25)&lt;0,0,($C22-[1]DYNAMICS!X6-25))</f>
        <v>161</v>
      </c>
      <c r="V22" s="35">
        <f>IF(($C22-[1]DYNAMICS!Y6-25)&lt;0,0,($C22-[1]DYNAMICS!Y6-25))</f>
        <v>161</v>
      </c>
      <c r="W22" s="35">
        <f>IF(($C22-[1]DYNAMICS!Z6-25)&lt;0,0,($C22-[1]DYNAMICS!Z6-25))</f>
        <v>161</v>
      </c>
      <c r="X22" s="35">
        <f>IF(($C22-[1]DYNAMICS!AA6-25)&lt;0,0,($C22-[1]DYNAMICS!AA6-25))</f>
        <v>161</v>
      </c>
      <c r="Y22" s="35">
        <f>IF(($C22-[1]DYNAMICS!AB6-25)&lt;0,0,($C22-[1]DYNAMICS!AB6-25))</f>
        <v>161</v>
      </c>
      <c r="Z22" s="35">
        <f>IF(($C22-[1]DYNAMICS!AC6-25)&lt;0,0,($C22-[1]DYNAMICS!AC6-25))</f>
        <v>161</v>
      </c>
      <c r="AA22" s="35">
        <f>IF(($C22-[1]DYNAMICS!AD6-25)&lt;0,0,($C22-[1]DYNAMICS!AD6-25))</f>
        <v>161</v>
      </c>
      <c r="AB22" s="35">
        <f t="shared" si="2"/>
        <v>161</v>
      </c>
      <c r="AC22" s="36">
        <f t="shared" si="0"/>
        <v>3864</v>
      </c>
    </row>
    <row r="23" spans="1:36" ht="27" customHeight="1" x14ac:dyDescent="0.25">
      <c r="A23" s="32">
        <f t="shared" si="1"/>
        <v>7</v>
      </c>
      <c r="B23" s="33" t="s">
        <v>49</v>
      </c>
      <c r="C23" s="34">
        <v>171</v>
      </c>
      <c r="D23" s="35">
        <f>$C$23+'[1]TEP OVERVIEW'!E50+SUM('[1]TEP FORECAST'!M193:M195)-3</f>
        <v>0</v>
      </c>
      <c r="E23" s="35">
        <f>$C$23+'[1]TEP OVERVIEW'!F50+SUM('[1]TEP FORECAST'!N193:N195)-3</f>
        <v>0</v>
      </c>
      <c r="F23" s="35">
        <f>$C$23+'[1]TEP OVERVIEW'!G50+SUM('[1]TEP FORECAST'!O193:O195)-3</f>
        <v>0</v>
      </c>
      <c r="G23" s="35">
        <f>$C$23+'[1]TEP OVERVIEW'!H50+SUM('[1]TEP FORECAST'!P193:P195)-3</f>
        <v>0</v>
      </c>
      <c r="H23" s="35">
        <f>$C$23+'[1]TEP OVERVIEW'!I50+SUM('[1]TEP FORECAST'!Q193:Q195)-3</f>
        <v>0</v>
      </c>
      <c r="I23" s="35">
        <f>$C$23+'[1]TEP OVERVIEW'!J50+SUM('[1]TEP FORECAST'!R193:R195)-3</f>
        <v>0</v>
      </c>
      <c r="J23" s="35">
        <f>$C$23+'[1]TEP OVERVIEW'!K50+SUM('[1]TEP FORECAST'!S193:S195)-3</f>
        <v>0</v>
      </c>
      <c r="K23" s="35">
        <f>$C$23+'[1]TEP OVERVIEW'!L50+SUM('[1]TEP FORECAST'!T193:T195)-3</f>
        <v>0</v>
      </c>
      <c r="L23" s="35">
        <f>$C$23+'[1]TEP OVERVIEW'!M50+SUM('[1]TEP FORECAST'!U193:U195)-3</f>
        <v>0</v>
      </c>
      <c r="M23" s="35">
        <f>$C$23+'[1]TEP OVERVIEW'!N50+SUM('[1]TEP FORECAST'!V193:V195)-3</f>
        <v>0</v>
      </c>
      <c r="N23" s="35">
        <f>$C$23+'[1]TEP OVERVIEW'!O50+SUM('[1]TEP FORECAST'!W193:W195)-3</f>
        <v>0</v>
      </c>
      <c r="O23" s="35">
        <f>$C$23+'[1]TEP OVERVIEW'!P50+SUM('[1]TEP FORECAST'!X193:X195)-3</f>
        <v>0</v>
      </c>
      <c r="P23" s="35">
        <f>$C$23+'[1]TEP OVERVIEW'!Q50+SUM('[1]TEP FORECAST'!Y193:Y195)-3</f>
        <v>0</v>
      </c>
      <c r="Q23" s="35">
        <f>$C$23+'[1]TEP OVERVIEW'!R50+SUM('[1]TEP FORECAST'!Z193:Z195)-3</f>
        <v>0</v>
      </c>
      <c r="R23" s="35">
        <f>$C$23+'[1]TEP OVERVIEW'!S50+SUM('[1]TEP FORECAST'!AA193:AA195)-3</f>
        <v>0</v>
      </c>
      <c r="S23" s="35">
        <f>$C$23+'[1]TEP OVERVIEW'!T50+SUM('[1]TEP FORECAST'!AB193:AB195)-3</f>
        <v>0</v>
      </c>
      <c r="T23" s="35">
        <f>$C$23+'[1]TEP OVERVIEW'!U50+SUM('[1]TEP FORECAST'!AC193:AC195)-3</f>
        <v>0</v>
      </c>
      <c r="U23" s="35">
        <f>$C$23+'[1]TEP OVERVIEW'!V50+SUM('[1]TEP FORECAST'!AD193:AD195)-3</f>
        <v>0</v>
      </c>
      <c r="V23" s="35">
        <f>$C$23+'[1]TEP OVERVIEW'!W50+SUM('[1]TEP FORECAST'!AE193:AE195)-3</f>
        <v>0</v>
      </c>
      <c r="W23" s="35">
        <f>$C$23+'[1]TEP OVERVIEW'!X50+SUM('[1]TEP FORECAST'!AF193:AF195)-3</f>
        <v>0</v>
      </c>
      <c r="X23" s="35">
        <f>$C$23+'[1]TEP OVERVIEW'!Y50+SUM('[1]TEP FORECAST'!AG193:AG195)-3</f>
        <v>0</v>
      </c>
      <c r="Y23" s="35">
        <f>$C$23+'[1]TEP OVERVIEW'!Z50+SUM('[1]TEP FORECAST'!AH193:AH195)-3</f>
        <v>0</v>
      </c>
      <c r="Z23" s="35">
        <f>$C$23+'[1]TEP OVERVIEW'!AA50+SUM('[1]TEP FORECAST'!AI193:AI195)-3</f>
        <v>0</v>
      </c>
      <c r="AA23" s="35">
        <f>$C$23+'[1]TEP OVERVIEW'!AB50+SUM('[1]TEP FORECAST'!AJ193:AJ195)-3</f>
        <v>0</v>
      </c>
      <c r="AB23" s="35">
        <f t="shared" si="2"/>
        <v>0</v>
      </c>
      <c r="AC23" s="36">
        <f t="shared" si="0"/>
        <v>0</v>
      </c>
    </row>
    <row r="24" spans="1:36" ht="27" customHeight="1" x14ac:dyDescent="0.25">
      <c r="A24" s="32">
        <f t="shared" si="1"/>
        <v>8</v>
      </c>
      <c r="B24" s="33" t="s">
        <v>50</v>
      </c>
      <c r="C24" s="34">
        <v>342</v>
      </c>
      <c r="D24" s="35">
        <f>IF(('[1]TEP OVERVIEW'!E27-5+342)&lt;0,0,('[1]TEP OVERVIEW'!E27-5+342))</f>
        <v>0</v>
      </c>
      <c r="E24" s="35">
        <f>IF(('[1]TEP OVERVIEW'!F27-5+342)&lt;0,0,('[1]TEP OVERVIEW'!F27-5+342))</f>
        <v>0</v>
      </c>
      <c r="F24" s="35">
        <f>IF(('[1]TEP OVERVIEW'!G27-5+342)&lt;0,0,('[1]TEP OVERVIEW'!G27-5+342))</f>
        <v>0</v>
      </c>
      <c r="G24" s="35">
        <f>IF(('[1]TEP OVERVIEW'!H27-5+342)&lt;0,0,('[1]TEP OVERVIEW'!H27-5+342))</f>
        <v>0</v>
      </c>
      <c r="H24" s="35">
        <f>IF(('[1]TEP OVERVIEW'!I27-5+342)&lt;0,0,('[1]TEP OVERVIEW'!I27-5+342))</f>
        <v>0</v>
      </c>
      <c r="I24" s="35">
        <f>IF(('[1]TEP OVERVIEW'!J27-5+342)&lt;0,0,('[1]TEP OVERVIEW'!J27-5+342))</f>
        <v>0</v>
      </c>
      <c r="J24" s="35">
        <f>IF(('[1]TEP OVERVIEW'!K27-5+342)&lt;0,0,('[1]TEP OVERVIEW'!K27-5+342))</f>
        <v>0</v>
      </c>
      <c r="K24" s="35">
        <f>IF(('[1]TEP OVERVIEW'!L27-5+342)&lt;0,0,('[1]TEP OVERVIEW'!L27-5+342))</f>
        <v>0</v>
      </c>
      <c r="L24" s="35">
        <f>IF(('[1]TEP OVERVIEW'!M27-5+342)&lt;0,0,('[1]TEP OVERVIEW'!M27-5+342))</f>
        <v>0</v>
      </c>
      <c r="M24" s="35">
        <f>IF(('[1]TEP OVERVIEW'!N27-5+342)&lt;0,0,('[1]TEP OVERVIEW'!N27-5+342))</f>
        <v>0</v>
      </c>
      <c r="N24" s="35">
        <f>IF(('[1]TEP OVERVIEW'!O27-5+342)&lt;0,0,('[1]TEP OVERVIEW'!O27-5+342))</f>
        <v>0</v>
      </c>
      <c r="O24" s="35">
        <f>IF(('[1]TEP OVERVIEW'!P27-5+342)&lt;0,0,('[1]TEP OVERVIEW'!P27-5+342))</f>
        <v>0</v>
      </c>
      <c r="P24" s="35">
        <f>IF(('[1]TEP OVERVIEW'!Q27-5+342)&lt;0,0,('[1]TEP OVERVIEW'!Q27-5+342))</f>
        <v>0</v>
      </c>
      <c r="Q24" s="35">
        <f>IF(('[1]TEP OVERVIEW'!R27-5+342)&lt;0,0,('[1]TEP OVERVIEW'!R27-5+342))</f>
        <v>0</v>
      </c>
      <c r="R24" s="35">
        <f>IF(('[1]TEP OVERVIEW'!S27-5+342)&lt;0,0,('[1]TEP OVERVIEW'!S27-5+342))</f>
        <v>0</v>
      </c>
      <c r="S24" s="35">
        <f>IF(('[1]TEP OVERVIEW'!T27-5+342)&lt;0,0,('[1]TEP OVERVIEW'!T27-5+342))</f>
        <v>0</v>
      </c>
      <c r="T24" s="35">
        <f>IF(('[1]TEP OVERVIEW'!U27-5+342)&lt;0,0,('[1]TEP OVERVIEW'!U27-5+342))</f>
        <v>0</v>
      </c>
      <c r="U24" s="35">
        <f>IF(('[1]TEP OVERVIEW'!V27-5+342)&lt;0,0,('[1]TEP OVERVIEW'!V27-5+342))</f>
        <v>0</v>
      </c>
      <c r="V24" s="35">
        <f>IF(('[1]TEP OVERVIEW'!W27-5+342)&lt;0,0,('[1]TEP OVERVIEW'!W27-5+342))</f>
        <v>0</v>
      </c>
      <c r="W24" s="35">
        <f>IF(('[1]TEP OVERVIEW'!X27-5+342)&lt;0,0,('[1]TEP OVERVIEW'!X27-5+342))</f>
        <v>0</v>
      </c>
      <c r="X24" s="35">
        <f>IF(('[1]TEP OVERVIEW'!Y27-5+342)&lt;0,0,('[1]TEP OVERVIEW'!Y27-5+342))</f>
        <v>0</v>
      </c>
      <c r="Y24" s="35">
        <f>IF(('[1]TEP OVERVIEW'!Z27-5+342)&lt;0,0,('[1]TEP OVERVIEW'!Z27-5+342))</f>
        <v>0</v>
      </c>
      <c r="Z24" s="35">
        <f>IF(('[1]TEP OVERVIEW'!AA27-5+342)&lt;0,0,('[1]TEP OVERVIEW'!AA27-5+342))</f>
        <v>0</v>
      </c>
      <c r="AA24" s="35">
        <f>IF(('[1]TEP OVERVIEW'!AB27-5+342)&lt;0,0,('[1]TEP OVERVIEW'!AB27-5+342))</f>
        <v>0</v>
      </c>
      <c r="AB24" s="35">
        <f t="shared" si="2"/>
        <v>0</v>
      </c>
      <c r="AC24" s="36">
        <f t="shared" si="0"/>
        <v>0</v>
      </c>
    </row>
    <row r="25" spans="1:36" ht="27" customHeight="1" x14ac:dyDescent="0.25">
      <c r="A25" s="32">
        <f t="shared" si="1"/>
        <v>9</v>
      </c>
      <c r="B25" s="33" t="s">
        <v>51</v>
      </c>
      <c r="C25" s="34">
        <v>150</v>
      </c>
      <c r="D25" s="35">
        <f>IF(('[1]TEP OVERVIEW'!E24+150)&gt;0,('[1]TEP OVERVIEW'!E24+150),('[1]TEP OVERVIEW'!E24+150)+('[1]TEP OVERVIEW'!E27+342))</f>
        <v>150</v>
      </c>
      <c r="E25" s="35">
        <f>IF(('[1]TEP OVERVIEW'!F24+150)&gt;0,('[1]TEP OVERVIEW'!F24+150),('[1]TEP OVERVIEW'!F24+150)+('[1]TEP OVERVIEW'!F27+342))</f>
        <v>150</v>
      </c>
      <c r="F25" s="35">
        <f>IF(('[1]TEP OVERVIEW'!G24+150)&gt;0,('[1]TEP OVERVIEW'!G24+150),('[1]TEP OVERVIEW'!G24+150)+('[1]TEP OVERVIEW'!G27+342))</f>
        <v>150</v>
      </c>
      <c r="G25" s="35">
        <f>IF(('[1]TEP OVERVIEW'!H24+150)&gt;0,('[1]TEP OVERVIEW'!H24+150),('[1]TEP OVERVIEW'!H24+150)+('[1]TEP OVERVIEW'!H27+342))</f>
        <v>150</v>
      </c>
      <c r="H25" s="35">
        <f>IF(('[1]TEP OVERVIEW'!I24+150)&gt;0,('[1]TEP OVERVIEW'!I24+150),('[1]TEP OVERVIEW'!I24+150)+('[1]TEP OVERVIEW'!I27+342))</f>
        <v>150</v>
      </c>
      <c r="I25" s="35">
        <f>IF(('[1]TEP OVERVIEW'!J24+150)&gt;0,('[1]TEP OVERVIEW'!J24+150),('[1]TEP OVERVIEW'!J24+150)+('[1]TEP OVERVIEW'!J27+342))</f>
        <v>150</v>
      </c>
      <c r="J25" s="35">
        <f>IF(('[1]TEP OVERVIEW'!K24+150)&gt;0,('[1]TEP OVERVIEW'!K24+150),('[1]TEP OVERVIEW'!K24+150)+('[1]TEP OVERVIEW'!K27+342))</f>
        <v>150</v>
      </c>
      <c r="K25" s="35">
        <f>IF(('[1]TEP OVERVIEW'!L24+150)&gt;0,('[1]TEP OVERVIEW'!L24+150),('[1]TEP OVERVIEW'!L24+150)+('[1]TEP OVERVIEW'!L27+342))</f>
        <v>150</v>
      </c>
      <c r="L25" s="35">
        <f>IF(('[1]TEP OVERVIEW'!M24+150)&gt;0,('[1]TEP OVERVIEW'!M24+150),('[1]TEP OVERVIEW'!M24+150)+('[1]TEP OVERVIEW'!M27+342))</f>
        <v>150</v>
      </c>
      <c r="M25" s="35">
        <f>IF(('[1]TEP OVERVIEW'!N24+150)&gt;0,('[1]TEP OVERVIEW'!N24+150),('[1]TEP OVERVIEW'!N24+150)+('[1]TEP OVERVIEW'!N27+342))</f>
        <v>150</v>
      </c>
      <c r="N25" s="35">
        <f>IF(('[1]TEP OVERVIEW'!O24+150)&gt;0,('[1]TEP OVERVIEW'!O24+150),('[1]TEP OVERVIEW'!O24+150)+('[1]TEP OVERVIEW'!O27+342))</f>
        <v>150</v>
      </c>
      <c r="O25" s="35">
        <f>IF(('[1]TEP OVERVIEW'!P24+150)&gt;0,('[1]TEP OVERVIEW'!P24+150),('[1]TEP OVERVIEW'!P24+150)+('[1]TEP OVERVIEW'!P27+342))</f>
        <v>150</v>
      </c>
      <c r="P25" s="35">
        <f>IF(('[1]TEP OVERVIEW'!Q24+150)&gt;0,('[1]TEP OVERVIEW'!Q24+150),('[1]TEP OVERVIEW'!Q24+150)+('[1]TEP OVERVIEW'!Q27+342))</f>
        <v>150</v>
      </c>
      <c r="Q25" s="35">
        <f>IF(('[1]TEP OVERVIEW'!R24+150)&gt;0,('[1]TEP OVERVIEW'!R24+150),('[1]TEP OVERVIEW'!R24+150)+('[1]TEP OVERVIEW'!R27+342))</f>
        <v>150</v>
      </c>
      <c r="R25" s="35">
        <f>IF(('[1]TEP OVERVIEW'!S24+150)&gt;0,('[1]TEP OVERVIEW'!S24+150),('[1]TEP OVERVIEW'!S24+150)+('[1]TEP OVERVIEW'!S27+342))</f>
        <v>150</v>
      </c>
      <c r="S25" s="35">
        <f>IF(('[1]TEP OVERVIEW'!T24+150)&gt;0,('[1]TEP OVERVIEW'!T24+150),('[1]TEP OVERVIEW'!T24+150)+('[1]TEP OVERVIEW'!T27+342))</f>
        <v>150</v>
      </c>
      <c r="T25" s="35">
        <f>IF(('[1]TEP OVERVIEW'!U24+150)&gt;0,('[1]TEP OVERVIEW'!U24+150),('[1]TEP OVERVIEW'!U24+150)+('[1]TEP OVERVIEW'!U27+342))</f>
        <v>150</v>
      </c>
      <c r="U25" s="35">
        <f>IF(('[1]TEP OVERVIEW'!V24+150)&gt;0,('[1]TEP OVERVIEW'!V24+150),('[1]TEP OVERVIEW'!V24+150)+('[1]TEP OVERVIEW'!V27+342))</f>
        <v>150</v>
      </c>
      <c r="V25" s="35">
        <f>IF(('[1]TEP OVERVIEW'!W24+150)&gt;0,('[1]TEP OVERVIEW'!W24+150),('[1]TEP OVERVIEW'!W24+150)+('[1]TEP OVERVIEW'!W27+342))</f>
        <v>150</v>
      </c>
      <c r="W25" s="35">
        <f>IF(('[1]TEP OVERVIEW'!X24+150)&gt;0,('[1]TEP OVERVIEW'!X24+150),('[1]TEP OVERVIEW'!X24+150)+('[1]TEP OVERVIEW'!X27+342))</f>
        <v>150</v>
      </c>
      <c r="X25" s="35">
        <f>IF(('[1]TEP OVERVIEW'!Y24+150)&gt;0,('[1]TEP OVERVIEW'!Y24+150),('[1]TEP OVERVIEW'!Y24+150)+('[1]TEP OVERVIEW'!Y27+342))</f>
        <v>150</v>
      </c>
      <c r="Y25" s="35">
        <f>IF(('[1]TEP OVERVIEW'!Z24+150)&gt;0,('[1]TEP OVERVIEW'!Z24+150),('[1]TEP OVERVIEW'!Z24+150)+('[1]TEP OVERVIEW'!Z27+342))</f>
        <v>150</v>
      </c>
      <c r="Z25" s="35">
        <f>IF(('[1]TEP OVERVIEW'!AA24+150)&gt;0,('[1]TEP OVERVIEW'!AA24+150),('[1]TEP OVERVIEW'!AA24+150)+('[1]TEP OVERVIEW'!AA27+342))</f>
        <v>150</v>
      </c>
      <c r="AA25" s="35">
        <f>IF(('[1]TEP OVERVIEW'!AB24+150)&gt;0,('[1]TEP OVERVIEW'!AB24+150),('[1]TEP OVERVIEW'!AB24+150)+('[1]TEP OVERVIEW'!AB27+342))</f>
        <v>150</v>
      </c>
      <c r="AB25" s="35">
        <f t="shared" si="2"/>
        <v>150</v>
      </c>
      <c r="AC25" s="36">
        <f t="shared" si="0"/>
        <v>3600</v>
      </c>
    </row>
    <row r="26" spans="1:36" ht="27" customHeight="1" x14ac:dyDescent="0.25">
      <c r="A26" s="27">
        <f t="shared" si="1"/>
        <v>10</v>
      </c>
      <c r="B26" s="33" t="s">
        <v>52</v>
      </c>
      <c r="C26" s="34">
        <v>135</v>
      </c>
      <c r="D26" s="35">
        <f>IF(($C$26-IF(('[1]TEP OVERVIEW'!E27+(486-$C$23+D$23-5))&lt;0,ABS(('[1]TEP OVERVIEW'!E27+(486-$C$23+D$23-5))),0))&lt;0,0,($C$26-IF(('[1]TEP OVERVIEW'!E27+(486-$C$23+D$23-5))&lt;0,ABS(('[1]TEP OVERVIEW'!E27+(486-$C$23+D$23-5))),0)))</f>
        <v>97</v>
      </c>
      <c r="E26" s="35">
        <f>IF(($C$26-IF(('[1]TEP OVERVIEW'!F27+(486-$C$23+E$23-5))&lt;0,ABS(('[1]TEP OVERVIEW'!F27+(486-$C$23+E$23-5))),0))&lt;0,0,($C$26-IF(('[1]TEP OVERVIEW'!F27+(486-$C$23+E$23-5))&lt;0,ABS(('[1]TEP OVERVIEW'!F27+(486-$C$23+E$23-5))),0)))</f>
        <v>97</v>
      </c>
      <c r="F26" s="35">
        <f>IF(($C$26-IF(('[1]TEP OVERVIEW'!G27+(486-$C$23+F$23-5))&lt;0,ABS(('[1]TEP OVERVIEW'!G27+(486-$C$23+F$23-5))),0))&lt;0,0,($C$26-IF(('[1]TEP OVERVIEW'!G27+(486-$C$23+F$23-5))&lt;0,ABS(('[1]TEP OVERVIEW'!G27+(486-$C$23+F$23-5))),0)))</f>
        <v>97</v>
      </c>
      <c r="G26" s="35">
        <f>IF(($C$26-IF(('[1]TEP OVERVIEW'!H27+(486-$C$23+G$23-5))&lt;0,ABS(('[1]TEP OVERVIEW'!H27+(486-$C$23+G$23-5))),0))&lt;0,0,($C$26-IF(('[1]TEP OVERVIEW'!H27+(486-$C$23+G$23-5))&lt;0,ABS(('[1]TEP OVERVIEW'!H27+(486-$C$23+G$23-5))),0)))</f>
        <v>97</v>
      </c>
      <c r="H26" s="35">
        <f>IF(($C$26-IF(('[1]TEP OVERVIEW'!I27+(486-$C$23+H$23-5))&lt;0,ABS(('[1]TEP OVERVIEW'!I27+(486-$C$23+H$23-5))),0))&lt;0,0,($C$26-IF(('[1]TEP OVERVIEW'!I27+(486-$C$23+H$23-5))&lt;0,ABS(('[1]TEP OVERVIEW'!I27+(486-$C$23+H$23-5))),0)))</f>
        <v>97</v>
      </c>
      <c r="I26" s="35">
        <f>IF(($C$26-IF(('[1]TEP OVERVIEW'!J27+(486-$C$23+I$23-5))&lt;0,ABS(('[1]TEP OVERVIEW'!J27+(486-$C$23+I$23-5))),0))&lt;0,0,($C$26-IF(('[1]TEP OVERVIEW'!J27+(486-$C$23+I$23-5))&lt;0,ABS(('[1]TEP OVERVIEW'!J27+(486-$C$23+I$23-5))),0)))</f>
        <v>97</v>
      </c>
      <c r="J26" s="35">
        <f>IF(($C$26-IF(('[1]TEP OVERVIEW'!K27+(486-$C$23+J$23-5))&lt;0,ABS(('[1]TEP OVERVIEW'!K27+(486-$C$23+J$23-5))),0))&lt;0,0,($C$26-IF(('[1]TEP OVERVIEW'!K27+(486-$C$23+J$23-5))&lt;0,ABS(('[1]TEP OVERVIEW'!K27+(486-$C$23+J$23-5))),0)))</f>
        <v>102</v>
      </c>
      <c r="K26" s="35">
        <f>IF(($C$26-IF(('[1]TEP OVERVIEW'!L27+(486-$C$23+K$23-5))&lt;0,ABS(('[1]TEP OVERVIEW'!L27+(486-$C$23+K$23-5))),0))&lt;0,0,($C$26-IF(('[1]TEP OVERVIEW'!L27+(486-$C$23+K$23-5))&lt;0,ABS(('[1]TEP OVERVIEW'!L27+(486-$C$23+K$23-5))),0)))</f>
        <v>27</v>
      </c>
      <c r="L26" s="35">
        <f>IF(($C$26-IF(('[1]TEP OVERVIEW'!M27+(486-$C$23+L$23-5))&lt;0,ABS(('[1]TEP OVERVIEW'!M27+(486-$C$23+L$23-5))),0))&lt;0,0,($C$26-IF(('[1]TEP OVERVIEW'!M27+(486-$C$23+L$23-5))&lt;0,ABS(('[1]TEP OVERVIEW'!M27+(486-$C$23+L$23-5))),0)))</f>
        <v>27</v>
      </c>
      <c r="M26" s="35">
        <f>IF(($C$26-IF(('[1]TEP OVERVIEW'!N27+(486-$C$23+M$23-5))&lt;0,ABS(('[1]TEP OVERVIEW'!N27+(486-$C$23+M$23-5))),0))&lt;0,0,($C$26-IF(('[1]TEP OVERVIEW'!N27+(486-$C$23+M$23-5))&lt;0,ABS(('[1]TEP OVERVIEW'!N27+(486-$C$23+M$23-5))),0)))</f>
        <v>27</v>
      </c>
      <c r="N26" s="35">
        <f>IF(($C$26-IF(('[1]TEP OVERVIEW'!O27+(486-$C$23+N$23-5))&lt;0,ABS(('[1]TEP OVERVIEW'!O27+(486-$C$23+N$23-5))),0))&lt;0,0,($C$26-IF(('[1]TEP OVERVIEW'!O27+(486-$C$23+N$23-5))&lt;0,ABS(('[1]TEP OVERVIEW'!O27+(486-$C$23+N$23-5))),0)))</f>
        <v>27</v>
      </c>
      <c r="O26" s="35">
        <f>IF(($C$26-IF(('[1]TEP OVERVIEW'!P27+(486-$C$23+O$23-5))&lt;0,ABS(('[1]TEP OVERVIEW'!P27+(486-$C$23+O$23-5))),0))&lt;0,0,($C$26-IF(('[1]TEP OVERVIEW'!P27+(486-$C$23+O$23-5))&lt;0,ABS(('[1]TEP OVERVIEW'!P27+(486-$C$23+O$23-5))),0)))</f>
        <v>27</v>
      </c>
      <c r="P26" s="35">
        <f>IF(($C$26-IF(('[1]TEP OVERVIEW'!Q27+(486-$C$23+P$23-5))&lt;0,ABS(('[1]TEP OVERVIEW'!Q27+(486-$C$23+P$23-5))),0))&lt;0,0,($C$26-IF(('[1]TEP OVERVIEW'!Q27+(486-$C$23+P$23-5))&lt;0,ABS(('[1]TEP OVERVIEW'!Q27+(486-$C$23+P$23-5))),0)))</f>
        <v>27</v>
      </c>
      <c r="Q26" s="35">
        <f>IF(($C$26-IF(('[1]TEP OVERVIEW'!R27+(486-$C$23+Q$23-5))&lt;0,ABS(('[1]TEP OVERVIEW'!R27+(486-$C$23+Q$23-5))),0))&lt;0,0,($C$26-IF(('[1]TEP OVERVIEW'!R27+(486-$C$23+Q$23-5))&lt;0,ABS(('[1]TEP OVERVIEW'!R27+(486-$C$23+Q$23-5))),0)))</f>
        <v>27</v>
      </c>
      <c r="R26" s="35">
        <f>IF(($C$26-IF(('[1]TEP OVERVIEW'!S27+(486-$C$23+R$23-5))&lt;0,ABS(('[1]TEP OVERVIEW'!S27+(486-$C$23+R$23-5))),0))&lt;0,0,($C$26-IF(('[1]TEP OVERVIEW'!S27+(486-$C$23+R$23-5))&lt;0,ABS(('[1]TEP OVERVIEW'!S27+(486-$C$23+R$23-5))),0)))</f>
        <v>27</v>
      </c>
      <c r="S26" s="35">
        <f>IF(($C$26-IF(('[1]TEP OVERVIEW'!T27+(486-$C$23+S$23-5))&lt;0,ABS(('[1]TEP OVERVIEW'!T27+(486-$C$23+S$23-5))),0))&lt;0,0,($C$26-IF(('[1]TEP OVERVIEW'!T27+(486-$C$23+S$23-5))&lt;0,ABS(('[1]TEP OVERVIEW'!T27+(486-$C$23+S$23-5))),0)))</f>
        <v>27</v>
      </c>
      <c r="T26" s="35">
        <f>IF(($C$26-IF(('[1]TEP OVERVIEW'!U27+(486-$C$23+T$23-5))&lt;0,ABS(('[1]TEP OVERVIEW'!U27+(486-$C$23+T$23-5))),0))&lt;0,0,($C$26-IF(('[1]TEP OVERVIEW'!U27+(486-$C$23+T$23-5))&lt;0,ABS(('[1]TEP OVERVIEW'!U27+(486-$C$23+T$23-5))),0)))</f>
        <v>27</v>
      </c>
      <c r="U26" s="35">
        <f>IF(($C$26-IF(('[1]TEP OVERVIEW'!V27+(486-$C$23+U$23-5))&lt;0,ABS(('[1]TEP OVERVIEW'!V27+(486-$C$23+U$23-5))),0))&lt;0,0,($C$26-IF(('[1]TEP OVERVIEW'!V27+(486-$C$23+U$23-5))&lt;0,ABS(('[1]TEP OVERVIEW'!V27+(486-$C$23+U$23-5))),0)))</f>
        <v>27</v>
      </c>
      <c r="V26" s="35">
        <f>IF(($C$26-IF(('[1]TEP OVERVIEW'!W27+(486-$C$23+V$23-5))&lt;0,ABS(('[1]TEP OVERVIEW'!W27+(486-$C$23+V$23-5))),0))&lt;0,0,($C$26-IF(('[1]TEP OVERVIEW'!W27+(486-$C$23+V$23-5))&lt;0,ABS(('[1]TEP OVERVIEW'!W27+(486-$C$23+V$23-5))),0)))</f>
        <v>27</v>
      </c>
      <c r="W26" s="35">
        <f>IF(($C$26-IF(('[1]TEP OVERVIEW'!X27+(486-$C$23+W$23-5))&lt;0,ABS(('[1]TEP OVERVIEW'!X27+(486-$C$23+W$23-5))),0))&lt;0,0,($C$26-IF(('[1]TEP OVERVIEW'!X27+(486-$C$23+W$23-5))&lt;0,ABS(('[1]TEP OVERVIEW'!X27+(486-$C$23+W$23-5))),0)))</f>
        <v>27</v>
      </c>
      <c r="X26" s="35">
        <f>IF(($C$26-IF(('[1]TEP OVERVIEW'!Y27+(486-$C$23+X$23-5))&lt;0,ABS(('[1]TEP OVERVIEW'!Y27+(486-$C$23+X$23-5))),0))&lt;0,0,($C$26-IF(('[1]TEP OVERVIEW'!Y27+(486-$C$23+X$23-5))&lt;0,ABS(('[1]TEP OVERVIEW'!Y27+(486-$C$23+X$23-5))),0)))</f>
        <v>27</v>
      </c>
      <c r="Y26" s="35">
        <f>IF(($C$26-IF(('[1]TEP OVERVIEW'!Z27+(486-$C$23+Y$23-5))&lt;0,ABS(('[1]TEP OVERVIEW'!Z27+(486-$C$23+Y$23-5))),0))&lt;0,0,($C$26-IF(('[1]TEP OVERVIEW'!Z27+(486-$C$23+Y$23-5))&lt;0,ABS(('[1]TEP OVERVIEW'!Z27+(486-$C$23+Y$23-5))),0)))</f>
        <v>27</v>
      </c>
      <c r="Z26" s="35">
        <f>IF(($C$26-IF(('[1]TEP OVERVIEW'!AA27+(486-$C$23+Z$23-5))&lt;0,ABS(('[1]TEP OVERVIEW'!AA27+(486-$C$23+Z$23-5))),0))&lt;0,0,($C$26-IF(('[1]TEP OVERVIEW'!AA27+(486-$C$23+Z$23-5))&lt;0,ABS(('[1]TEP OVERVIEW'!AA27+(486-$C$23+Z$23-5))),0)))</f>
        <v>97</v>
      </c>
      <c r="AA26" s="35">
        <f>IF(($C$26-IF(('[1]TEP OVERVIEW'!AB27+(486-$C$23+AA$23-5))&lt;0,ABS(('[1]TEP OVERVIEW'!AB27+(486-$C$23+AA$23-5))),0))&lt;0,0,($C$26-IF(('[1]TEP OVERVIEW'!AB27+(486-$C$23+AA$23-5))&lt;0,ABS(('[1]TEP OVERVIEW'!AB27+(486-$C$23+AA$23-5))),0)))</f>
        <v>97</v>
      </c>
      <c r="AB26" s="35">
        <f t="shared" si="2"/>
        <v>97</v>
      </c>
      <c r="AC26" s="36">
        <f t="shared" si="0"/>
        <v>1283</v>
      </c>
      <c r="AD26" s="41" t="s">
        <v>53</v>
      </c>
    </row>
    <row r="27" spans="1:36" ht="27" customHeight="1" x14ac:dyDescent="0.25">
      <c r="A27" s="27">
        <f t="shared" si="1"/>
        <v>11</v>
      </c>
      <c r="B27" s="33" t="s">
        <v>54</v>
      </c>
      <c r="C27" s="34">
        <v>258</v>
      </c>
      <c r="D27" s="35">
        <f>IF('[1]TEP FORECAST'!M197&gt;=0,'[1]TEP FORECAST'!M197+$C$27,IF(0+'[1]TEP OVERVIEW'!E52&gt;258,258,0+'[1]TEP OVERVIEW'!E52))</f>
        <v>258</v>
      </c>
      <c r="E27" s="35">
        <f>IF('[1]TEP FORECAST'!N197&gt;=0,'[1]TEP FORECAST'!N197+$C$27,IF(0+'[1]TEP OVERVIEW'!F52&gt;258,258,0+'[1]TEP OVERVIEW'!F52))</f>
        <v>258</v>
      </c>
      <c r="F27" s="35">
        <f>IF('[1]TEP FORECAST'!O197&gt;=0,'[1]TEP FORECAST'!O197+$C$27,IF(0+'[1]TEP OVERVIEW'!G52&gt;258,258,0+'[1]TEP OVERVIEW'!G52))</f>
        <v>258</v>
      </c>
      <c r="G27" s="35">
        <f>IF('[1]TEP FORECAST'!P197&gt;=0,'[1]TEP FORECAST'!P197+$C$27,IF(0+'[1]TEP OVERVIEW'!H52&gt;258,258,0+'[1]TEP OVERVIEW'!H52))</f>
        <v>258</v>
      </c>
      <c r="H27" s="35">
        <f>IF('[1]TEP FORECAST'!Q197&gt;=0,'[1]TEP FORECAST'!Q197+$C$27,IF(0+'[1]TEP OVERVIEW'!I52&gt;258,258,0+'[1]TEP OVERVIEW'!I52))</f>
        <v>258</v>
      </c>
      <c r="I27" s="35">
        <f>IF('[1]TEP FORECAST'!R197&gt;=0,'[1]TEP FORECAST'!R197+$C$27,IF(0+'[1]TEP OVERVIEW'!J52&gt;258,258,0+'[1]TEP OVERVIEW'!J52))</f>
        <v>258</v>
      </c>
      <c r="J27" s="35">
        <f>IF('[1]TEP FORECAST'!S197&gt;=0,'[1]TEP FORECAST'!S197+$C$27,IF(0+'[1]TEP OVERVIEW'!K52&gt;258,258,0+'[1]TEP OVERVIEW'!K52))</f>
        <v>258</v>
      </c>
      <c r="K27" s="35">
        <f>IF('[1]TEP FORECAST'!T197&gt;=0,'[1]TEP FORECAST'!T197+$C$27,IF(0+'[1]TEP OVERVIEW'!L52&gt;258,258,0+'[1]TEP OVERVIEW'!L52))</f>
        <v>258</v>
      </c>
      <c r="L27" s="35">
        <f>IF('[1]TEP FORECAST'!U197&gt;=0,'[1]TEP FORECAST'!U197+$C$27,IF(0+'[1]TEP OVERVIEW'!M52&gt;258,258,0+'[1]TEP OVERVIEW'!M52))</f>
        <v>258</v>
      </c>
      <c r="M27" s="35">
        <f>IF('[1]TEP FORECAST'!V197&gt;=0,'[1]TEP FORECAST'!V197+$C$27,IF(0+'[1]TEP OVERVIEW'!N52&gt;258,258,0+'[1]TEP OVERVIEW'!N52))</f>
        <v>258</v>
      </c>
      <c r="N27" s="35">
        <f>IF('[1]TEP FORECAST'!W197&gt;=0,'[1]TEP FORECAST'!W197+$C$27,IF(0+'[1]TEP OVERVIEW'!O52&gt;258,258,0+'[1]TEP OVERVIEW'!O52))</f>
        <v>0</v>
      </c>
      <c r="O27" s="35">
        <f>IF('[1]TEP FORECAST'!X197&gt;=0,'[1]TEP FORECAST'!X197+$C$27,IF(0+'[1]TEP OVERVIEW'!P52&gt;258,258,0+'[1]TEP OVERVIEW'!P52))</f>
        <v>0</v>
      </c>
      <c r="P27" s="35">
        <f>IF('[1]TEP FORECAST'!Y197&gt;=0,'[1]TEP FORECAST'!Y197+$C$27,IF(0+'[1]TEP OVERVIEW'!Q52&gt;258,258,0+'[1]TEP OVERVIEW'!Q52))</f>
        <v>0</v>
      </c>
      <c r="Q27" s="35">
        <f>IF('[1]TEP FORECAST'!Z197&gt;=0,'[1]TEP FORECAST'!Z197+$C$27,IF(0+'[1]TEP OVERVIEW'!R52&gt;258,258,0+'[1]TEP OVERVIEW'!R52))</f>
        <v>0</v>
      </c>
      <c r="R27" s="35">
        <f>IF('[1]TEP FORECAST'!AA197&gt;=0,'[1]TEP FORECAST'!AA197+$C$27,IF(0+'[1]TEP OVERVIEW'!S52&gt;258,258,0+'[1]TEP OVERVIEW'!S52))</f>
        <v>0</v>
      </c>
      <c r="S27" s="35">
        <f>IF('[1]TEP FORECAST'!AB197&gt;=0,'[1]TEP FORECAST'!AB197+$C$27,IF(0+'[1]TEP OVERVIEW'!T52&gt;258,258,0+'[1]TEP OVERVIEW'!T52))</f>
        <v>0</v>
      </c>
      <c r="T27" s="35">
        <f>IF('[1]TEP FORECAST'!AC197&gt;=0,'[1]TEP FORECAST'!AC197+$C$27,IF(0+'[1]TEP OVERVIEW'!U52&gt;258,258,0+'[1]TEP OVERVIEW'!U52))</f>
        <v>0</v>
      </c>
      <c r="U27" s="35">
        <f>IF('[1]TEP FORECAST'!AD197&gt;=0,'[1]TEP FORECAST'!AD197+$C$27,IF(0+'[1]TEP OVERVIEW'!V52&gt;258,258,0+'[1]TEP OVERVIEW'!V52))</f>
        <v>0</v>
      </c>
      <c r="V27" s="35">
        <f>IF('[1]TEP FORECAST'!AE197&gt;=0,'[1]TEP FORECAST'!AE197+$C$27,IF(0+'[1]TEP OVERVIEW'!W52&gt;258,258,0+'[1]TEP OVERVIEW'!W52))</f>
        <v>0</v>
      </c>
      <c r="W27" s="35">
        <f>IF('[1]TEP FORECAST'!AF197&gt;=0,'[1]TEP FORECAST'!AF197+$C$27,IF(0+'[1]TEP OVERVIEW'!X52&gt;258,258,0+'[1]TEP OVERVIEW'!X52))</f>
        <v>0</v>
      </c>
      <c r="X27" s="35">
        <f>IF('[1]TEP FORECAST'!AG197&gt;=0,'[1]TEP FORECAST'!AG197+$C$27,IF(0+'[1]TEP OVERVIEW'!Y52&gt;258,258,0+'[1]TEP OVERVIEW'!Y52))</f>
        <v>0</v>
      </c>
      <c r="Y27" s="35">
        <f>IF('[1]TEP FORECAST'!AH197&gt;=0,'[1]TEP FORECAST'!AH197+$C$27,IF(0+'[1]TEP OVERVIEW'!Z52&gt;258,258,0+'[1]TEP OVERVIEW'!Z52))</f>
        <v>0</v>
      </c>
      <c r="Z27" s="35">
        <f>IF('[1]TEP FORECAST'!AI197&gt;=0,'[1]TEP FORECAST'!AI197+$C$27,IF(0+'[1]TEP OVERVIEW'!AA52&gt;258,258,0+'[1]TEP OVERVIEW'!AA52))</f>
        <v>0</v>
      </c>
      <c r="AA27" s="35">
        <f>IF('[1]TEP FORECAST'!AJ197&gt;=0,'[1]TEP FORECAST'!AJ197+$C$27,IF(0+'[1]TEP OVERVIEW'!AB52&gt;258,258,0+'[1]TEP OVERVIEW'!AB52))</f>
        <v>258</v>
      </c>
      <c r="AB27" s="35">
        <f t="shared" si="2"/>
        <v>258</v>
      </c>
      <c r="AC27" s="36">
        <f t="shared" si="0"/>
        <v>2838</v>
      </c>
    </row>
    <row r="28" spans="1:36" ht="27" customHeight="1" x14ac:dyDescent="0.25">
      <c r="A28" s="27">
        <f t="shared" si="1"/>
        <v>12</v>
      </c>
      <c r="B28" s="33" t="s">
        <v>55</v>
      </c>
      <c r="C28" s="34">
        <v>142</v>
      </c>
      <c r="D28" s="35">
        <f>IF('[1]TEP FORECAST'!M197=0,142,IF(D27=258,'[1]TEP OVERVIEW'!E52-258,0))</f>
        <v>142</v>
      </c>
      <c r="E28" s="35">
        <f>IF('[1]TEP FORECAST'!N197=0,142,IF(E27=258,'[1]TEP OVERVIEW'!F52-258,0))</f>
        <v>142</v>
      </c>
      <c r="F28" s="35">
        <f>IF('[1]TEP FORECAST'!O197=0,142,IF(F27=258,'[1]TEP OVERVIEW'!G52-258,0))</f>
        <v>142</v>
      </c>
      <c r="G28" s="35">
        <f>IF('[1]TEP FORECAST'!P197=0,142,IF(G27=258,'[1]TEP OVERVIEW'!H52-258,0))</f>
        <v>142</v>
      </c>
      <c r="H28" s="35">
        <f>IF('[1]TEP FORECAST'!Q197=0,142,IF(H27=258,'[1]TEP OVERVIEW'!I52-258,0))</f>
        <v>142</v>
      </c>
      <c r="I28" s="35">
        <f>IF('[1]TEP FORECAST'!R197=0,142,IF(I27=258,'[1]TEP OVERVIEW'!J52-258,0))</f>
        <v>142</v>
      </c>
      <c r="J28" s="35">
        <f>IF('[1]TEP FORECAST'!S197=0,142,IF(J27=258,'[1]TEP OVERVIEW'!K52-258,0))</f>
        <v>142</v>
      </c>
      <c r="K28" s="35">
        <f>IF('[1]TEP FORECAST'!T197=0,142,IF(K27=258,'[1]TEP OVERVIEW'!L52-258,0))</f>
        <v>142</v>
      </c>
      <c r="L28" s="35">
        <f>IF('[1]TEP FORECAST'!U197=0,142,IF(L27=258,'[1]TEP OVERVIEW'!M52-258,0))</f>
        <v>142</v>
      </c>
      <c r="M28" s="79">
        <v>102</v>
      </c>
      <c r="N28" s="35">
        <f>IF('[1]TEP FORECAST'!W197=0,142,IF(N27=258,'[1]TEP OVERVIEW'!O52-258,0))</f>
        <v>0</v>
      </c>
      <c r="O28" s="35">
        <f>IF('[1]TEP FORECAST'!X197=0,142,IF(O27=258,'[1]TEP OVERVIEW'!P52-258,0))</f>
        <v>0</v>
      </c>
      <c r="P28" s="35">
        <f>IF('[1]TEP FORECAST'!Y197=0,142,IF(P27=258,'[1]TEP OVERVIEW'!Q52-258,0))</f>
        <v>0</v>
      </c>
      <c r="Q28" s="35">
        <f>IF('[1]TEP FORECAST'!Z197=0,142,IF(Q27=258,'[1]TEP OVERVIEW'!R52-258,0))</f>
        <v>0</v>
      </c>
      <c r="R28" s="35">
        <f>IF('[1]TEP FORECAST'!AA197=0,142,IF(R27=258,'[1]TEP OVERVIEW'!S52-258,0))</f>
        <v>0</v>
      </c>
      <c r="S28" s="35">
        <f>IF('[1]TEP FORECAST'!AB197=0,142,IF(S27=258,'[1]TEP OVERVIEW'!T52-258,0))</f>
        <v>0</v>
      </c>
      <c r="T28" s="35">
        <f>IF('[1]TEP FORECAST'!AC197=0,142,IF(T27=258,'[1]TEP OVERVIEW'!U52-258,0))</f>
        <v>0</v>
      </c>
      <c r="U28" s="35">
        <f>IF('[1]TEP FORECAST'!AD197=0,142,IF(U27=258,'[1]TEP OVERVIEW'!V52-258,0))</f>
        <v>0</v>
      </c>
      <c r="V28" s="35">
        <f>IF('[1]TEP FORECAST'!AE197=0,142,IF(V27=258,'[1]TEP OVERVIEW'!W52-258,0))</f>
        <v>0</v>
      </c>
      <c r="W28" s="35">
        <f>IF('[1]TEP FORECAST'!AF197=0,142,IF(W27=258,'[1]TEP OVERVIEW'!X52-258,0))</f>
        <v>0</v>
      </c>
      <c r="X28" s="35">
        <f>IF('[1]TEP FORECAST'!AG197=0,142,IF(X27=258,'[1]TEP OVERVIEW'!Y52-258,0))</f>
        <v>0</v>
      </c>
      <c r="Y28" s="35">
        <f>IF('[1]TEP FORECAST'!AH197=0,142,IF(Y27=258,'[1]TEP OVERVIEW'!Z52-258,0))</f>
        <v>0</v>
      </c>
      <c r="Z28" s="35">
        <f>IF('[1]TEP FORECAST'!AI197=0,142,IF(Z27=258,'[1]TEP OVERVIEW'!AA52-258,0))</f>
        <v>0</v>
      </c>
      <c r="AA28" s="35">
        <f>IF('[1]TEP FORECAST'!AJ197=0,142,IF(AA27=258,'[1]TEP OVERVIEW'!AB52-258,0))</f>
        <v>142</v>
      </c>
      <c r="AB28" s="35">
        <f t="shared" si="2"/>
        <v>142</v>
      </c>
      <c r="AC28" s="36">
        <f t="shared" si="0"/>
        <v>1522</v>
      </c>
    </row>
    <row r="29" spans="1:36" ht="27" customHeight="1" x14ac:dyDescent="0.25">
      <c r="A29" s="27">
        <f t="shared" si="1"/>
        <v>13</v>
      </c>
      <c r="B29" s="42"/>
      <c r="C29" s="34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36">
        <f t="shared" si="0"/>
        <v>0</v>
      </c>
    </row>
    <row r="30" spans="1:36" ht="27" customHeight="1" x14ac:dyDescent="0.25">
      <c r="A30" s="27">
        <v>14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0"/>
        <v>0</v>
      </c>
    </row>
    <row r="31" spans="1:36" ht="27" customHeight="1" x14ac:dyDescent="0.25">
      <c r="A31" s="27">
        <f>A30+1</f>
        <v>15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0"/>
        <v>0</v>
      </c>
    </row>
    <row r="32" spans="1:36" ht="27" customHeight="1" x14ac:dyDescent="0.25">
      <c r="A32" s="27">
        <f>A31+1</f>
        <v>16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0"/>
        <v>0</v>
      </c>
    </row>
    <row r="33" spans="1:29" ht="27" customHeight="1" x14ac:dyDescent="0.25">
      <c r="A33" s="27">
        <v>15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0"/>
        <v>0</v>
      </c>
    </row>
    <row r="34" spans="1:29" ht="27" customHeight="1" x14ac:dyDescent="0.25">
      <c r="A34" s="27">
        <f>A33+1</f>
        <v>16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0"/>
        <v>0</v>
      </c>
    </row>
    <row r="35" spans="1:29" ht="27" customHeight="1" x14ac:dyDescent="0.25">
      <c r="A35" s="27">
        <f>A34+1</f>
        <v>17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0"/>
        <v>0</v>
      </c>
    </row>
    <row r="36" spans="1:29" ht="27" customHeight="1" x14ac:dyDescent="0.25">
      <c r="A36" s="27">
        <v>16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0"/>
        <v>0</v>
      </c>
    </row>
    <row r="37" spans="1:29" ht="27" customHeight="1" x14ac:dyDescent="0.25">
      <c r="A37" s="27">
        <f>A36+1</f>
        <v>17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0"/>
        <v>0</v>
      </c>
    </row>
    <row r="38" spans="1:29" ht="27" customHeight="1" x14ac:dyDescent="0.25">
      <c r="A38" s="27">
        <f>A37+1</f>
        <v>18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0"/>
        <v>0</v>
      </c>
    </row>
    <row r="39" spans="1:29" ht="27" customHeight="1" x14ac:dyDescent="0.25">
      <c r="A39" s="27">
        <v>17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0"/>
        <v>0</v>
      </c>
    </row>
    <row r="40" spans="1:29" ht="27" customHeight="1" x14ac:dyDescent="0.25">
      <c r="A40" s="27">
        <f>A39+1</f>
        <v>18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0"/>
        <v>0</v>
      </c>
    </row>
    <row r="41" spans="1:29" ht="4.5" customHeight="1" x14ac:dyDescent="0.25">
      <c r="A41" s="44"/>
      <c r="B41" s="45"/>
      <c r="C41" s="45"/>
      <c r="D41" s="45"/>
      <c r="E41" s="46"/>
      <c r="F41" s="4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36">
        <f t="shared" si="0"/>
        <v>0</v>
      </c>
    </row>
    <row r="42" spans="1:29" ht="27" customHeight="1" x14ac:dyDescent="0.25">
      <c r="A42" s="48" t="s">
        <v>56</v>
      </c>
      <c r="B42" s="49"/>
      <c r="C42" s="50">
        <f>SUM(C16:C40)</f>
        <v>2482</v>
      </c>
      <c r="D42" s="51">
        <f t="shared" ref="D42:AB42" si="3">SUM(D17:D40)</f>
        <v>1230</v>
      </c>
      <c r="E42" s="51">
        <f t="shared" si="3"/>
        <v>1230</v>
      </c>
      <c r="F42" s="51">
        <f t="shared" si="3"/>
        <v>1230</v>
      </c>
      <c r="G42" s="51">
        <f t="shared" si="3"/>
        <v>1230</v>
      </c>
      <c r="H42" s="51">
        <f t="shared" si="3"/>
        <v>1230</v>
      </c>
      <c r="I42" s="51">
        <f t="shared" si="3"/>
        <v>1230</v>
      </c>
      <c r="J42" s="51">
        <f t="shared" si="3"/>
        <v>1230</v>
      </c>
      <c r="K42" s="51">
        <f t="shared" si="3"/>
        <v>1230</v>
      </c>
      <c r="L42" s="51">
        <f t="shared" si="3"/>
        <v>1230</v>
      </c>
      <c r="M42" s="51">
        <f t="shared" si="3"/>
        <v>1190</v>
      </c>
      <c r="N42" s="51">
        <f t="shared" si="3"/>
        <v>830</v>
      </c>
      <c r="O42" s="51">
        <f t="shared" si="3"/>
        <v>830</v>
      </c>
      <c r="P42" s="51">
        <f t="shared" si="3"/>
        <v>830</v>
      </c>
      <c r="Q42" s="51">
        <f t="shared" si="3"/>
        <v>830</v>
      </c>
      <c r="R42" s="51">
        <f t="shared" si="3"/>
        <v>830</v>
      </c>
      <c r="S42" s="51">
        <f t="shared" si="3"/>
        <v>830</v>
      </c>
      <c r="T42" s="51">
        <f t="shared" si="3"/>
        <v>830</v>
      </c>
      <c r="U42" s="51">
        <f t="shared" si="3"/>
        <v>830</v>
      </c>
      <c r="V42" s="51">
        <f t="shared" si="3"/>
        <v>830</v>
      </c>
      <c r="W42" s="51">
        <f t="shared" si="3"/>
        <v>830</v>
      </c>
      <c r="X42" s="51">
        <f t="shared" si="3"/>
        <v>830</v>
      </c>
      <c r="Y42" s="51">
        <f t="shared" si="3"/>
        <v>830</v>
      </c>
      <c r="Z42" s="51">
        <f t="shared" si="3"/>
        <v>830</v>
      </c>
      <c r="AA42" s="51">
        <f t="shared" si="3"/>
        <v>1230</v>
      </c>
      <c r="AB42" s="51">
        <f t="shared" si="3"/>
        <v>1480</v>
      </c>
      <c r="AC42" s="36">
        <f t="shared" si="0"/>
        <v>24280</v>
      </c>
    </row>
    <row r="43" spans="1:29" x14ac:dyDescent="0.2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52"/>
      <c r="AB43" s="52"/>
    </row>
    <row r="44" spans="1:29" ht="42.75" customHeight="1" x14ac:dyDescent="0.25">
      <c r="A44" s="107" t="s">
        <v>57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9"/>
      <c r="AB44" s="53"/>
    </row>
    <row r="46" spans="1:29" x14ac:dyDescent="0.25">
      <c r="A46" s="99" t="s">
        <v>58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54"/>
    </row>
    <row r="47" spans="1:29" x14ac:dyDescent="0.25">
      <c r="A47" s="99" t="s">
        <v>59</v>
      </c>
      <c r="B47" s="99"/>
      <c r="C47" s="99"/>
      <c r="D47" s="99"/>
      <c r="E47" s="99"/>
      <c r="F47" s="99"/>
      <c r="G47" s="99"/>
      <c r="H47" s="99"/>
    </row>
    <row r="49" spans="1:28" x14ac:dyDescent="0.25">
      <c r="A49" s="99" t="s">
        <v>60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54"/>
    </row>
    <row r="53" spans="1:28" x14ac:dyDescent="0.25">
      <c r="D53" s="1">
        <v>887</v>
      </c>
      <c r="E53" s="1">
        <v>887</v>
      </c>
      <c r="F53" s="1">
        <v>887</v>
      </c>
      <c r="G53" s="1">
        <v>887</v>
      </c>
      <c r="H53" s="1">
        <v>887</v>
      </c>
      <c r="I53" s="1">
        <v>887</v>
      </c>
      <c r="J53" s="1">
        <v>887</v>
      </c>
      <c r="K53" s="1">
        <v>887</v>
      </c>
      <c r="L53" s="1">
        <v>887</v>
      </c>
      <c r="M53" s="1">
        <v>887</v>
      </c>
      <c r="N53" s="1">
        <v>887</v>
      </c>
      <c r="O53" s="1">
        <v>887</v>
      </c>
      <c r="P53" s="1">
        <v>887</v>
      </c>
      <c r="Q53" s="1">
        <v>887</v>
      </c>
      <c r="R53" s="1">
        <v>887</v>
      </c>
      <c r="S53" s="1">
        <v>887</v>
      </c>
      <c r="T53" s="1">
        <v>887</v>
      </c>
      <c r="U53" s="1">
        <v>887</v>
      </c>
      <c r="V53" s="1">
        <v>887</v>
      </c>
      <c r="W53" s="1">
        <v>887</v>
      </c>
      <c r="X53" s="1">
        <v>887</v>
      </c>
      <c r="Y53" s="1">
        <v>887</v>
      </c>
      <c r="Z53" s="1">
        <v>887</v>
      </c>
      <c r="AA53" s="1">
        <v>887</v>
      </c>
    </row>
    <row r="54" spans="1:28" x14ac:dyDescent="0.25">
      <c r="D54" s="1">
        <f>D53-5-60-10</f>
        <v>812</v>
      </c>
      <c r="E54" s="1">
        <f t="shared" ref="E54:AB54" si="4">E53-5-60-10-35</f>
        <v>777</v>
      </c>
      <c r="F54" s="1">
        <f t="shared" si="4"/>
        <v>777</v>
      </c>
      <c r="G54" s="1">
        <f t="shared" si="4"/>
        <v>777</v>
      </c>
      <c r="H54" s="1">
        <f t="shared" si="4"/>
        <v>777</v>
      </c>
      <c r="I54" s="1">
        <f t="shared" si="4"/>
        <v>777</v>
      </c>
      <c r="J54" s="1">
        <f t="shared" si="4"/>
        <v>777</v>
      </c>
      <c r="K54" s="1">
        <f t="shared" si="4"/>
        <v>777</v>
      </c>
      <c r="L54" s="1">
        <f t="shared" si="4"/>
        <v>777</v>
      </c>
      <c r="M54" s="1">
        <f t="shared" si="4"/>
        <v>777</v>
      </c>
      <c r="N54" s="1">
        <f t="shared" si="4"/>
        <v>777</v>
      </c>
      <c r="O54" s="1">
        <f t="shared" si="4"/>
        <v>777</v>
      </c>
      <c r="P54" s="1">
        <f t="shared" si="4"/>
        <v>777</v>
      </c>
      <c r="Q54" s="1">
        <f t="shared" si="4"/>
        <v>777</v>
      </c>
      <c r="R54" s="1">
        <f t="shared" si="4"/>
        <v>777</v>
      </c>
      <c r="S54" s="1">
        <f t="shared" si="4"/>
        <v>777</v>
      </c>
      <c r="T54" s="1">
        <f t="shared" si="4"/>
        <v>777</v>
      </c>
      <c r="U54" s="1">
        <f t="shared" si="4"/>
        <v>777</v>
      </c>
      <c r="V54" s="1">
        <f t="shared" si="4"/>
        <v>777</v>
      </c>
      <c r="W54" s="1">
        <f t="shared" si="4"/>
        <v>777</v>
      </c>
      <c r="X54" s="1">
        <f t="shared" si="4"/>
        <v>777</v>
      </c>
      <c r="Y54" s="1">
        <f t="shared" si="4"/>
        <v>777</v>
      </c>
      <c r="Z54" s="1">
        <f t="shared" si="4"/>
        <v>777</v>
      </c>
      <c r="AA54" s="1">
        <f t="shared" si="4"/>
        <v>777</v>
      </c>
      <c r="AB54" s="1">
        <f t="shared" si="4"/>
        <v>-110</v>
      </c>
    </row>
    <row r="55" spans="1:28" x14ac:dyDescent="0.25">
      <c r="D55" s="55">
        <f>D54-SUM(D69,D72,D73,D71)</f>
        <v>457</v>
      </c>
      <c r="E55" s="55">
        <f t="shared" ref="E55:AA55" si="5">E54-E69-E73</f>
        <v>422</v>
      </c>
      <c r="F55" s="55">
        <f t="shared" si="5"/>
        <v>422</v>
      </c>
      <c r="G55" s="55">
        <f t="shared" si="5"/>
        <v>422</v>
      </c>
      <c r="H55" s="55">
        <f t="shared" si="5"/>
        <v>422</v>
      </c>
      <c r="I55" s="55">
        <f t="shared" si="5"/>
        <v>422</v>
      </c>
      <c r="J55" s="55">
        <f t="shared" si="5"/>
        <v>422</v>
      </c>
      <c r="K55" s="55">
        <f t="shared" si="5"/>
        <v>422</v>
      </c>
      <c r="L55" s="55">
        <f t="shared" si="5"/>
        <v>422</v>
      </c>
      <c r="M55" s="55">
        <f t="shared" si="5"/>
        <v>422</v>
      </c>
      <c r="N55" s="55">
        <f t="shared" si="5"/>
        <v>422</v>
      </c>
      <c r="O55" s="55">
        <f t="shared" si="5"/>
        <v>422</v>
      </c>
      <c r="P55" s="55">
        <f t="shared" si="5"/>
        <v>422</v>
      </c>
      <c r="Q55" s="55">
        <f t="shared" si="5"/>
        <v>422</v>
      </c>
      <c r="R55" s="55">
        <f t="shared" si="5"/>
        <v>422</v>
      </c>
      <c r="S55" s="55">
        <f t="shared" si="5"/>
        <v>422</v>
      </c>
      <c r="T55" s="55">
        <f t="shared" si="5"/>
        <v>422</v>
      </c>
      <c r="U55" s="55">
        <f t="shared" si="5"/>
        <v>422</v>
      </c>
      <c r="V55" s="55">
        <f t="shared" si="5"/>
        <v>422</v>
      </c>
      <c r="W55" s="55">
        <f t="shared" si="5"/>
        <v>422</v>
      </c>
      <c r="X55" s="55">
        <f t="shared" si="5"/>
        <v>422</v>
      </c>
      <c r="Y55" s="55">
        <f t="shared" si="5"/>
        <v>422</v>
      </c>
      <c r="Z55" s="55">
        <f t="shared" si="5"/>
        <v>422</v>
      </c>
      <c r="AA55" s="55">
        <f t="shared" si="5"/>
        <v>422</v>
      </c>
    </row>
    <row r="57" spans="1:28" x14ac:dyDescent="0.25">
      <c r="D57" s="55">
        <f t="shared" ref="D57:AA57" si="6">D55-D61</f>
        <v>457</v>
      </c>
      <c r="E57" s="55">
        <f t="shared" si="6"/>
        <v>422</v>
      </c>
      <c r="F57" s="55">
        <f t="shared" si="6"/>
        <v>422</v>
      </c>
      <c r="G57" s="55">
        <f t="shared" si="6"/>
        <v>422</v>
      </c>
      <c r="H57" s="55">
        <f t="shared" si="6"/>
        <v>422</v>
      </c>
      <c r="I57" s="55">
        <f t="shared" si="6"/>
        <v>422</v>
      </c>
      <c r="J57" s="55">
        <f t="shared" si="6"/>
        <v>422</v>
      </c>
      <c r="K57" s="55">
        <f t="shared" si="6"/>
        <v>422</v>
      </c>
      <c r="L57" s="55">
        <f t="shared" si="6"/>
        <v>422</v>
      </c>
      <c r="M57" s="55">
        <f t="shared" si="6"/>
        <v>422</v>
      </c>
      <c r="N57" s="55">
        <f t="shared" si="6"/>
        <v>422</v>
      </c>
      <c r="O57" s="55">
        <f t="shared" si="6"/>
        <v>422</v>
      </c>
      <c r="P57" s="55">
        <f t="shared" si="6"/>
        <v>422</v>
      </c>
      <c r="Q57" s="55">
        <f t="shared" si="6"/>
        <v>422</v>
      </c>
      <c r="R57" s="55">
        <f t="shared" si="6"/>
        <v>422</v>
      </c>
      <c r="S57" s="55">
        <f t="shared" si="6"/>
        <v>422</v>
      </c>
      <c r="T57" s="55">
        <f t="shared" si="6"/>
        <v>422</v>
      </c>
      <c r="U57" s="55">
        <f t="shared" si="6"/>
        <v>422</v>
      </c>
      <c r="V57" s="55">
        <f t="shared" si="6"/>
        <v>422</v>
      </c>
      <c r="W57" s="55">
        <f t="shared" si="6"/>
        <v>422</v>
      </c>
      <c r="X57" s="55">
        <f t="shared" si="6"/>
        <v>422</v>
      </c>
      <c r="Y57" s="55">
        <f t="shared" si="6"/>
        <v>422</v>
      </c>
      <c r="Z57" s="55">
        <f t="shared" si="6"/>
        <v>422</v>
      </c>
      <c r="AA57" s="55">
        <f t="shared" si="6"/>
        <v>422</v>
      </c>
    </row>
    <row r="58" spans="1:28" x14ac:dyDescent="0.25">
      <c r="D58" s="55">
        <f t="shared" ref="D58:AA58" si="7">D70-D61</f>
        <v>250</v>
      </c>
      <c r="E58" s="55">
        <f t="shared" si="7"/>
        <v>250</v>
      </c>
      <c r="F58" s="55">
        <f t="shared" si="7"/>
        <v>250</v>
      </c>
      <c r="G58" s="55">
        <f t="shared" si="7"/>
        <v>250</v>
      </c>
      <c r="H58" s="55">
        <f t="shared" si="7"/>
        <v>250</v>
      </c>
      <c r="I58" s="55">
        <f t="shared" si="7"/>
        <v>250</v>
      </c>
      <c r="J58" s="55">
        <f t="shared" si="7"/>
        <v>255</v>
      </c>
      <c r="K58" s="55">
        <f t="shared" si="7"/>
        <v>180</v>
      </c>
      <c r="L58" s="55">
        <f t="shared" si="7"/>
        <v>180</v>
      </c>
      <c r="M58" s="55">
        <f t="shared" si="7"/>
        <v>180</v>
      </c>
      <c r="N58" s="55">
        <f t="shared" si="7"/>
        <v>180</v>
      </c>
      <c r="O58" s="55">
        <f t="shared" si="7"/>
        <v>180</v>
      </c>
      <c r="P58" s="55">
        <f t="shared" si="7"/>
        <v>180</v>
      </c>
      <c r="Q58" s="55">
        <f t="shared" si="7"/>
        <v>180</v>
      </c>
      <c r="R58" s="55">
        <f t="shared" si="7"/>
        <v>180</v>
      </c>
      <c r="S58" s="55">
        <f t="shared" si="7"/>
        <v>180</v>
      </c>
      <c r="T58" s="55">
        <f t="shared" si="7"/>
        <v>180</v>
      </c>
      <c r="U58" s="55">
        <f t="shared" si="7"/>
        <v>180</v>
      </c>
      <c r="V58" s="55">
        <f t="shared" si="7"/>
        <v>180</v>
      </c>
      <c r="W58" s="55">
        <f t="shared" si="7"/>
        <v>180</v>
      </c>
      <c r="X58" s="55">
        <f t="shared" si="7"/>
        <v>180</v>
      </c>
      <c r="Y58" s="55">
        <f t="shared" si="7"/>
        <v>180</v>
      </c>
      <c r="Z58" s="55">
        <f t="shared" si="7"/>
        <v>250</v>
      </c>
      <c r="AA58" s="55">
        <f t="shared" si="7"/>
        <v>250</v>
      </c>
    </row>
    <row r="63" spans="1:28" x14ac:dyDescent="0.25">
      <c r="B63" s="56"/>
      <c r="C63" s="56" t="s">
        <v>61</v>
      </c>
      <c r="D63" s="56"/>
    </row>
    <row r="64" spans="1:28" x14ac:dyDescent="0.25">
      <c r="B64" s="56" t="s">
        <v>62</v>
      </c>
      <c r="C64" s="56" t="s">
        <v>63</v>
      </c>
      <c r="D64" s="56">
        <v>823</v>
      </c>
    </row>
    <row r="67" spans="1:29" ht="36" x14ac:dyDescent="0.25">
      <c r="B67" s="57" t="s">
        <v>64</v>
      </c>
      <c r="D67" s="58" t="s">
        <v>18</v>
      </c>
      <c r="E67" s="59" t="s">
        <v>19</v>
      </c>
      <c r="F67" s="59" t="s">
        <v>20</v>
      </c>
      <c r="G67" s="59" t="s">
        <v>21</v>
      </c>
      <c r="H67" s="59" t="s">
        <v>22</v>
      </c>
      <c r="I67" s="59" t="s">
        <v>23</v>
      </c>
      <c r="J67" s="59" t="s">
        <v>24</v>
      </c>
      <c r="K67" s="59" t="s">
        <v>25</v>
      </c>
      <c r="L67" s="59" t="s">
        <v>26</v>
      </c>
      <c r="M67" s="59" t="s">
        <v>27</v>
      </c>
      <c r="N67" s="59" t="s">
        <v>28</v>
      </c>
      <c r="O67" s="59" t="s">
        <v>29</v>
      </c>
      <c r="P67" s="59" t="s">
        <v>30</v>
      </c>
      <c r="Q67" s="59" t="s">
        <v>31</v>
      </c>
      <c r="R67" s="59" t="s">
        <v>32</v>
      </c>
      <c r="S67" s="59" t="s">
        <v>33</v>
      </c>
      <c r="T67" s="59" t="s">
        <v>34</v>
      </c>
      <c r="U67" s="59" t="s">
        <v>35</v>
      </c>
      <c r="V67" s="59" t="s">
        <v>36</v>
      </c>
      <c r="W67" s="59" t="s">
        <v>37</v>
      </c>
      <c r="X67" s="59" t="s">
        <v>38</v>
      </c>
      <c r="Y67" s="59" t="s">
        <v>39</v>
      </c>
      <c r="Z67" s="59" t="s">
        <v>40</v>
      </c>
      <c r="AA67" s="59" t="s">
        <v>41</v>
      </c>
      <c r="AB67" s="58" t="s">
        <v>18</v>
      </c>
      <c r="AC67" s="60" t="s">
        <v>65</v>
      </c>
    </row>
    <row r="68" spans="1:29" x14ac:dyDescent="0.25">
      <c r="A68" s="32">
        <v>1</v>
      </c>
      <c r="B68" s="61" t="s">
        <v>43</v>
      </c>
      <c r="C68" s="62">
        <v>108</v>
      </c>
      <c r="D68" s="63">
        <v>10</v>
      </c>
      <c r="E68" s="64">
        <v>10</v>
      </c>
      <c r="F68" s="64">
        <v>10</v>
      </c>
      <c r="G68" s="64">
        <v>10</v>
      </c>
      <c r="H68" s="64">
        <v>10</v>
      </c>
      <c r="I68" s="64">
        <v>10</v>
      </c>
      <c r="J68" s="64">
        <v>10</v>
      </c>
      <c r="K68" s="64">
        <v>10</v>
      </c>
      <c r="L68" s="64">
        <v>10</v>
      </c>
      <c r="M68" s="64">
        <v>10</v>
      </c>
      <c r="N68" s="64">
        <v>10</v>
      </c>
      <c r="O68" s="64">
        <v>10</v>
      </c>
      <c r="P68" s="64">
        <v>10</v>
      </c>
      <c r="Q68" s="64">
        <v>10</v>
      </c>
      <c r="R68" s="64">
        <v>10</v>
      </c>
      <c r="S68" s="64">
        <v>10</v>
      </c>
      <c r="T68" s="64">
        <v>10</v>
      </c>
      <c r="U68" s="64">
        <v>10</v>
      </c>
      <c r="V68" s="64">
        <v>10</v>
      </c>
      <c r="W68" s="64">
        <v>10</v>
      </c>
      <c r="X68" s="64">
        <v>10</v>
      </c>
      <c r="Y68" s="64">
        <v>10</v>
      </c>
      <c r="Z68" s="64">
        <v>10</v>
      </c>
      <c r="AA68" s="64">
        <v>10</v>
      </c>
      <c r="AB68" s="64">
        <v>10</v>
      </c>
      <c r="AC68" s="65">
        <f t="shared" ref="AC68:AC77" si="8">SUM(D68:AA68)</f>
        <v>240</v>
      </c>
    </row>
    <row r="69" spans="1:29" x14ac:dyDescent="0.25">
      <c r="A69" s="32">
        <f t="shared" ref="A69:A77" si="9">A68+1</f>
        <v>2</v>
      </c>
      <c r="B69" s="61" t="s">
        <v>44</v>
      </c>
      <c r="C69" s="62">
        <v>335</v>
      </c>
      <c r="D69" s="63">
        <f t="shared" ref="D69:AB69" si="10">$C18-D18</f>
        <v>325</v>
      </c>
      <c r="E69" s="64">
        <f t="shared" si="10"/>
        <v>325</v>
      </c>
      <c r="F69" s="64">
        <f t="shared" si="10"/>
        <v>325</v>
      </c>
      <c r="G69" s="64">
        <f t="shared" si="10"/>
        <v>325</v>
      </c>
      <c r="H69" s="64">
        <f t="shared" si="10"/>
        <v>325</v>
      </c>
      <c r="I69" s="64">
        <f t="shared" si="10"/>
        <v>325</v>
      </c>
      <c r="J69" s="64">
        <f t="shared" si="10"/>
        <v>325</v>
      </c>
      <c r="K69" s="64">
        <f t="shared" si="10"/>
        <v>325</v>
      </c>
      <c r="L69" s="64">
        <f t="shared" si="10"/>
        <v>325</v>
      </c>
      <c r="M69" s="64">
        <f t="shared" si="10"/>
        <v>325</v>
      </c>
      <c r="N69" s="64">
        <f t="shared" si="10"/>
        <v>325</v>
      </c>
      <c r="O69" s="64">
        <f t="shared" si="10"/>
        <v>325</v>
      </c>
      <c r="P69" s="64">
        <f t="shared" si="10"/>
        <v>325</v>
      </c>
      <c r="Q69" s="64">
        <f t="shared" si="10"/>
        <v>325</v>
      </c>
      <c r="R69" s="64">
        <f t="shared" si="10"/>
        <v>325</v>
      </c>
      <c r="S69" s="64">
        <f t="shared" si="10"/>
        <v>325</v>
      </c>
      <c r="T69" s="64">
        <f t="shared" si="10"/>
        <v>325</v>
      </c>
      <c r="U69" s="64">
        <f t="shared" si="10"/>
        <v>325</v>
      </c>
      <c r="V69" s="64">
        <f t="shared" si="10"/>
        <v>325</v>
      </c>
      <c r="W69" s="64">
        <f t="shared" si="10"/>
        <v>325</v>
      </c>
      <c r="X69" s="64">
        <f t="shared" si="10"/>
        <v>325</v>
      </c>
      <c r="Y69" s="64">
        <f t="shared" si="10"/>
        <v>325</v>
      </c>
      <c r="Z69" s="64">
        <f t="shared" si="10"/>
        <v>325</v>
      </c>
      <c r="AA69" s="64">
        <f t="shared" si="10"/>
        <v>325</v>
      </c>
      <c r="AB69" s="64">
        <f t="shared" si="10"/>
        <v>325</v>
      </c>
      <c r="AC69" s="65">
        <f t="shared" si="8"/>
        <v>7800</v>
      </c>
    </row>
    <row r="70" spans="1:29" x14ac:dyDescent="0.25">
      <c r="A70" s="32">
        <f t="shared" si="9"/>
        <v>3</v>
      </c>
      <c r="B70" s="61" t="s">
        <v>45</v>
      </c>
      <c r="C70" s="62">
        <v>820</v>
      </c>
      <c r="D70" s="63">
        <f t="shared" ref="D70:AA70" si="11">IF((($C19-D19)+SUM(D69:D69,D71:D72)+10)&gt;($D$64),($D$64)-SUM(D69:D69,D71:D72)-10,($C19-D19))</f>
        <v>250</v>
      </c>
      <c r="E70" s="63">
        <f t="shared" si="11"/>
        <v>250</v>
      </c>
      <c r="F70" s="63">
        <f t="shared" si="11"/>
        <v>250</v>
      </c>
      <c r="G70" s="63">
        <f t="shared" si="11"/>
        <v>250</v>
      </c>
      <c r="H70" s="63">
        <f t="shared" si="11"/>
        <v>250</v>
      </c>
      <c r="I70" s="63">
        <f t="shared" si="11"/>
        <v>250</v>
      </c>
      <c r="J70" s="63">
        <f t="shared" si="11"/>
        <v>255</v>
      </c>
      <c r="K70" s="63">
        <f t="shared" si="11"/>
        <v>180</v>
      </c>
      <c r="L70" s="63">
        <f t="shared" si="11"/>
        <v>180</v>
      </c>
      <c r="M70" s="63">
        <f t="shared" si="11"/>
        <v>180</v>
      </c>
      <c r="N70" s="63">
        <f t="shared" si="11"/>
        <v>180</v>
      </c>
      <c r="O70" s="63">
        <f t="shared" si="11"/>
        <v>180</v>
      </c>
      <c r="P70" s="63">
        <f t="shared" si="11"/>
        <v>180</v>
      </c>
      <c r="Q70" s="63">
        <f t="shared" si="11"/>
        <v>180</v>
      </c>
      <c r="R70" s="63">
        <f t="shared" si="11"/>
        <v>180</v>
      </c>
      <c r="S70" s="63">
        <f t="shared" si="11"/>
        <v>180</v>
      </c>
      <c r="T70" s="63">
        <f t="shared" si="11"/>
        <v>180</v>
      </c>
      <c r="U70" s="63">
        <f t="shared" si="11"/>
        <v>180</v>
      </c>
      <c r="V70" s="63">
        <f t="shared" si="11"/>
        <v>180</v>
      </c>
      <c r="W70" s="63">
        <f t="shared" si="11"/>
        <v>180</v>
      </c>
      <c r="X70" s="63">
        <f t="shared" si="11"/>
        <v>180</v>
      </c>
      <c r="Y70" s="63">
        <f t="shared" si="11"/>
        <v>180</v>
      </c>
      <c r="Z70" s="63">
        <f t="shared" si="11"/>
        <v>250</v>
      </c>
      <c r="AA70" s="63">
        <f t="shared" si="11"/>
        <v>250</v>
      </c>
      <c r="AB70" s="63">
        <f>IF((($C19-AB19)+SUM(AB69:AB69,AB71:AB72)+10)&gt;(888-65),(888-65)-SUM(AB69:AB69,AB71:AB72)-10,($C19-AB19))</f>
        <v>0</v>
      </c>
      <c r="AC70" s="65">
        <f t="shared" si="8"/>
        <v>4955</v>
      </c>
    </row>
    <row r="71" spans="1:29" x14ac:dyDescent="0.25">
      <c r="A71" s="32">
        <f t="shared" si="9"/>
        <v>4</v>
      </c>
      <c r="B71" s="38" t="s">
        <v>46</v>
      </c>
      <c r="C71" s="66">
        <v>191</v>
      </c>
      <c r="D71" s="67">
        <f t="shared" ref="D71:AB71" si="12">$C20-D20</f>
        <v>0</v>
      </c>
      <c r="E71" s="68">
        <f t="shared" si="12"/>
        <v>0</v>
      </c>
      <c r="F71" s="68">
        <f t="shared" si="12"/>
        <v>0</v>
      </c>
      <c r="G71" s="68">
        <f t="shared" si="12"/>
        <v>0</v>
      </c>
      <c r="H71" s="68">
        <f t="shared" si="12"/>
        <v>0</v>
      </c>
      <c r="I71" s="68">
        <f t="shared" si="12"/>
        <v>0</v>
      </c>
      <c r="J71" s="68">
        <f t="shared" si="12"/>
        <v>0</v>
      </c>
      <c r="K71" s="68">
        <f t="shared" si="12"/>
        <v>0</v>
      </c>
      <c r="L71" s="68">
        <f t="shared" si="12"/>
        <v>0</v>
      </c>
      <c r="M71" s="68">
        <f t="shared" si="12"/>
        <v>0</v>
      </c>
      <c r="N71" s="68">
        <f t="shared" si="12"/>
        <v>0</v>
      </c>
      <c r="O71" s="68">
        <f t="shared" si="12"/>
        <v>0</v>
      </c>
      <c r="P71" s="68">
        <f t="shared" si="12"/>
        <v>0</v>
      </c>
      <c r="Q71" s="68">
        <f t="shared" si="12"/>
        <v>0</v>
      </c>
      <c r="R71" s="68">
        <f t="shared" si="12"/>
        <v>0</v>
      </c>
      <c r="S71" s="68">
        <f t="shared" si="12"/>
        <v>0</v>
      </c>
      <c r="T71" s="68">
        <f t="shared" si="12"/>
        <v>0</v>
      </c>
      <c r="U71" s="68">
        <f t="shared" si="12"/>
        <v>0</v>
      </c>
      <c r="V71" s="68">
        <f t="shared" si="12"/>
        <v>0</v>
      </c>
      <c r="W71" s="68">
        <f t="shared" si="12"/>
        <v>0</v>
      </c>
      <c r="X71" s="68">
        <f t="shared" si="12"/>
        <v>0</v>
      </c>
      <c r="Y71" s="68">
        <f t="shared" si="12"/>
        <v>0</v>
      </c>
      <c r="Z71" s="68">
        <f t="shared" si="12"/>
        <v>0</v>
      </c>
      <c r="AA71" s="68">
        <f t="shared" si="12"/>
        <v>0</v>
      </c>
      <c r="AB71" s="68">
        <f t="shared" si="12"/>
        <v>0</v>
      </c>
      <c r="AC71" s="65">
        <f t="shared" si="8"/>
        <v>0</v>
      </c>
    </row>
    <row r="72" spans="1:29" x14ac:dyDescent="0.25">
      <c r="A72" s="32">
        <f t="shared" si="9"/>
        <v>5</v>
      </c>
      <c r="B72" s="61" t="s">
        <v>47</v>
      </c>
      <c r="C72" s="62">
        <v>191</v>
      </c>
      <c r="D72" s="63">
        <f t="shared" ref="D72:AB72" si="13">$C21-D21</f>
        <v>0</v>
      </c>
      <c r="E72" s="64">
        <f t="shared" si="13"/>
        <v>0</v>
      </c>
      <c r="F72" s="64">
        <f t="shared" si="13"/>
        <v>0</v>
      </c>
      <c r="G72" s="64">
        <f t="shared" si="13"/>
        <v>0</v>
      </c>
      <c r="H72" s="64">
        <f t="shared" si="13"/>
        <v>0</v>
      </c>
      <c r="I72" s="64">
        <f t="shared" si="13"/>
        <v>0</v>
      </c>
      <c r="J72" s="64">
        <f t="shared" si="13"/>
        <v>0</v>
      </c>
      <c r="K72" s="64">
        <f t="shared" si="13"/>
        <v>0</v>
      </c>
      <c r="L72" s="64">
        <f t="shared" si="13"/>
        <v>0</v>
      </c>
      <c r="M72" s="64">
        <f t="shared" si="13"/>
        <v>0</v>
      </c>
      <c r="N72" s="64">
        <f t="shared" si="13"/>
        <v>0</v>
      </c>
      <c r="O72" s="64">
        <f t="shared" si="13"/>
        <v>0</v>
      </c>
      <c r="P72" s="64">
        <f t="shared" si="13"/>
        <v>0</v>
      </c>
      <c r="Q72" s="64">
        <f t="shared" si="13"/>
        <v>0</v>
      </c>
      <c r="R72" s="64">
        <f t="shared" si="13"/>
        <v>0</v>
      </c>
      <c r="S72" s="64">
        <f t="shared" si="13"/>
        <v>0</v>
      </c>
      <c r="T72" s="64">
        <f t="shared" si="13"/>
        <v>0</v>
      </c>
      <c r="U72" s="64">
        <f t="shared" si="13"/>
        <v>0</v>
      </c>
      <c r="V72" s="64">
        <f t="shared" si="13"/>
        <v>0</v>
      </c>
      <c r="W72" s="64">
        <f t="shared" si="13"/>
        <v>0</v>
      </c>
      <c r="X72" s="64">
        <f t="shared" si="13"/>
        <v>0</v>
      </c>
      <c r="Y72" s="64">
        <f t="shared" si="13"/>
        <v>0</v>
      </c>
      <c r="Z72" s="64">
        <f t="shared" si="13"/>
        <v>0</v>
      </c>
      <c r="AA72" s="64">
        <f t="shared" si="13"/>
        <v>0</v>
      </c>
      <c r="AB72" s="64">
        <f t="shared" si="13"/>
        <v>0</v>
      </c>
      <c r="AC72" s="65">
        <f t="shared" si="8"/>
        <v>0</v>
      </c>
    </row>
    <row r="73" spans="1:29" x14ac:dyDescent="0.25">
      <c r="A73" s="32">
        <f t="shared" si="9"/>
        <v>6</v>
      </c>
      <c r="B73" s="69" t="s">
        <v>48</v>
      </c>
      <c r="C73" s="70">
        <v>191</v>
      </c>
      <c r="D73" s="71">
        <f t="shared" ref="D73:AB73" si="14">$C22-D22</f>
        <v>30</v>
      </c>
      <c r="E73" s="72">
        <f t="shared" si="14"/>
        <v>30</v>
      </c>
      <c r="F73" s="72">
        <f t="shared" si="14"/>
        <v>30</v>
      </c>
      <c r="G73" s="72">
        <f t="shared" si="14"/>
        <v>30</v>
      </c>
      <c r="H73" s="72">
        <f t="shared" si="14"/>
        <v>30</v>
      </c>
      <c r="I73" s="72">
        <f t="shared" si="14"/>
        <v>30</v>
      </c>
      <c r="J73" s="72">
        <f t="shared" si="14"/>
        <v>30</v>
      </c>
      <c r="K73" s="72">
        <f t="shared" si="14"/>
        <v>30</v>
      </c>
      <c r="L73" s="72">
        <f t="shared" si="14"/>
        <v>30</v>
      </c>
      <c r="M73" s="72">
        <f t="shared" si="14"/>
        <v>30</v>
      </c>
      <c r="N73" s="72">
        <f t="shared" si="14"/>
        <v>30</v>
      </c>
      <c r="O73" s="72">
        <f t="shared" si="14"/>
        <v>30</v>
      </c>
      <c r="P73" s="72">
        <f t="shared" si="14"/>
        <v>30</v>
      </c>
      <c r="Q73" s="72">
        <f t="shared" si="14"/>
        <v>30</v>
      </c>
      <c r="R73" s="72">
        <f t="shared" si="14"/>
        <v>30</v>
      </c>
      <c r="S73" s="72">
        <f t="shared" si="14"/>
        <v>30</v>
      </c>
      <c r="T73" s="72">
        <f t="shared" si="14"/>
        <v>30</v>
      </c>
      <c r="U73" s="72">
        <f t="shared" si="14"/>
        <v>30</v>
      </c>
      <c r="V73" s="72">
        <f t="shared" si="14"/>
        <v>30</v>
      </c>
      <c r="W73" s="72">
        <f t="shared" si="14"/>
        <v>30</v>
      </c>
      <c r="X73" s="72">
        <f t="shared" si="14"/>
        <v>30</v>
      </c>
      <c r="Y73" s="72">
        <f t="shared" si="14"/>
        <v>30</v>
      </c>
      <c r="Z73" s="72">
        <f t="shared" si="14"/>
        <v>30</v>
      </c>
      <c r="AA73" s="72">
        <f t="shared" si="14"/>
        <v>30</v>
      </c>
      <c r="AB73" s="72">
        <f t="shared" si="14"/>
        <v>30</v>
      </c>
      <c r="AC73" s="65">
        <f t="shared" si="8"/>
        <v>720</v>
      </c>
    </row>
    <row r="74" spans="1:29" x14ac:dyDescent="0.25">
      <c r="A74" s="32">
        <f t="shared" si="9"/>
        <v>7</v>
      </c>
      <c r="B74" s="33" t="s">
        <v>49</v>
      </c>
      <c r="C74" s="73">
        <v>171</v>
      </c>
      <c r="D74" s="74">
        <f t="shared" ref="D74:AB74" si="15">$C23-D23</f>
        <v>171</v>
      </c>
      <c r="E74" s="75">
        <f t="shared" si="15"/>
        <v>171</v>
      </c>
      <c r="F74" s="75">
        <f t="shared" si="15"/>
        <v>171</v>
      </c>
      <c r="G74" s="75">
        <f t="shared" si="15"/>
        <v>171</v>
      </c>
      <c r="H74" s="75">
        <f t="shared" si="15"/>
        <v>171</v>
      </c>
      <c r="I74" s="75">
        <f t="shared" si="15"/>
        <v>171</v>
      </c>
      <c r="J74" s="75">
        <f t="shared" si="15"/>
        <v>171</v>
      </c>
      <c r="K74" s="75">
        <f t="shared" si="15"/>
        <v>171</v>
      </c>
      <c r="L74" s="75">
        <f t="shared" si="15"/>
        <v>171</v>
      </c>
      <c r="M74" s="75">
        <f t="shared" si="15"/>
        <v>171</v>
      </c>
      <c r="N74" s="75">
        <f t="shared" si="15"/>
        <v>171</v>
      </c>
      <c r="O74" s="75">
        <f t="shared" si="15"/>
        <v>171</v>
      </c>
      <c r="P74" s="75">
        <f t="shared" si="15"/>
        <v>171</v>
      </c>
      <c r="Q74" s="75">
        <f t="shared" si="15"/>
        <v>171</v>
      </c>
      <c r="R74" s="75">
        <f t="shared" si="15"/>
        <v>171</v>
      </c>
      <c r="S74" s="75">
        <f t="shared" si="15"/>
        <v>171</v>
      </c>
      <c r="T74" s="75">
        <f t="shared" si="15"/>
        <v>171</v>
      </c>
      <c r="U74" s="75">
        <f t="shared" si="15"/>
        <v>171</v>
      </c>
      <c r="V74" s="75">
        <f t="shared" si="15"/>
        <v>171</v>
      </c>
      <c r="W74" s="75">
        <f t="shared" si="15"/>
        <v>171</v>
      </c>
      <c r="X74" s="75">
        <f t="shared" si="15"/>
        <v>171</v>
      </c>
      <c r="Y74" s="75">
        <f t="shared" si="15"/>
        <v>171</v>
      </c>
      <c r="Z74" s="75">
        <f t="shared" si="15"/>
        <v>171</v>
      </c>
      <c r="AA74" s="75">
        <f t="shared" si="15"/>
        <v>171</v>
      </c>
      <c r="AB74" s="75">
        <f t="shared" si="15"/>
        <v>171</v>
      </c>
      <c r="AC74" s="65">
        <f t="shared" si="8"/>
        <v>4104</v>
      </c>
    </row>
    <row r="75" spans="1:29" x14ac:dyDescent="0.25">
      <c r="A75" s="32">
        <f t="shared" si="9"/>
        <v>8</v>
      </c>
      <c r="B75" s="33" t="s">
        <v>50</v>
      </c>
      <c r="C75" s="73">
        <v>342</v>
      </c>
      <c r="D75" s="74">
        <f t="shared" ref="D75:AB75" si="16">IF(($C24-D24)&gt;315,315,($C24-D24))</f>
        <v>315</v>
      </c>
      <c r="E75" s="74">
        <f t="shared" si="16"/>
        <v>315</v>
      </c>
      <c r="F75" s="74">
        <f t="shared" si="16"/>
        <v>315</v>
      </c>
      <c r="G75" s="74">
        <f t="shared" si="16"/>
        <v>315</v>
      </c>
      <c r="H75" s="74">
        <f t="shared" si="16"/>
        <v>315</v>
      </c>
      <c r="I75" s="74">
        <f t="shared" si="16"/>
        <v>315</v>
      </c>
      <c r="J75" s="74">
        <f t="shared" si="16"/>
        <v>315</v>
      </c>
      <c r="K75" s="74">
        <f t="shared" si="16"/>
        <v>315</v>
      </c>
      <c r="L75" s="74">
        <f t="shared" si="16"/>
        <v>315</v>
      </c>
      <c r="M75" s="74">
        <f t="shared" si="16"/>
        <v>315</v>
      </c>
      <c r="N75" s="74">
        <f t="shared" si="16"/>
        <v>315</v>
      </c>
      <c r="O75" s="74">
        <f t="shared" si="16"/>
        <v>315</v>
      </c>
      <c r="P75" s="74">
        <f t="shared" si="16"/>
        <v>315</v>
      </c>
      <c r="Q75" s="74">
        <f t="shared" si="16"/>
        <v>315</v>
      </c>
      <c r="R75" s="74">
        <f t="shared" si="16"/>
        <v>315</v>
      </c>
      <c r="S75" s="74">
        <f t="shared" si="16"/>
        <v>315</v>
      </c>
      <c r="T75" s="74">
        <f t="shared" si="16"/>
        <v>315</v>
      </c>
      <c r="U75" s="74">
        <f t="shared" si="16"/>
        <v>315</v>
      </c>
      <c r="V75" s="74">
        <f t="shared" si="16"/>
        <v>315</v>
      </c>
      <c r="W75" s="74">
        <f t="shared" si="16"/>
        <v>315</v>
      </c>
      <c r="X75" s="74">
        <f t="shared" si="16"/>
        <v>315</v>
      </c>
      <c r="Y75" s="74">
        <f t="shared" si="16"/>
        <v>315</v>
      </c>
      <c r="Z75" s="74">
        <f t="shared" si="16"/>
        <v>315</v>
      </c>
      <c r="AA75" s="74">
        <f t="shared" si="16"/>
        <v>315</v>
      </c>
      <c r="AB75" s="74">
        <f t="shared" si="16"/>
        <v>315</v>
      </c>
      <c r="AC75" s="65">
        <f t="shared" si="8"/>
        <v>7560</v>
      </c>
    </row>
    <row r="76" spans="1:29" x14ac:dyDescent="0.25">
      <c r="A76" s="32">
        <f t="shared" si="9"/>
        <v>9</v>
      </c>
      <c r="B76" s="33" t="s">
        <v>51</v>
      </c>
      <c r="C76" s="73">
        <v>150</v>
      </c>
      <c r="D76" s="74">
        <f t="shared" ref="D76:AB76" si="17">$C25-D25</f>
        <v>0</v>
      </c>
      <c r="E76" s="75">
        <f t="shared" si="17"/>
        <v>0</v>
      </c>
      <c r="F76" s="75">
        <f t="shared" si="17"/>
        <v>0</v>
      </c>
      <c r="G76" s="75">
        <f t="shared" si="17"/>
        <v>0</v>
      </c>
      <c r="H76" s="75">
        <f t="shared" si="17"/>
        <v>0</v>
      </c>
      <c r="I76" s="75">
        <f t="shared" si="17"/>
        <v>0</v>
      </c>
      <c r="J76" s="75">
        <f t="shared" si="17"/>
        <v>0</v>
      </c>
      <c r="K76" s="75">
        <f t="shared" si="17"/>
        <v>0</v>
      </c>
      <c r="L76" s="75">
        <f t="shared" si="17"/>
        <v>0</v>
      </c>
      <c r="M76" s="75">
        <f t="shared" si="17"/>
        <v>0</v>
      </c>
      <c r="N76" s="75">
        <f t="shared" si="17"/>
        <v>0</v>
      </c>
      <c r="O76" s="75">
        <f t="shared" si="17"/>
        <v>0</v>
      </c>
      <c r="P76" s="75">
        <f t="shared" si="17"/>
        <v>0</v>
      </c>
      <c r="Q76" s="75">
        <f t="shared" si="17"/>
        <v>0</v>
      </c>
      <c r="R76" s="75">
        <f t="shared" si="17"/>
        <v>0</v>
      </c>
      <c r="S76" s="75">
        <f t="shared" si="17"/>
        <v>0</v>
      </c>
      <c r="T76" s="75">
        <f t="shared" si="17"/>
        <v>0</v>
      </c>
      <c r="U76" s="75">
        <f t="shared" si="17"/>
        <v>0</v>
      </c>
      <c r="V76" s="75">
        <f t="shared" si="17"/>
        <v>0</v>
      </c>
      <c r="W76" s="75">
        <f t="shared" si="17"/>
        <v>0</v>
      </c>
      <c r="X76" s="75">
        <f t="shared" si="17"/>
        <v>0</v>
      </c>
      <c r="Y76" s="75">
        <f t="shared" si="17"/>
        <v>0</v>
      </c>
      <c r="Z76" s="75">
        <f t="shared" si="17"/>
        <v>0</v>
      </c>
      <c r="AA76" s="75">
        <f t="shared" si="17"/>
        <v>0</v>
      </c>
      <c r="AB76" s="75">
        <f t="shared" si="17"/>
        <v>0</v>
      </c>
      <c r="AC76" s="65">
        <f t="shared" si="8"/>
        <v>0</v>
      </c>
    </row>
    <row r="77" spans="1:29" x14ac:dyDescent="0.25">
      <c r="A77" s="76">
        <f t="shared" si="9"/>
        <v>10</v>
      </c>
      <c r="B77" s="33" t="s">
        <v>52</v>
      </c>
      <c r="C77" s="73" t="s">
        <v>66</v>
      </c>
      <c r="D77" s="74">
        <f t="shared" ref="D77:AB77" si="18">$C26-D26</f>
        <v>38</v>
      </c>
      <c r="E77" s="75">
        <f t="shared" si="18"/>
        <v>38</v>
      </c>
      <c r="F77" s="75">
        <f t="shared" si="18"/>
        <v>38</v>
      </c>
      <c r="G77" s="75">
        <f t="shared" si="18"/>
        <v>38</v>
      </c>
      <c r="H77" s="75">
        <f t="shared" si="18"/>
        <v>38</v>
      </c>
      <c r="I77" s="75">
        <f t="shared" si="18"/>
        <v>38</v>
      </c>
      <c r="J77" s="75">
        <f t="shared" si="18"/>
        <v>33</v>
      </c>
      <c r="K77" s="75">
        <f t="shared" si="18"/>
        <v>108</v>
      </c>
      <c r="L77" s="75">
        <f t="shared" si="18"/>
        <v>108</v>
      </c>
      <c r="M77" s="75">
        <f t="shared" si="18"/>
        <v>108</v>
      </c>
      <c r="N77" s="75">
        <f t="shared" si="18"/>
        <v>108</v>
      </c>
      <c r="O77" s="75">
        <f t="shared" si="18"/>
        <v>108</v>
      </c>
      <c r="P77" s="75">
        <f t="shared" si="18"/>
        <v>108</v>
      </c>
      <c r="Q77" s="75">
        <f t="shared" si="18"/>
        <v>108</v>
      </c>
      <c r="R77" s="75">
        <f t="shared" si="18"/>
        <v>108</v>
      </c>
      <c r="S77" s="75">
        <f t="shared" si="18"/>
        <v>108</v>
      </c>
      <c r="T77" s="75">
        <f t="shared" si="18"/>
        <v>108</v>
      </c>
      <c r="U77" s="75">
        <f t="shared" si="18"/>
        <v>108</v>
      </c>
      <c r="V77" s="75">
        <f t="shared" si="18"/>
        <v>108</v>
      </c>
      <c r="W77" s="75">
        <f t="shared" si="18"/>
        <v>108</v>
      </c>
      <c r="X77" s="75">
        <f t="shared" si="18"/>
        <v>108</v>
      </c>
      <c r="Y77" s="75">
        <f t="shared" si="18"/>
        <v>108</v>
      </c>
      <c r="Z77" s="75">
        <f t="shared" si="18"/>
        <v>38</v>
      </c>
      <c r="AA77" s="75">
        <f t="shared" si="18"/>
        <v>38</v>
      </c>
      <c r="AB77" s="75">
        <f t="shared" si="18"/>
        <v>38</v>
      </c>
      <c r="AC77" s="65">
        <f t="shared" si="8"/>
        <v>1957</v>
      </c>
    </row>
    <row r="78" spans="1:29" x14ac:dyDescent="0.25">
      <c r="A78" s="77"/>
      <c r="B78" s="77"/>
      <c r="C78" s="77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</row>
    <row r="79" spans="1:29" x14ac:dyDescent="0.25">
      <c r="A79" s="77"/>
      <c r="B79" s="77"/>
      <c r="C79" s="77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</row>
    <row r="80" spans="1:29" x14ac:dyDescent="0.25"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</sheetData>
  <mergeCells count="19">
    <mergeCell ref="C2:AA2"/>
    <mergeCell ref="C3:AA3"/>
    <mergeCell ref="C5:X5"/>
    <mergeCell ref="A8:B8"/>
    <mergeCell ref="C8:J8"/>
    <mergeCell ref="O8:AA11"/>
    <mergeCell ref="A9:B9"/>
    <mergeCell ref="C9:J9"/>
    <mergeCell ref="A10:B10"/>
    <mergeCell ref="C10:J10"/>
    <mergeCell ref="A46:AA46"/>
    <mergeCell ref="A47:H47"/>
    <mergeCell ref="A49:AA49"/>
    <mergeCell ref="A11:B11"/>
    <mergeCell ref="C11:J11"/>
    <mergeCell ref="A13:B13"/>
    <mergeCell ref="C13:J13"/>
    <mergeCell ref="D15:AA15"/>
    <mergeCell ref="A44:AA44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Un-DNR 6-5</vt:lpstr>
      <vt:lpstr>Daily Un-DNR 6-6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Nickolaus</dc:creator>
  <cp:lastModifiedBy>Tillman, Dawn</cp:lastModifiedBy>
  <dcterms:created xsi:type="dcterms:W3CDTF">2015-06-04T15:11:56Z</dcterms:created>
  <dcterms:modified xsi:type="dcterms:W3CDTF">2015-06-04T18:00:44Z</dcterms:modified>
</cp:coreProperties>
</file>