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225" windowWidth="5970" windowHeight="6360" tabRatio="996" activeTab="2"/>
  </bookViews>
  <sheets>
    <sheet name="ATRR Rate Template - Page 1" sheetId="35" r:id="rId1"/>
    <sheet name="ATRR Rate Template - Page 2" sheetId="20" r:id="rId2"/>
    <sheet name="ATRR Rate Template - Page 3" sheetId="34" r:id="rId3"/>
    <sheet name="ATRR Rate Template - Page 4" sheetId="33" r:id="rId4"/>
    <sheet name="Schedule 1" sheetId="19" r:id="rId5"/>
    <sheet name="Worksheet A" sheetId="4" r:id="rId6"/>
    <sheet name="Worksheet B" sheetId="6" r:id="rId7"/>
    <sheet name="Worksheet C" sheetId="12" r:id="rId8"/>
    <sheet name="Worksheet D" sheetId="11" r:id="rId9"/>
    <sheet name="Worksheet E" sheetId="10" r:id="rId10"/>
    <sheet name="Worksheet F" sheetId="14" r:id="rId11"/>
    <sheet name="Worksheet G" sheetId="25" r:id="rId12"/>
    <sheet name="Worksheet J" sheetId="42" r:id="rId13"/>
    <sheet name="Worksheet K" sheetId="52" r:id="rId14"/>
    <sheet name="Worksheet L" sheetId="45" r:id="rId15"/>
  </sheets>
  <externalReferences>
    <externalReference r:id="rId16"/>
  </externalReferences>
  <definedNames>
    <definedName name="_p.choice">#REF!</definedName>
    <definedName name="AA.print">#REF!</definedName>
    <definedName name="AB.print">#REF!</definedName>
    <definedName name="AO.print">#REF!</definedName>
    <definedName name="AV.FM.1..adjusted..print">#REF!</definedName>
    <definedName name="AV.FM.1.print">#REF!</definedName>
    <definedName name="BA.print">#REF!</definedName>
    <definedName name="BB.print">#REF!</definedName>
    <definedName name="BG.print">#REF!</definedName>
    <definedName name="BK..FM1.Adjusted..print">#REF!</definedName>
    <definedName name="BK..FM1.ROR..print">#REF!</definedName>
    <definedName name="DATA1" localSheetId="13">#REF!</definedName>
    <definedName name="DATA1">#REF!</definedName>
    <definedName name="DATA10" localSheetId="13">#REF!</definedName>
    <definedName name="DATA10">#REF!</definedName>
    <definedName name="DATA2" localSheetId="13">#REF!</definedName>
    <definedName name="DATA2">#REF!</definedName>
    <definedName name="DATA3" localSheetId="13">#REF!</definedName>
    <definedName name="DATA3">#REF!</definedName>
    <definedName name="DATA4" localSheetId="13">#REF!</definedName>
    <definedName name="DATA4">#REF!</definedName>
    <definedName name="DATA5" localSheetId="13">#REF!</definedName>
    <definedName name="DATA5">#REF!</definedName>
    <definedName name="DATA6" localSheetId="13">#REF!</definedName>
    <definedName name="DATA6">#REF!</definedName>
    <definedName name="DATA7" localSheetId="13">#REF!</definedName>
    <definedName name="DATA7">#REF!</definedName>
    <definedName name="DATA8" localSheetId="13">#REF!</definedName>
    <definedName name="DATA8">#REF!</definedName>
    <definedName name="DATA9" localSheetId="13">#REF!</definedName>
    <definedName name="DATA9">#REF!</definedName>
    <definedName name="Levelized..FM1.ROR..print">#REF!</definedName>
    <definedName name="Print.selection.print">#REF!</definedName>
    <definedName name="_xlnm.Print_Area" localSheetId="0">'ATRR Rate Template - Page 1'!$A$1:$L$36</definedName>
    <definedName name="_xlnm.Print_Area" localSheetId="1">'ATRR Rate Template - Page 2'!$A$1:$L$44</definedName>
    <definedName name="_xlnm.Print_Area" localSheetId="2">'ATRR Rate Template - Page 3'!$A$1:$F$22</definedName>
    <definedName name="_xlnm.Print_Area" localSheetId="3">'ATRR Rate Template - Page 4'!$A$1:$L$29</definedName>
    <definedName name="_xlnm.Print_Area" localSheetId="4">'Schedule 1'!$A$1:$H$31</definedName>
    <definedName name="_xlnm.Print_Area" localSheetId="5">'Worksheet A'!$A$1:$E$52</definedName>
    <definedName name="_xlnm.Print_Area" localSheetId="6">'Worksheet B'!$A$1:$G$44</definedName>
    <definedName name="_xlnm.Print_Area" localSheetId="7">'Worksheet C'!$A$1:$F$32</definedName>
    <definedName name="_xlnm.Print_Area" localSheetId="8">'Worksheet D'!$A$1:$H$50</definedName>
    <definedName name="_xlnm.Print_Area" localSheetId="9">'Worksheet E'!$A$1:$H$26</definedName>
    <definedName name="_xlnm.Print_Area" localSheetId="10">'Worksheet F'!$A$1:$G$36</definedName>
    <definedName name="_xlnm.Print_Area" localSheetId="11">'Worksheet G'!$A$1:$Q$20</definedName>
    <definedName name="_xlnm.Print_Area" localSheetId="12">'Worksheet J'!$A$1:$H$28</definedName>
    <definedName name="_xlnm.Print_Area" localSheetId="13">'Worksheet K'!$A$1:$M$49</definedName>
    <definedName name="_xlnm.Print_Area" localSheetId="14">'Worksheet L'!$A$1:$G$52</definedName>
    <definedName name="_xlnm.Print_Titles" localSheetId="3">'ATRR Rate Template - Page 4'!$1:$10</definedName>
    <definedName name="_xlnm.Print_Titles" localSheetId="10">'Worksheet F'!$1:$4</definedName>
    <definedName name="_xlnm.Print_Titles" localSheetId="11">'Worksheet G'!$1:$8</definedName>
    <definedName name="PSOallocatorsH">'[1]PSO Historical TCOS'!$I$329:$J$340</definedName>
    <definedName name="PSOallocatorsP">'[1]PSO Projected TCOS'!$I$329:$J$340</definedName>
    <definedName name="SWPallocatorsH">'[1]SWP Historical TCOS'!$I$329:$J$340</definedName>
    <definedName name="SWPallocatorsP">'[1]SWP Projected TCOS'!$I$329:$J$340</definedName>
    <definedName name="TEST0" localSheetId="13">#REF!</definedName>
    <definedName name="TEST0">#REF!</definedName>
    <definedName name="TESTHKEY" localSheetId="13">#REF!</definedName>
    <definedName name="TESTHKEY">#REF!</definedName>
    <definedName name="TESTKEYS" localSheetId="13">#REF!</definedName>
    <definedName name="TESTKEYS">#REF!</definedName>
    <definedName name="TESTVKEY" localSheetId="13">#REF!</definedName>
    <definedName name="TESTVKEY">#REF!</definedName>
  </definedNames>
  <calcPr calcId="145621"/>
</workbook>
</file>

<file path=xl/calcChain.xml><?xml version="1.0" encoding="utf-8"?>
<calcChain xmlns="http://schemas.openxmlformats.org/spreadsheetml/2006/main">
  <c r="D18" i="10" l="1"/>
  <c r="I30" i="52" l="1"/>
  <c r="I38" i="52" s="1"/>
  <c r="K42" i="52" l="1"/>
  <c r="J42" i="52"/>
  <c r="I42" i="52"/>
  <c r="K21" i="52"/>
  <c r="G25" i="19"/>
  <c r="K24" i="35" l="1"/>
  <c r="F19" i="25" l="1"/>
  <c r="G19" i="25"/>
  <c r="H19" i="25"/>
  <c r="I19" i="25"/>
  <c r="J19" i="25"/>
  <c r="K19" i="25"/>
  <c r="L19" i="25"/>
  <c r="M19" i="25"/>
  <c r="N19" i="25"/>
  <c r="O19" i="25"/>
  <c r="P19" i="25"/>
  <c r="E19" i="25"/>
  <c r="Q12" i="25" l="1"/>
  <c r="C12" i="25" s="1"/>
  <c r="Q13" i="25"/>
  <c r="C13" i="25" s="1"/>
  <c r="Q14" i="25"/>
  <c r="C14" i="25" s="1"/>
  <c r="Q15" i="25"/>
  <c r="C15" i="25" s="1"/>
  <c r="Q16" i="25"/>
  <c r="Q17" i="25"/>
  <c r="C17" i="25" s="1"/>
  <c r="Q11" i="25"/>
  <c r="C16" i="25"/>
  <c r="C11" i="25" l="1"/>
  <c r="Q19" i="25"/>
  <c r="D15" i="10"/>
  <c r="J35" i="20" l="1"/>
  <c r="E22" i="12" l="1"/>
  <c r="E20" i="12"/>
  <c r="F41" i="6" l="1"/>
  <c r="F16" i="6" s="1"/>
  <c r="F14" i="6" l="1"/>
  <c r="F17" i="6"/>
  <c r="F21" i="6"/>
  <c r="F13" i="6"/>
  <c r="F22" i="6"/>
  <c r="F18" i="6"/>
  <c r="F15" i="6"/>
  <c r="F19" i="6"/>
  <c r="F12" i="6"/>
  <c r="E20" i="20" l="1"/>
  <c r="E8" i="45" l="1"/>
  <c r="B26" i="4"/>
  <c r="B27" i="4" s="1"/>
  <c r="B28" i="4" s="1"/>
  <c r="B29" i="4" s="1"/>
  <c r="B30" i="4" s="1"/>
  <c r="B31" i="4" s="1"/>
  <c r="B34" i="4" s="1"/>
  <c r="B35" i="4" s="1"/>
  <c r="B38" i="4" s="1"/>
  <c r="B39" i="4" s="1"/>
  <c r="B40" i="4" s="1"/>
  <c r="B41" i="4" s="1"/>
  <c r="B42" i="4" s="1"/>
  <c r="B44" i="4" s="1"/>
  <c r="B48" i="4" s="1"/>
  <c r="B16" i="4"/>
  <c r="G15" i="14" l="1"/>
  <c r="G17" i="14"/>
  <c r="G18" i="14"/>
  <c r="G19" i="14"/>
  <c r="G20" i="14"/>
  <c r="G21" i="14"/>
  <c r="G22" i="14"/>
  <c r="G23" i="14"/>
  <c r="G24" i="14"/>
  <c r="G25" i="14"/>
  <c r="G26" i="14"/>
  <c r="G27" i="14"/>
  <c r="G14" i="14"/>
  <c r="E30" i="14"/>
  <c r="E29" i="14"/>
  <c r="E26" i="45"/>
  <c r="E25" i="45"/>
  <c r="F20" i="6" l="1"/>
  <c r="G30" i="14" l="1"/>
  <c r="L14" i="20"/>
  <c r="G11" i="19"/>
  <c r="D18" i="42"/>
  <c r="G15" i="11"/>
  <c r="E42" i="4"/>
  <c r="E31" i="4"/>
  <c r="D21" i="10"/>
  <c r="D19" i="10"/>
  <c r="E18" i="45"/>
  <c r="E20" i="45"/>
  <c r="E16" i="45"/>
  <c r="E12" i="45"/>
  <c r="E11" i="45"/>
  <c r="G19" i="6"/>
  <c r="D27" i="45"/>
  <c r="D14" i="45"/>
  <c r="D22" i="45" s="1"/>
  <c r="C14" i="45"/>
  <c r="C41" i="45" s="1"/>
  <c r="C42" i="45" s="1"/>
  <c r="C24" i="12"/>
  <c r="C27" i="12" s="1"/>
  <c r="G23" i="20" s="1"/>
  <c r="G22" i="6"/>
  <c r="E41" i="20"/>
  <c r="A18" i="42"/>
  <c r="A19" i="42" s="1"/>
  <c r="G13" i="42"/>
  <c r="G14" i="42"/>
  <c r="G12" i="42"/>
  <c r="G11" i="42"/>
  <c r="G10" i="42"/>
  <c r="G9" i="42"/>
  <c r="G8" i="42"/>
  <c r="G7" i="42"/>
  <c r="F15" i="42"/>
  <c r="E15" i="42"/>
  <c r="F34" i="14"/>
  <c r="E34" i="14"/>
  <c r="A14" i="14"/>
  <c r="A15" i="14" s="1"/>
  <c r="A16" i="14" s="1"/>
  <c r="A17" i="14" s="1"/>
  <c r="A18" i="14" s="1"/>
  <c r="A19" i="14" s="1"/>
  <c r="A20" i="14" s="1"/>
  <c r="A21" i="14" s="1"/>
  <c r="A22" i="14" s="1"/>
  <c r="A23" i="14" s="1"/>
  <c r="A24" i="14" s="1"/>
  <c r="A25" i="14" s="1"/>
  <c r="A26" i="14" s="1"/>
  <c r="A27" i="14" s="1"/>
  <c r="A28" i="14" s="1"/>
  <c r="A24" i="35"/>
  <c r="A25" i="35" s="1"/>
  <c r="L33" i="20"/>
  <c r="E36" i="20"/>
  <c r="E44" i="20"/>
  <c r="E38" i="20"/>
  <c r="E25" i="20"/>
  <c r="E16" i="35"/>
  <c r="E14" i="35"/>
  <c r="E15" i="35"/>
  <c r="E23" i="11"/>
  <c r="G32" i="20"/>
  <c r="C15" i="42"/>
  <c r="D30" i="19"/>
  <c r="D29" i="19"/>
  <c r="D28" i="19"/>
  <c r="D27" i="19"/>
  <c r="E30" i="19"/>
  <c r="E29" i="19"/>
  <c r="L19" i="20"/>
  <c r="L16" i="20"/>
  <c r="E16" i="19"/>
  <c r="E25" i="19"/>
  <c r="D15" i="42"/>
  <c r="G21" i="6"/>
  <c r="G20" i="6"/>
  <c r="G18" i="6"/>
  <c r="G17" i="6"/>
  <c r="G16" i="6"/>
  <c r="G14" i="6"/>
  <c r="F24" i="6"/>
  <c r="L15" i="20" s="1"/>
  <c r="G13" i="20"/>
  <c r="E28" i="19"/>
  <c r="G14" i="20"/>
  <c r="G13" i="6"/>
  <c r="G12" i="6"/>
  <c r="G15" i="6"/>
  <c r="E27" i="19"/>
  <c r="E26" i="19"/>
  <c r="D26" i="19"/>
  <c r="A1" i="33"/>
  <c r="F8" i="34"/>
  <c r="E8" i="34"/>
  <c r="D8" i="34"/>
  <c r="A8" i="34"/>
  <c r="A1" i="34"/>
  <c r="L34" i="20"/>
  <c r="L8" i="20"/>
  <c r="E10" i="35" s="1"/>
  <c r="J8" i="20"/>
  <c r="G8" i="20"/>
  <c r="E8" i="20"/>
  <c r="D8" i="20"/>
  <c r="A8" i="20"/>
  <c r="A1" i="20"/>
  <c r="E20" i="35"/>
  <c r="F19" i="34"/>
  <c r="E10" i="45"/>
  <c r="E13" i="45"/>
  <c r="D20" i="10"/>
  <c r="D22" i="10"/>
  <c r="G29" i="14"/>
  <c r="E24" i="6"/>
  <c r="G15" i="20" s="1"/>
  <c r="G16" i="19" l="1"/>
  <c r="J23" i="52"/>
  <c r="J41" i="52" s="1"/>
  <c r="J43" i="52" s="1"/>
  <c r="G20" i="19" s="1"/>
  <c r="C18" i="42"/>
  <c r="A20" i="42"/>
  <c r="E50" i="11"/>
  <c r="G35" i="20"/>
  <c r="G36" i="20" s="1"/>
  <c r="E44" i="4"/>
  <c r="E50" i="4" s="1"/>
  <c r="C22" i="45"/>
  <c r="E25" i="35"/>
  <c r="G15" i="42"/>
  <c r="D19" i="42" s="1"/>
  <c r="D20" i="42" s="1"/>
  <c r="D22" i="42" s="1"/>
  <c r="L43" i="20" s="1"/>
  <c r="C34" i="14"/>
  <c r="D29" i="45"/>
  <c r="D47" i="45" s="1"/>
  <c r="G24" i="6"/>
  <c r="F25" i="6"/>
  <c r="E30" i="6"/>
  <c r="L13" i="20"/>
  <c r="E14" i="45"/>
  <c r="D23" i="10"/>
  <c r="E31" i="35"/>
  <c r="E27" i="35"/>
  <c r="E30" i="35"/>
  <c r="E26" i="35"/>
  <c r="E29" i="35"/>
  <c r="A26" i="35"/>
  <c r="A27" i="35" s="1"/>
  <c r="A28" i="35" s="1"/>
  <c r="A29" i="35" s="1"/>
  <c r="A30" i="35" s="1"/>
  <c r="A31" i="35" s="1"/>
  <c r="E28" i="35"/>
  <c r="G22" i="19" l="1"/>
  <c r="C22" i="42"/>
  <c r="A22" i="42"/>
  <c r="G12" i="20"/>
  <c r="G20" i="20" s="1"/>
  <c r="L12" i="20"/>
  <c r="L20" i="20" s="1"/>
  <c r="G26" i="19"/>
  <c r="G27" i="19" s="1"/>
  <c r="E22" i="45"/>
  <c r="E41" i="45"/>
  <c r="E42" i="45" s="1"/>
  <c r="F13" i="34"/>
  <c r="G29" i="19" l="1"/>
  <c r="G30" i="19"/>
  <c r="G28" i="19"/>
  <c r="C27" i="45"/>
  <c r="C29" i="45" s="1"/>
  <c r="G26" i="45" s="1"/>
  <c r="E27" i="45"/>
  <c r="E29" i="45" s="1"/>
  <c r="F12" i="45" l="1"/>
  <c r="F20" i="45"/>
  <c r="F8" i="45"/>
  <c r="F10" i="45"/>
  <c r="F25" i="45"/>
  <c r="F16" i="45"/>
  <c r="F13" i="45"/>
  <c r="F11" i="45"/>
  <c r="F18" i="45"/>
  <c r="F26" i="45"/>
  <c r="G8" i="45"/>
  <c r="G25" i="45"/>
  <c r="G27" i="45" s="1"/>
  <c r="G10" i="45"/>
  <c r="G20" i="45"/>
  <c r="G18" i="45"/>
  <c r="G16" i="45"/>
  <c r="G13" i="45"/>
  <c r="G11" i="45"/>
  <c r="G12" i="45"/>
  <c r="E17" i="10" l="1"/>
  <c r="E23" i="10" s="1"/>
  <c r="D16" i="12"/>
  <c r="E16" i="12" s="1"/>
  <c r="D14" i="12"/>
  <c r="E14" i="12" s="1"/>
  <c r="D26" i="12"/>
  <c r="E26" i="12" s="1"/>
  <c r="D12" i="12"/>
  <c r="E12" i="12" s="1"/>
  <c r="D18" i="12"/>
  <c r="E18" i="12" s="1"/>
  <c r="F19" i="11"/>
  <c r="G19" i="11" s="1"/>
  <c r="F22" i="11"/>
  <c r="F21" i="11"/>
  <c r="G21" i="11" s="1"/>
  <c r="F20" i="11"/>
  <c r="G20" i="11" s="1"/>
  <c r="F27" i="45"/>
  <c r="F18" i="11"/>
  <c r="G18" i="11" s="1"/>
  <c r="F14" i="11"/>
  <c r="F16" i="11"/>
  <c r="G16" i="11" s="1"/>
  <c r="F17" i="11"/>
  <c r="G17" i="11" s="1"/>
  <c r="F14" i="45"/>
  <c r="F22" i="45" s="1"/>
  <c r="G14" i="45"/>
  <c r="G22" i="45" s="1"/>
  <c r="G29" i="45" s="1"/>
  <c r="F29" i="45" l="1"/>
  <c r="F23" i="10"/>
  <c r="G22" i="11"/>
  <c r="L32" i="20"/>
  <c r="D24" i="12"/>
  <c r="G14" i="11"/>
  <c r="F23" i="11"/>
  <c r="L35" i="20" s="1"/>
  <c r="F14" i="34" l="1"/>
  <c r="F15" i="34" s="1"/>
  <c r="F14" i="35" s="1"/>
  <c r="K14" i="35" s="1"/>
  <c r="D43" i="10"/>
  <c r="L36" i="20"/>
  <c r="G23" i="11"/>
  <c r="D27" i="12"/>
  <c r="L23" i="20" s="1"/>
  <c r="L25" i="20" s="1"/>
  <c r="E24" i="12"/>
  <c r="E27" i="12" s="1"/>
  <c r="L38" i="20" l="1"/>
  <c r="L40" i="20" s="1"/>
  <c r="L41" i="20" s="1"/>
  <c r="L44" i="20" s="1"/>
  <c r="G16" i="14"/>
  <c r="G34" i="14" s="1"/>
  <c r="D34" i="14"/>
  <c r="K10" i="35" l="1"/>
  <c r="F18" i="34"/>
  <c r="K22" i="52" l="1"/>
  <c r="K23" i="52" s="1"/>
  <c r="I23" i="52"/>
  <c r="F20" i="34"/>
  <c r="F21" i="34" s="1"/>
  <c r="F15" i="35" s="1"/>
  <c r="K15" i="35" s="1"/>
  <c r="K16" i="35" s="1"/>
  <c r="K24" i="52" l="1"/>
  <c r="I41" i="52"/>
  <c r="K41" i="52" l="1"/>
  <c r="K43" i="52" s="1"/>
  <c r="I43" i="52"/>
  <c r="K18" i="35" s="1"/>
  <c r="K20" i="35" s="1"/>
  <c r="K25" i="35" s="1"/>
  <c r="K28" i="35" s="1"/>
  <c r="K26" i="35" l="1"/>
  <c r="K29" i="35"/>
  <c r="K30" i="35"/>
  <c r="K27" i="35"/>
  <c r="K31" i="35"/>
</calcChain>
</file>

<file path=xl/sharedStrings.xml><?xml version="1.0" encoding="utf-8"?>
<sst xmlns="http://schemas.openxmlformats.org/spreadsheetml/2006/main" count="633" uniqueCount="446">
  <si>
    <t>Maintenance of General Plant</t>
  </si>
  <si>
    <t xml:space="preserve"> </t>
  </si>
  <si>
    <t>A.</t>
  </si>
  <si>
    <t>Schedule 1 ARR</t>
  </si>
  <si>
    <t>Net Schedule 1 Revenue Requirement for Zone</t>
  </si>
  <si>
    <t>B.</t>
  </si>
  <si>
    <t>Schedule 1 Rate Calculations</t>
  </si>
  <si>
    <t>Allocated</t>
  </si>
  <si>
    <t xml:space="preserve">REVENUE CREDITS </t>
  </si>
  <si>
    <t>Allocator</t>
  </si>
  <si>
    <t>Account No. 454</t>
  </si>
  <si>
    <t xml:space="preserve">Prior Year True-up   </t>
  </si>
  <si>
    <t>Annual Point-to-Point Rate in $/MW - Year</t>
  </si>
  <si>
    <t>Monthly Point-to-Point Rate $/MW - Month</t>
  </si>
  <si>
    <t>Weekly Point-to Point Rate in $/MW - Weekly</t>
  </si>
  <si>
    <t>Maintenance of Overhead Lines - Transmission</t>
  </si>
  <si>
    <t>Daily On-Peak Point-to-Point Rate in $/MW - Day</t>
  </si>
  <si>
    <t>Daily Off-Peak Point-to-Point Rate in $/MW - Day</t>
  </si>
  <si>
    <t>Hourly On-Peak Point-to-Point Rate in $/MW - Hourly</t>
  </si>
  <si>
    <t>Hourly Off-Peak Point-to-Point Rate in $/MW - Hourly</t>
  </si>
  <si>
    <t>O&amp;M</t>
  </si>
  <si>
    <t>A&amp;G</t>
  </si>
  <si>
    <t xml:space="preserve">     Less: FERC Annual Fees </t>
  </si>
  <si>
    <t>Transmission Lease Payments</t>
  </si>
  <si>
    <t>DEBT SERVICE</t>
  </si>
  <si>
    <t xml:space="preserve">Debt Service </t>
  </si>
  <si>
    <t>LABOR RELATED</t>
  </si>
  <si>
    <t xml:space="preserve">     Payroll</t>
  </si>
  <si>
    <t xml:space="preserve">     Highway and vehicle</t>
  </si>
  <si>
    <t>PLANT RELATED</t>
  </si>
  <si>
    <t xml:space="preserve">     Property</t>
  </si>
  <si>
    <t xml:space="preserve">     Gross Receipts</t>
  </si>
  <si>
    <t xml:space="preserve">     Other</t>
  </si>
  <si>
    <t xml:space="preserve">     Payments in lieu of taxes</t>
  </si>
  <si>
    <t>REVENUE CREDITS</t>
  </si>
  <si>
    <t>454 Total</t>
  </si>
  <si>
    <t>Less:  Rent related to All Other</t>
  </si>
  <si>
    <t>Rent for Transmission Facilities</t>
  </si>
  <si>
    <t>ACCOUNT 456 (OTHER ELECTRIC REVENUES)</t>
  </si>
  <si>
    <t>Total 456 Revenue</t>
  </si>
  <si>
    <t>Less:  Revenue related to All Other</t>
  </si>
  <si>
    <t>Note</t>
  </si>
  <si>
    <t>Letter</t>
  </si>
  <si>
    <t>Includes income related only to transmission facilities, such as pole attachments, rentals and special use.</t>
  </si>
  <si>
    <t>Operation Supervision &amp; Eng-Trans</t>
  </si>
  <si>
    <t>Load Dispatching-Transmission</t>
  </si>
  <si>
    <t>Station Expenses - Transmission</t>
  </si>
  <si>
    <t>Overhead Line Expenses - Transmission</t>
  </si>
  <si>
    <t>Transmission By Others</t>
  </si>
  <si>
    <t>Misc Transmission Expenses</t>
  </si>
  <si>
    <t>Maintenance Supr &amp; Eng-Trans</t>
  </si>
  <si>
    <t>Maintenance of Misc Transmission Plant</t>
  </si>
  <si>
    <t>Account</t>
  </si>
  <si>
    <t>Description</t>
  </si>
  <si>
    <t>Total</t>
  </si>
  <si>
    <t>Transmission</t>
  </si>
  <si>
    <t>All Other</t>
  </si>
  <si>
    <t>Other Electric Revenues</t>
  </si>
  <si>
    <t>Operation Expense</t>
  </si>
  <si>
    <t xml:space="preserve">     Total Transmission Maintenance Exp</t>
  </si>
  <si>
    <t xml:space="preserve">     Total Transmisison Operation Exp</t>
  </si>
  <si>
    <t>A&amp;G Salaries</t>
  </si>
  <si>
    <t>Outside Services Employed</t>
  </si>
  <si>
    <t>Property Insurance</t>
  </si>
  <si>
    <t>Injuries &amp; Damages</t>
  </si>
  <si>
    <t>Rents</t>
  </si>
  <si>
    <t xml:space="preserve">     Total Transmission O&amp;M</t>
  </si>
  <si>
    <t>Maintenance Expense</t>
  </si>
  <si>
    <t>Other Interest Expense</t>
  </si>
  <si>
    <t>Line</t>
  </si>
  <si>
    <t>No.</t>
  </si>
  <si>
    <t>A</t>
  </si>
  <si>
    <t>B</t>
  </si>
  <si>
    <t>C</t>
  </si>
  <si>
    <t>D</t>
  </si>
  <si>
    <t>E</t>
  </si>
  <si>
    <t>F</t>
  </si>
  <si>
    <t>Amount</t>
  </si>
  <si>
    <t>G</t>
  </si>
  <si>
    <t>Allocation Basis</t>
  </si>
  <si>
    <t>Office Supplies &amp; Exp</t>
  </si>
  <si>
    <t>A&amp;G Expense Transferred</t>
  </si>
  <si>
    <t>Employee Pension/Benefits</t>
  </si>
  <si>
    <t>Misc General</t>
  </si>
  <si>
    <t>All</t>
  </si>
  <si>
    <t>Other</t>
  </si>
  <si>
    <t>Principal Payments on Long Term Debt</t>
  </si>
  <si>
    <t>Principal Payments on Short Term Debt</t>
  </si>
  <si>
    <t>Interest on Long Term Debt</t>
  </si>
  <si>
    <t xml:space="preserve">Transmission </t>
  </si>
  <si>
    <t>Rent from Electric Property</t>
  </si>
  <si>
    <t>Peak Day</t>
  </si>
  <si>
    <t>12 Month</t>
  </si>
  <si>
    <t xml:space="preserve">Line </t>
  </si>
  <si>
    <t>Peak Hour</t>
  </si>
  <si>
    <t xml:space="preserve">  Total</t>
  </si>
  <si>
    <t>Year</t>
  </si>
  <si>
    <t>(A)</t>
  </si>
  <si>
    <t>(B)</t>
  </si>
  <si>
    <t>(C)</t>
  </si>
  <si>
    <t>(D)</t>
  </si>
  <si>
    <t>(E)</t>
  </si>
  <si>
    <t>Worksheet A - Transmission O&amp;M Expenses</t>
  </si>
  <si>
    <t>(F)</t>
  </si>
  <si>
    <t>(Col D times Col E)</t>
  </si>
  <si>
    <t>Worksheet B - Administrative &amp; General (A&amp;G) Expenses</t>
  </si>
  <si>
    <t>Worksheet C - Debt Service</t>
  </si>
  <si>
    <t>Average</t>
  </si>
  <si>
    <t>12-month</t>
  </si>
  <si>
    <t>Worksheet F, 1.D</t>
  </si>
  <si>
    <t>Worksheet F, 1.F</t>
  </si>
  <si>
    <t>(G)</t>
  </si>
  <si>
    <t>Less: Account 561 (Load Dispatching)</t>
  </si>
  <si>
    <t>Worksheet E, 1.D</t>
  </si>
  <si>
    <t>Worksheet E, 1.F</t>
  </si>
  <si>
    <t>Worksheet E - Rent from Electric Property</t>
  </si>
  <si>
    <t>Worksheet F - Other Electric Revenues</t>
  </si>
  <si>
    <t>Worksheet F, 1.E</t>
  </si>
  <si>
    <t>Worksheet G - Network Load</t>
  </si>
  <si>
    <t>Less:  Load Dispatch - Transmission Service Studies (FERC 561.6)</t>
  </si>
  <si>
    <t>Less:  Load Dispatch - Generation Interconnection Studies (FERC 561.7)</t>
  </si>
  <si>
    <t>DA</t>
  </si>
  <si>
    <t>Timeline</t>
  </si>
  <si>
    <t>Step</t>
  </si>
  <si>
    <t>Month</t>
  </si>
  <si>
    <t>Action</t>
  </si>
  <si>
    <t>Year 0</t>
  </si>
  <si>
    <t>Post results of Step 1</t>
  </si>
  <si>
    <t>Jan</t>
  </si>
  <si>
    <t>Year 1</t>
  </si>
  <si>
    <t>Results of Step 2 go into effect.</t>
  </si>
  <si>
    <t>Post results of Step 4</t>
  </si>
  <si>
    <t>Year 2</t>
  </si>
  <si>
    <t>Results of Step 5 go into effect.</t>
  </si>
  <si>
    <t>Post results from Step 7 and Step 8</t>
  </si>
  <si>
    <t>Post results of Step 10</t>
  </si>
  <si>
    <t>Reconciliation details</t>
  </si>
  <si>
    <t>Actual Revenue Requirements from Step 7</t>
  </si>
  <si>
    <t>True-up Amount (before interest)</t>
  </si>
  <si>
    <t>Short term Interest Rate</t>
  </si>
  <si>
    <t>Other Interest Exp.(Acct. 431)</t>
  </si>
  <si>
    <t>Annual Short-term Int Rate</t>
  </si>
  <si>
    <t>Sum of the daily short-term borrowings is supplied from the Finance Department.</t>
  </si>
  <si>
    <t>Worksheet K</t>
  </si>
  <si>
    <t>350T</t>
  </si>
  <si>
    <t>Trans-Land &amp; Land Rights</t>
  </si>
  <si>
    <t>351T</t>
  </si>
  <si>
    <t>Trans-[Reserved]</t>
  </si>
  <si>
    <t>352T</t>
  </si>
  <si>
    <t>Trans-Structures &amp; Improvement</t>
  </si>
  <si>
    <t>353T</t>
  </si>
  <si>
    <t>Trans-Station Equipment</t>
  </si>
  <si>
    <t>354T</t>
  </si>
  <si>
    <t>Trans-Towers &amp; Fixtures</t>
  </si>
  <si>
    <t>355T</t>
  </si>
  <si>
    <t>Trans-Poles &amp; Fixtures</t>
  </si>
  <si>
    <t>356T</t>
  </si>
  <si>
    <t>Trans-Overhd Conductor/Devices</t>
  </si>
  <si>
    <t>357T</t>
  </si>
  <si>
    <t>Trans-Underground Conduit</t>
  </si>
  <si>
    <t>FERC Plant Code</t>
  </si>
  <si>
    <t>Line #</t>
  </si>
  <si>
    <t xml:space="preserve">     Amortization of premium or discount</t>
  </si>
  <si>
    <t>Prior Year True-up</t>
  </si>
  <si>
    <t>Less:  Load Dispatch - Scheduling, System Control and Dispatch Service (FERC 561.4)</t>
  </si>
  <si>
    <t>Less:  Load Dispatch - Reliability, Planning &amp; Standards Development Services (FERC 561.8)</t>
  </si>
  <si>
    <t>Capitalized Interest</t>
  </si>
  <si>
    <t>Other Debt Service Adjustments</t>
  </si>
  <si>
    <t xml:space="preserve">     Total Debt Service (Net)</t>
  </si>
  <si>
    <t>Worksheet D - Taxes Other Than Income Taxes</t>
  </si>
  <si>
    <t xml:space="preserve">Worksheet K - Prior Year True-up </t>
  </si>
  <si>
    <t>Account No. 456</t>
  </si>
  <si>
    <t>Less:  Interest Income &amp; Other Revenues</t>
  </si>
  <si>
    <t>MW</t>
  </si>
  <si>
    <t>In Lieu of Taxes</t>
  </si>
  <si>
    <t>Total - Taxes Other Than Income Taxes</t>
  </si>
  <si>
    <t>Worksheet A, 2.D</t>
  </si>
  <si>
    <t>Total - Included as Revenue Credit on pg 1</t>
  </si>
  <si>
    <t>Subtotal</t>
  </si>
  <si>
    <t>(Note A)</t>
  </si>
  <si>
    <t>(Note C)</t>
  </si>
  <si>
    <t>Schedule 1</t>
  </si>
  <si>
    <t>No. of Days  (enter 1-365)</t>
  </si>
  <si>
    <t>Less: Account 565 (Transmission By Others)</t>
  </si>
  <si>
    <t>SUPPORTING CALCULATIONS AND NOTES</t>
  </si>
  <si>
    <t xml:space="preserve">  where the demand is not included in the rate divisor. Revenues associated with FERC annual charges, gross receipts taxes, ancillary services or facilities</t>
  </si>
  <si>
    <t xml:space="preserve">  excluded from revenue requirements are not included as revenue credits. Revenues from Transmission Customers whose coincident peak loads are</t>
  </si>
  <si>
    <t xml:space="preserve">  included in transmission revenue requirement in the Rate Formula Template, since they are recovered elsewhere.</t>
  </si>
  <si>
    <t>Labor related taxes (e.g. FICA, unemployment taxes) are included, along with base salary, in appropriate FERC O&amp;M or A&amp;G account when charged.</t>
  </si>
  <si>
    <t xml:space="preserve">  Applicable highway and vehicle related taxes are also included in the appropriate FERC O&amp;M or A&amp;G account when charged.  Plant related taxes such as </t>
  </si>
  <si>
    <t xml:space="preserve">  property, gross receipts, and other assessments are charged directly in the current year.  Taxes related to income are excluded. Gross receipts taxes are not </t>
  </si>
  <si>
    <t xml:space="preserve">  included in the rate divisor are not included as revenue credits.</t>
  </si>
  <si>
    <t>Sept</t>
  </si>
  <si>
    <t>Jun</t>
  </si>
  <si>
    <t>Line 6 - Includes payments made to EPRI that constitute annual membership dues (Account 930.2), all Regulatory Commission Expenses (Account 928), and</t>
  </si>
  <si>
    <t xml:space="preserve">   amounts posted to an A &amp; G account for non-safety related advertising (Account 930.1).  Line 7 - Regulatory Commission Expenses (Account 928) directly </t>
  </si>
  <si>
    <t xml:space="preserve">   related to transmission service, RTO filings, or transmission siting.</t>
  </si>
  <si>
    <t>Includes other debt service adjustments associated with prior debt issues, capitalized leases and other misc debt issues.  Transmission's share of other debt service adjustments is through direct assignment.</t>
  </si>
  <si>
    <t>Description/Allocation Basis</t>
  </si>
  <si>
    <t xml:space="preserve">Note A:  </t>
  </si>
  <si>
    <t>Long-term debt interest expense posted for GAAP purposes, but backed out in current year for rate making purposes as amounts are not paid in current year but built into future debt service payments.  See Note A for further details.</t>
  </si>
  <si>
    <t>Interest income is derived from investments in the revenue and debt service funds.  Transmission's share of interest income is the allocable share of how each of these funds are ultimately used (revenue fund used to pay expenses; debt service funds used to pay debt).</t>
  </si>
  <si>
    <t xml:space="preserve">     Subtotal Debt Service</t>
  </si>
  <si>
    <t>Reference Worksheet/Note</t>
  </si>
  <si>
    <t xml:space="preserve">GROSS REVENUE REQUIREMENT        </t>
  </si>
  <si>
    <t xml:space="preserve">TAXES OTHER THAN INCOME TAXES </t>
  </si>
  <si>
    <t>ACCOUNT 454 (RENT FROM ELECTRIC PROPERTY)</t>
  </si>
  <si>
    <t>Total Load Dispatch &amp; Scheduling (Account 561)</t>
  </si>
  <si>
    <t>Worksheet G (Note B)</t>
  </si>
  <si>
    <t xml:space="preserve">TOTAL REVENUE CREDITS </t>
  </si>
  <si>
    <t xml:space="preserve">TOTAL O&amp;M </t>
  </si>
  <si>
    <t xml:space="preserve">     Less: EPRI &amp; Reg. Comm. Exp.  &amp; Non-safety Ad</t>
  </si>
  <si>
    <t>(Note D)</t>
  </si>
  <si>
    <t xml:space="preserve">     Plus: Transmission Related Reg.Comm. Expense </t>
  </si>
  <si>
    <t xml:space="preserve">TOTAL DEBT SERVICE </t>
  </si>
  <si>
    <t xml:space="preserve">SUBTOTAL  </t>
  </si>
  <si>
    <t xml:space="preserve">SUBTOTAL - REV.  REQUIREMENTS  </t>
  </si>
  <si>
    <t xml:space="preserve">REVENUE  REQUIREMENTS </t>
  </si>
  <si>
    <t xml:space="preserve">TOTAL OTHER TAXES  </t>
  </si>
  <si>
    <t>Calculate the difference between the Actual Revenue Requirements per the formula rate calculated in Step 7 and Actual Revenues (Note A)</t>
  </si>
  <si>
    <t>Zonal ATRR</t>
  </si>
  <si>
    <t>Actual Revenues (Note A)</t>
  </si>
  <si>
    <t>Interest Calculation (Note D)</t>
  </si>
  <si>
    <t>(line 15 / line 16 * line 17)</t>
  </si>
  <si>
    <t>Interest Rate per 18 C.F.R. 35.19a</t>
  </si>
  <si>
    <t>Applicable Interest Rate for True-Up (minimum of lines 18 and 19)</t>
  </si>
  <si>
    <t>True-Up Amount (line 14)</t>
  </si>
  <si>
    <t>Interest on True-up Amount ([Applicable Interest Rate / 12 months]*24 months]</t>
  </si>
  <si>
    <t>True-up Adjustment (Note C)</t>
  </si>
  <si>
    <t>Notes:</t>
  </si>
  <si>
    <t>The amounts shown are for a full 12 month year, if the year is a partial year, divide the resultant True-Up amount by 12 and multiply by the months in the partial year.</t>
  </si>
  <si>
    <t>Rate to be based on Jan-July actual data for current year.</t>
  </si>
  <si>
    <t>Less: Revenue Credit for transmission service not included in the divisor</t>
  </si>
  <si>
    <t>Santee Cooper</t>
  </si>
  <si>
    <t>Long Term Firm Loads</t>
  </si>
  <si>
    <t>Central</t>
  </si>
  <si>
    <t>Georgetown</t>
  </si>
  <si>
    <t xml:space="preserve">Based on Santee Cooper Monthly Transmission System Firm Peak Demands for 12-Months Actual Loads </t>
  </si>
  <si>
    <t>Santee Cooper populates the formula rate using projected costs for Year 1</t>
  </si>
  <si>
    <t>Santee Cooper populates the formula rate using projected costs for Year 2</t>
  </si>
  <si>
    <t>Santee Cooper populates the formula rate using actual costs and divisor billing units for Year 1</t>
  </si>
  <si>
    <t>Santee Cooper populates the formula rate using projected costs for Year 3, including true-up adjustment for Year 1</t>
  </si>
  <si>
    <t>Rate Divisor: Average of 12 coincident system peaks for Santee Cooper Zone</t>
  </si>
  <si>
    <t>Santee Cooper Total</t>
  </si>
  <si>
    <t>NET REVENUE REQUIREMENT</t>
  </si>
  <si>
    <t>The revenue credits shall include a) amounts received for PTP transmission services, b) direct assignment charges for transmission</t>
  </si>
  <si>
    <t xml:space="preserve">  facilities, the cost of which has been included in revenue requirements, and c) amounts from customers taking transmission service </t>
  </si>
  <si>
    <t xml:space="preserve">Network transmission for firm wholesale and retail service sinking on Santee Cooper's transmission system, plus long-term point-to-point capacity reservations </t>
  </si>
  <si>
    <t>Construction Fund replaces the Margin Requirement and is the margin the utility uses in calculating rates applicable to its native load sales.</t>
  </si>
  <si>
    <t>Form EAI-412 balance</t>
  </si>
  <si>
    <t>Sch 7, L8</t>
  </si>
  <si>
    <t>Sch 7, L 13</t>
  </si>
  <si>
    <t>Production Plant</t>
  </si>
  <si>
    <t>Distribution Plant</t>
  </si>
  <si>
    <t>Stepdown Plant</t>
  </si>
  <si>
    <t>Radial Lines</t>
  </si>
  <si>
    <t>Stepup Transformers</t>
  </si>
  <si>
    <t>Non-Qualifying Transmission Assets</t>
  </si>
  <si>
    <t>Total Line 9</t>
  </si>
  <si>
    <t>Wksht D</t>
  </si>
  <si>
    <t>Qualifying Transmission Assets (Line 10 minus Line 11)</t>
  </si>
  <si>
    <t>Worksheet J - Factor to Remove Stepdown Transformers, Stepup Transformers and Radial Lines</t>
  </si>
  <si>
    <t>DA on Wksht B</t>
  </si>
  <si>
    <t>Pole Attachments</t>
  </si>
  <si>
    <t>Less:  Revenue related to Schedule 1</t>
  </si>
  <si>
    <t>(Line 4 minus Lines 5 &amp; 6)</t>
  </si>
  <si>
    <t>(Line 1 minus Line 2)</t>
  </si>
  <si>
    <t>Factor to remove stepdown transformer, Stepup Transformers, and Radials</t>
  </si>
  <si>
    <t>Captial Improvement Fund</t>
  </si>
  <si>
    <t>Facilities and Equipment Rentals</t>
  </si>
  <si>
    <t>Agricultural Leases</t>
  </si>
  <si>
    <t>Land Leases</t>
  </si>
  <si>
    <t xml:space="preserve">   Rent from Electric Property</t>
  </si>
  <si>
    <t>Balance check:</t>
  </si>
  <si>
    <t>Values provided by Financial Accounting - Other Electric Revenue report</t>
  </si>
  <si>
    <t>Sale of Metering Data</t>
  </si>
  <si>
    <t>Sale of Flyash</t>
  </si>
  <si>
    <t>Reproduction - Freedom of Information Act</t>
  </si>
  <si>
    <t>Overton Recreational Park Admissions and Rentals</t>
  </si>
  <si>
    <t>Old Santee Canal Park Admissions, Rentals, and Sales of Merchandise</t>
  </si>
  <si>
    <t>Credit Adjustment Bureau Collection Fees</t>
  </si>
  <si>
    <t>Billable /  Reimbursable Projects</t>
  </si>
  <si>
    <t>Miscellaneous &amp; Various</t>
  </si>
  <si>
    <t>Green Power</t>
  </si>
  <si>
    <t>Green Tags</t>
  </si>
  <si>
    <t>Sale of Gypsum</t>
  </si>
  <si>
    <t>International Paper Coal Handling</t>
  </si>
  <si>
    <t>Sale of Timber</t>
  </si>
  <si>
    <t>Wheeling &amp; Transmission Services:</t>
  </si>
  <si>
    <t xml:space="preserve">      Transmission Usage R202</t>
  </si>
  <si>
    <t>SCE&amp;G (Shipyard)</t>
  </si>
  <si>
    <t>Decscription</t>
  </si>
  <si>
    <t>101 &amp; 106 Electric Plant</t>
  </si>
  <si>
    <t>Accumulated Depreciation</t>
  </si>
  <si>
    <t xml:space="preserve">       Intangible Plant</t>
  </si>
  <si>
    <t xml:space="preserve">       Nuclear</t>
  </si>
  <si>
    <t xml:space="preserve">       Hydro</t>
  </si>
  <si>
    <t xml:space="preserve">      Other</t>
  </si>
  <si>
    <t>Total Production Plant</t>
  </si>
  <si>
    <t>Transmission Plant</t>
  </si>
  <si>
    <t>General Plant</t>
  </si>
  <si>
    <t>Total 101 &amp; 106 Electric Plant</t>
  </si>
  <si>
    <t>105 Electric Plant Held for Future Use</t>
  </si>
  <si>
    <t xml:space="preserve">       Steam Production-Land Rights</t>
  </si>
  <si>
    <t>Total 105 Plant Held for Future Use</t>
  </si>
  <si>
    <t>Total Depreciable Electric Plant</t>
  </si>
  <si>
    <t xml:space="preserve">       Steam *</t>
  </si>
  <si>
    <t>Pensions/Benefits Transferred</t>
  </si>
  <si>
    <t>Sales Tax on Authority Use of Electricity</t>
  </si>
  <si>
    <t>1a</t>
  </si>
  <si>
    <t>1b</t>
  </si>
  <si>
    <t>1c</t>
  </si>
  <si>
    <t>1d</t>
  </si>
  <si>
    <t>1e</t>
  </si>
  <si>
    <t xml:space="preserve">    Central Expense</t>
  </si>
  <si>
    <t xml:space="preserve">    Additional Sums in Lieu (2)</t>
  </si>
  <si>
    <t xml:space="preserve">    Sums in Lieu of Property Taxes (1)</t>
  </si>
  <si>
    <t xml:space="preserve">    Land Rental (3)</t>
  </si>
  <si>
    <t xml:space="preserve">    kWh Sales  (5)</t>
  </si>
  <si>
    <t>3a</t>
  </si>
  <si>
    <t>3b</t>
  </si>
  <si>
    <t>3c</t>
  </si>
  <si>
    <t xml:space="preserve">     General</t>
  </si>
  <si>
    <t xml:space="preserve">     Transmission</t>
  </si>
  <si>
    <t xml:space="preserve">     Distribution</t>
  </si>
  <si>
    <t>Balance Check/Variance</t>
  </si>
  <si>
    <t>*Includes Coal Cars</t>
  </si>
  <si>
    <t>ROUNDING</t>
  </si>
  <si>
    <t>Underground Line Expenses - Transmission</t>
  </si>
  <si>
    <t>Rents - Transmission</t>
  </si>
  <si>
    <t>Maintenance of Station Equipment - Trans</t>
  </si>
  <si>
    <t>Maintenance of Structures - Transmission</t>
  </si>
  <si>
    <t>Maintenance of Underground Lines - Trans</t>
  </si>
  <si>
    <t>Variance</t>
  </si>
  <si>
    <t>(including Computer Hardware/Software, Comm. Equip.,</t>
  </si>
  <si>
    <t xml:space="preserve"> &amp; Misc. Regional Trans. Plant)</t>
  </si>
  <si>
    <t>rounding</t>
  </si>
  <si>
    <t>15a</t>
  </si>
  <si>
    <t>15b</t>
  </si>
  <si>
    <t>EIA412 Schedule 5, L3</t>
  </si>
  <si>
    <t>Net Plant</t>
  </si>
  <si>
    <t>100% Production</t>
  </si>
  <si>
    <t>Annual principal and interest payments for long-term and short-term debt are based on debt service schedules.  Transmission's allocated share of debt is based on the percentage of net book value for Transmission's utility plant over the total net book value of Santee Cooper's utility plant.</t>
  </si>
  <si>
    <t>Percentage</t>
  </si>
  <si>
    <t>Schedule 1, Line 6</t>
  </si>
  <si>
    <t>Worksheet A, 17.D</t>
  </si>
  <si>
    <t>Worksheet A, 6.D</t>
  </si>
  <si>
    <t>Worksheet C, 9.C &amp; 9.D</t>
  </si>
  <si>
    <t>Worksheet B, 12.D &amp; 12.E</t>
  </si>
  <si>
    <t>Worksheet D, 3.E1</t>
  </si>
  <si>
    <t>Schedule 1 revenues for transmission service not included in the divisor</t>
  </si>
  <si>
    <t>Worksheet F, 14.F</t>
  </si>
  <si>
    <t xml:space="preserve">      Transmission Ancillary R203 Except Line 14</t>
  </si>
  <si>
    <t xml:space="preserve">For Zonal ATRR and Schedule 1, Santee Cooper to calculate Actual Revenues by applying the Year 1 rates from Step 3 to the actual loads included in the divisor for Year 1 in Step 7.  </t>
  </si>
  <si>
    <r>
      <t xml:space="preserve">A.  </t>
    </r>
    <r>
      <rPr>
        <u/>
        <sz val="10"/>
        <rFont val="Franklin Gothic Medium"/>
        <family val="2"/>
      </rPr>
      <t>NETWORK SERVICE</t>
    </r>
  </si>
  <si>
    <r>
      <t xml:space="preserve">B.  </t>
    </r>
    <r>
      <rPr>
        <u/>
        <sz val="10"/>
        <rFont val="Franklin Gothic Medium"/>
        <family val="2"/>
      </rPr>
      <t>POINT-TO-POINT SERVICE</t>
    </r>
  </si>
  <si>
    <t>Assumptions:</t>
  </si>
  <si>
    <t>Annual Revenue Requirement</t>
  </si>
  <si>
    <t>Line No.</t>
  </si>
  <si>
    <t>Balance Check</t>
  </si>
  <si>
    <t>Explanation of Sums in Lieu of Taxes</t>
  </si>
  <si>
    <t>The South Carolina Public Service Authority was created to benefit all people of the State and as a corporation completely owned</t>
  </si>
  <si>
    <t>by the state was required to pay no taxes except:</t>
  </si>
  <si>
    <t>1)  After payment of operating expense and debt service, the Authority shall pay annually to the various counties, municipalities</t>
  </si>
  <si>
    <t>2)  After payment to the General Fund of the State, the Authority shall pay annually to the counties of Orangeburg, Calhoun, Sumter,</t>
  </si>
  <si>
    <t>Berkeley, Horry and Georgetown and  school districts therein additional sums in lieu of taxes on lands acquired prior to 1950 in</t>
  </si>
  <si>
    <t>amounts equivalent to that paid in 1964 for sums in lieu of taxes.</t>
  </si>
  <si>
    <t>3)  To each county the Authority pays 10 percent of land rentals received on property within the county.</t>
  </si>
  <si>
    <t xml:space="preserve">4)  The Authority pays an amount equal to 15 percent of the amount paid to the General Fund of the State among the counties </t>
  </si>
  <si>
    <t>5)  The Authority pays the counties of Berkeley, Horry and Georgetown an amount equal to 10 percent of the amount paid into</t>
  </si>
  <si>
    <t>where generating facilities are located.  This amount is prorated on the proportion of generating capacity located in each county</t>
  </si>
  <si>
    <t>to the total generation of the Authority.</t>
  </si>
  <si>
    <t xml:space="preserve">6)  The Board of Directors has authorized payments to those municipalities in which it has been granted franchise rights.  The </t>
  </si>
  <si>
    <t>rate of payment is based on sales, and the rate changed, effective May 1, 1983, to 3 percent of total sales in the municipality.</t>
  </si>
  <si>
    <t>and school districts a sum of money equivalent to the amount paid for taxes on properties at the time of acquisition.</t>
  </si>
  <si>
    <t>the General Fund of the State.  This amount is allocated to each county based on the portion of kilowatt hour sales each county</t>
  </si>
  <si>
    <t>bears to the total kilowatt hour sales for the three counties.</t>
  </si>
  <si>
    <t>Electric Property Revenues provided by Answers report:  TFT-E Rent from Electric Property</t>
  </si>
  <si>
    <t>Balance to:</t>
  </si>
  <si>
    <t>and Answers report TFT-F Other Electric Revenues</t>
  </si>
  <si>
    <t>Source:  ECC Reports from Tommy McPherson</t>
  </si>
  <si>
    <t>(B) Accumulated Depreciation Source:  Asset Accounting, Depreciation Schedule for Year-to-Date ending</t>
  </si>
  <si>
    <t xml:space="preserve"> and Plant Account Balances (Transmission, Distribution, General Plant, 1050)</t>
  </si>
  <si>
    <t>W&amp;S, Wkst L.16F</t>
  </si>
  <si>
    <t>Bamberg</t>
  </si>
  <si>
    <t>2a</t>
  </si>
  <si>
    <t>2b</t>
  </si>
  <si>
    <t>2c</t>
  </si>
  <si>
    <t>2d</t>
  </si>
  <si>
    <t>2e</t>
  </si>
  <si>
    <t>2f</t>
  </si>
  <si>
    <t>2g</t>
  </si>
  <si>
    <t>2h</t>
  </si>
  <si>
    <t xml:space="preserve">    Generation Expense (4)</t>
  </si>
  <si>
    <t>Load Dispatch-Reliability</t>
  </si>
  <si>
    <t>Load Dispatch-Monitor and Operate Transmission System</t>
  </si>
  <si>
    <t>Load 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</si>
  <si>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</si>
  <si>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</si>
  <si>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</si>
  <si>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</si>
  <si>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</si>
  <si>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 xml:space="preserve">Generation Book Value Total </t>
  </si>
  <si>
    <r>
      <t xml:space="preserve">Removes dollar amount of transmission plant related to stepdown transformation facilities that are excluded from transmission facilities under the </t>
    </r>
    <r>
      <rPr>
        <sz val="10"/>
        <rFont val="Franklin Gothic Medium"/>
        <family val="2"/>
      </rPr>
      <t>OATT.</t>
    </r>
  </si>
  <si>
    <t>R/E</t>
  </si>
  <si>
    <t>Payment to the State from Ret. Earnings</t>
  </si>
  <si>
    <t>Worksheet L - Utility Plant Net Book Value by Function</t>
  </si>
  <si>
    <t>9.29% * Line 22    (Note E)</t>
  </si>
  <si>
    <t>Worksheet J (Note F)</t>
  </si>
  <si>
    <t>(Note G)</t>
  </si>
  <si>
    <t>Production Wages Expense</t>
  </si>
  <si>
    <t>Transmission Wages Expense</t>
  </si>
  <si>
    <t>Distribution Wages Expense</t>
  </si>
  <si>
    <t>Customer Accounts Wages Expense</t>
  </si>
  <si>
    <t>Sales Wages Expense</t>
  </si>
  <si>
    <t>Total Wages Expense Net of A&amp;G Wages Expense</t>
  </si>
  <si>
    <t>From AFT - Worksheet A</t>
  </si>
  <si>
    <t>Transmission Allocator</t>
  </si>
  <si>
    <t>Gross Book Value</t>
  </si>
  <si>
    <t>Net Book Value</t>
  </si>
  <si>
    <t>Net Book Value % to Total</t>
  </si>
  <si>
    <t>Gross Book Value % to Total</t>
  </si>
  <si>
    <t>(A) Gross Book Value Source:  Santee Cooper Estimated Net Book Value of Generation Facilities for Year-ending, Estimated Book Value</t>
  </si>
  <si>
    <t>Gross</t>
  </si>
  <si>
    <t>Net</t>
  </si>
  <si>
    <t>As with other rate models within Santee Cooper, we are using Net Book Value of Assets for values.</t>
  </si>
  <si>
    <t xml:space="preserve">   Rate Formula Template </t>
  </si>
  <si>
    <t>Page 1 of 4</t>
  </si>
  <si>
    <t>Page 3 of 4</t>
  </si>
  <si>
    <t>Page 2 of 4</t>
  </si>
  <si>
    <t>Page 4 of 4</t>
  </si>
  <si>
    <t>Schedule 1 Revenue Requirements</t>
  </si>
  <si>
    <t>Attachment H-1</t>
  </si>
  <si>
    <t xml:space="preserve"> (for Net Book Value)</t>
  </si>
  <si>
    <t>8 AM</t>
  </si>
  <si>
    <t>6 PM</t>
  </si>
  <si>
    <t>5 PM</t>
  </si>
  <si>
    <t>4 PM</t>
  </si>
  <si>
    <t>Payment to the State from Retained Earnings</t>
  </si>
  <si>
    <t>Notes Payable (Acct. 231) Average Daily Balance for 2013 (Note B)</t>
  </si>
  <si>
    <t>http://www.ferc.gov/enforcement/acct-matts/interest-rates.asp</t>
  </si>
  <si>
    <t>Electric Revenue Details - Dollars YTD 12/31/15</t>
  </si>
  <si>
    <t>9 AM</t>
  </si>
  <si>
    <t>Transmission Assets - 12/31/2015</t>
  </si>
  <si>
    <t>Depreciation Schedule YTD 12/31/15</t>
  </si>
  <si>
    <t>For the 12 months ended 12/31/20xx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</si>
</sst>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409]mmmm\-yy;@"/>
    <numFmt numFmtId="168" formatCode="&quot;$&quot;#,##0.00"/>
    <numFmt numFmtId="169" formatCode="_(&quot;$&quot;* #,##0_);_(&quot;$&quot;* \(#,##0\);_(&quot;$&quot;* &quot;-&quot;??_);_(@_)"/>
    <numFmt numFmtId="170" formatCode="0.00000"/>
    <numFmt numFmtId="171" formatCode="0.0000"/>
    <numFmt numFmtId="172" formatCode="#,##0.00000"/>
    <numFmt numFmtId="173" formatCode="0.000%"/>
    <numFmt numFmtId="174" formatCode="0.000"/>
    <numFmt numFmtId="175" formatCode="0.0%"/>
    <numFmt numFmtId="176" formatCode="_(* #,##0.000_);_(* \(#,##0.000\);_(* &quot;-&quot;??_);_(@_)"/>
    <numFmt numFmtId="177" formatCode="General_)"/>
    <numFmt numFmtId="178" formatCode="m/d/yy;@"/>
    <numFmt numFmtId="179" formatCode="mm/dd/yy;@"/>
    <numFmt numFmtId="180" formatCode="0.00000%"/>
  </numFmts>
  <fonts count="28">
    <font>
      <sz val="10"/>
      <name val="Arial"/>
    </font>
    <font>
      <sz val="11"/>
      <color theme="1"/>
      <name val="Calibri"/>
      <family val="2"/>
      <scheme val="minor"/>
    </font>
    <font>
      <sz val="11"/>
      <color indexed="8"/>
      <name val="Calibri"/>
      <family val="2"/>
    </font>
    <font>
      <sz val="10"/>
      <name val="Arial"/>
      <family val="2"/>
    </font>
    <font>
      <sz val="12"/>
      <name val="Arial"/>
      <family val="2"/>
    </font>
    <font>
      <sz val="12"/>
      <name val="Arial MT"/>
    </font>
    <font>
      <sz val="8"/>
      <name val="Arial"/>
      <family val="2"/>
    </font>
    <font>
      <sz val="10"/>
      <name val="Helv"/>
    </font>
    <font>
      <sz val="10"/>
      <color indexed="8"/>
      <name val="Arial"/>
      <family val="2"/>
    </font>
    <font>
      <sz val="10"/>
      <name val="MS Sans Serif"/>
      <family val="2"/>
    </font>
    <font>
      <b/>
      <sz val="10"/>
      <name val="MS Sans Serif"/>
      <family val="2"/>
    </font>
    <font>
      <sz val="11"/>
      <color theme="1"/>
      <name val="Calibri"/>
      <family val="2"/>
      <scheme val="minor"/>
    </font>
    <font>
      <sz val="10"/>
      <color theme="1"/>
      <name val="Arial"/>
      <family val="2"/>
    </font>
    <font>
      <sz val="10"/>
      <name val="Franklin Gothic Medium"/>
      <family val="2"/>
    </font>
    <font>
      <u/>
      <sz val="10"/>
      <name val="Franklin Gothic Medium"/>
      <family val="2"/>
    </font>
    <font>
      <b/>
      <sz val="10"/>
      <name val="Franklin Gothic Medium"/>
      <family val="2"/>
    </font>
    <font>
      <sz val="10"/>
      <color rgb="FFFF0000"/>
      <name val="Franklin Gothic Medium"/>
      <family val="2"/>
    </font>
    <font>
      <b/>
      <u/>
      <sz val="10"/>
      <name val="Franklin Gothic Medium"/>
      <family val="2"/>
    </font>
    <font>
      <b/>
      <sz val="12"/>
      <name val="Franklin Gothic Medium"/>
      <family val="2"/>
    </font>
    <font>
      <sz val="12"/>
      <name val="Franklin Gothic Medium"/>
      <family val="2"/>
    </font>
    <font>
      <b/>
      <sz val="10"/>
      <color rgb="FFFF0000"/>
      <name val="Franklin Gothic Medium"/>
      <family val="2"/>
    </font>
    <font>
      <u val="singleAccounting"/>
      <sz val="10"/>
      <name val="Franklin Gothic Medium"/>
      <family val="2"/>
    </font>
    <font>
      <sz val="10"/>
      <color theme="1"/>
      <name val="Franklin Gothic Medium"/>
      <family val="2"/>
    </font>
    <font>
      <u val="singleAccounting"/>
      <sz val="10"/>
      <color theme="1"/>
      <name val="Franklin Gothic Medium"/>
      <family val="2"/>
    </font>
    <font>
      <sz val="12"/>
      <color rgb="FFFF0000"/>
      <name val="Franklin Gothic Medium"/>
      <family val="2"/>
    </font>
    <font>
      <sz val="10"/>
      <color rgb="FFFF0000"/>
      <name val="Arial"/>
      <family val="2"/>
    </font>
    <font>
      <sz val="10"/>
      <color theme="5"/>
      <name val="Franklin Gothic Medium"/>
      <family val="2"/>
    </font>
    <font>
      <u/>
      <sz val="10"/>
      <color theme="10"/>
      <name val="Arial"/>
      <family val="2"/>
    </font>
  </fonts>
  <fills count="7">
    <fill>
      <patternFill patternType="none"/>
    </fill>
    <fill>
      <patternFill patternType="gray125"/>
    </fill>
    <fill>
      <patternFill patternType="mediumGray">
        <fgColor indexed="22"/>
      </patternFill>
    </fill>
    <fill>
      <patternFill patternType="solid">
        <fgColor indexed="15"/>
        <bgColor indexed="64"/>
      </patternFill>
    </fill>
    <fill>
      <patternFill patternType="solid">
        <fgColor theme="0"/>
        <bgColor indexed="64"/>
      </patternFill>
    </fill>
    <fill>
      <patternFill patternType="solid">
        <fgColor rgb="FFFF00FF"/>
        <bgColor indexed="64"/>
      </patternFill>
    </fill>
    <fill>
      <patternFill patternType="solid">
        <fgColor rgb="FFFFFF99"/>
        <bgColor indexed="64"/>
      </patternFill>
    </fill>
  </fills>
  <borders count="14">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6">
    <xf numFmtId="0" fontId="0" fillId="0" borderId="0"/>
    <xf numFmtId="43" fontId="3"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0" fontId="3" fillId="0" borderId="0"/>
    <xf numFmtId="37" fontId="7" fillId="0" borderId="0"/>
    <xf numFmtId="0" fontId="12" fillId="0" borderId="0"/>
    <xf numFmtId="0" fontId="11" fillId="0" borderId="0"/>
    <xf numFmtId="0" fontId="3" fillId="0" borderId="0"/>
    <xf numFmtId="167" fontId="5" fillId="0" borderId="0" applyProtection="0"/>
    <xf numFmtId="177" fontId="4" fillId="0" borderId="0"/>
    <xf numFmtId="9" fontId="3"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10" fillId="0" borderId="1">
      <alignment horizontal="center"/>
    </xf>
    <xf numFmtId="3" fontId="9" fillId="0" borderId="0" applyFont="0" applyFill="0" applyBorder="0" applyAlignment="0" applyProtection="0"/>
    <xf numFmtId="0" fontId="9" fillId="2" borderId="0" applyNumberFormat="0" applyFont="0" applyBorder="0" applyAlignment="0" applyProtection="0"/>
    <xf numFmtId="0" fontId="1" fillId="0" borderId="0"/>
    <xf numFmtId="0" fontId="27" fillId="0" borderId="0" applyNumberFormat="0" applyFill="0" applyBorder="0" applyAlignment="0" applyProtection="0"/>
  </cellStyleXfs>
  <cellXfs count="445">
    <xf numFmtId="0" fontId="0" fillId="0" borderId="0" xfId="0"/>
    <xf numFmtId="0" fontId="13" fillId="0" borderId="0" xfId="0" applyFont="1"/>
    <xf numFmtId="0" fontId="13" fillId="0" borderId="0" xfId="0" applyFont="1" applyFill="1"/>
    <xf numFmtId="0" fontId="13" fillId="0" borderId="0" xfId="0" applyFont="1" applyAlignment="1">
      <alignment horizontal="center"/>
    </xf>
    <xf numFmtId="0" fontId="13" fillId="0" borderId="0" xfId="0" applyFont="1" applyAlignment="1"/>
    <xf numFmtId="0" fontId="13" fillId="0" borderId="0" xfId="0" applyFont="1" applyBorder="1" applyAlignment="1"/>
    <xf numFmtId="0" fontId="14" fillId="0" borderId="0" xfId="0" applyFont="1"/>
    <xf numFmtId="0" fontId="13" fillId="0" borderId="0" xfId="0" applyNumberFormat="1" applyFont="1" applyAlignment="1">
      <alignment horizontal="center"/>
    </xf>
    <xf numFmtId="0" fontId="13" fillId="0" borderId="1" xfId="0" applyNumberFormat="1" applyFont="1" applyBorder="1" applyAlignment="1">
      <alignment horizontal="center"/>
    </xf>
    <xf numFmtId="0" fontId="13" fillId="0" borderId="0" xfId="0" applyNumberFormat="1" applyFont="1" applyBorder="1" applyAlignment="1">
      <alignment horizontal="center"/>
    </xf>
    <xf numFmtId="0" fontId="13" fillId="0" borderId="0" xfId="0" applyNumberFormat="1" applyFont="1" applyFill="1" applyAlignment="1">
      <alignment horizontal="center"/>
    </xf>
    <xf numFmtId="0" fontId="13" fillId="0" borderId="0" xfId="0" applyFont="1" applyFill="1" applyAlignment="1"/>
    <xf numFmtId="0" fontId="13" fillId="0" borderId="0" xfId="0" applyFont="1" applyFill="1" applyBorder="1" applyAlignment="1"/>
    <xf numFmtId="14" fontId="13" fillId="0" borderId="0" xfId="0" quotePrefix="1" applyNumberFormat="1" applyFont="1" applyAlignment="1"/>
    <xf numFmtId="0" fontId="13" fillId="0" borderId="0" xfId="0" applyNumberFormat="1" applyFont="1"/>
    <xf numFmtId="0" fontId="15" fillId="0" borderId="0" xfId="0" applyNumberFormat="1" applyFont="1"/>
    <xf numFmtId="0" fontId="13" fillId="0" borderId="0" xfId="0" applyNumberFormat="1" applyFont="1" applyFill="1"/>
    <xf numFmtId="15" fontId="15" fillId="0" borderId="0" xfId="0" applyNumberFormat="1" applyFont="1" applyAlignment="1"/>
    <xf numFmtId="15" fontId="15" fillId="0" borderId="0" xfId="0" applyNumberFormat="1" applyFont="1" applyAlignment="1">
      <alignment horizontal="center"/>
    </xf>
    <xf numFmtId="15" fontId="13" fillId="0" borderId="0" xfId="0" applyNumberFormat="1" applyFont="1" applyAlignment="1">
      <alignment horizontal="center"/>
    </xf>
    <xf numFmtId="3" fontId="13" fillId="0" borderId="0" xfId="0" applyNumberFormat="1" applyFont="1" applyAlignment="1"/>
    <xf numFmtId="49" fontId="13" fillId="0" borderId="0" xfId="0" applyNumberFormat="1" applyFont="1" applyAlignment="1">
      <alignment horizontal="center"/>
    </xf>
    <xf numFmtId="0" fontId="15" fillId="0" borderId="0" xfId="0" applyNumberFormat="1" applyFont="1" applyAlignment="1"/>
    <xf numFmtId="0" fontId="13" fillId="0" borderId="2" xfId="0" applyNumberFormat="1" applyFont="1" applyBorder="1" applyAlignment="1">
      <alignment horizontal="center"/>
    </xf>
    <xf numFmtId="3" fontId="13" fillId="0" borderId="0" xfId="0" applyNumberFormat="1" applyFont="1"/>
    <xf numFmtId="169" fontId="13" fillId="0" borderId="0" xfId="5" applyNumberFormat="1" applyFont="1"/>
    <xf numFmtId="164" fontId="13" fillId="0" borderId="0" xfId="0" applyNumberFormat="1" applyFont="1"/>
    <xf numFmtId="0" fontId="13" fillId="0" borderId="0" xfId="0" applyNumberFormat="1" applyFont="1" applyAlignment="1"/>
    <xf numFmtId="170" fontId="13" fillId="0" borderId="0" xfId="0" applyNumberFormat="1" applyFont="1" applyAlignment="1"/>
    <xf numFmtId="166" fontId="13" fillId="0" borderId="0" xfId="1" applyNumberFormat="1" applyFont="1" applyAlignment="1"/>
    <xf numFmtId="3" fontId="13" fillId="0" borderId="0" xfId="0" applyNumberFormat="1" applyFont="1" applyAlignment="1">
      <alignment horizontal="fill"/>
    </xf>
    <xf numFmtId="169" fontId="13" fillId="0" borderId="3" xfId="5" applyNumberFormat="1" applyFont="1" applyBorder="1" applyAlignment="1"/>
    <xf numFmtId="0" fontId="13" fillId="0" borderId="0" xfId="0" applyNumberFormat="1" applyFont="1" applyFill="1" applyAlignment="1"/>
    <xf numFmtId="3" fontId="13" fillId="0" borderId="0" xfId="0" applyNumberFormat="1" applyFont="1" applyFill="1" applyAlignment="1">
      <alignment horizontal="fill"/>
    </xf>
    <xf numFmtId="3" fontId="13" fillId="0" borderId="0" xfId="0" applyNumberFormat="1" applyFont="1" applyFill="1" applyAlignment="1"/>
    <xf numFmtId="170" fontId="13" fillId="0" borderId="0" xfId="0" applyNumberFormat="1" applyFont="1" applyFill="1" applyAlignment="1"/>
    <xf numFmtId="169" fontId="13" fillId="0" borderId="2" xfId="5" applyNumberFormat="1" applyFont="1" applyFill="1" applyBorder="1" applyAlignment="1"/>
    <xf numFmtId="164" fontId="13" fillId="0" borderId="0" xfId="0" applyNumberFormat="1" applyFont="1" applyBorder="1" applyAlignment="1"/>
    <xf numFmtId="169" fontId="13" fillId="0" borderId="0" xfId="5" quotePrefix="1" applyNumberFormat="1" applyFont="1" applyBorder="1" applyAlignment="1">
      <alignment horizontal="right"/>
    </xf>
    <xf numFmtId="164" fontId="13" fillId="0" borderId="0" xfId="0" quotePrefix="1" applyNumberFormat="1" applyFont="1" applyBorder="1" applyAlignment="1">
      <alignment horizontal="right"/>
    </xf>
    <xf numFmtId="0" fontId="13" fillId="0" borderId="0" xfId="0" applyNumberFormat="1" applyFont="1" applyBorder="1"/>
    <xf numFmtId="0" fontId="13" fillId="0" borderId="0" xfId="0" applyNumberFormat="1" applyFont="1" applyFill="1" applyBorder="1" applyAlignment="1"/>
    <xf numFmtId="0" fontId="13" fillId="0" borderId="0" xfId="0" applyNumberFormat="1" applyFont="1" applyFill="1" applyBorder="1"/>
    <xf numFmtId="166" fontId="13" fillId="0" borderId="0" xfId="1" applyNumberFormat="1" applyFont="1" applyFill="1"/>
    <xf numFmtId="3" fontId="13" fillId="0" borderId="0" xfId="0" applyNumberFormat="1" applyFont="1" applyFill="1" applyBorder="1"/>
    <xf numFmtId="44" fontId="13" fillId="0" borderId="0" xfId="5" applyFont="1" applyFill="1" applyAlignment="1">
      <alignment horizontal="right"/>
    </xf>
    <xf numFmtId="171" fontId="13" fillId="0" borderId="0" xfId="0" applyNumberFormat="1" applyFont="1"/>
    <xf numFmtId="0" fontId="13" fillId="0" borderId="0" xfId="0" applyNumberFormat="1" applyFont="1" applyBorder="1" applyAlignment="1"/>
    <xf numFmtId="164" fontId="13" fillId="0" borderId="0" xfId="0" applyNumberFormat="1" applyFont="1" applyBorder="1"/>
    <xf numFmtId="164" fontId="13" fillId="0" borderId="0" xfId="0" applyNumberFormat="1" applyFont="1" applyFill="1" applyBorder="1" applyAlignment="1" applyProtection="1">
      <protection locked="0"/>
    </xf>
    <xf numFmtId="166" fontId="13" fillId="0" borderId="0" xfId="1" applyNumberFormat="1" applyFont="1" applyBorder="1" applyAlignment="1"/>
    <xf numFmtId="44" fontId="13" fillId="0" borderId="0" xfId="5" applyFont="1" applyBorder="1" applyAlignment="1"/>
    <xf numFmtId="15" fontId="13" fillId="0" borderId="0" xfId="0" applyNumberFormat="1" applyFont="1" applyAlignment="1"/>
    <xf numFmtId="3" fontId="13" fillId="0" borderId="0" xfId="0" applyNumberFormat="1" applyFont="1" applyAlignment="1">
      <alignment horizontal="center"/>
    </xf>
    <xf numFmtId="0" fontId="13" fillId="0" borderId="2" xfId="0" applyFont="1" applyBorder="1" applyAlignment="1">
      <alignment horizontal="center"/>
    </xf>
    <xf numFmtId="3" fontId="13" fillId="0" borderId="0" xfId="0" applyNumberFormat="1" applyFont="1" applyAlignment="1">
      <alignment horizontal="left"/>
    </xf>
    <xf numFmtId="0" fontId="13" fillId="0" borderId="0" xfId="0" applyNumberFormat="1" applyFont="1" applyFill="1" applyBorder="1" applyAlignment="1">
      <alignment horizontal="left"/>
    </xf>
    <xf numFmtId="169" fontId="13" fillId="0" borderId="0" xfId="0" applyNumberFormat="1" applyFont="1" applyBorder="1" applyAlignment="1"/>
    <xf numFmtId="15" fontId="13" fillId="0" borderId="0" xfId="0" applyNumberFormat="1" applyFont="1" applyAlignment="1">
      <alignment horizontal="left"/>
    </xf>
    <xf numFmtId="14" fontId="15" fillId="0" borderId="0" xfId="0" applyNumberFormat="1" applyFont="1" applyAlignment="1"/>
    <xf numFmtId="0" fontId="13" fillId="0" borderId="0" xfId="0" applyFont="1" applyFill="1" applyAlignment="1">
      <alignment horizontal="left"/>
    </xf>
    <xf numFmtId="166" fontId="13" fillId="0" borderId="0" xfId="1" applyNumberFormat="1" applyFont="1" applyFill="1" applyAlignment="1"/>
    <xf numFmtId="3" fontId="13" fillId="0" borderId="0" xfId="0" applyNumberFormat="1" applyFont="1" applyFill="1" applyAlignment="1">
      <alignment horizontal="center"/>
    </xf>
    <xf numFmtId="43" fontId="13" fillId="0" borderId="0" xfId="1" applyFont="1" applyFill="1" applyAlignment="1"/>
    <xf numFmtId="3" fontId="13" fillId="0" borderId="0" xfId="0" applyNumberFormat="1" applyFont="1" applyFill="1" applyAlignment="1">
      <alignment horizontal="left"/>
    </xf>
    <xf numFmtId="166" fontId="13" fillId="0" borderId="2" xfId="1" applyNumberFormat="1" applyFont="1" applyFill="1" applyBorder="1" applyAlignment="1"/>
    <xf numFmtId="43" fontId="13" fillId="0" borderId="2" xfId="1" applyFont="1" applyFill="1" applyBorder="1" applyAlignment="1"/>
    <xf numFmtId="169" fontId="13" fillId="0" borderId="0" xfId="5" quotePrefix="1" applyNumberFormat="1" applyFont="1" applyFill="1" applyAlignment="1"/>
    <xf numFmtId="169" fontId="13" fillId="0" borderId="0" xfId="5" applyNumberFormat="1" applyFont="1" applyFill="1" applyAlignment="1"/>
    <xf numFmtId="3" fontId="13" fillId="0" borderId="0" xfId="0" applyNumberFormat="1" applyFont="1" applyFill="1" applyBorder="1" applyAlignment="1"/>
    <xf numFmtId="3" fontId="13" fillId="0" borderId="2" xfId="0" applyNumberFormat="1" applyFont="1" applyFill="1" applyBorder="1" applyAlignment="1"/>
    <xf numFmtId="174" fontId="13" fillId="0" borderId="0" xfId="0" applyNumberFormat="1" applyFont="1" applyFill="1" applyAlignment="1"/>
    <xf numFmtId="169" fontId="13" fillId="0" borderId="0" xfId="5" applyNumberFormat="1" applyFont="1" applyFill="1" applyBorder="1" applyAlignment="1"/>
    <xf numFmtId="0" fontId="13" fillId="0" borderId="0" xfId="0" applyFont="1" applyFill="1" applyAlignment="1">
      <alignment horizontal="center"/>
    </xf>
    <xf numFmtId="175" fontId="13" fillId="0" borderId="0" xfId="15" applyNumberFormat="1" applyFont="1" applyFill="1" applyAlignment="1"/>
    <xf numFmtId="14" fontId="13" fillId="0" borderId="0" xfId="0" applyNumberFormat="1" applyFont="1" applyAlignment="1"/>
    <xf numFmtId="14" fontId="13" fillId="0" borderId="0" xfId="0" quotePrefix="1" applyNumberFormat="1" applyFont="1" applyFill="1" applyAlignment="1"/>
    <xf numFmtId="14" fontId="13" fillId="0" borderId="0" xfId="0" applyNumberFormat="1" applyFont="1" applyFill="1" applyAlignment="1"/>
    <xf numFmtId="15" fontId="13" fillId="0" borderId="0" xfId="0" applyNumberFormat="1" applyFont="1" applyFill="1" applyAlignment="1"/>
    <xf numFmtId="15" fontId="13" fillId="0" borderId="0" xfId="0" applyNumberFormat="1" applyFont="1" applyFill="1" applyAlignment="1">
      <alignment horizontal="center"/>
    </xf>
    <xf numFmtId="15" fontId="13" fillId="0" borderId="0" xfId="0" applyNumberFormat="1" applyFont="1" applyFill="1" applyAlignment="1">
      <alignment horizontal="left"/>
    </xf>
    <xf numFmtId="3" fontId="13" fillId="0" borderId="0" xfId="0" applyNumberFormat="1" applyFont="1" applyFill="1" applyAlignment="1">
      <alignment horizontal="right"/>
    </xf>
    <xf numFmtId="0" fontId="13" fillId="0" borderId="0" xfId="0" applyNumberFormat="1" applyFont="1" applyFill="1" applyAlignment="1">
      <alignment horizontal="right"/>
    </xf>
    <xf numFmtId="0" fontId="13" fillId="0" borderId="1"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2" xfId="0" applyFont="1" applyFill="1" applyBorder="1" applyAlignment="1">
      <alignment horizontal="center"/>
    </xf>
    <xf numFmtId="0" fontId="13" fillId="0" borderId="0" xfId="0" applyFont="1" applyFill="1" applyBorder="1" applyAlignment="1">
      <alignment horizontal="center"/>
    </xf>
    <xf numFmtId="0" fontId="13" fillId="0" borderId="2" xfId="0" applyNumberFormat="1" applyFont="1" applyFill="1" applyBorder="1" applyAlignment="1">
      <alignment horizontal="center"/>
    </xf>
    <xf numFmtId="172" fontId="13" fillId="0" borderId="0" xfId="0" applyNumberFormat="1" applyFont="1" applyFill="1" applyAlignment="1"/>
    <xf numFmtId="9" fontId="13" fillId="0" borderId="0" xfId="15" applyFont="1" applyFill="1" applyAlignment="1">
      <alignment horizontal="center"/>
    </xf>
    <xf numFmtId="172" fontId="13" fillId="0" borderId="0" xfId="0" applyNumberFormat="1" applyFont="1" applyFill="1" applyAlignment="1">
      <alignment horizontal="center"/>
    </xf>
    <xf numFmtId="3" fontId="16" fillId="0" borderId="0" xfId="0" applyNumberFormat="1" applyFont="1" applyFill="1" applyAlignment="1"/>
    <xf numFmtId="170" fontId="13" fillId="0" borderId="0" xfId="0" applyNumberFormat="1" applyFont="1" applyFill="1" applyAlignment="1">
      <alignment horizontal="center"/>
    </xf>
    <xf numFmtId="164" fontId="13" fillId="0" borderId="0" xfId="0" applyNumberFormat="1" applyFont="1" applyFill="1" applyAlignment="1">
      <alignment horizontal="center"/>
    </xf>
    <xf numFmtId="173" fontId="13" fillId="0" borderId="0" xfId="0" applyNumberFormat="1" applyFont="1" applyFill="1" applyAlignment="1">
      <alignment horizontal="center"/>
    </xf>
    <xf numFmtId="169" fontId="13" fillId="0" borderId="3" xfId="5" applyNumberFormat="1" applyFont="1" applyFill="1" applyBorder="1" applyAlignment="1"/>
    <xf numFmtId="165" fontId="13" fillId="0" borderId="0" xfId="0" applyNumberFormat="1" applyFont="1" applyFill="1" applyAlignment="1">
      <alignment horizontal="center"/>
    </xf>
    <xf numFmtId="0" fontId="13" fillId="0" borderId="0" xfId="0" applyFont="1" applyFill="1" applyAlignment="1">
      <alignment wrapText="1"/>
    </xf>
    <xf numFmtId="169" fontId="13" fillId="0" borderId="5" xfId="5" applyNumberFormat="1" applyFont="1" applyFill="1" applyBorder="1"/>
    <xf numFmtId="0" fontId="14" fillId="0" borderId="0" xfId="0" applyNumberFormat="1" applyFont="1" applyAlignment="1"/>
    <xf numFmtId="169" fontId="13" fillId="0" borderId="5" xfId="5" applyNumberFormat="1" applyFont="1" applyFill="1" applyBorder="1" applyAlignment="1"/>
    <xf numFmtId="169" fontId="13" fillId="0" borderId="0" xfId="5" applyNumberFormat="1" applyFont="1" applyFill="1"/>
    <xf numFmtId="166" fontId="13" fillId="0" borderId="0" xfId="1" applyNumberFormat="1" applyFont="1" applyFill="1" applyBorder="1"/>
    <xf numFmtId="166" fontId="13" fillId="0" borderId="2" xfId="1" applyNumberFormat="1" applyFont="1" applyFill="1" applyBorder="1"/>
    <xf numFmtId="169" fontId="13" fillId="0" borderId="6" xfId="5" applyNumberFormat="1" applyFont="1" applyFill="1" applyBorder="1"/>
    <xf numFmtId="168" fontId="13" fillId="0" borderId="0" xfId="0" applyNumberFormat="1" applyFont="1" applyAlignment="1"/>
    <xf numFmtId="15" fontId="15" fillId="0" borderId="0" xfId="0" applyNumberFormat="1" applyFont="1" applyAlignment="1">
      <alignment horizontal="left"/>
    </xf>
    <xf numFmtId="0" fontId="13" fillId="0" borderId="0" xfId="0" applyFont="1" applyAlignment="1">
      <alignment horizontal="center"/>
    </xf>
    <xf numFmtId="168" fontId="13" fillId="0" borderId="0" xfId="13" applyNumberFormat="1" applyFont="1" applyAlignment="1"/>
    <xf numFmtId="0" fontId="13" fillId="0" borderId="0" xfId="13" applyNumberFormat="1" applyFont="1" applyAlignment="1" applyProtection="1">
      <alignment horizontal="center"/>
      <protection locked="0"/>
    </xf>
    <xf numFmtId="0" fontId="13" fillId="0" borderId="0" xfId="13" applyNumberFormat="1" applyFont="1" applyProtection="1">
      <protection locked="0"/>
    </xf>
    <xf numFmtId="49" fontId="13" fillId="0" borderId="0" xfId="13" applyNumberFormat="1" applyFont="1" applyAlignment="1" applyProtection="1">
      <alignment horizontal="center"/>
      <protection locked="0"/>
    </xf>
    <xf numFmtId="0" fontId="13" fillId="0" borderId="0" xfId="13" applyNumberFormat="1" applyFont="1" applyBorder="1" applyAlignment="1" applyProtection="1">
      <alignment horizontal="center"/>
      <protection locked="0"/>
    </xf>
    <xf numFmtId="168" fontId="15" fillId="0" borderId="0" xfId="13" applyNumberFormat="1" applyFont="1" applyAlignment="1">
      <alignment horizontal="center"/>
    </xf>
    <xf numFmtId="0" fontId="17" fillId="0" borderId="0" xfId="13" applyNumberFormat="1" applyFont="1" applyBorder="1" applyAlignment="1" applyProtection="1">
      <alignment horizontal="left"/>
      <protection locked="0"/>
    </xf>
    <xf numFmtId="1" fontId="13" fillId="0" borderId="0" xfId="13" applyNumberFormat="1" applyFont="1" applyAlignment="1" applyProtection="1">
      <alignment horizontal="center"/>
      <protection locked="0"/>
    </xf>
    <xf numFmtId="0" fontId="13" fillId="0" borderId="0" xfId="13" applyNumberFormat="1" applyFont="1" applyAlignment="1" applyProtection="1">
      <protection locked="0"/>
    </xf>
    <xf numFmtId="164" fontId="13" fillId="0" borderId="0" xfId="13" applyNumberFormat="1" applyFont="1" applyBorder="1" applyAlignment="1" applyProtection="1">
      <protection locked="0"/>
    </xf>
    <xf numFmtId="0" fontId="13" fillId="0" borderId="0" xfId="0" applyNumberFormat="1" applyFont="1" applyBorder="1" applyAlignment="1">
      <alignment horizontal="left"/>
    </xf>
    <xf numFmtId="168" fontId="13" fillId="0" borderId="0" xfId="13" applyNumberFormat="1" applyFont="1" applyAlignment="1" applyProtection="1">
      <protection locked="0"/>
    </xf>
    <xf numFmtId="166" fontId="13" fillId="0" borderId="2" xfId="1" applyNumberFormat="1" applyFont="1" applyBorder="1" applyAlignment="1"/>
    <xf numFmtId="0" fontId="15" fillId="0" borderId="0" xfId="0" applyNumberFormat="1" applyFont="1" applyBorder="1"/>
    <xf numFmtId="0" fontId="13" fillId="0" borderId="0" xfId="13" applyNumberFormat="1" applyFont="1" applyBorder="1" applyProtection="1">
      <protection locked="0"/>
    </xf>
    <xf numFmtId="1" fontId="13" fillId="0" borderId="0" xfId="13" applyNumberFormat="1" applyFont="1" applyBorder="1" applyAlignment="1" applyProtection="1">
      <alignment horizontal="center"/>
      <protection locked="0"/>
    </xf>
    <xf numFmtId="169" fontId="15" fillId="0" borderId="0" xfId="5" applyNumberFormat="1" applyFont="1" applyBorder="1" applyAlignment="1" applyProtection="1">
      <protection locked="0"/>
    </xf>
    <xf numFmtId="176" fontId="13" fillId="0" borderId="0" xfId="1" applyNumberFormat="1" applyFont="1" applyAlignment="1"/>
    <xf numFmtId="168" fontId="13" fillId="0" borderId="0" xfId="13" applyNumberFormat="1" applyFont="1" applyFill="1" applyAlignment="1"/>
    <xf numFmtId="0" fontId="13" fillId="0" borderId="0" xfId="13" applyNumberFormat="1" applyFont="1" applyFill="1" applyAlignment="1" applyProtection="1">
      <alignment horizontal="center"/>
      <protection locked="0"/>
    </xf>
    <xf numFmtId="44" fontId="13" fillId="0" borderId="0" xfId="5" applyFont="1" applyAlignment="1"/>
    <xf numFmtId="0" fontId="13" fillId="0" borderId="0" xfId="13" applyNumberFormat="1" applyFont="1" applyFill="1"/>
    <xf numFmtId="0" fontId="13" fillId="0" borderId="0" xfId="0" applyNumberFormat="1" applyFont="1" applyAlignment="1">
      <alignment wrapText="1"/>
    </xf>
    <xf numFmtId="0" fontId="15" fillId="0" borderId="2" xfId="0" applyFont="1" applyBorder="1" applyAlignment="1">
      <alignment horizontal="center" wrapText="1"/>
    </xf>
    <xf numFmtId="168" fontId="15" fillId="0" borderId="0" xfId="13" applyNumberFormat="1" applyFont="1" applyAlignment="1">
      <alignment horizontal="center" wrapText="1"/>
    </xf>
    <xf numFmtId="0" fontId="13" fillId="0" borderId="1" xfId="13" applyNumberFormat="1" applyFont="1" applyBorder="1" applyAlignment="1" applyProtection="1">
      <alignment horizontal="center" wrapText="1"/>
      <protection locked="0"/>
    </xf>
    <xf numFmtId="0" fontId="13" fillId="0" borderId="0" xfId="0" applyNumberFormat="1" applyFont="1" applyFill="1" applyAlignment="1">
      <alignment wrapText="1"/>
    </xf>
    <xf numFmtId="169" fontId="13" fillId="0" borderId="0" xfId="5" applyNumberFormat="1" applyFont="1" applyFill="1" applyBorder="1" applyAlignment="1" applyProtection="1">
      <protection locked="0"/>
    </xf>
    <xf numFmtId="166" fontId="13" fillId="0" borderId="0" xfId="1" applyNumberFormat="1" applyFont="1" applyFill="1" applyBorder="1" applyAlignment="1" applyProtection="1">
      <protection locked="0"/>
    </xf>
    <xf numFmtId="169" fontId="13" fillId="0" borderId="3" xfId="5" applyNumberFormat="1" applyFont="1" applyFill="1" applyBorder="1" applyAlignment="1" applyProtection="1">
      <protection locked="0"/>
    </xf>
    <xf numFmtId="164" fontId="13" fillId="0" borderId="0" xfId="13" applyNumberFormat="1" applyFont="1" applyFill="1" applyBorder="1" applyAlignment="1" applyProtection="1">
      <protection locked="0"/>
    </xf>
    <xf numFmtId="0" fontId="13" fillId="0" borderId="0" xfId="0" applyFont="1" applyAlignment="1">
      <alignment horizontal="left"/>
    </xf>
    <xf numFmtId="164" fontId="13" fillId="0" borderId="0" xfId="0" applyNumberFormat="1" applyFont="1" applyAlignment="1">
      <alignment horizontal="center"/>
    </xf>
    <xf numFmtId="164" fontId="13" fillId="0" borderId="0" xfId="0" applyNumberFormat="1" applyFont="1" applyAlignment="1">
      <alignment horizontal="right"/>
    </xf>
    <xf numFmtId="164" fontId="13" fillId="0" borderId="2" xfId="0" applyNumberFormat="1" applyFont="1" applyBorder="1" applyAlignment="1">
      <alignment horizontal="center"/>
    </xf>
    <xf numFmtId="164" fontId="13" fillId="0" borderId="0" xfId="0" applyNumberFormat="1" applyFont="1" applyBorder="1" applyAlignment="1">
      <alignment horizontal="center"/>
    </xf>
    <xf numFmtId="0" fontId="13" fillId="0" borderId="0" xfId="0" applyFont="1" applyBorder="1" applyAlignment="1">
      <alignment horizontal="center"/>
    </xf>
    <xf numFmtId="164" fontId="13" fillId="0" borderId="0" xfId="0" applyNumberFormat="1" applyFont="1" applyBorder="1" applyAlignment="1">
      <alignment horizontal="right"/>
    </xf>
    <xf numFmtId="0" fontId="14" fillId="0" borderId="0" xfId="0" applyFont="1" applyAlignment="1">
      <alignment horizontal="left"/>
    </xf>
    <xf numFmtId="42" fontId="13" fillId="0" borderId="0" xfId="0" applyNumberFormat="1" applyFont="1" applyBorder="1"/>
    <xf numFmtId="42" fontId="13" fillId="0" borderId="0" xfId="0" applyNumberFormat="1" applyFont="1" applyFill="1" applyBorder="1"/>
    <xf numFmtId="164" fontId="13" fillId="0" borderId="0" xfId="0" applyNumberFormat="1" applyFont="1" applyFill="1"/>
    <xf numFmtId="168" fontId="13" fillId="0" borderId="0" xfId="0" applyNumberFormat="1" applyFont="1" applyFill="1"/>
    <xf numFmtId="164" fontId="13" fillId="0" borderId="0" xfId="0" applyNumberFormat="1" applyFont="1" applyFill="1" applyAlignment="1">
      <alignment horizontal="right"/>
    </xf>
    <xf numFmtId="164" fontId="13" fillId="0" borderId="6" xfId="0" applyNumberFormat="1" applyFont="1" applyFill="1" applyBorder="1"/>
    <xf numFmtId="164" fontId="13" fillId="0" borderId="0" xfId="0" quotePrefix="1" applyNumberFormat="1" applyFont="1" applyFill="1"/>
    <xf numFmtId="0" fontId="13" fillId="0" borderId="0" xfId="0" applyFont="1" applyAlignment="1">
      <alignment horizontal="center"/>
    </xf>
    <xf numFmtId="0" fontId="18" fillId="0" borderId="0" xfId="0" applyFont="1"/>
    <xf numFmtId="177" fontId="19" fillId="0" borderId="0" xfId="14" applyFont="1" applyFill="1" applyAlignment="1" applyProtection="1">
      <alignment horizontal="left"/>
    </xf>
    <xf numFmtId="177" fontId="19" fillId="0" borderId="0" xfId="14" applyFont="1" applyFill="1" applyProtection="1"/>
    <xf numFmtId="41" fontId="19" fillId="3" borderId="0" xfId="14" applyNumberFormat="1" applyFont="1" applyFill="1" applyProtection="1">
      <protection locked="0"/>
    </xf>
    <xf numFmtId="42" fontId="13" fillId="0" borderId="3" xfId="0" applyNumberFormat="1" applyFont="1" applyBorder="1"/>
    <xf numFmtId="42" fontId="13" fillId="0" borderId="6" xfId="0" applyNumberFormat="1" applyFont="1" applyBorder="1"/>
    <xf numFmtId="42" fontId="13" fillId="0" borderId="0" xfId="0" applyNumberFormat="1" applyFont="1"/>
    <xf numFmtId="10" fontId="13" fillId="0" borderId="0" xfId="15" applyNumberFormat="1" applyFont="1"/>
    <xf numFmtId="37" fontId="19" fillId="0" borderId="0" xfId="14" applyNumberFormat="1" applyFont="1" applyFill="1" applyProtection="1">
      <protection locked="0"/>
    </xf>
    <xf numFmtId="41" fontId="19" fillId="0" borderId="0" xfId="14" applyNumberFormat="1" applyFont="1" applyFill="1" applyProtection="1">
      <protection locked="0"/>
    </xf>
    <xf numFmtId="0" fontId="13" fillId="0" borderId="0" xfId="0" applyFont="1" applyAlignment="1">
      <alignment vertical="top"/>
    </xf>
    <xf numFmtId="0" fontId="13" fillId="0" borderId="6" xfId="0" applyFont="1" applyFill="1" applyBorder="1"/>
    <xf numFmtId="42" fontId="13" fillId="0" borderId="0" xfId="0" applyNumberFormat="1" applyFont="1" applyAlignment="1">
      <alignment horizontal="center"/>
    </xf>
    <xf numFmtId="42" fontId="13" fillId="0" borderId="2" xfId="0" applyNumberFormat="1" applyFont="1" applyBorder="1" applyAlignment="1">
      <alignment horizontal="center"/>
    </xf>
    <xf numFmtId="0" fontId="13" fillId="0" borderId="0" xfId="0" applyFont="1" applyBorder="1"/>
    <xf numFmtId="0" fontId="20" fillId="0" borderId="0" xfId="0" applyFont="1"/>
    <xf numFmtId="42" fontId="13" fillId="0" borderId="0" xfId="0" applyNumberFormat="1" applyFont="1" applyFill="1"/>
    <xf numFmtId="166" fontId="13" fillId="0" borderId="0" xfId="1" applyNumberFormat="1" applyFont="1"/>
    <xf numFmtId="166" fontId="21" fillId="0" borderId="0" xfId="1" applyNumberFormat="1" applyFont="1" applyBorder="1"/>
    <xf numFmtId="0" fontId="13" fillId="0" borderId="0" xfId="0" applyFont="1" applyAlignment="1">
      <alignment horizontal="center" vertical="top"/>
    </xf>
    <xf numFmtId="0" fontId="22" fillId="0" borderId="0" xfId="0" applyFont="1" applyAlignment="1">
      <alignment vertical="top"/>
    </xf>
    <xf numFmtId="0" fontId="22" fillId="0" borderId="0" xfId="0" applyFont="1" applyAlignment="1">
      <alignment vertical="top" wrapText="1"/>
    </xf>
    <xf numFmtId="0" fontId="22" fillId="0" borderId="0" xfId="0" applyFont="1"/>
    <xf numFmtId="166" fontId="23" fillId="0" borderId="0" xfId="1" applyNumberFormat="1" applyFont="1" applyBorder="1"/>
    <xf numFmtId="42" fontId="22" fillId="0" borderId="0" xfId="0" applyNumberFormat="1" applyFont="1"/>
    <xf numFmtId="42" fontId="22" fillId="0" borderId="5" xfId="0" applyNumberFormat="1" applyFont="1" applyBorder="1"/>
    <xf numFmtId="0" fontId="20" fillId="0" borderId="0" xfId="0" applyFont="1" applyFill="1" applyAlignment="1">
      <alignment vertical="top"/>
    </xf>
    <xf numFmtId="0" fontId="20" fillId="0" borderId="0" xfId="0" applyFont="1" applyFill="1"/>
    <xf numFmtId="42" fontId="13" fillId="0" borderId="6" xfId="0" applyNumberFormat="1" applyFont="1" applyFill="1" applyBorder="1"/>
    <xf numFmtId="0" fontId="15" fillId="0" borderId="0" xfId="0" applyFont="1" applyAlignment="1"/>
    <xf numFmtId="0" fontId="19" fillId="0" borderId="0" xfId="0" applyFont="1"/>
    <xf numFmtId="42" fontId="19" fillId="0" borderId="0" xfId="0" applyNumberFormat="1" applyFont="1"/>
    <xf numFmtId="0" fontId="19" fillId="0" borderId="0" xfId="0" applyFont="1" applyAlignment="1">
      <alignment horizontal="center"/>
    </xf>
    <xf numFmtId="164" fontId="19" fillId="0" borderId="0" xfId="0" applyNumberFormat="1" applyFont="1" applyAlignment="1">
      <alignment horizontal="center"/>
    </xf>
    <xf numFmtId="0" fontId="19" fillId="0" borderId="2" xfId="0" applyFont="1" applyBorder="1" applyAlignment="1">
      <alignment horizontal="center"/>
    </xf>
    <xf numFmtId="0" fontId="19" fillId="0" borderId="0" xfId="0" applyFont="1" applyAlignment="1">
      <alignment horizontal="right"/>
    </xf>
    <xf numFmtId="0" fontId="19" fillId="0" borderId="0" xfId="0" applyFont="1" applyFill="1"/>
    <xf numFmtId="42" fontId="19" fillId="0" borderId="0" xfId="0" applyNumberFormat="1" applyFont="1" applyFill="1"/>
    <xf numFmtId="0" fontId="13" fillId="0" borderId="0" xfId="0" applyFont="1" applyAlignment="1">
      <alignment vertical="top" wrapText="1"/>
    </xf>
    <xf numFmtId="0" fontId="13" fillId="0" borderId="0" xfId="0" applyFont="1" applyAlignment="1">
      <alignment horizontal="right"/>
    </xf>
    <xf numFmtId="42" fontId="13" fillId="0" borderId="5" xfId="0" applyNumberFormat="1" applyFont="1" applyBorder="1"/>
    <xf numFmtId="3" fontId="18" fillId="0" borderId="0" xfId="0" applyNumberFormat="1" applyFont="1" applyAlignment="1">
      <alignment horizontal="left"/>
    </xf>
    <xf numFmtId="0" fontId="19" fillId="0" borderId="0" xfId="0" applyNumberFormat="1" applyFont="1"/>
    <xf numFmtId="164" fontId="19" fillId="0" borderId="0" xfId="0" applyNumberFormat="1" applyFont="1"/>
    <xf numFmtId="3" fontId="19" fillId="0" borderId="0" xfId="0" applyNumberFormat="1" applyFont="1"/>
    <xf numFmtId="3" fontId="19" fillId="0" borderId="0" xfId="0" applyNumberFormat="1" applyFont="1" applyAlignment="1">
      <alignment horizontal="center"/>
    </xf>
    <xf numFmtId="0" fontId="19" fillId="0" borderId="0" xfId="0" applyNumberFormat="1" applyFont="1" applyAlignment="1">
      <alignment horizontal="center"/>
    </xf>
    <xf numFmtId="3" fontId="19" fillId="0" borderId="2" xfId="0" applyNumberFormat="1" applyFont="1" applyBorder="1" applyAlignment="1">
      <alignment horizontal="center"/>
    </xf>
    <xf numFmtId="0" fontId="19" fillId="0" borderId="2" xfId="0" applyNumberFormat="1" applyFont="1" applyBorder="1" applyAlignment="1">
      <alignment horizontal="center"/>
    </xf>
    <xf numFmtId="164" fontId="19" fillId="0" borderId="2" xfId="0" applyNumberFormat="1" applyFont="1" applyBorder="1" applyAlignment="1">
      <alignment horizontal="center"/>
    </xf>
    <xf numFmtId="0" fontId="19" fillId="0" borderId="0" xfId="0" applyNumberFormat="1" applyFont="1" applyBorder="1"/>
    <xf numFmtId="164" fontId="19" fillId="0" borderId="0" xfId="0" applyNumberFormat="1" applyFont="1" applyBorder="1" applyAlignment="1">
      <alignment horizontal="center"/>
    </xf>
    <xf numFmtId="164" fontId="19" fillId="0" borderId="0" xfId="0" applyNumberFormat="1" applyFont="1" applyBorder="1" applyAlignment="1">
      <alignment horizontal="right"/>
    </xf>
    <xf numFmtId="3" fontId="19" fillId="0" borderId="0" xfId="0" applyNumberFormat="1" applyFont="1" applyAlignment="1">
      <alignment horizontal="right"/>
    </xf>
    <xf numFmtId="0" fontId="19" fillId="0" borderId="0" xfId="0" applyNumberFormat="1" applyFont="1" applyBorder="1" applyAlignment="1">
      <alignment horizontal="center"/>
    </xf>
    <xf numFmtId="164" fontId="19" fillId="0" borderId="0" xfId="0" applyNumberFormat="1" applyFont="1" applyBorder="1" applyAlignment="1">
      <alignment horizontal="left"/>
    </xf>
    <xf numFmtId="9" fontId="19" fillId="0" borderId="0" xfId="0" applyNumberFormat="1" applyFont="1" applyAlignment="1">
      <alignment horizontal="right"/>
    </xf>
    <xf numFmtId="166" fontId="19" fillId="0" borderId="0" xfId="1" applyNumberFormat="1" applyFont="1" applyFill="1"/>
    <xf numFmtId="0" fontId="19" fillId="0" borderId="0" xfId="0" applyFont="1" applyFill="1" applyAlignment="1">
      <alignment horizontal="right"/>
    </xf>
    <xf numFmtId="42" fontId="19" fillId="0" borderId="5" xfId="0" applyNumberFormat="1" applyFont="1" applyFill="1" applyBorder="1"/>
    <xf numFmtId="44" fontId="13" fillId="0" borderId="0" xfId="5" applyFont="1" applyFill="1"/>
    <xf numFmtId="0" fontId="13" fillId="0" borderId="0" xfId="0" applyFont="1" applyFill="1" applyAlignment="1">
      <alignment horizontal="right"/>
    </xf>
    <xf numFmtId="44" fontId="13" fillId="0" borderId="0" xfId="0" applyNumberFormat="1" applyFont="1" applyFill="1"/>
    <xf numFmtId="44" fontId="13" fillId="0" borderId="0" xfId="5" applyFont="1"/>
    <xf numFmtId="44" fontId="19" fillId="0" borderId="0" xfId="5" applyFont="1"/>
    <xf numFmtId="3" fontId="19" fillId="0" borderId="0" xfId="0" applyNumberFormat="1" applyFont="1" applyAlignment="1">
      <alignment horizontal="left"/>
    </xf>
    <xf numFmtId="164" fontId="19" fillId="0" borderId="2" xfId="0" applyNumberFormat="1" applyFont="1" applyBorder="1"/>
    <xf numFmtId="164" fontId="19" fillId="0" borderId="0" xfId="0" applyNumberFormat="1" applyFont="1" applyFill="1"/>
    <xf numFmtId="0" fontId="19" fillId="0" borderId="0" xfId="0" applyNumberFormat="1" applyFont="1" applyBorder="1" applyAlignment="1">
      <alignment horizontal="right"/>
    </xf>
    <xf numFmtId="0" fontId="19" fillId="0" borderId="0" xfId="1" applyNumberFormat="1" applyFont="1" applyFill="1"/>
    <xf numFmtId="44" fontId="19" fillId="0" borderId="0" xfId="5" applyFont="1" applyFill="1"/>
    <xf numFmtId="164" fontId="24" fillId="0" borderId="0" xfId="0" applyNumberFormat="1" applyFont="1"/>
    <xf numFmtId="0" fontId="19" fillId="0" borderId="0" xfId="0" applyNumberFormat="1" applyFont="1" applyFill="1" applyBorder="1" applyAlignment="1">
      <alignment horizontal="center"/>
    </xf>
    <xf numFmtId="164" fontId="19" fillId="0" borderId="0" xfId="0" applyNumberFormat="1" applyFont="1" applyFill="1" applyBorder="1" applyAlignment="1">
      <alignment horizontal="left"/>
    </xf>
    <xf numFmtId="169" fontId="19" fillId="0" borderId="0" xfId="5" applyNumberFormat="1" applyFont="1" applyFill="1"/>
    <xf numFmtId="3" fontId="19" fillId="0" borderId="0" xfId="0" applyNumberFormat="1" applyFont="1" applyFill="1" applyAlignment="1">
      <alignment horizontal="center"/>
    </xf>
    <xf numFmtId="0" fontId="19" fillId="0" borderId="0" xfId="0" applyNumberFormat="1" applyFont="1" applyFill="1"/>
    <xf numFmtId="0" fontId="15" fillId="0" borderId="0" xfId="0" applyFont="1" applyAlignment="1">
      <alignment horizontal="left"/>
    </xf>
    <xf numFmtId="0" fontId="13" fillId="0" borderId="2" xfId="0" applyFont="1" applyBorder="1" applyAlignment="1">
      <alignment horizontal="center" wrapText="1"/>
    </xf>
    <xf numFmtId="0" fontId="13" fillId="0" borderId="0" xfId="0" applyFont="1" applyFill="1" applyAlignment="1" applyProtection="1">
      <alignment horizontal="center" wrapText="1"/>
      <protection locked="0"/>
    </xf>
    <xf numFmtId="0" fontId="13" fillId="0" borderId="0" xfId="0" applyFont="1" applyFill="1" applyAlignment="1" applyProtection="1">
      <alignment horizontal="center"/>
      <protection locked="0"/>
    </xf>
    <xf numFmtId="4" fontId="13" fillId="0" borderId="2" xfId="1" applyNumberFormat="1" applyFont="1" applyFill="1" applyBorder="1" applyAlignment="1" applyProtection="1">
      <alignment wrapText="1"/>
      <protection locked="0"/>
    </xf>
    <xf numFmtId="0" fontId="13" fillId="0" borderId="2" xfId="0" applyFont="1" applyBorder="1" applyAlignment="1">
      <alignment wrapText="1"/>
    </xf>
    <xf numFmtId="0" fontId="13" fillId="0" borderId="2" xfId="0" applyFont="1" applyBorder="1"/>
    <xf numFmtId="0" fontId="13" fillId="0" borderId="3" xfId="0" applyFont="1" applyFill="1" applyBorder="1" applyAlignment="1" applyProtection="1">
      <alignment horizontal="center"/>
      <protection locked="0"/>
    </xf>
    <xf numFmtId="0" fontId="13" fillId="0" borderId="3" xfId="0" applyFont="1" applyFill="1" applyBorder="1" applyProtection="1">
      <protection locked="0"/>
    </xf>
    <xf numFmtId="169" fontId="13" fillId="0" borderId="0" xfId="0" applyNumberFormat="1" applyFont="1"/>
    <xf numFmtId="0" fontId="13" fillId="0" borderId="0" xfId="0" applyFont="1" applyFill="1" applyProtection="1">
      <protection locked="0"/>
    </xf>
    <xf numFmtId="0" fontId="13" fillId="0" borderId="0" xfId="0" quotePrefix="1" applyFont="1"/>
    <xf numFmtId="0" fontId="13" fillId="0" borderId="0" xfId="0" applyFont="1" applyFill="1" applyAlignment="1" applyProtection="1">
      <alignment horizontal="right"/>
      <protection locked="0"/>
    </xf>
    <xf numFmtId="169" fontId="13" fillId="0" borderId="4" xfId="5" applyNumberFormat="1" applyFont="1" applyFill="1" applyBorder="1" applyProtection="1">
      <protection locked="0"/>
    </xf>
    <xf numFmtId="4" fontId="13" fillId="0" borderId="0" xfId="1" applyNumberFormat="1" applyFont="1" applyFill="1" applyProtection="1">
      <protection locked="0"/>
    </xf>
    <xf numFmtId="0" fontId="13" fillId="0" borderId="0" xfId="0" applyFont="1" applyFill="1" applyAlignment="1" applyProtection="1">
      <alignment horizontal="left"/>
      <protection locked="0"/>
    </xf>
    <xf numFmtId="169" fontId="13" fillId="0" borderId="6" xfId="5" applyNumberFormat="1" applyFont="1" applyBorder="1"/>
    <xf numFmtId="169" fontId="13" fillId="0" borderId="4" xfId="5" applyNumberFormat="1" applyFont="1" applyBorder="1"/>
    <xf numFmtId="164" fontId="13" fillId="0" borderId="0" xfId="1" applyNumberFormat="1" applyFont="1" applyFill="1" applyProtection="1">
      <protection locked="0"/>
    </xf>
    <xf numFmtId="0" fontId="13" fillId="0" borderId="0" xfId="0" quotePrefix="1" applyFont="1" applyFill="1" applyAlignment="1" applyProtection="1">
      <alignment horizontal="left"/>
      <protection locked="0"/>
    </xf>
    <xf numFmtId="175" fontId="13" fillId="0" borderId="6" xfId="15" applyNumberFormat="1" applyFont="1" applyBorder="1"/>
    <xf numFmtId="0" fontId="16" fillId="0" borderId="0" xfId="0" applyFont="1"/>
    <xf numFmtId="0" fontId="13" fillId="0" borderId="0" xfId="0" quotePrefix="1" applyFont="1" applyFill="1" applyAlignment="1">
      <alignment horizontal="right"/>
    </xf>
    <xf numFmtId="0" fontId="13" fillId="0" borderId="0" xfId="12" applyFont="1" applyFill="1" applyAlignment="1">
      <alignment horizontal="center"/>
    </xf>
    <xf numFmtId="0" fontId="13" fillId="0" borderId="0" xfId="12" applyFont="1" applyFill="1"/>
    <xf numFmtId="0" fontId="13" fillId="0" borderId="0" xfId="12" applyFont="1" applyAlignment="1">
      <alignment wrapText="1"/>
    </xf>
    <xf numFmtId="0" fontId="13" fillId="0" borderId="0" xfId="12" applyFont="1" applyAlignment="1"/>
    <xf numFmtId="0" fontId="13" fillId="0" borderId="0" xfId="12" applyFont="1" applyFill="1" applyAlignment="1">
      <alignment horizontal="left"/>
    </xf>
    <xf numFmtId="164" fontId="15" fillId="0" borderId="0" xfId="0" applyNumberFormat="1" applyFont="1"/>
    <xf numFmtId="0" fontId="15" fillId="0" borderId="0" xfId="12" applyFont="1" applyFill="1" applyAlignment="1">
      <alignment horizontal="left"/>
    </xf>
    <xf numFmtId="16" fontId="13" fillId="0" borderId="0" xfId="12" applyNumberFormat="1" applyFont="1" applyFill="1" applyAlignment="1">
      <alignment horizontal="center"/>
    </xf>
    <xf numFmtId="0" fontId="13" fillId="0" borderId="0" xfId="12" applyFont="1" applyFill="1" applyAlignment="1">
      <alignment horizontal="left" wrapText="1"/>
    </xf>
    <xf numFmtId="0" fontId="13" fillId="0" borderId="0" xfId="12" applyFont="1" applyFill="1" applyAlignment="1">
      <alignment wrapText="1"/>
    </xf>
    <xf numFmtId="0" fontId="15" fillId="0" borderId="1" xfId="12" applyFont="1" applyFill="1" applyBorder="1" applyAlignment="1">
      <alignment horizontal="center"/>
    </xf>
    <xf numFmtId="0" fontId="15" fillId="0" borderId="1" xfId="12" applyFont="1" applyFill="1" applyBorder="1" applyAlignment="1">
      <alignment horizontal="center" wrapText="1"/>
    </xf>
    <xf numFmtId="166" fontId="13" fillId="0" borderId="0" xfId="1" applyNumberFormat="1" applyFont="1" applyFill="1" applyBorder="1" applyAlignment="1">
      <alignment wrapText="1"/>
    </xf>
    <xf numFmtId="0" fontId="13" fillId="0" borderId="0" xfId="12" applyFont="1" applyFill="1" applyAlignment="1"/>
    <xf numFmtId="169" fontId="13" fillId="0" borderId="0" xfId="12" applyNumberFormat="1" applyFont="1" applyFill="1" applyBorder="1" applyAlignment="1"/>
    <xf numFmtId="166" fontId="13" fillId="0" borderId="0" xfId="1" applyNumberFormat="1" applyFont="1" applyFill="1" applyAlignment="1">
      <alignment horizontal="right"/>
    </xf>
    <xf numFmtId="169" fontId="13" fillId="0" borderId="4" xfId="5" applyNumberFormat="1" applyFont="1" applyFill="1" applyBorder="1" applyAlignment="1">
      <alignment horizontal="right"/>
    </xf>
    <xf numFmtId="0" fontId="15" fillId="0" borderId="2" xfId="12" applyFont="1" applyFill="1" applyBorder="1" applyAlignment="1">
      <alignment horizontal="left"/>
    </xf>
    <xf numFmtId="0" fontId="13" fillId="0" borderId="2" xfId="12" applyFont="1" applyFill="1" applyBorder="1" applyAlignment="1">
      <alignment horizontal="center"/>
    </xf>
    <xf numFmtId="0" fontId="13" fillId="0" borderId="2" xfId="12" applyFont="1" applyBorder="1" applyAlignment="1">
      <alignment wrapText="1"/>
    </xf>
    <xf numFmtId="0" fontId="13" fillId="0" borderId="0" xfId="12" applyFont="1" applyFill="1" applyBorder="1" applyAlignment="1">
      <alignment wrapText="1"/>
    </xf>
    <xf numFmtId="173" fontId="13" fillId="0" borderId="0" xfId="15" applyNumberFormat="1" applyFont="1" applyAlignment="1">
      <alignment wrapText="1"/>
    </xf>
    <xf numFmtId="173" fontId="13" fillId="0" borderId="0" xfId="15" applyNumberFormat="1" applyFont="1" applyFill="1" applyAlignment="1">
      <alignment wrapText="1"/>
    </xf>
    <xf numFmtId="0" fontId="15" fillId="0" borderId="0" xfId="12" applyFont="1" applyFill="1" applyBorder="1" applyAlignment="1">
      <alignment horizontal="center" wrapText="1"/>
    </xf>
    <xf numFmtId="169" fontId="13" fillId="0" borderId="0" xfId="12" applyNumberFormat="1" applyFont="1" applyFill="1" applyAlignment="1">
      <alignment horizontal="right"/>
    </xf>
    <xf numFmtId="169" fontId="13" fillId="0" borderId="0" xfId="12" applyNumberFormat="1" applyFont="1" applyFill="1"/>
    <xf numFmtId="169" fontId="15" fillId="0" borderId="4" xfId="5" applyNumberFormat="1" applyFont="1" applyFill="1" applyBorder="1" applyAlignment="1">
      <alignment horizontal="right"/>
    </xf>
    <xf numFmtId="166" fontId="13" fillId="0" borderId="0" xfId="12" applyNumberFormat="1" applyFont="1" applyFill="1"/>
    <xf numFmtId="49" fontId="13" fillId="0" borderId="0" xfId="0" quotePrefix="1" applyNumberFormat="1" applyFont="1" applyAlignment="1">
      <alignment horizontal="center"/>
    </xf>
    <xf numFmtId="0" fontId="15" fillId="0" borderId="2" xfId="0" applyFont="1" applyBorder="1" applyAlignment="1">
      <alignment horizontal="center"/>
    </xf>
    <xf numFmtId="0" fontId="15" fillId="0" borderId="0" xfId="0" applyFont="1" applyBorder="1" applyAlignment="1">
      <alignment horizontal="left"/>
    </xf>
    <xf numFmtId="169" fontId="13" fillId="0" borderId="0" xfId="5" applyNumberFormat="1" applyFont="1" applyBorder="1" applyAlignment="1"/>
    <xf numFmtId="0" fontId="15" fillId="0" borderId="0" xfId="0" applyFont="1" applyBorder="1" applyAlignment="1">
      <alignment horizontal="center"/>
    </xf>
    <xf numFmtId="0" fontId="15" fillId="0" borderId="0" xfId="0" applyFont="1" applyBorder="1"/>
    <xf numFmtId="10" fontId="13" fillId="0" borderId="0" xfId="15" applyNumberFormat="1" applyFont="1" applyFill="1"/>
    <xf numFmtId="49" fontId="15" fillId="0" borderId="0" xfId="0" applyNumberFormat="1" applyFont="1"/>
    <xf numFmtId="166" fontId="13" fillId="4" borderId="0" xfId="1" applyNumberFormat="1" applyFont="1" applyFill="1"/>
    <xf numFmtId="49" fontId="13" fillId="0" borderId="0" xfId="0" applyNumberFormat="1" applyFont="1"/>
    <xf numFmtId="10" fontId="13" fillId="0" borderId="2" xfId="15" applyNumberFormat="1" applyFont="1" applyFill="1" applyBorder="1"/>
    <xf numFmtId="42" fontId="13" fillId="4" borderId="0" xfId="5" applyNumberFormat="1" applyFont="1" applyFill="1"/>
    <xf numFmtId="49" fontId="15" fillId="0" borderId="0" xfId="0" applyNumberFormat="1" applyFont="1" applyAlignment="1">
      <alignment wrapText="1"/>
    </xf>
    <xf numFmtId="42" fontId="13" fillId="4" borderId="2" xfId="5" applyNumberFormat="1" applyFont="1" applyFill="1" applyBorder="1"/>
    <xf numFmtId="166" fontId="13" fillId="4" borderId="2" xfId="1" applyNumberFormat="1" applyFont="1" applyFill="1" applyBorder="1"/>
    <xf numFmtId="10" fontId="13" fillId="4" borderId="2" xfId="15" applyNumberFormat="1" applyFont="1" applyFill="1" applyBorder="1"/>
    <xf numFmtId="10" fontId="13" fillId="4" borderId="0" xfId="15" applyNumberFormat="1" applyFont="1" applyFill="1"/>
    <xf numFmtId="42" fontId="13" fillId="4" borderId="0" xfId="1" applyNumberFormat="1" applyFont="1" applyFill="1"/>
    <xf numFmtId="166" fontId="13" fillId="0" borderId="0" xfId="0" applyNumberFormat="1" applyFont="1" applyBorder="1"/>
    <xf numFmtId="42" fontId="13" fillId="0" borderId="2" xfId="5" applyNumberFormat="1" applyFont="1" applyFill="1" applyBorder="1"/>
    <xf numFmtId="42" fontId="13" fillId="0" borderId="0" xfId="5" applyNumberFormat="1" applyFont="1" applyFill="1"/>
    <xf numFmtId="166" fontId="13" fillId="0" borderId="0" xfId="0" applyNumberFormat="1" applyFont="1" applyFill="1"/>
    <xf numFmtId="43" fontId="13" fillId="0" borderId="2" xfId="1" applyNumberFormat="1" applyFont="1" applyFill="1" applyBorder="1"/>
    <xf numFmtId="0" fontId="13" fillId="0" borderId="0" xfId="0" applyFont="1" applyAlignment="1">
      <alignment horizontal="center"/>
    </xf>
    <xf numFmtId="0" fontId="13" fillId="0" borderId="0" xfId="0" applyFont="1" applyFill="1" applyAlignment="1">
      <alignment wrapText="1"/>
    </xf>
    <xf numFmtId="177" fontId="24" fillId="0" borderId="0" xfId="14" applyFont="1" applyFill="1" applyProtection="1"/>
    <xf numFmtId="164" fontId="16" fillId="0" borderId="0" xfId="0" applyNumberFormat="1" applyFont="1"/>
    <xf numFmtId="0" fontId="25" fillId="0" borderId="0" xfId="0" applyFont="1" applyAlignment="1">
      <alignment vertical="top"/>
    </xf>
    <xf numFmtId="0" fontId="16" fillId="0" borderId="0" xfId="0" applyFont="1" applyFill="1"/>
    <xf numFmtId="0" fontId="13" fillId="0" borderId="0" xfId="0" applyFont="1" applyAlignment="1">
      <alignment horizontal="center"/>
    </xf>
    <xf numFmtId="0" fontId="13" fillId="0" borderId="0" xfId="0" applyFont="1" applyAlignment="1">
      <alignment horizontal="center"/>
    </xf>
    <xf numFmtId="14" fontId="13" fillId="0" borderId="0" xfId="0" applyNumberFormat="1" applyFont="1" applyAlignment="1">
      <alignment horizontal="center"/>
    </xf>
    <xf numFmtId="14" fontId="13" fillId="0" borderId="0" xfId="0" quotePrefix="1" applyNumberFormat="1" applyFont="1" applyFill="1" applyAlignment="1">
      <alignment horizontal="left"/>
    </xf>
    <xf numFmtId="14" fontId="13" fillId="0" borderId="0" xfId="13" quotePrefix="1" applyNumberFormat="1" applyFont="1" applyAlignment="1"/>
    <xf numFmtId="169" fontId="13" fillId="0" borderId="3" xfId="5" applyNumberFormat="1" applyFont="1" applyBorder="1"/>
    <xf numFmtId="14" fontId="13" fillId="0" borderId="0" xfId="0" applyNumberFormat="1" applyFont="1" applyBorder="1" applyAlignment="1">
      <alignment horizontal="left"/>
    </xf>
    <xf numFmtId="164" fontId="13" fillId="0" borderId="0" xfId="0" applyNumberFormat="1" applyFont="1" applyBorder="1" applyAlignment="1">
      <alignment horizontal="left"/>
    </xf>
    <xf numFmtId="169" fontId="13" fillId="6" borderId="0" xfId="5" applyNumberFormat="1" applyFont="1" applyFill="1" applyAlignment="1"/>
    <xf numFmtId="15" fontId="13" fillId="6" borderId="0" xfId="0" applyNumberFormat="1" applyFont="1" applyFill="1" applyAlignment="1"/>
    <xf numFmtId="166" fontId="13" fillId="6" borderId="0" xfId="1" applyNumberFormat="1" applyFont="1" applyFill="1" applyAlignment="1"/>
    <xf numFmtId="166" fontId="13" fillId="6" borderId="2" xfId="1" applyNumberFormat="1" applyFont="1" applyFill="1" applyBorder="1" applyAlignment="1"/>
    <xf numFmtId="44" fontId="13" fillId="6" borderId="0" xfId="5" applyFont="1" applyFill="1" applyAlignment="1"/>
    <xf numFmtId="43" fontId="13" fillId="6" borderId="0" xfId="1" applyFont="1" applyFill="1" applyAlignment="1"/>
    <xf numFmtId="0" fontId="13" fillId="6" borderId="0" xfId="0" applyFont="1" applyFill="1" applyAlignment="1"/>
    <xf numFmtId="169" fontId="13" fillId="6" borderId="0" xfId="5" applyNumberFormat="1" applyFont="1" applyFill="1"/>
    <xf numFmtId="42" fontId="13" fillId="6" borderId="0" xfId="5" applyNumberFormat="1" applyFont="1" applyFill="1"/>
    <xf numFmtId="166" fontId="13" fillId="6" borderId="0" xfId="1" applyNumberFormat="1" applyFont="1" applyFill="1"/>
    <xf numFmtId="42" fontId="13" fillId="6" borderId="2" xfId="5" applyNumberFormat="1" applyFont="1" applyFill="1" applyBorder="1"/>
    <xf numFmtId="166" fontId="13" fillId="6" borderId="2" xfId="1" applyNumberFormat="1" applyFont="1" applyFill="1" applyBorder="1"/>
    <xf numFmtId="166" fontId="13" fillId="6" borderId="0" xfId="1" applyNumberFormat="1" applyFont="1" applyFill="1" applyAlignment="1">
      <alignment horizontal="right"/>
    </xf>
    <xf numFmtId="41" fontId="13" fillId="6" borderId="0" xfId="12" applyNumberFormat="1" applyFont="1" applyFill="1" applyAlignment="1">
      <alignment wrapText="1"/>
    </xf>
    <xf numFmtId="169" fontId="13" fillId="6" borderId="0" xfId="5" applyNumberFormat="1" applyFont="1" applyFill="1" applyAlignment="1">
      <alignment wrapText="1"/>
    </xf>
    <xf numFmtId="166" fontId="13" fillId="6" borderId="0" xfId="1" applyNumberFormat="1" applyFont="1" applyFill="1" applyAlignment="1">
      <alignment wrapText="1"/>
    </xf>
    <xf numFmtId="169" fontId="13" fillId="6" borderId="0" xfId="5" applyNumberFormat="1" applyFont="1" applyFill="1" applyBorder="1" applyProtection="1">
      <protection locked="0"/>
    </xf>
    <xf numFmtId="43" fontId="13" fillId="6" borderId="0" xfId="1" applyFont="1" applyFill="1"/>
    <xf numFmtId="166" fontId="13" fillId="6" borderId="0" xfId="1" applyNumberFormat="1" applyFont="1" applyFill="1" applyBorder="1" applyProtection="1">
      <protection locked="0"/>
    </xf>
    <xf numFmtId="164" fontId="19" fillId="6" borderId="0" xfId="0" applyNumberFormat="1" applyFont="1" applyFill="1" applyBorder="1" applyAlignment="1">
      <alignment horizontal="left"/>
    </xf>
    <xf numFmtId="164" fontId="19" fillId="6" borderId="0" xfId="0" applyNumberFormat="1" applyFont="1" applyFill="1"/>
    <xf numFmtId="169" fontId="19" fillId="6" borderId="0" xfId="5" applyNumberFormat="1" applyFont="1" applyFill="1"/>
    <xf numFmtId="42" fontId="19" fillId="6" borderId="0" xfId="0" applyNumberFormat="1" applyFont="1" applyFill="1"/>
    <xf numFmtId="0" fontId="19" fillId="6" borderId="0" xfId="0" applyFont="1" applyFill="1"/>
    <xf numFmtId="166" fontId="19" fillId="6" borderId="0" xfId="1" applyNumberFormat="1" applyFont="1" applyFill="1"/>
    <xf numFmtId="42" fontId="13" fillId="6" borderId="0" xfId="0" applyNumberFormat="1" applyFont="1" applyFill="1"/>
    <xf numFmtId="166" fontId="13" fillId="6" borderId="0" xfId="1" applyNumberFormat="1" applyFont="1" applyFill="1" applyAlignment="1">
      <alignment vertical="top"/>
    </xf>
    <xf numFmtId="166" fontId="13" fillId="6" borderId="0" xfId="1" applyNumberFormat="1" applyFont="1" applyFill="1" applyBorder="1"/>
    <xf numFmtId="166" fontId="22" fillId="6" borderId="0" xfId="1" applyNumberFormat="1" applyFont="1" applyFill="1" applyBorder="1" applyAlignment="1">
      <alignment vertical="top"/>
    </xf>
    <xf numFmtId="166" fontId="22" fillId="6" borderId="2" xfId="1" applyNumberFormat="1" applyFont="1" applyFill="1" applyBorder="1" applyAlignment="1">
      <alignment vertical="top"/>
    </xf>
    <xf numFmtId="42" fontId="13" fillId="6" borderId="2" xfId="0" applyNumberFormat="1" applyFont="1" applyFill="1" applyBorder="1"/>
    <xf numFmtId="166" fontId="22" fillId="6" borderId="0" xfId="1" applyNumberFormat="1" applyFont="1" applyFill="1" applyAlignment="1">
      <alignment vertical="top"/>
    </xf>
    <xf numFmtId="42" fontId="22" fillId="6" borderId="0" xfId="0" applyNumberFormat="1" applyFont="1" applyFill="1" applyAlignment="1">
      <alignment vertical="top"/>
    </xf>
    <xf numFmtId="169" fontId="13" fillId="6" borderId="0" xfId="5" applyNumberFormat="1" applyFont="1" applyFill="1" applyBorder="1"/>
    <xf numFmtId="44" fontId="13" fillId="6" borderId="0" xfId="5" applyFont="1" applyFill="1" applyProtection="1">
      <protection locked="0"/>
    </xf>
    <xf numFmtId="44" fontId="13" fillId="6" borderId="0" xfId="5" applyFont="1" applyFill="1" applyBorder="1"/>
    <xf numFmtId="44" fontId="13" fillId="6" borderId="0" xfId="5" applyFont="1" applyFill="1"/>
    <xf numFmtId="42" fontId="13" fillId="6" borderId="0" xfId="0" applyNumberFormat="1" applyFont="1" applyFill="1" applyBorder="1"/>
    <xf numFmtId="0" fontId="18" fillId="6" borderId="0" xfId="0" applyFont="1" applyFill="1" applyAlignment="1"/>
    <xf numFmtId="0" fontId="18" fillId="6" borderId="0" xfId="0" applyFont="1" applyFill="1" applyBorder="1"/>
    <xf numFmtId="0" fontId="18" fillId="6" borderId="0" xfId="0" applyFont="1" applyFill="1"/>
    <xf numFmtId="0" fontId="13" fillId="0" borderId="0" xfId="0" applyNumberFormat="1" applyFont="1" applyAlignment="1">
      <alignment horizontal="left"/>
    </xf>
    <xf numFmtId="0" fontId="15" fillId="0" borderId="0" xfId="0" quotePrefix="1" applyFont="1" applyAlignment="1"/>
    <xf numFmtId="0" fontId="13" fillId="6" borderId="0" xfId="0" applyFont="1" applyFill="1"/>
    <xf numFmtId="178" fontId="13" fillId="0" borderId="0" xfId="0" applyNumberFormat="1" applyFont="1" applyAlignment="1"/>
    <xf numFmtId="0" fontId="13" fillId="0" borderId="0" xfId="0" applyNumberFormat="1" applyFont="1" applyFill="1" applyAlignment="1">
      <alignment horizontal="left"/>
    </xf>
    <xf numFmtId="15" fontId="15" fillId="6" borderId="0" xfId="0" applyNumberFormat="1" applyFont="1" applyFill="1" applyAlignment="1"/>
    <xf numFmtId="0" fontId="18" fillId="0" borderId="0" xfId="0" applyFont="1" applyFill="1" applyAlignment="1"/>
    <xf numFmtId="0" fontId="18" fillId="0" borderId="0" xfId="0" applyFont="1" applyFill="1" applyBorder="1"/>
    <xf numFmtId="0" fontId="18" fillId="0" borderId="0" xfId="0" applyFont="1" applyFill="1"/>
    <xf numFmtId="44" fontId="19" fillId="6" borderId="0" xfId="1" applyNumberFormat="1" applyFont="1" applyFill="1"/>
    <xf numFmtId="44" fontId="19" fillId="6" borderId="0" xfId="0" applyNumberFormat="1" applyFont="1" applyFill="1"/>
    <xf numFmtId="44" fontId="19" fillId="6" borderId="0" xfId="5" applyFont="1" applyFill="1"/>
    <xf numFmtId="164" fontId="13" fillId="6" borderId="0" xfId="0" applyNumberFormat="1" applyFont="1" applyFill="1"/>
    <xf numFmtId="166" fontId="13" fillId="6" borderId="0" xfId="1" applyNumberFormat="1" applyFont="1" applyFill="1" applyBorder="1" applyAlignment="1" applyProtection="1">
      <protection locked="0"/>
    </xf>
    <xf numFmtId="0" fontId="26" fillId="0" borderId="0" xfId="0" applyFont="1"/>
    <xf numFmtId="0" fontId="26" fillId="0" borderId="0" xfId="0" applyFont="1" applyAlignment="1">
      <alignment horizontal="center"/>
    </xf>
    <xf numFmtId="177" fontId="26" fillId="0" borderId="0" xfId="14" applyFont="1" applyFill="1" applyAlignment="1" applyProtection="1">
      <alignment horizontal="left"/>
    </xf>
    <xf numFmtId="42" fontId="26" fillId="0" borderId="0" xfId="0" applyNumberFormat="1" applyFont="1"/>
    <xf numFmtId="177" fontId="26" fillId="0" borderId="0" xfId="14" applyFont="1" applyFill="1" applyProtection="1"/>
    <xf numFmtId="164" fontId="26" fillId="0" borderId="0" xfId="0" applyNumberFormat="1" applyFont="1"/>
    <xf numFmtId="0" fontId="0" fillId="0" borderId="0" xfId="0"/>
    <xf numFmtId="0" fontId="13" fillId="0" borderId="0" xfId="0" applyFont="1"/>
    <xf numFmtId="0" fontId="13" fillId="0" borderId="0" xfId="0" applyFont="1" applyFill="1"/>
    <xf numFmtId="0" fontId="13" fillId="0" borderId="0" xfId="0" applyFont="1" applyAlignment="1">
      <alignment horizontal="center"/>
    </xf>
    <xf numFmtId="166" fontId="13" fillId="0" borderId="0" xfId="1" applyNumberFormat="1" applyFont="1" applyFill="1"/>
    <xf numFmtId="0" fontId="13" fillId="0" borderId="0" xfId="0" applyFont="1" applyFill="1" applyAlignment="1">
      <alignment horizontal="center"/>
    </xf>
    <xf numFmtId="0" fontId="13" fillId="0" borderId="0" xfId="0" applyFont="1" applyAlignment="1">
      <alignment horizontal="left"/>
    </xf>
    <xf numFmtId="0" fontId="13" fillId="0" borderId="0" xfId="0" applyFont="1" applyBorder="1"/>
    <xf numFmtId="166" fontId="13" fillId="0" borderId="0" xfId="1" applyNumberFormat="1" applyFont="1"/>
    <xf numFmtId="0" fontId="15" fillId="0" borderId="0" xfId="0" applyFont="1" applyAlignment="1">
      <alignment horizontal="left"/>
    </xf>
    <xf numFmtId="0" fontId="15" fillId="0" borderId="0" xfId="0" applyFont="1" applyBorder="1" applyAlignment="1">
      <alignment horizontal="center"/>
    </xf>
    <xf numFmtId="0" fontId="15" fillId="0" borderId="0" xfId="0" applyFont="1" applyAlignment="1">
      <alignment horizontal="centerContinuous"/>
    </xf>
    <xf numFmtId="166" fontId="15" fillId="0" borderId="0" xfId="1" applyNumberFormat="1" applyFont="1" applyAlignment="1">
      <alignment horizontal="centerContinuous"/>
    </xf>
    <xf numFmtId="0" fontId="13" fillId="0" borderId="0" xfId="0" applyFont="1" applyAlignment="1">
      <alignment horizontal="centerContinuous"/>
    </xf>
    <xf numFmtId="166" fontId="13" fillId="0" borderId="0" xfId="1" applyNumberFormat="1" applyFont="1" applyAlignment="1">
      <alignment horizontal="centerContinuous"/>
    </xf>
    <xf numFmtId="166" fontId="15" fillId="0" borderId="0" xfId="1" applyNumberFormat="1" applyFont="1" applyBorder="1" applyAlignment="1" applyProtection="1">
      <alignment horizontal="center" wrapText="1"/>
    </xf>
    <xf numFmtId="0" fontId="15" fillId="0" borderId="7" xfId="0" applyFont="1" applyBorder="1" applyAlignment="1">
      <alignment horizontal="right"/>
    </xf>
    <xf numFmtId="0" fontId="15" fillId="0" borderId="0" xfId="0" applyFont="1" applyAlignment="1">
      <alignment horizontal="right"/>
    </xf>
    <xf numFmtId="166" fontId="15" fillId="0" borderId="11" xfId="1" applyNumberFormat="1" applyFont="1" applyBorder="1" applyAlignment="1">
      <alignment horizontal="center"/>
    </xf>
    <xf numFmtId="0" fontId="15" fillId="0" borderId="8" xfId="0" applyFont="1" applyBorder="1" applyAlignment="1">
      <alignment horizontal="right"/>
    </xf>
    <xf numFmtId="166" fontId="15" fillId="0" borderId="13" xfId="1" applyNumberFormat="1" applyFont="1" applyBorder="1" applyAlignment="1">
      <alignment horizontal="center"/>
    </xf>
    <xf numFmtId="166" fontId="15" fillId="0" borderId="0" xfId="1" quotePrefix="1" applyNumberFormat="1" applyFont="1" applyAlignment="1">
      <alignment horizontal="center"/>
    </xf>
    <xf numFmtId="166" fontId="13" fillId="0" borderId="0" xfId="1" quotePrefix="1" applyNumberFormat="1" applyFont="1" applyBorder="1" applyAlignment="1" applyProtection="1">
      <alignment horizontal="center"/>
      <protection locked="0"/>
    </xf>
    <xf numFmtId="166" fontId="15" fillId="0" borderId="0" xfId="1" applyNumberFormat="1" applyFont="1" applyAlignment="1">
      <alignment horizontal="center"/>
    </xf>
    <xf numFmtId="0" fontId="15" fillId="0" borderId="1" xfId="0" applyFont="1" applyBorder="1"/>
    <xf numFmtId="0" fontId="15" fillId="0" borderId="1" xfId="0" applyFont="1" applyBorder="1" applyAlignment="1">
      <alignment horizontal="center"/>
    </xf>
    <xf numFmtId="37" fontId="13" fillId="0" borderId="0" xfId="0" applyNumberFormat="1" applyFont="1"/>
    <xf numFmtId="37" fontId="13" fillId="0" borderId="0" xfId="9" applyNumberFormat="1" applyFont="1" applyFill="1" applyProtection="1"/>
    <xf numFmtId="0" fontId="13" fillId="0" borderId="0" xfId="0" applyFont="1" applyFill="1" applyBorder="1"/>
    <xf numFmtId="37" fontId="13" fillId="0" borderId="0" xfId="0" applyNumberFormat="1" applyFont="1" applyFill="1"/>
    <xf numFmtId="166" fontId="13" fillId="0" borderId="3" xfId="1" applyNumberFormat="1" applyFont="1" applyBorder="1"/>
    <xf numFmtId="15" fontId="13" fillId="6" borderId="0" xfId="0" applyNumberFormat="1" applyFont="1" applyFill="1" applyAlignment="1"/>
    <xf numFmtId="37" fontId="13" fillId="6" borderId="0" xfId="0" applyNumberFormat="1" applyFont="1" applyFill="1"/>
    <xf numFmtId="0" fontId="18" fillId="6" borderId="0" xfId="0" applyFont="1" applyFill="1" applyAlignment="1"/>
    <xf numFmtId="0" fontId="18" fillId="6" borderId="0" xfId="0" applyFont="1" applyFill="1" applyBorder="1"/>
    <xf numFmtId="0" fontId="18" fillId="6" borderId="0" xfId="0" applyFont="1" applyFill="1"/>
    <xf numFmtId="178" fontId="13" fillId="0" borderId="0" xfId="0" applyNumberFormat="1" applyFont="1" applyAlignment="1"/>
    <xf numFmtId="166" fontId="13" fillId="6" borderId="0" xfId="1" quotePrefix="1" applyNumberFormat="1" applyFont="1" applyFill="1" applyBorder="1" applyAlignment="1">
      <alignment horizontal="center"/>
    </xf>
    <xf numFmtId="179" fontId="13" fillId="6" borderId="9" xfId="1" quotePrefix="1" applyNumberFormat="1" applyFont="1" applyFill="1" applyBorder="1" applyAlignment="1">
      <alignment horizontal="center"/>
    </xf>
    <xf numFmtId="179" fontId="13" fillId="6" borderId="10" xfId="1" quotePrefix="1" applyNumberFormat="1" applyFont="1" applyFill="1" applyBorder="1" applyAlignment="1">
      <alignment horizontal="center"/>
    </xf>
    <xf numFmtId="179" fontId="13" fillId="6" borderId="11" xfId="1" quotePrefix="1" applyNumberFormat="1" applyFont="1" applyFill="1" applyBorder="1" applyAlignment="1">
      <alignment horizontal="center"/>
    </xf>
    <xf numFmtId="49" fontId="13" fillId="6" borderId="12" xfId="1" quotePrefix="1" applyNumberFormat="1" applyFont="1" applyFill="1" applyBorder="1" applyAlignment="1">
      <alignment horizontal="center"/>
    </xf>
    <xf numFmtId="49" fontId="13" fillId="6" borderId="1" xfId="1" quotePrefix="1" applyNumberFormat="1" applyFont="1" applyFill="1" applyBorder="1" applyAlignment="1">
      <alignment horizontal="center"/>
    </xf>
    <xf numFmtId="6" fontId="13" fillId="6" borderId="0" xfId="12" applyNumberFormat="1" applyFont="1" applyFill="1"/>
    <xf numFmtId="6" fontId="13" fillId="0" borderId="0" xfId="12" applyNumberFormat="1" applyFont="1" applyFill="1" applyAlignment="1">
      <alignment horizontal="right"/>
    </xf>
    <xf numFmtId="3" fontId="13" fillId="0" borderId="0" xfId="1" applyNumberFormat="1" applyFont="1"/>
    <xf numFmtId="10" fontId="13" fillId="6" borderId="0" xfId="15" applyNumberFormat="1" applyFont="1" applyFill="1" applyAlignment="1">
      <alignment wrapText="1"/>
    </xf>
    <xf numFmtId="180" fontId="13" fillId="0" borderId="0" xfId="15" applyNumberFormat="1" applyFont="1" applyAlignment="1">
      <alignment wrapText="1"/>
    </xf>
    <xf numFmtId="0" fontId="3" fillId="0" borderId="0" xfId="8"/>
    <xf numFmtId="180" fontId="15" fillId="0" borderId="0" xfId="15" applyNumberFormat="1" applyFont="1" applyAlignment="1">
      <alignment wrapText="1"/>
    </xf>
    <xf numFmtId="169" fontId="13" fillId="0" borderId="0" xfId="12" applyNumberFormat="1" applyFont="1" applyFill="1" applyAlignment="1"/>
    <xf numFmtId="170" fontId="13" fillId="0" borderId="0" xfId="15" applyNumberFormat="1" applyFont="1" applyFill="1" applyAlignment="1">
      <alignment horizontal="right"/>
    </xf>
    <xf numFmtId="166" fontId="22" fillId="6" borderId="2" xfId="1" applyNumberFormat="1" applyFont="1" applyFill="1" applyBorder="1" applyAlignment="1"/>
    <xf numFmtId="0" fontId="27" fillId="0" borderId="0" xfId="25"/>
    <xf numFmtId="0" fontId="13" fillId="0" borderId="0" xfId="0" applyNumberFormat="1" applyFont="1" applyAlignment="1">
      <alignment horizontal="center"/>
    </xf>
    <xf numFmtId="0" fontId="13" fillId="0" borderId="2" xfId="0" applyNumberFormat="1" applyFont="1" applyBorder="1" applyAlignment="1">
      <alignment horizontal="center"/>
    </xf>
    <xf numFmtId="15" fontId="13" fillId="0" borderId="0" xfId="0" applyNumberFormat="1" applyFont="1" applyFill="1" applyAlignment="1">
      <alignment horizontal="center"/>
    </xf>
    <xf numFmtId="15" fontId="13" fillId="0" borderId="0" xfId="0" applyNumberFormat="1" applyFont="1" applyAlignment="1">
      <alignment horizontal="center"/>
    </xf>
    <xf numFmtId="0" fontId="15" fillId="0" borderId="0" xfId="0" applyNumberFormat="1" applyFont="1" applyAlignment="1">
      <alignment horizontal="center"/>
    </xf>
    <xf numFmtId="168" fontId="15" fillId="0" borderId="0" xfId="13" applyNumberFormat="1" applyFont="1" applyAlignment="1">
      <alignment horizontal="center"/>
    </xf>
    <xf numFmtId="49" fontId="15" fillId="0" borderId="0" xfId="13" applyNumberFormat="1" applyFont="1" applyAlignment="1" applyProtection="1">
      <alignment horizontal="left"/>
      <protection locked="0"/>
    </xf>
    <xf numFmtId="0" fontId="25" fillId="5" borderId="0" xfId="0" applyFont="1" applyFill="1" applyAlignment="1">
      <alignment horizontal="left" vertical="top" wrapText="1"/>
    </xf>
    <xf numFmtId="0" fontId="22" fillId="0" borderId="0" xfId="0" applyFont="1" applyAlignment="1">
      <alignment horizontal="left" vertical="top" wrapText="1"/>
    </xf>
    <xf numFmtId="0" fontId="20" fillId="0" borderId="0" xfId="0" applyFont="1" applyFill="1" applyAlignment="1">
      <alignment horizontal="left" vertical="top" wrapText="1"/>
    </xf>
  </cellXfs>
  <cellStyles count="26">
    <cellStyle name="Comma" xfId="1" builtinId="3"/>
    <cellStyle name="Comma 2" xfId="2"/>
    <cellStyle name="Comma 3" xfId="3"/>
    <cellStyle name="Comma 4" xfId="4"/>
    <cellStyle name="Currency" xfId="5" builtinId="4"/>
    <cellStyle name="Currency 2" xfId="6"/>
    <cellStyle name="Currency 3" xfId="7"/>
    <cellStyle name="Hyperlink" xfId="25" builtinId="8"/>
    <cellStyle name="Normal" xfId="0" builtinId="0"/>
    <cellStyle name="Normal 2" xfId="8"/>
    <cellStyle name="Normal 3" xfId="9"/>
    <cellStyle name="Normal 4" xfId="10"/>
    <cellStyle name="Normal 5" xfId="11"/>
    <cellStyle name="Normal 5 2" xfId="24"/>
    <cellStyle name="Normal_Duquesne Settled Fromula 10-3-07" xfId="12"/>
    <cellStyle name="Normal_FN1 Ratebase Draft SPP template (6-11-04) v2" xfId="13"/>
    <cellStyle name="Normal_SP ANCILLARIES_9-10(clean 9-19)(a)" xfId="14"/>
    <cellStyle name="Percent" xfId="15" builtinId="5"/>
    <cellStyle name="Percent 2" xfId="16"/>
    <cellStyle name="Percent 3" xfId="17"/>
    <cellStyle name="PSChar" xfId="18"/>
    <cellStyle name="PSDate" xfId="19"/>
    <cellStyle name="PSDec" xfId="20"/>
    <cellStyle name="PSHeading" xfId="21"/>
    <cellStyle name="PSInt" xfId="22"/>
    <cellStyle name="PSSpacer" xfId="23"/>
  </cellStyles>
  <dxfs count="0"/>
  <tableStyles count="0" defaultTableStyle="TableStyleMedium9" defaultPivotStyle="PivotStyleLight16"/>
  <colors>
    <mruColors>
      <color rgb="FFFF6600"/>
      <color rgb="FFFFFF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232834</xdr:colOff>
      <xdr:row>0</xdr:row>
      <xdr:rowOff>31750</xdr:rowOff>
    </xdr:from>
    <xdr:to>
      <xdr:col>10</xdr:col>
      <xdr:colOff>770468</xdr:colOff>
      <xdr:row>3</xdr:row>
      <xdr:rowOff>138754</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667" y="31750"/>
          <a:ext cx="1638300" cy="6044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495300</xdr:colOff>
      <xdr:row>1</xdr:row>
      <xdr:rowOff>47625</xdr:rowOff>
    </xdr:from>
    <xdr:to>
      <xdr:col>6</xdr:col>
      <xdr:colOff>781050</xdr:colOff>
      <xdr:row>3</xdr:row>
      <xdr:rowOff>95250</xdr:rowOff>
    </xdr:to>
    <xdr:pic>
      <xdr:nvPicPr>
        <xdr:cNvPr id="2088"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4275" y="247650"/>
          <a:ext cx="13049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752475</xdr:colOff>
      <xdr:row>1</xdr:row>
      <xdr:rowOff>0</xdr:rowOff>
    </xdr:from>
    <xdr:to>
      <xdr:col>6</xdr:col>
      <xdr:colOff>573881</xdr:colOff>
      <xdr:row>4</xdr:row>
      <xdr:rowOff>38100</xdr:rowOff>
    </xdr:to>
    <xdr:pic>
      <xdr:nvPicPr>
        <xdr:cNvPr id="4124" name="Picture 2"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6675" y="200025"/>
          <a:ext cx="1916906"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76200</xdr:colOff>
      <xdr:row>0</xdr:row>
      <xdr:rowOff>209549</xdr:rowOff>
    </xdr:from>
    <xdr:to>
      <xdr:col>16</xdr:col>
      <xdr:colOff>734616</xdr:colOff>
      <xdr:row>5</xdr:row>
      <xdr:rowOff>28574</xdr:rowOff>
    </xdr:to>
    <xdr:pic>
      <xdr:nvPicPr>
        <xdr:cNvPr id="7190"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2400" y="209549"/>
          <a:ext cx="2163366"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504825</xdr:colOff>
      <xdr:row>1</xdr:row>
      <xdr:rowOff>66675</xdr:rowOff>
    </xdr:from>
    <xdr:to>
      <xdr:col>6</xdr:col>
      <xdr:colOff>600075</xdr:colOff>
      <xdr:row>3</xdr:row>
      <xdr:rowOff>142875</xdr:rowOff>
    </xdr:to>
    <xdr:pic>
      <xdr:nvPicPr>
        <xdr:cNvPr id="8235" name="Picture 2"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266700"/>
          <a:ext cx="13144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152400</xdr:colOff>
      <xdr:row>1</xdr:row>
      <xdr:rowOff>114300</xdr:rowOff>
    </xdr:from>
    <xdr:to>
      <xdr:col>10</xdr:col>
      <xdr:colOff>514350</xdr:colOff>
      <xdr:row>3</xdr:row>
      <xdr:rowOff>196850</xdr:rowOff>
    </xdr:to>
    <xdr:pic>
      <xdr:nvPicPr>
        <xdr:cNvPr id="1026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0" y="285750"/>
          <a:ext cx="1304925"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12</xdr:col>
      <xdr:colOff>775341</xdr:colOff>
      <xdr:row>34</xdr:row>
      <xdr:rowOff>106272</xdr:rowOff>
    </xdr:to>
    <xdr:pic>
      <xdr:nvPicPr>
        <xdr:cNvPr id="2" name="Picture 1" descr="Screen Clippi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054353" y="5862918"/>
          <a:ext cx="3939882" cy="4648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295275</xdr:colOff>
      <xdr:row>2</xdr:row>
      <xdr:rowOff>114300</xdr:rowOff>
    </xdr:to>
    <xdr:pic>
      <xdr:nvPicPr>
        <xdr:cNvPr id="3094"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0"/>
          <a:ext cx="1304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698500</xdr:colOff>
      <xdr:row>0</xdr:row>
      <xdr:rowOff>52917</xdr:rowOff>
    </xdr:from>
    <xdr:to>
      <xdr:col>11</xdr:col>
      <xdr:colOff>929217</xdr:colOff>
      <xdr:row>3</xdr:row>
      <xdr:rowOff>159921</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167" y="52917"/>
          <a:ext cx="1638300" cy="6044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1676400</xdr:colOff>
      <xdr:row>0</xdr:row>
      <xdr:rowOff>161925</xdr:rowOff>
    </xdr:from>
    <xdr:to>
      <xdr:col>5</xdr:col>
      <xdr:colOff>923925</xdr:colOff>
      <xdr:row>4</xdr:row>
      <xdr:rowOff>32921</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9050" y="161925"/>
          <a:ext cx="1638300" cy="6044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1058334</xdr:colOff>
      <xdr:row>0</xdr:row>
      <xdr:rowOff>74083</xdr:rowOff>
    </xdr:from>
    <xdr:to>
      <xdr:col>10</xdr:col>
      <xdr:colOff>1214968</xdr:colOff>
      <xdr:row>3</xdr:row>
      <xdr:rowOff>181087</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1251" y="74083"/>
          <a:ext cx="1638300" cy="6044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1917700</xdr:colOff>
      <xdr:row>0</xdr:row>
      <xdr:rowOff>215900</xdr:rowOff>
    </xdr:from>
    <xdr:to>
      <xdr:col>7</xdr:col>
      <xdr:colOff>184150</xdr:colOff>
      <xdr:row>4</xdr:row>
      <xdr:rowOff>67846</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45600" y="215900"/>
          <a:ext cx="1638300" cy="6044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2838450</xdr:colOff>
      <xdr:row>4</xdr:row>
      <xdr:rowOff>9525</xdr:rowOff>
    </xdr:from>
    <xdr:to>
      <xdr:col>4</xdr:col>
      <xdr:colOff>962025</xdr:colOff>
      <xdr:row>6</xdr:row>
      <xdr:rowOff>133350</xdr:rowOff>
    </xdr:to>
    <xdr:pic>
      <xdr:nvPicPr>
        <xdr:cNvPr id="514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0" y="695325"/>
          <a:ext cx="1314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590550</xdr:colOff>
      <xdr:row>1</xdr:row>
      <xdr:rowOff>85725</xdr:rowOff>
    </xdr:from>
    <xdr:to>
      <xdr:col>6</xdr:col>
      <xdr:colOff>742950</xdr:colOff>
      <xdr:row>4</xdr:row>
      <xdr:rowOff>0</xdr:rowOff>
    </xdr:to>
    <xdr:pic>
      <xdr:nvPicPr>
        <xdr:cNvPr id="9238"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0" y="295275"/>
          <a:ext cx="1314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2724150</xdr:colOff>
      <xdr:row>1</xdr:row>
      <xdr:rowOff>9525</xdr:rowOff>
    </xdr:from>
    <xdr:to>
      <xdr:col>5</xdr:col>
      <xdr:colOff>4038600</xdr:colOff>
      <xdr:row>3</xdr:row>
      <xdr:rowOff>95250</xdr:rowOff>
    </xdr:to>
    <xdr:pic>
      <xdr:nvPicPr>
        <xdr:cNvPr id="6166"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6350" y="352425"/>
          <a:ext cx="1314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1304924</xdr:colOff>
      <xdr:row>0</xdr:row>
      <xdr:rowOff>63500</xdr:rowOff>
    </xdr:from>
    <xdr:to>
      <xdr:col>7</xdr:col>
      <xdr:colOff>580022</xdr:colOff>
      <xdr:row>3</xdr:row>
      <xdr:rowOff>161925</xdr:rowOff>
    </xdr:to>
    <xdr:pic>
      <xdr:nvPicPr>
        <xdr:cNvPr id="1103" name="Picture 2"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43674" y="63500"/>
          <a:ext cx="1884948" cy="650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Projects\2-%20Archives\NPPD\Copy%20of%20AEP%20Transmission%20SPP%20Formula%20Rate%20-%2006-22-0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al Rates"/>
      <sheetName val="Sch 1 Rates"/>
      <sheetName val="Load WS"/>
      <sheetName val="PSO Projected TCOS"/>
      <sheetName val="PSO Historical TCOS"/>
      <sheetName val="PSO WsA Rev Credits"/>
      <sheetName val="PSO WsB IPP"/>
      <sheetName val="PSO WsC RB Tax"/>
      <sheetName val="PSO WsD Misc Exp"/>
      <sheetName val="PSO WsE Exp Adj"/>
      <sheetName val="PSO WsF Inc Prjts"/>
      <sheetName val="PSO WsG BPU"/>
      <sheetName val="PSO WsH Bdgt RB"/>
      <sheetName val="PSO WsI Bal Sheet"/>
      <sheetName val="PSO WsJ Tax"/>
      <sheetName val="PSO WsK CWIP"/>
      <sheetName val="PSO WsL GSU"/>
      <sheetName val="SWP Projected TCOS"/>
      <sheetName val="SWP Historical TCOS"/>
      <sheetName val="SWP WsA Rev Credits"/>
      <sheetName val="SWP WsB IPP"/>
      <sheetName val="SWP WsC RB Tax"/>
      <sheetName val="SWP WsD Misc Exp"/>
      <sheetName val="SWP WsE Exp Adj"/>
      <sheetName val="SWP WsF Inc Prjts"/>
      <sheetName val="SWP WsG BPU"/>
      <sheetName val="SWP WsH Bdgt RB"/>
      <sheetName val="SWP WsI Bal Sheet"/>
      <sheetName val="SWP WsJ Tax"/>
      <sheetName val="SWP WsK CWIP"/>
      <sheetName val="SWP WsL GSU"/>
    </sheetNames>
    <sheetDataSet>
      <sheetData sheetId="0"/>
      <sheetData sheetId="1"/>
      <sheetData sheetId="2"/>
      <sheetData sheetId="3">
        <row r="329">
          <cell r="I329" t="str">
            <v>CE</v>
          </cell>
          <cell r="J329">
            <v>6.8613595977122702E-2</v>
          </cell>
        </row>
        <row r="330">
          <cell r="I330" t="str">
            <v>DA</v>
          </cell>
          <cell r="J330">
            <v>1</v>
          </cell>
        </row>
        <row r="331">
          <cell r="I331" t="str">
            <v>GP(h)</v>
          </cell>
          <cell r="J331">
            <v>0.16599658803179487</v>
          </cell>
        </row>
        <row r="332">
          <cell r="I332" t="str">
            <v>GP(p)</v>
          </cell>
          <cell r="J332">
            <v>0.18404184695873282</v>
          </cell>
        </row>
        <row r="333">
          <cell r="I333" t="str">
            <v>GTD(p)</v>
          </cell>
          <cell r="J333">
            <v>0.29300456296287275</v>
          </cell>
        </row>
        <row r="334">
          <cell r="I334" t="str">
            <v>GTD(h)</v>
          </cell>
          <cell r="J334">
            <v>0.29300456296287275</v>
          </cell>
        </row>
        <row r="335">
          <cell r="I335" t="str">
            <v>NA</v>
          </cell>
          <cell r="J335">
            <v>0</v>
          </cell>
        </row>
        <row r="336">
          <cell r="I336" t="str">
            <v>NP(h)</v>
          </cell>
          <cell r="J336">
            <v>0.18160470860397657</v>
          </cell>
        </row>
        <row r="337">
          <cell r="I337" t="str">
            <v>NP(p)</v>
          </cell>
          <cell r="J337">
            <v>0.20984927394744335</v>
          </cell>
        </row>
        <row r="338">
          <cell r="I338" t="str">
            <v>TP</v>
          </cell>
          <cell r="J338">
            <v>0.97268066823796939</v>
          </cell>
        </row>
        <row r="339">
          <cell r="I339" t="str">
            <v>TP1</v>
          </cell>
          <cell r="J339">
            <v>0.98762281470174484</v>
          </cell>
        </row>
        <row r="340">
          <cell r="I340" t="str">
            <v>W/S</v>
          </cell>
          <cell r="J340">
            <v>6.8613595977122702E-2</v>
          </cell>
        </row>
      </sheetData>
      <sheetData sheetId="4">
        <row r="329">
          <cell r="I329" t="str">
            <v>CE</v>
          </cell>
          <cell r="J329">
            <v>6.8357397074286882E-2</v>
          </cell>
        </row>
        <row r="330">
          <cell r="I330" t="str">
            <v>DA</v>
          </cell>
          <cell r="J330">
            <v>1</v>
          </cell>
        </row>
        <row r="331">
          <cell r="I331" t="str">
            <v>GP(h)</v>
          </cell>
          <cell r="J331">
            <v>0.16599658803179487</v>
          </cell>
        </row>
        <row r="332">
          <cell r="I332" t="str">
            <v xml:space="preserve">GTD </v>
          </cell>
          <cell r="J332">
            <v>0.29300456296287275</v>
          </cell>
        </row>
        <row r="333">
          <cell r="I333" t="str">
            <v>NA</v>
          </cell>
          <cell r="J333">
            <v>0</v>
          </cell>
        </row>
        <row r="334">
          <cell r="I334" t="str">
            <v>NP(h)</v>
          </cell>
          <cell r="J334">
            <v>0.18160470860397657</v>
          </cell>
        </row>
        <row r="335">
          <cell r="I335" t="str">
            <v>TP</v>
          </cell>
          <cell r="J335">
            <v>0.96904873907781752</v>
          </cell>
        </row>
        <row r="336">
          <cell r="I336" t="str">
            <v>TP1</v>
          </cell>
          <cell r="J336">
            <v>0.98762281470174484</v>
          </cell>
        </row>
        <row r="337">
          <cell r="I337" t="str">
            <v>W/S</v>
          </cell>
          <cell r="J337">
            <v>6.8357397074286882E-2</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29">
          <cell r="I329" t="str">
            <v>CE</v>
          </cell>
          <cell r="J329">
            <v>5.1285922901938598E-2</v>
          </cell>
        </row>
        <row r="330">
          <cell r="I330" t="str">
            <v>DA</v>
          </cell>
          <cell r="J330">
            <v>1</v>
          </cell>
        </row>
        <row r="331">
          <cell r="I331" t="str">
            <v>GP(h)</v>
          </cell>
          <cell r="J331">
            <v>0.17553470048494618</v>
          </cell>
        </row>
        <row r="332">
          <cell r="I332" t="str">
            <v>GP(p)</v>
          </cell>
          <cell r="J332">
            <v>0.18724638693741236</v>
          </cell>
        </row>
        <row r="333">
          <cell r="I333" t="str">
            <v>GTD(p)</v>
          </cell>
          <cell r="J333">
            <v>0.35215839840398711</v>
          </cell>
        </row>
        <row r="334">
          <cell r="I334" t="str">
            <v>GTD(h)</v>
          </cell>
          <cell r="J334">
            <v>0.35215839840398711</v>
          </cell>
        </row>
        <row r="335">
          <cell r="I335" t="str">
            <v>NA</v>
          </cell>
          <cell r="J335">
            <v>0</v>
          </cell>
        </row>
        <row r="336">
          <cell r="I336" t="str">
            <v>NP(h)</v>
          </cell>
          <cell r="J336">
            <v>0.21575163684958923</v>
          </cell>
        </row>
        <row r="337">
          <cell r="I337" t="str">
            <v>NP(p)</v>
          </cell>
          <cell r="J337">
            <v>0.22996091358135912</v>
          </cell>
        </row>
        <row r="338">
          <cell r="I338" t="str">
            <v>TP</v>
          </cell>
          <cell r="J338">
            <v>0.9735615929366811</v>
          </cell>
        </row>
        <row r="339">
          <cell r="I339" t="str">
            <v>TP1</v>
          </cell>
          <cell r="J339">
            <v>0.95557135296585294</v>
          </cell>
        </row>
        <row r="340">
          <cell r="I340" t="str">
            <v>W/S</v>
          </cell>
          <cell r="J340">
            <v>5.1285922901938598E-2</v>
          </cell>
        </row>
      </sheetData>
      <sheetData sheetId="18">
        <row r="329">
          <cell r="I329" t="str">
            <v>CE</v>
          </cell>
          <cell r="J329">
            <v>5.1172018201985109E-2</v>
          </cell>
        </row>
        <row r="330">
          <cell r="I330" t="str">
            <v>DA</v>
          </cell>
          <cell r="J330">
            <v>1</v>
          </cell>
        </row>
        <row r="331">
          <cell r="I331" t="str">
            <v>GP(h)</v>
          </cell>
          <cell r="J331">
            <v>0.17553470048494618</v>
          </cell>
        </row>
        <row r="332">
          <cell r="I332" t="str">
            <v xml:space="preserve">GTD </v>
          </cell>
          <cell r="J332">
            <v>0.35215839840398711</v>
          </cell>
        </row>
        <row r="333">
          <cell r="I333" t="str">
            <v>NA</v>
          </cell>
          <cell r="J333">
            <v>0</v>
          </cell>
        </row>
        <row r="334">
          <cell r="I334" t="str">
            <v>NP(h)</v>
          </cell>
          <cell r="J334">
            <v>0.21575163684958923</v>
          </cell>
        </row>
        <row r="335">
          <cell r="I335" t="str">
            <v>TP</v>
          </cell>
          <cell r="J335">
            <v>0.97139933797752342</v>
          </cell>
        </row>
        <row r="336">
          <cell r="I336" t="str">
            <v>TP1</v>
          </cell>
          <cell r="J336">
            <v>0.95557135296585294</v>
          </cell>
        </row>
        <row r="337">
          <cell r="I337" t="str">
            <v>W/S</v>
          </cell>
          <cell r="J337">
            <v>5.1172018201985109E-2</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3"/>
  <sheetViews>
    <sheetView zoomScale="90" zoomScaleNormal="90" workbookViewId="0">
      <selection activeCell="K18" sqref="K18"/>
    </sheetView>
  </sheetViews>
  <sheetFormatPr defaultColWidth="9.140625" defaultRowHeight="13.5"/>
  <cols>
    <col min="1" max="1" width="8.140625" style="4" customWidth="1"/>
    <col min="2" max="2" width="2" style="4" customWidth="1"/>
    <col min="3" max="3" width="10.85546875" style="4" customWidth="1"/>
    <col min="4" max="4" width="63.5703125" style="4" customWidth="1"/>
    <col min="5" max="5" width="27.140625" style="4" customWidth="1"/>
    <col min="6" max="6" width="13.42578125" style="4" customWidth="1"/>
    <col min="7" max="7" width="1.7109375" style="4" customWidth="1"/>
    <col min="8" max="8" width="1.85546875" style="4" customWidth="1"/>
    <col min="9" max="9" width="14.85546875" style="4" bestFit="1" customWidth="1"/>
    <col min="10" max="10" width="1.5703125" style="4" customWidth="1"/>
    <col min="11" max="11" width="19" style="4" bestFit="1" customWidth="1"/>
    <col min="12" max="12" width="5.28515625" style="4" bestFit="1" customWidth="1"/>
    <col min="13" max="13" width="25.7109375" style="4" customWidth="1"/>
    <col min="14" max="14" width="2.42578125" style="4" hidden="1" customWidth="1"/>
    <col min="15" max="15" width="13.140625" style="4" bestFit="1" customWidth="1"/>
    <col min="16" max="16384" width="9.140625" style="4"/>
  </cols>
  <sheetData>
    <row r="1" spans="1:14">
      <c r="A1" s="435" t="s">
        <v>426</v>
      </c>
      <c r="B1" s="435"/>
      <c r="C1" s="435"/>
      <c r="D1" s="435"/>
      <c r="E1" s="435"/>
      <c r="F1" s="435"/>
      <c r="G1" s="435"/>
      <c r="H1" s="435"/>
      <c r="I1" s="435"/>
      <c r="J1" s="435"/>
      <c r="K1" s="435"/>
      <c r="L1" s="435"/>
      <c r="M1" s="13"/>
      <c r="N1" s="14"/>
    </row>
    <row r="2" spans="1:14">
      <c r="A2" s="364" t="s">
        <v>432</v>
      </c>
      <c r="B2" s="364"/>
      <c r="C2" s="364"/>
      <c r="D2" s="364"/>
      <c r="E2" s="364"/>
      <c r="F2" s="364"/>
      <c r="G2" s="364"/>
      <c r="H2" s="364"/>
      <c r="I2" s="364"/>
      <c r="J2" s="364"/>
      <c r="K2" s="364"/>
      <c r="L2" s="364"/>
      <c r="M2" s="14"/>
      <c r="N2" s="14"/>
    </row>
    <row r="3" spans="1:14" ht="12.75" customHeight="1">
      <c r="A3" s="361" t="s">
        <v>427</v>
      </c>
      <c r="B3" s="7"/>
      <c r="C3" s="315"/>
      <c r="E3" s="14"/>
      <c r="G3" s="16"/>
      <c r="H3" s="16"/>
      <c r="I3" s="16"/>
      <c r="J3" s="14"/>
      <c r="K3" s="14"/>
      <c r="L3" s="14"/>
      <c r="M3" s="14"/>
      <c r="N3" s="14"/>
    </row>
    <row r="4" spans="1:14" ht="18" customHeight="1">
      <c r="A4" s="321" t="s">
        <v>445</v>
      </c>
      <c r="B4" s="321"/>
      <c r="C4" s="321"/>
      <c r="D4" s="321"/>
      <c r="E4" s="58"/>
      <c r="F4" s="58"/>
      <c r="G4" s="58"/>
      <c r="H4" s="58"/>
      <c r="I4" s="58"/>
      <c r="J4" s="58"/>
      <c r="K4" s="58"/>
      <c r="L4" s="58"/>
      <c r="M4" s="52"/>
      <c r="N4" s="14"/>
    </row>
    <row r="5" spans="1:14" ht="18" customHeight="1">
      <c r="A5" s="19"/>
      <c r="B5" s="19"/>
      <c r="C5" s="19"/>
      <c r="D5" s="19"/>
      <c r="E5" s="19"/>
      <c r="F5" s="19"/>
      <c r="G5" s="19"/>
      <c r="H5" s="19"/>
      <c r="I5" s="19"/>
      <c r="J5" s="19"/>
      <c r="K5" s="19"/>
      <c r="L5" s="19"/>
      <c r="M5" s="52"/>
      <c r="N5" s="14"/>
    </row>
    <row r="6" spans="1:14" ht="18" customHeight="1">
      <c r="A6" s="19" t="s">
        <v>97</v>
      </c>
      <c r="B6" s="19"/>
      <c r="C6" s="19"/>
      <c r="D6" s="7" t="s">
        <v>98</v>
      </c>
      <c r="E6" s="7" t="s">
        <v>99</v>
      </c>
      <c r="F6" s="7" t="s">
        <v>100</v>
      </c>
      <c r="G6" s="20" t="s">
        <v>1</v>
      </c>
      <c r="H6" s="20"/>
      <c r="I6" s="21" t="s">
        <v>101</v>
      </c>
      <c r="J6" s="20"/>
      <c r="K6" s="21" t="s">
        <v>103</v>
      </c>
      <c r="L6" s="19"/>
      <c r="M6" s="52"/>
      <c r="N6" s="14"/>
    </row>
    <row r="7" spans="1:14" ht="15" customHeight="1">
      <c r="A7" s="7" t="s">
        <v>69</v>
      </c>
      <c r="B7" s="7"/>
      <c r="D7" s="27"/>
      <c r="E7" s="53"/>
      <c r="G7" s="14"/>
      <c r="H7" s="14"/>
      <c r="I7" s="14"/>
      <c r="J7" s="14"/>
      <c r="K7" s="7" t="s">
        <v>7</v>
      </c>
      <c r="L7" s="14"/>
      <c r="M7" s="14"/>
      <c r="N7" s="14"/>
    </row>
    <row r="8" spans="1:14" ht="15" customHeight="1" thickBot="1">
      <c r="A8" s="8" t="s">
        <v>70</v>
      </c>
      <c r="B8" s="9"/>
      <c r="E8" s="54" t="s">
        <v>203</v>
      </c>
      <c r="F8" s="55"/>
      <c r="G8" s="14"/>
      <c r="H8" s="14"/>
      <c r="I8" s="14"/>
      <c r="J8" s="14"/>
      <c r="K8" s="23" t="s">
        <v>77</v>
      </c>
      <c r="L8" s="14"/>
      <c r="M8" s="14"/>
      <c r="N8" s="14"/>
    </row>
    <row r="9" spans="1:14">
      <c r="A9" s="47" t="s">
        <v>354</v>
      </c>
      <c r="B9" s="9"/>
      <c r="E9" s="14"/>
      <c r="F9" s="55"/>
      <c r="G9" s="14"/>
      <c r="H9" s="14"/>
      <c r="I9" s="14"/>
      <c r="J9" s="14"/>
      <c r="K9" s="9"/>
      <c r="L9" s="14"/>
      <c r="M9" s="14"/>
      <c r="N9" s="14"/>
    </row>
    <row r="10" spans="1:14">
      <c r="A10" s="7">
        <v>1</v>
      </c>
      <c r="B10" s="7"/>
      <c r="C10" s="14" t="s">
        <v>204</v>
      </c>
      <c r="D10" s="14"/>
      <c r="E10" s="14" t="str">
        <f>"Page 2, line "&amp;'ATRR Rate Template - Page 2'!A44&amp;", col. "&amp;'ATRR Rate Template - Page 2'!L8&amp;""</f>
        <v>Page 2, line 26, col. (F)</v>
      </c>
      <c r="F10" s="24"/>
      <c r="G10" s="14"/>
      <c r="H10" s="14"/>
      <c r="I10" s="14"/>
      <c r="J10" s="14"/>
      <c r="K10" s="25" t="e">
        <f>'ATRR Rate Template - Page 2'!L44</f>
        <v>#DIV/0!</v>
      </c>
      <c r="L10" s="14"/>
      <c r="M10" s="14"/>
      <c r="N10" s="14"/>
    </row>
    <row r="11" spans="1:14">
      <c r="A11" s="7"/>
      <c r="B11" s="7"/>
      <c r="D11" s="14"/>
      <c r="E11" s="14"/>
      <c r="F11" s="14"/>
      <c r="G11" s="14"/>
      <c r="H11" s="14"/>
      <c r="I11" s="14"/>
      <c r="J11" s="14"/>
      <c r="K11" s="26"/>
      <c r="L11" s="14"/>
      <c r="M11" s="14"/>
      <c r="N11" s="14"/>
    </row>
    <row r="12" spans="1:14">
      <c r="A12" s="7"/>
      <c r="B12" s="7"/>
      <c r="D12" s="14"/>
      <c r="E12" s="14"/>
      <c r="F12" s="14"/>
      <c r="G12" s="14"/>
      <c r="H12" s="14"/>
      <c r="I12" s="14"/>
      <c r="J12" s="14"/>
      <c r="K12" s="26"/>
      <c r="L12" s="14"/>
      <c r="M12" s="14"/>
      <c r="N12" s="14"/>
    </row>
    <row r="13" spans="1:14">
      <c r="A13" s="7" t="s">
        <v>1</v>
      </c>
      <c r="B13" s="7"/>
      <c r="C13" s="27" t="s">
        <v>8</v>
      </c>
      <c r="E13" s="20" t="s">
        <v>179</v>
      </c>
      <c r="F13" s="23" t="s">
        <v>54</v>
      </c>
      <c r="G13" s="20"/>
      <c r="H13" s="436" t="s">
        <v>9</v>
      </c>
      <c r="I13" s="436"/>
      <c r="J13" s="14"/>
      <c r="K13" s="26"/>
      <c r="L13" s="14"/>
      <c r="M13" s="14"/>
      <c r="N13" s="14"/>
    </row>
    <row r="14" spans="1:14">
      <c r="A14" s="7">
        <v>2</v>
      </c>
      <c r="B14" s="7"/>
      <c r="D14" s="27" t="s">
        <v>10</v>
      </c>
      <c r="E14" s="20" t="str">
        <f>"Line "&amp;'ATRR Rate Template - Page 3'!$A$15&amp;", Page 3 of 4 "</f>
        <v xml:space="preserve">Line 3, Page 3 of 4 </v>
      </c>
      <c r="F14" s="320">
        <f>'ATRR Rate Template - Page 3'!F15</f>
        <v>0</v>
      </c>
      <c r="G14" s="20"/>
      <c r="H14" s="20"/>
      <c r="I14" s="28">
        <v>1</v>
      </c>
      <c r="J14" s="20"/>
      <c r="K14" s="29">
        <f>F14*I14</f>
        <v>0</v>
      </c>
      <c r="L14" s="14"/>
      <c r="M14" s="14"/>
      <c r="N14" s="14"/>
    </row>
    <row r="15" spans="1:14">
      <c r="A15" s="7">
        <v>3</v>
      </c>
      <c r="B15" s="7"/>
      <c r="D15" s="27" t="s">
        <v>171</v>
      </c>
      <c r="E15" s="20" t="str">
        <f>"Line "&amp;'ATRR Rate Template - Page 3'!$A$21&amp;", Page 3 of 4 "</f>
        <v xml:space="preserve">Line 7, Page 3 of 4 </v>
      </c>
      <c r="F15" s="320">
        <f>'ATRR Rate Template - Page 3'!F21</f>
        <v>0</v>
      </c>
      <c r="G15" s="20"/>
      <c r="H15" s="20"/>
      <c r="I15" s="28">
        <v>1</v>
      </c>
      <c r="J15" s="20"/>
      <c r="K15" s="29">
        <f>I15*F15</f>
        <v>0</v>
      </c>
      <c r="L15" s="14"/>
      <c r="M15" s="14"/>
      <c r="N15" s="14"/>
    </row>
    <row r="16" spans="1:14">
      <c r="A16" s="7">
        <v>4</v>
      </c>
      <c r="B16" s="7"/>
      <c r="D16" s="27" t="s">
        <v>209</v>
      </c>
      <c r="E16" s="14" t="str">
        <f>"(sum Line "&amp;A14&amp;" thru Line "&amp;A15&amp;")"</f>
        <v>(sum Line 2 thru Line 3)</v>
      </c>
      <c r="F16" s="30" t="s">
        <v>1</v>
      </c>
      <c r="G16" s="20"/>
      <c r="H16" s="20"/>
      <c r="I16" s="28"/>
      <c r="J16" s="20"/>
      <c r="K16" s="31">
        <f>SUM(K14:K15)</f>
        <v>0</v>
      </c>
      <c r="L16" s="14"/>
      <c r="M16" s="14"/>
      <c r="N16" s="14"/>
    </row>
    <row r="17" spans="1:14">
      <c r="A17" s="7"/>
      <c r="B17" s="7"/>
      <c r="D17" s="27"/>
      <c r="E17" s="14"/>
      <c r="F17" s="30"/>
      <c r="G17" s="20"/>
      <c r="H17" s="20"/>
      <c r="I17" s="28"/>
      <c r="J17" s="20"/>
      <c r="K17" s="29"/>
      <c r="L17" s="14"/>
      <c r="M17" s="14"/>
      <c r="N17" s="14"/>
    </row>
    <row r="18" spans="1:14">
      <c r="A18" s="10">
        <v>5</v>
      </c>
      <c r="B18" s="10"/>
      <c r="C18" s="11"/>
      <c r="D18" s="32" t="s">
        <v>11</v>
      </c>
      <c r="E18" s="16" t="s">
        <v>143</v>
      </c>
      <c r="F18" s="33"/>
      <c r="G18" s="34"/>
      <c r="H18" s="34"/>
      <c r="I18" s="35"/>
      <c r="J18" s="34"/>
      <c r="K18" s="36" t="e">
        <f>+'Worksheet K'!I43</f>
        <v>#DIV/0!</v>
      </c>
      <c r="L18" s="14"/>
      <c r="M18" s="14"/>
      <c r="N18" s="14"/>
    </row>
    <row r="19" spans="1:14">
      <c r="A19" s="7"/>
      <c r="B19" s="7"/>
      <c r="D19" s="27"/>
      <c r="E19" s="14"/>
      <c r="F19" s="30"/>
      <c r="G19" s="20"/>
      <c r="H19" s="20"/>
      <c r="I19" s="28"/>
      <c r="J19" s="20"/>
      <c r="K19" s="37"/>
      <c r="L19" s="14"/>
      <c r="M19" s="14"/>
      <c r="N19" s="14"/>
    </row>
    <row r="20" spans="1:14">
      <c r="A20" s="7">
        <v>6</v>
      </c>
      <c r="B20" s="7"/>
      <c r="C20" s="27" t="s">
        <v>244</v>
      </c>
      <c r="E20" s="14" t="str">
        <f>"(Line "&amp;A10&amp;" minus Line "&amp;A16&amp;" plus Line "&amp;A18&amp;")"</f>
        <v>(Line 1 minus Line 4 plus Line 5)</v>
      </c>
      <c r="F20" s="30" t="s">
        <v>1</v>
      </c>
      <c r="G20" s="20"/>
      <c r="H20" s="20"/>
      <c r="I20" s="20"/>
      <c r="J20" s="20"/>
      <c r="K20" s="38" t="e">
        <f>K10-K16+K18</f>
        <v>#DIV/0!</v>
      </c>
      <c r="L20" s="14"/>
      <c r="M20" s="14"/>
      <c r="N20" s="14"/>
    </row>
    <row r="21" spans="1:14">
      <c r="A21" s="7"/>
      <c r="B21" s="7"/>
      <c r="C21" s="27"/>
      <c r="E21" s="14"/>
      <c r="F21" s="30"/>
      <c r="G21" s="20"/>
      <c r="H21" s="20"/>
      <c r="I21" s="20"/>
      <c r="J21" s="20"/>
      <c r="K21" s="39"/>
      <c r="L21" s="14"/>
      <c r="M21" s="14"/>
      <c r="N21" s="14"/>
    </row>
    <row r="22" spans="1:14">
      <c r="A22" s="7"/>
      <c r="B22" s="7"/>
      <c r="D22" s="27"/>
      <c r="F22" s="14"/>
      <c r="G22" s="14"/>
      <c r="H22" s="14"/>
      <c r="I22" s="14"/>
      <c r="J22" s="14"/>
      <c r="K22" s="14"/>
      <c r="L22" s="14"/>
      <c r="M22" s="14"/>
      <c r="N22" s="14"/>
    </row>
    <row r="23" spans="1:14">
      <c r="A23" s="47" t="s">
        <v>355</v>
      </c>
      <c r="B23" s="7"/>
      <c r="C23" s="27"/>
      <c r="D23" s="5"/>
      <c r="E23" s="40"/>
      <c r="F23" s="14"/>
      <c r="G23" s="14"/>
      <c r="H23" s="14"/>
      <c r="I23" s="14"/>
      <c r="J23" s="14"/>
      <c r="K23" s="14"/>
      <c r="L23" s="14"/>
      <c r="M23" s="14"/>
      <c r="N23" s="14"/>
    </row>
    <row r="24" spans="1:14">
      <c r="A24" s="10">
        <f>+A20+1</f>
        <v>7</v>
      </c>
      <c r="B24" s="10"/>
      <c r="C24" s="11"/>
      <c r="D24" s="41" t="s">
        <v>242</v>
      </c>
      <c r="E24" s="42" t="s">
        <v>208</v>
      </c>
      <c r="F24" s="43"/>
      <c r="G24" s="16"/>
      <c r="H24" s="16"/>
      <c r="I24" s="16"/>
      <c r="J24" s="16"/>
      <c r="K24" s="329">
        <f>ROUND('Worksheet G'!C19,3)</f>
        <v>0</v>
      </c>
      <c r="L24" s="16" t="s">
        <v>173</v>
      </c>
      <c r="M24" s="14"/>
      <c r="N24" s="14"/>
    </row>
    <row r="25" spans="1:14">
      <c r="A25" s="10">
        <f t="shared" ref="A25:A31" si="0">+A24+1</f>
        <v>8</v>
      </c>
      <c r="B25" s="10"/>
      <c r="C25" s="11"/>
      <c r="D25" s="44" t="s">
        <v>12</v>
      </c>
      <c r="E25" s="16" t="str">
        <f>"(Line "&amp;A20&amp;" / Line "&amp;A24&amp;")"</f>
        <v>(Line 6 / Line 7)</v>
      </c>
      <c r="F25" s="16"/>
      <c r="G25" s="16"/>
      <c r="H25" s="16"/>
      <c r="I25" s="16"/>
      <c r="J25" s="16"/>
      <c r="K25" s="45">
        <f>IF(K24=0,0,K20/K24)</f>
        <v>0</v>
      </c>
      <c r="L25" s="16"/>
      <c r="M25" s="14"/>
      <c r="N25" s="14"/>
    </row>
    <row r="26" spans="1:14">
      <c r="A26" s="10">
        <f t="shared" si="0"/>
        <v>9</v>
      </c>
      <c r="B26" s="10"/>
      <c r="C26" s="11"/>
      <c r="D26" s="44" t="s">
        <v>13</v>
      </c>
      <c r="E26" s="16" t="str">
        <f>"(Line "&amp;$A$25&amp;" /12)"</f>
        <v>(Line 8 /12)</v>
      </c>
      <c r="F26" s="16"/>
      <c r="G26" s="16"/>
      <c r="H26" s="16"/>
      <c r="I26" s="16"/>
      <c r="J26" s="16"/>
      <c r="K26" s="45">
        <f>K25/12</f>
        <v>0</v>
      </c>
      <c r="L26" s="16"/>
      <c r="M26" s="14"/>
      <c r="N26" s="14"/>
    </row>
    <row r="27" spans="1:14">
      <c r="A27" s="10">
        <f t="shared" si="0"/>
        <v>10</v>
      </c>
      <c r="B27" s="10"/>
      <c r="C27" s="11"/>
      <c r="D27" s="32" t="s">
        <v>14</v>
      </c>
      <c r="E27" s="16" t="str">
        <f>"(Line "&amp;$A$25&amp;" /52)"</f>
        <v>(Line 8 /52)</v>
      </c>
      <c r="F27" s="16"/>
      <c r="G27" s="16"/>
      <c r="H27" s="16"/>
      <c r="I27" s="16"/>
      <c r="J27" s="16"/>
      <c r="K27" s="45">
        <f>K25/52</f>
        <v>0</v>
      </c>
      <c r="L27" s="16"/>
      <c r="M27" s="14"/>
      <c r="N27" s="14"/>
    </row>
    <row r="28" spans="1:14">
      <c r="A28" s="10">
        <f t="shared" si="0"/>
        <v>11</v>
      </c>
      <c r="B28" s="10"/>
      <c r="C28" s="11"/>
      <c r="D28" s="32" t="s">
        <v>16</v>
      </c>
      <c r="E28" s="16" t="str">
        <f>"(Line "&amp;$A$25&amp;" /260)"</f>
        <v>(Line 8 /260)</v>
      </c>
      <c r="F28" s="16"/>
      <c r="G28" s="16"/>
      <c r="H28" s="16"/>
      <c r="I28" s="16"/>
      <c r="J28" s="16"/>
      <c r="K28" s="45">
        <f>K25/260</f>
        <v>0</v>
      </c>
      <c r="L28" s="16"/>
      <c r="M28" s="14"/>
      <c r="N28" s="14"/>
    </row>
    <row r="29" spans="1:14">
      <c r="A29" s="10">
        <f t="shared" si="0"/>
        <v>12</v>
      </c>
      <c r="B29" s="10"/>
      <c r="C29" s="11"/>
      <c r="D29" s="32" t="s">
        <v>17</v>
      </c>
      <c r="E29" s="16" t="str">
        <f>"(Line "&amp;$A$25&amp;" /365)"</f>
        <v>(Line 8 /365)</v>
      </c>
      <c r="F29" s="16"/>
      <c r="G29" s="16"/>
      <c r="H29" s="16"/>
      <c r="I29" s="16"/>
      <c r="J29" s="16"/>
      <c r="K29" s="45">
        <f>K25/365</f>
        <v>0</v>
      </c>
      <c r="L29" s="16"/>
      <c r="M29" s="14"/>
      <c r="N29" s="14"/>
    </row>
    <row r="30" spans="1:14">
      <c r="A30" s="10">
        <f t="shared" si="0"/>
        <v>13</v>
      </c>
      <c r="B30" s="10"/>
      <c r="C30" s="11"/>
      <c r="D30" s="32" t="s">
        <v>18</v>
      </c>
      <c r="E30" s="16" t="str">
        <f>"(Line "&amp;$A$25&amp;" /4160)"</f>
        <v>(Line 8 /4160)</v>
      </c>
      <c r="F30" s="16"/>
      <c r="G30" s="16"/>
      <c r="H30" s="16"/>
      <c r="I30" s="16"/>
      <c r="J30" s="16"/>
      <c r="K30" s="45">
        <f>K25/4160</f>
        <v>0</v>
      </c>
      <c r="L30" s="16"/>
      <c r="M30" s="14"/>
      <c r="N30" s="14"/>
    </row>
    <row r="31" spans="1:14">
      <c r="A31" s="10">
        <f t="shared" si="0"/>
        <v>14</v>
      </c>
      <c r="B31" s="10"/>
      <c r="C31" s="11"/>
      <c r="D31" s="32" t="s">
        <v>19</v>
      </c>
      <c r="E31" s="16" t="str">
        <f>"(Line "&amp;$A$25&amp;" /8760)"</f>
        <v>(Line 8 /8760)</v>
      </c>
      <c r="F31" s="16"/>
      <c r="G31" s="16"/>
      <c r="H31" s="16"/>
      <c r="I31" s="16"/>
      <c r="J31" s="16"/>
      <c r="K31" s="45">
        <f>K25/8760</f>
        <v>0</v>
      </c>
      <c r="L31" s="16"/>
      <c r="M31" s="14"/>
      <c r="N31" s="14"/>
    </row>
    <row r="32" spans="1:14">
      <c r="D32" s="27"/>
      <c r="E32" s="14"/>
      <c r="F32" s="14"/>
      <c r="G32" s="14"/>
      <c r="H32" s="14"/>
      <c r="I32" s="14"/>
      <c r="J32" s="14"/>
      <c r="K32" s="46"/>
      <c r="L32" s="14"/>
      <c r="M32" s="14"/>
      <c r="N32" s="14"/>
    </row>
    <row r="33" spans="1:14">
      <c r="A33" s="47"/>
      <c r="B33" s="9"/>
      <c r="C33" s="5"/>
      <c r="D33" s="47"/>
      <c r="E33" s="9"/>
      <c r="F33" s="48"/>
      <c r="G33" s="48"/>
      <c r="H33" s="48"/>
      <c r="I33" s="48"/>
      <c r="J33" s="48"/>
      <c r="K33" s="49"/>
      <c r="L33" s="14"/>
      <c r="M33" s="14"/>
      <c r="N33" s="14"/>
    </row>
    <row r="34" spans="1:14">
      <c r="A34" s="56"/>
      <c r="B34" s="12"/>
      <c r="C34" s="12"/>
      <c r="D34" s="5"/>
      <c r="E34" s="5"/>
      <c r="F34" s="5"/>
      <c r="G34" s="5"/>
      <c r="H34" s="5"/>
      <c r="I34" s="5"/>
      <c r="J34" s="5"/>
      <c r="K34" s="57"/>
      <c r="L34" s="11"/>
      <c r="M34" s="11"/>
    </row>
    <row r="35" spans="1:14">
      <c r="A35" s="9"/>
      <c r="B35" s="5"/>
      <c r="C35" s="5"/>
      <c r="D35" s="5"/>
      <c r="E35" s="5"/>
      <c r="F35" s="5"/>
      <c r="G35" s="5"/>
      <c r="H35" s="5"/>
      <c r="I35" s="5"/>
      <c r="J35" s="5"/>
      <c r="K35" s="50"/>
    </row>
    <row r="36" spans="1:14">
      <c r="A36" s="9"/>
      <c r="B36" s="5"/>
      <c r="C36" s="5"/>
      <c r="D36" s="5"/>
      <c r="E36" s="5"/>
      <c r="F36" s="5"/>
      <c r="G36" s="5"/>
      <c r="H36" s="5"/>
      <c r="I36" s="5"/>
      <c r="J36" s="5"/>
      <c r="K36" s="51"/>
    </row>
    <row r="37" spans="1:14">
      <c r="A37" s="10"/>
      <c r="B37" s="10"/>
      <c r="C37" s="11"/>
      <c r="D37" s="44"/>
      <c r="E37" s="16"/>
      <c r="F37" s="16"/>
      <c r="G37" s="16"/>
      <c r="H37" s="16"/>
      <c r="I37" s="16"/>
      <c r="J37" s="16"/>
      <c r="K37" s="45"/>
    </row>
    <row r="38" spans="1:14">
      <c r="A38" s="10"/>
      <c r="B38" s="10"/>
      <c r="C38" s="11"/>
      <c r="D38" s="44"/>
      <c r="E38" s="16"/>
      <c r="F38" s="16"/>
      <c r="G38" s="16"/>
      <c r="H38" s="16"/>
      <c r="I38" s="16"/>
      <c r="J38" s="16"/>
      <c r="K38" s="45"/>
    </row>
    <row r="39" spans="1:14">
      <c r="A39" s="10"/>
      <c r="B39" s="10"/>
      <c r="C39" s="11"/>
      <c r="D39" s="32"/>
      <c r="E39" s="16"/>
      <c r="F39" s="16"/>
      <c r="G39" s="16"/>
      <c r="H39" s="16"/>
      <c r="I39" s="16"/>
      <c r="J39" s="16"/>
      <c r="K39" s="45"/>
    </row>
    <row r="40" spans="1:14">
      <c r="A40" s="10"/>
      <c r="B40" s="10"/>
      <c r="C40" s="11"/>
      <c r="D40" s="32"/>
      <c r="E40" s="16"/>
      <c r="F40" s="16"/>
      <c r="G40" s="16"/>
      <c r="H40" s="16"/>
      <c r="I40" s="16"/>
      <c r="J40" s="16"/>
      <c r="K40" s="45"/>
    </row>
    <row r="41" spans="1:14">
      <c r="A41" s="10"/>
      <c r="B41" s="10"/>
      <c r="C41" s="11"/>
      <c r="D41" s="32"/>
      <c r="E41" s="16"/>
      <c r="F41" s="16"/>
      <c r="G41" s="16"/>
      <c r="H41" s="16"/>
      <c r="I41" s="16"/>
      <c r="J41" s="16"/>
      <c r="K41" s="45"/>
    </row>
    <row r="42" spans="1:14">
      <c r="A42" s="10"/>
      <c r="B42" s="10"/>
      <c r="C42" s="11"/>
      <c r="D42" s="32"/>
      <c r="E42" s="16"/>
      <c r="F42" s="16"/>
      <c r="G42" s="16"/>
      <c r="H42" s="16"/>
      <c r="I42" s="16"/>
      <c r="J42" s="16"/>
      <c r="K42" s="45"/>
    </row>
    <row r="43" spans="1:14">
      <c r="A43" s="10"/>
      <c r="B43" s="10"/>
      <c r="C43" s="11"/>
      <c r="D43" s="32"/>
      <c r="E43" s="16"/>
      <c r="F43" s="16"/>
      <c r="G43" s="16"/>
      <c r="H43" s="16"/>
      <c r="I43" s="16"/>
      <c r="J43" s="16"/>
      <c r="K43" s="45"/>
    </row>
  </sheetData>
  <mergeCells count="2">
    <mergeCell ref="A1:L1"/>
    <mergeCell ref="H13:I13"/>
  </mergeCells>
  <phoneticPr fontId="0" type="noConversion"/>
  <pageMargins left="0.25" right="0.25" top="0.5" bottom="0.25" header="0.5" footer="0.5"/>
  <pageSetup scale="80" orientation="landscape" r:id="rId1"/>
  <headerFooter alignWithMargins="0">
    <oddHeader xml:space="preserve">&amp;R&amp;"Arial,Bold"&amp;14 </oddHeader>
    <oddFooter>&amp;C&amp;"Arial,Bold"&amp;12Page &amp;P of 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63"/>
  <sheetViews>
    <sheetView view="pageBreakPreview" zoomScaleNormal="75" zoomScaleSheetLayoutView="100" workbookViewId="0">
      <selection activeCell="D42" sqref="D42"/>
    </sheetView>
  </sheetViews>
  <sheetFormatPr defaultColWidth="19.7109375" defaultRowHeight="16.5"/>
  <cols>
    <col min="1" max="1" width="11.28515625" style="185" customWidth="1"/>
    <col min="2" max="2" width="14.140625" style="185" customWidth="1"/>
    <col min="3" max="3" width="40.5703125" style="185" customWidth="1"/>
    <col min="4" max="4" width="15" style="185" bestFit="1" customWidth="1"/>
    <col min="5" max="5" width="16.140625" style="185" customWidth="1"/>
    <col min="6" max="6" width="15.28515625" style="185" customWidth="1"/>
    <col min="7" max="7" width="19.85546875" style="185" bestFit="1" customWidth="1"/>
    <col min="8" max="8" width="5" style="185" customWidth="1"/>
    <col min="9" max="16384" width="19.7109375" style="185"/>
  </cols>
  <sheetData>
    <row r="1" spans="1:7">
      <c r="A1" s="364" t="s">
        <v>432</v>
      </c>
      <c r="B1" s="196"/>
      <c r="C1" s="196"/>
      <c r="D1" s="196"/>
      <c r="E1" s="196"/>
      <c r="F1" s="196"/>
    </row>
    <row r="2" spans="1:7">
      <c r="A2" s="196" t="s">
        <v>115</v>
      </c>
      <c r="B2" s="197"/>
      <c r="C2" s="198"/>
      <c r="D2" s="48"/>
      <c r="E2" s="198"/>
      <c r="F2" s="198"/>
    </row>
    <row r="3" spans="1:7">
      <c r="A3" s="412" t="s">
        <v>445</v>
      </c>
      <c r="B3" s="358"/>
      <c r="C3" s="359"/>
      <c r="D3" s="360"/>
      <c r="E3" s="198"/>
      <c r="F3" s="198"/>
    </row>
    <row r="4" spans="1:7">
      <c r="A4" s="199"/>
      <c r="B4" s="197"/>
      <c r="C4" s="198"/>
      <c r="D4" s="319"/>
      <c r="E4" s="198"/>
      <c r="F4" s="198"/>
    </row>
    <row r="5" spans="1:7">
      <c r="A5" s="199"/>
      <c r="B5" s="197"/>
      <c r="C5" s="198"/>
      <c r="D5" s="198"/>
      <c r="E5" s="198"/>
      <c r="F5" s="198"/>
    </row>
    <row r="6" spans="1:7">
      <c r="A6" s="199"/>
      <c r="B6" s="197"/>
      <c r="C6" s="198"/>
      <c r="D6" s="198"/>
      <c r="E6" s="198"/>
      <c r="F6" s="198"/>
    </row>
    <row r="7" spans="1:7">
      <c r="A7" s="199"/>
      <c r="B7" s="197"/>
      <c r="C7" s="198"/>
      <c r="D7" s="198"/>
      <c r="E7" s="198"/>
      <c r="F7" s="198"/>
    </row>
    <row r="8" spans="1:7">
      <c r="A8" s="199"/>
      <c r="B8" s="197"/>
      <c r="C8" s="198"/>
      <c r="D8" s="198"/>
      <c r="E8" s="198"/>
      <c r="F8" s="198"/>
    </row>
    <row r="9" spans="1:7">
      <c r="A9" s="187" t="s">
        <v>97</v>
      </c>
      <c r="B9" s="187" t="s">
        <v>98</v>
      </c>
      <c r="C9" s="187" t="s">
        <v>99</v>
      </c>
      <c r="D9" s="188" t="s">
        <v>100</v>
      </c>
      <c r="E9" s="188" t="s">
        <v>101</v>
      </c>
      <c r="F9" s="188" t="s">
        <v>103</v>
      </c>
      <c r="G9" s="188" t="s">
        <v>111</v>
      </c>
    </row>
    <row r="10" spans="1:7">
      <c r="A10" s="200" t="s">
        <v>69</v>
      </c>
      <c r="B10" s="201" t="s">
        <v>52</v>
      </c>
      <c r="C10" s="198"/>
      <c r="D10" s="198"/>
      <c r="E10" s="198"/>
      <c r="F10" s="198"/>
    </row>
    <row r="11" spans="1:7">
      <c r="A11" s="202" t="s">
        <v>70</v>
      </c>
      <c r="B11" s="203" t="s">
        <v>70</v>
      </c>
      <c r="C11" s="204" t="s">
        <v>53</v>
      </c>
      <c r="D11" s="204" t="s">
        <v>54</v>
      </c>
      <c r="E11" s="204" t="s">
        <v>89</v>
      </c>
      <c r="F11" s="204" t="s">
        <v>56</v>
      </c>
      <c r="G11" s="189" t="s">
        <v>79</v>
      </c>
    </row>
    <row r="12" spans="1:7">
      <c r="A12" s="199"/>
      <c r="B12" s="205"/>
      <c r="C12" s="206"/>
      <c r="D12" s="207"/>
      <c r="E12" s="198"/>
      <c r="F12" s="198"/>
    </row>
    <row r="13" spans="1:7">
      <c r="A13" s="208">
        <v>1</v>
      </c>
      <c r="B13" s="209">
        <v>454</v>
      </c>
      <c r="C13" s="210" t="s">
        <v>90</v>
      </c>
    </row>
    <row r="14" spans="1:7">
      <c r="A14" s="208"/>
      <c r="B14" s="197"/>
      <c r="C14" s="198"/>
      <c r="D14" s="198"/>
      <c r="E14" s="198"/>
      <c r="F14" s="186"/>
    </row>
    <row r="15" spans="1:7">
      <c r="A15" s="190">
        <v>2</v>
      </c>
      <c r="C15" s="343" t="s">
        <v>263</v>
      </c>
      <c r="D15" s="342">
        <f>+F15+E15</f>
        <v>0</v>
      </c>
      <c r="E15" s="344">
        <v>0</v>
      </c>
      <c r="F15" s="344"/>
      <c r="G15" s="211">
        <v>0</v>
      </c>
    </row>
    <row r="16" spans="1:7">
      <c r="A16" s="190">
        <v>3</v>
      </c>
      <c r="C16" s="191" t="s">
        <v>269</v>
      </c>
      <c r="D16" s="192"/>
      <c r="E16" s="212"/>
      <c r="F16" s="212"/>
      <c r="G16" s="213"/>
    </row>
    <row r="17" spans="1:7">
      <c r="A17" s="190" t="s">
        <v>319</v>
      </c>
      <c r="C17" s="343" t="s">
        <v>322</v>
      </c>
      <c r="D17" s="344"/>
      <c r="E17" s="344" t="e">
        <f>+D17*'Worksheet L'!F16</f>
        <v>#DIV/0!</v>
      </c>
      <c r="F17" s="344"/>
      <c r="G17" s="190" t="s">
        <v>383</v>
      </c>
    </row>
    <row r="18" spans="1:7">
      <c r="A18" s="190" t="s">
        <v>320</v>
      </c>
      <c r="C18" s="343" t="s">
        <v>323</v>
      </c>
      <c r="D18" s="342">
        <f>+F18+E18</f>
        <v>0</v>
      </c>
      <c r="E18" s="344"/>
      <c r="F18" s="344"/>
      <c r="G18" s="211">
        <v>1</v>
      </c>
    </row>
    <row r="19" spans="1:7">
      <c r="A19" s="190" t="s">
        <v>321</v>
      </c>
      <c r="C19" s="343" t="s">
        <v>324</v>
      </c>
      <c r="D19" s="342">
        <f>+F19+E19</f>
        <v>0</v>
      </c>
      <c r="E19" s="344">
        <v>0</v>
      </c>
      <c r="F19" s="344"/>
      <c r="G19" s="211">
        <v>0</v>
      </c>
    </row>
    <row r="20" spans="1:7">
      <c r="A20" s="190">
        <v>4</v>
      </c>
      <c r="C20" s="343" t="s">
        <v>270</v>
      </c>
      <c r="D20" s="342">
        <f>+F20+E20</f>
        <v>0</v>
      </c>
      <c r="E20" s="344">
        <v>0</v>
      </c>
      <c r="F20" s="344">
        <v>0</v>
      </c>
      <c r="G20" s="211">
        <v>0</v>
      </c>
    </row>
    <row r="21" spans="1:7">
      <c r="A21" s="185">
        <v>5</v>
      </c>
      <c r="C21" s="343" t="s">
        <v>271</v>
      </c>
      <c r="D21" s="342">
        <f>+F21+E21</f>
        <v>0</v>
      </c>
      <c r="E21" s="344"/>
      <c r="F21" s="344"/>
      <c r="G21" s="211">
        <v>0</v>
      </c>
    </row>
    <row r="22" spans="1:7">
      <c r="C22" s="343"/>
      <c r="D22" s="342">
        <f>+F22+E22</f>
        <v>0</v>
      </c>
      <c r="E22" s="344">
        <v>0</v>
      </c>
      <c r="F22" s="344">
        <v>0</v>
      </c>
      <c r="G22" s="190"/>
    </row>
    <row r="23" spans="1:7" ht="17.25" thickBot="1">
      <c r="C23" s="185" t="s">
        <v>54</v>
      </c>
      <c r="D23" s="214">
        <f>SUM(D15:D22)</f>
        <v>0</v>
      </c>
      <c r="E23" s="214" t="e">
        <f>SUM(E15:E22)</f>
        <v>#DIV/0!</v>
      </c>
      <c r="F23" s="214">
        <f>SUM(F15:F22)</f>
        <v>0</v>
      </c>
    </row>
    <row r="24" spans="1:7" ht="17.25" thickTop="1"/>
    <row r="31" spans="1:7" s="2" customFormat="1" ht="13.5">
      <c r="B31" s="2" t="s">
        <v>377</v>
      </c>
    </row>
    <row r="32" spans="1:7" s="2" customFormat="1" ht="13.5"/>
    <row r="33" spans="3:6" s="2" customFormat="1" ht="13.5"/>
    <row r="34" spans="3:6" s="2" customFormat="1" ht="13.5"/>
    <row r="35" spans="3:6" s="2" customFormat="1" ht="13.5"/>
    <row r="36" spans="3:6" s="2" customFormat="1" ht="13.5"/>
    <row r="37" spans="3:6" s="2" customFormat="1" ht="13.5"/>
    <row r="38" spans="3:6" s="2" customFormat="1" ht="13.5"/>
    <row r="39" spans="3:6" s="2" customFormat="1" ht="13.5">
      <c r="C39" s="2" t="s">
        <v>378</v>
      </c>
    </row>
    <row r="40" spans="3:6" s="2" customFormat="1" ht="13.5">
      <c r="C40" s="2" t="s">
        <v>441</v>
      </c>
    </row>
    <row r="41" spans="3:6" s="2" customFormat="1" ht="13.5">
      <c r="C41" s="2" t="s">
        <v>272</v>
      </c>
      <c r="D41" s="215"/>
    </row>
    <row r="42" spans="3:6" s="2" customFormat="1" ht="13.5"/>
    <row r="43" spans="3:6" s="2" customFormat="1" ht="13.5">
      <c r="C43" s="216" t="s">
        <v>273</v>
      </c>
      <c r="D43" s="217">
        <f>+F23-D41</f>
        <v>0</v>
      </c>
    </row>
    <row r="44" spans="3:6" s="2" customFormat="1" ht="13.5">
      <c r="D44" s="2" t="s">
        <v>327</v>
      </c>
    </row>
    <row r="45" spans="3:6" s="2" customFormat="1" ht="13.5"/>
    <row r="46" spans="3:6" s="2" customFormat="1" ht="13.5"/>
    <row r="47" spans="3:6" s="2" customFormat="1" ht="13.5"/>
    <row r="48" spans="3:6" s="2" customFormat="1" ht="13.5">
      <c r="F48" s="215"/>
    </row>
    <row r="49" spans="6:6" s="2" customFormat="1" ht="13.5">
      <c r="F49" s="215"/>
    </row>
    <row r="50" spans="6:6" s="2" customFormat="1" ht="13.5">
      <c r="F50" s="215"/>
    </row>
    <row r="51" spans="6:6" s="2" customFormat="1" ht="13.5">
      <c r="F51" s="215"/>
    </row>
    <row r="52" spans="6:6" s="1" customFormat="1" ht="13.5">
      <c r="F52" s="218"/>
    </row>
    <row r="53" spans="6:6" s="1" customFormat="1" ht="13.5">
      <c r="F53" s="218"/>
    </row>
    <row r="54" spans="6:6" s="1" customFormat="1" ht="13.5">
      <c r="F54" s="218"/>
    </row>
    <row r="55" spans="6:6" s="1" customFormat="1" ht="13.5">
      <c r="F55" s="218"/>
    </row>
    <row r="56" spans="6:6" s="1" customFormat="1" ht="13.5">
      <c r="F56" s="218"/>
    </row>
    <row r="57" spans="6:6" s="1" customFormat="1" ht="13.5">
      <c r="F57" s="218"/>
    </row>
    <row r="58" spans="6:6">
      <c r="F58" s="219"/>
    </row>
    <row r="59" spans="6:6">
      <c r="F59" s="219"/>
    </row>
    <row r="60" spans="6:6">
      <c r="F60" s="219"/>
    </row>
    <row r="61" spans="6:6">
      <c r="F61" s="219"/>
    </row>
    <row r="62" spans="6:6">
      <c r="F62" s="219"/>
    </row>
    <row r="63" spans="6:6">
      <c r="F63" s="219"/>
    </row>
  </sheetData>
  <phoneticPr fontId="0" type="noConversion"/>
  <pageMargins left="0.25" right="0.25" top="0.5" bottom="0.25" header="0.5" footer="0.5"/>
  <pageSetup scale="9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40"/>
  <sheetViews>
    <sheetView view="pageBreakPreview" zoomScaleNormal="75" zoomScaleSheetLayoutView="100" workbookViewId="0">
      <selection activeCell="D42" sqref="D42"/>
    </sheetView>
  </sheetViews>
  <sheetFormatPr defaultColWidth="13.7109375" defaultRowHeight="16.5"/>
  <cols>
    <col min="1" max="1" width="5.28515625" style="200" customWidth="1"/>
    <col min="2" max="2" width="11.140625" style="197" customWidth="1"/>
    <col min="3" max="3" width="74.28515625" style="198" customWidth="1"/>
    <col min="4" max="4" width="15.140625" style="198" bestFit="1" customWidth="1"/>
    <col min="5" max="5" width="15.28515625" style="198" bestFit="1" customWidth="1"/>
    <col min="6" max="6" width="16.140625" style="198" bestFit="1" customWidth="1"/>
    <col min="7" max="7" width="14.85546875" style="198" bestFit="1" customWidth="1"/>
    <col min="8" max="16384" width="13.7109375" style="198"/>
  </cols>
  <sheetData>
    <row r="1" spans="1:7">
      <c r="A1" s="364" t="s">
        <v>432</v>
      </c>
      <c r="B1" s="196"/>
      <c r="C1" s="196"/>
      <c r="D1" s="220"/>
      <c r="E1" s="220"/>
      <c r="F1" s="220"/>
    </row>
    <row r="2" spans="1:7">
      <c r="A2" s="196" t="s">
        <v>116</v>
      </c>
      <c r="B2" s="200"/>
      <c r="C2" s="200"/>
      <c r="D2" s="48"/>
      <c r="E2" s="200"/>
      <c r="F2" s="200"/>
    </row>
    <row r="3" spans="1:7">
      <c r="A3" s="412" t="s">
        <v>445</v>
      </c>
      <c r="B3" s="358"/>
      <c r="C3" s="359"/>
      <c r="D3" s="360"/>
      <c r="E3" s="200"/>
      <c r="F3" s="200"/>
    </row>
    <row r="4" spans="1:7">
      <c r="A4" s="220"/>
      <c r="B4" s="200"/>
      <c r="C4" s="200"/>
      <c r="D4" s="319"/>
      <c r="E4" s="200"/>
      <c r="F4" s="200"/>
    </row>
    <row r="5" spans="1:7">
      <c r="B5" s="200"/>
      <c r="C5" s="200"/>
      <c r="D5" s="200"/>
      <c r="E5" s="200"/>
      <c r="F5" s="200"/>
    </row>
    <row r="6" spans="1:7">
      <c r="B6" s="200"/>
      <c r="C6" s="200"/>
      <c r="D6" s="200"/>
      <c r="E6" s="200"/>
      <c r="F6" s="200"/>
    </row>
    <row r="7" spans="1:7">
      <c r="B7" s="200"/>
      <c r="C7" s="200"/>
      <c r="D7" s="200"/>
      <c r="E7" s="200"/>
      <c r="F7" s="200"/>
    </row>
    <row r="8" spans="1:7" s="185" customFormat="1">
      <c r="A8" s="187" t="s">
        <v>97</v>
      </c>
      <c r="B8" s="187" t="s">
        <v>98</v>
      </c>
      <c r="C8" s="187" t="s">
        <v>99</v>
      </c>
      <c r="D8" s="188" t="s">
        <v>100</v>
      </c>
      <c r="E8" s="188" t="s">
        <v>101</v>
      </c>
      <c r="F8" s="188" t="s">
        <v>103</v>
      </c>
      <c r="G8" s="188" t="s">
        <v>111</v>
      </c>
    </row>
    <row r="9" spans="1:7">
      <c r="A9" s="200" t="s">
        <v>69</v>
      </c>
      <c r="B9" s="201" t="s">
        <v>52</v>
      </c>
    </row>
    <row r="10" spans="1:7">
      <c r="A10" s="202" t="s">
        <v>70</v>
      </c>
      <c r="B10" s="203" t="s">
        <v>70</v>
      </c>
      <c r="C10" s="204" t="s">
        <v>53</v>
      </c>
      <c r="D10" s="204" t="s">
        <v>54</v>
      </c>
      <c r="E10" s="204" t="s">
        <v>89</v>
      </c>
      <c r="F10" s="221" t="s">
        <v>181</v>
      </c>
      <c r="G10" s="204" t="s">
        <v>56</v>
      </c>
    </row>
    <row r="11" spans="1:7">
      <c r="A11" s="199"/>
      <c r="B11" s="205"/>
      <c r="C11" s="206"/>
      <c r="D11" s="207"/>
    </row>
    <row r="12" spans="1:7">
      <c r="B12" s="209">
        <v>456</v>
      </c>
      <c r="C12" s="210" t="s">
        <v>57</v>
      </c>
      <c r="D12" s="192"/>
      <c r="E12" s="192"/>
      <c r="F12" s="222"/>
      <c r="G12" s="192"/>
    </row>
    <row r="13" spans="1:7">
      <c r="B13" s="209"/>
      <c r="C13" s="210"/>
      <c r="D13" s="186"/>
      <c r="E13" s="192"/>
      <c r="F13" s="186"/>
    </row>
    <row r="14" spans="1:7">
      <c r="A14" s="200">
        <f>+A13+1</f>
        <v>1</v>
      </c>
      <c r="B14" s="223"/>
      <c r="C14" s="339" t="s">
        <v>275</v>
      </c>
      <c r="D14" s="340"/>
      <c r="E14" s="370">
        <v>0</v>
      </c>
      <c r="F14" s="192"/>
      <c r="G14" s="340">
        <f>+D14</f>
        <v>0</v>
      </c>
    </row>
    <row r="15" spans="1:7">
      <c r="A15" s="200">
        <f t="shared" ref="A15:A25" si="0">+A14+1</f>
        <v>2</v>
      </c>
      <c r="B15" s="223"/>
      <c r="C15" s="339" t="s">
        <v>276</v>
      </c>
      <c r="D15" s="340"/>
      <c r="E15" s="370">
        <v>0</v>
      </c>
      <c r="F15" s="192"/>
      <c r="G15" s="340">
        <f t="shared" ref="G15:G27" si="1">+D15</f>
        <v>0</v>
      </c>
    </row>
    <row r="16" spans="1:7">
      <c r="A16" s="200">
        <f t="shared" si="0"/>
        <v>3</v>
      </c>
      <c r="B16" s="223"/>
      <c r="C16" s="339" t="s">
        <v>277</v>
      </c>
      <c r="D16" s="340"/>
      <c r="E16" s="371">
        <v>0</v>
      </c>
      <c r="F16" s="224"/>
      <c r="G16" s="340">
        <f t="shared" si="1"/>
        <v>0</v>
      </c>
    </row>
    <row r="17" spans="1:8">
      <c r="A17" s="200">
        <f t="shared" si="0"/>
        <v>4</v>
      </c>
      <c r="B17" s="223"/>
      <c r="C17" s="339" t="s">
        <v>278</v>
      </c>
      <c r="D17" s="340"/>
      <c r="E17" s="370">
        <v>0</v>
      </c>
      <c r="F17" s="192"/>
      <c r="G17" s="340">
        <f t="shared" si="1"/>
        <v>0</v>
      </c>
    </row>
    <row r="18" spans="1:8">
      <c r="A18" s="200">
        <f t="shared" si="0"/>
        <v>5</v>
      </c>
      <c r="B18" s="223"/>
      <c r="C18" s="339" t="s">
        <v>279</v>
      </c>
      <c r="D18" s="340"/>
      <c r="E18" s="370">
        <v>0</v>
      </c>
      <c r="F18" s="192"/>
      <c r="G18" s="340">
        <f t="shared" si="1"/>
        <v>0</v>
      </c>
    </row>
    <row r="19" spans="1:8">
      <c r="A19" s="200">
        <f t="shared" si="0"/>
        <v>6</v>
      </c>
      <c r="B19" s="223"/>
      <c r="C19" s="339" t="s">
        <v>280</v>
      </c>
      <c r="D19" s="341"/>
      <c r="E19" s="370">
        <v>0</v>
      </c>
      <c r="F19" s="192"/>
      <c r="G19" s="340">
        <f t="shared" si="1"/>
        <v>0</v>
      </c>
    </row>
    <row r="20" spans="1:8">
      <c r="A20" s="200">
        <f t="shared" si="0"/>
        <v>7</v>
      </c>
      <c r="B20" s="223"/>
      <c r="C20" s="339" t="s">
        <v>281</v>
      </c>
      <c r="D20" s="340"/>
      <c r="E20" s="370">
        <v>0</v>
      </c>
      <c r="F20" s="192"/>
      <c r="G20" s="340">
        <f t="shared" si="1"/>
        <v>0</v>
      </c>
    </row>
    <row r="21" spans="1:8">
      <c r="A21" s="200">
        <f t="shared" si="0"/>
        <v>8</v>
      </c>
      <c r="B21" s="223"/>
      <c r="C21" s="339" t="s">
        <v>282</v>
      </c>
      <c r="D21" s="340"/>
      <c r="E21" s="370">
        <v>0</v>
      </c>
      <c r="F21" s="192"/>
      <c r="G21" s="340">
        <f t="shared" si="1"/>
        <v>0</v>
      </c>
    </row>
    <row r="22" spans="1:8">
      <c r="A22" s="200">
        <f t="shared" si="0"/>
        <v>9</v>
      </c>
      <c r="B22" s="223"/>
      <c r="C22" s="339" t="s">
        <v>283</v>
      </c>
      <c r="D22" s="340"/>
      <c r="E22" s="370">
        <v>0</v>
      </c>
      <c r="F22" s="192"/>
      <c r="G22" s="340">
        <f t="shared" si="1"/>
        <v>0</v>
      </c>
    </row>
    <row r="23" spans="1:8">
      <c r="A23" s="200">
        <f t="shared" si="0"/>
        <v>10</v>
      </c>
      <c r="B23" s="223"/>
      <c r="C23" s="339" t="s">
        <v>284</v>
      </c>
      <c r="D23" s="340"/>
      <c r="E23" s="370">
        <v>0</v>
      </c>
      <c r="F23" s="192"/>
      <c r="G23" s="340">
        <f t="shared" si="1"/>
        <v>0</v>
      </c>
    </row>
    <row r="24" spans="1:8">
      <c r="A24" s="200">
        <f t="shared" si="0"/>
        <v>11</v>
      </c>
      <c r="B24" s="223"/>
      <c r="C24" s="339" t="s">
        <v>285</v>
      </c>
      <c r="D24" s="340"/>
      <c r="E24" s="370">
        <v>0</v>
      </c>
      <c r="F24" s="192"/>
      <c r="G24" s="340">
        <f t="shared" si="1"/>
        <v>0</v>
      </c>
    </row>
    <row r="25" spans="1:8">
      <c r="A25" s="200">
        <f t="shared" si="0"/>
        <v>12</v>
      </c>
      <c r="B25" s="223"/>
      <c r="C25" s="339" t="s">
        <v>286</v>
      </c>
      <c r="D25" s="340"/>
      <c r="E25" s="370">
        <v>0</v>
      </c>
      <c r="F25" s="192"/>
      <c r="G25" s="340">
        <f t="shared" si="1"/>
        <v>0</v>
      </c>
    </row>
    <row r="26" spans="1:8">
      <c r="A26" s="200">
        <f>+A25+1</f>
        <v>13</v>
      </c>
      <c r="B26" s="223"/>
      <c r="C26" s="339" t="s">
        <v>287</v>
      </c>
      <c r="D26" s="340"/>
      <c r="E26" s="372">
        <v>0</v>
      </c>
      <c r="F26" s="192"/>
      <c r="G26" s="340">
        <f t="shared" si="1"/>
        <v>0</v>
      </c>
    </row>
    <row r="27" spans="1:8">
      <c r="A27" s="200">
        <f>+A26+1</f>
        <v>14</v>
      </c>
      <c r="B27" s="223"/>
      <c r="C27" s="339" t="s">
        <v>350</v>
      </c>
      <c r="D27" s="340"/>
      <c r="E27" s="225"/>
      <c r="F27" s="342">
        <v>0</v>
      </c>
      <c r="G27" s="340">
        <f t="shared" si="1"/>
        <v>0</v>
      </c>
    </row>
    <row r="28" spans="1:8">
      <c r="A28" s="200">
        <f>+A27+1</f>
        <v>15</v>
      </c>
      <c r="B28" s="223"/>
      <c r="C28" s="339" t="s">
        <v>288</v>
      </c>
      <c r="D28" s="340"/>
      <c r="E28" s="372">
        <v>0</v>
      </c>
      <c r="F28" s="192"/>
      <c r="G28" s="340"/>
    </row>
    <row r="29" spans="1:8">
      <c r="A29" s="200" t="s">
        <v>337</v>
      </c>
      <c r="B29" s="209"/>
      <c r="C29" s="339" t="s">
        <v>289</v>
      </c>
      <c r="D29" s="340"/>
      <c r="E29" s="341">
        <f>+D29</f>
        <v>0</v>
      </c>
      <c r="F29" s="192"/>
      <c r="G29" s="340">
        <f>+D29-E29</f>
        <v>0</v>
      </c>
    </row>
    <row r="30" spans="1:8">
      <c r="A30" s="200" t="s">
        <v>338</v>
      </c>
      <c r="B30" s="209"/>
      <c r="C30" s="339" t="s">
        <v>352</v>
      </c>
      <c r="D30" s="340"/>
      <c r="E30" s="341">
        <f>+D30</f>
        <v>0</v>
      </c>
      <c r="F30" s="192"/>
      <c r="G30" s="340">
        <f>+D30-E30</f>
        <v>0</v>
      </c>
      <c r="H30" s="226"/>
    </row>
    <row r="31" spans="1:8">
      <c r="B31" s="227"/>
      <c r="C31" s="228"/>
      <c r="D31" s="192"/>
      <c r="E31" s="229"/>
      <c r="F31" s="186"/>
    </row>
    <row r="32" spans="1:8">
      <c r="B32" s="227"/>
      <c r="C32" s="228"/>
      <c r="D32" s="192"/>
      <c r="E32" s="225"/>
      <c r="F32" s="186"/>
    </row>
    <row r="33" spans="1:7" s="222" customFormat="1">
      <c r="B33" s="227"/>
      <c r="C33" s="228"/>
      <c r="D33" s="192">
        <v>0</v>
      </c>
      <c r="E33" s="224"/>
      <c r="F33" s="192"/>
    </row>
    <row r="34" spans="1:7" s="222" customFormat="1" ht="17.25" thickBot="1">
      <c r="B34" s="227"/>
      <c r="C34" s="228" t="str">
        <f>"Total Revenues Adjusted from Acct. 456 (Line "&amp;A14&amp;" thru Line "&amp;A26&amp;")"</f>
        <v>Total Revenues Adjusted from Acct. 456 (Line 1 thru Line 13)</v>
      </c>
      <c r="D34" s="214">
        <f>SUM(D14:D33)</f>
        <v>0</v>
      </c>
      <c r="E34" s="214">
        <f>SUM(E14:E33)</f>
        <v>0</v>
      </c>
      <c r="F34" s="214">
        <f>SUM(F14:F33)</f>
        <v>0</v>
      </c>
      <c r="G34" s="214">
        <f>SUM(G14:G33)</f>
        <v>0</v>
      </c>
    </row>
    <row r="35" spans="1:7" s="222" customFormat="1" ht="17.25" thickTop="1">
      <c r="A35" s="230"/>
      <c r="B35" s="227"/>
      <c r="C35" s="228"/>
    </row>
    <row r="36" spans="1:7" s="222" customFormat="1">
      <c r="A36" s="230"/>
      <c r="B36" s="227"/>
      <c r="C36" s="228"/>
      <c r="D36" s="192"/>
      <c r="E36" s="192"/>
      <c r="F36" s="192"/>
    </row>
    <row r="37" spans="1:7" s="222" customFormat="1">
      <c r="A37" s="230"/>
      <c r="B37" s="231"/>
    </row>
    <row r="38" spans="1:7" s="222" customFormat="1">
      <c r="A38" s="230"/>
      <c r="B38" s="231"/>
      <c r="C38" s="222" t="s">
        <v>274</v>
      </c>
    </row>
    <row r="39" spans="1:7" s="222" customFormat="1">
      <c r="A39" s="230"/>
      <c r="B39" s="231"/>
      <c r="C39" s="222" t="s">
        <v>379</v>
      </c>
    </row>
    <row r="40" spans="1:7" s="222" customFormat="1">
      <c r="A40" s="230"/>
      <c r="B40" s="231"/>
    </row>
  </sheetData>
  <phoneticPr fontId="0" type="noConversion"/>
  <pageMargins left="0.25" right="0.25" top="0.5" bottom="0.25" header="0.5" footer="0.5"/>
  <pageSetup scale="8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71"/>
  <sheetViews>
    <sheetView view="pageBreakPreview" zoomScaleNormal="75" zoomScaleSheetLayoutView="100" workbookViewId="0">
      <selection activeCell="D42" sqref="D42"/>
    </sheetView>
  </sheetViews>
  <sheetFormatPr defaultColWidth="9.140625" defaultRowHeight="13.5"/>
  <cols>
    <col min="1" max="1" width="5.5703125" style="1" bestFit="1" customWidth="1"/>
    <col min="2" max="2" width="22.85546875" style="1" customWidth="1"/>
    <col min="3" max="3" width="13" style="1" customWidth="1"/>
    <col min="4" max="4" width="1.85546875" style="1" customWidth="1"/>
    <col min="5" max="5" width="10.7109375" style="172" bestFit="1" customWidth="1"/>
    <col min="6" max="6" width="9.5703125" style="172" bestFit="1" customWidth="1"/>
    <col min="7" max="11" width="10.7109375" style="172" bestFit="1" customWidth="1"/>
    <col min="12" max="13" width="9.5703125" style="172" bestFit="1" customWidth="1"/>
    <col min="14" max="15" width="11.85546875" style="172" bestFit="1" customWidth="1"/>
    <col min="16" max="16" width="10.7109375" style="172" bestFit="1" customWidth="1"/>
    <col min="17" max="17" width="11.5703125" style="172" bestFit="1" customWidth="1"/>
    <col min="18" max="18" width="9.140625" style="306"/>
    <col min="19" max="16384" width="9.140625" style="1"/>
  </cols>
  <sheetData>
    <row r="1" spans="1:17">
      <c r="A1" s="417" t="s">
        <v>432</v>
      </c>
      <c r="B1" s="392"/>
      <c r="C1" s="392"/>
      <c r="D1" s="392"/>
      <c r="E1" s="393"/>
      <c r="F1" s="393"/>
      <c r="G1" s="393"/>
      <c r="H1" s="393"/>
      <c r="I1" s="393"/>
      <c r="J1" s="393"/>
      <c r="K1" s="393"/>
      <c r="L1" s="393"/>
      <c r="M1" s="393"/>
      <c r="N1" s="393"/>
      <c r="O1" s="393"/>
      <c r="P1" s="393"/>
      <c r="Q1" s="393"/>
    </row>
    <row r="2" spans="1:17">
      <c r="A2" s="390" t="s">
        <v>118</v>
      </c>
      <c r="B2" s="392"/>
      <c r="C2" s="392"/>
      <c r="D2" s="392"/>
      <c r="E2" s="393"/>
      <c r="F2" s="393"/>
      <c r="G2" s="393"/>
      <c r="H2" s="393"/>
      <c r="I2" s="393"/>
      <c r="J2" s="393"/>
      <c r="K2" s="393"/>
      <c r="L2" s="393"/>
      <c r="M2" s="393"/>
      <c r="N2" s="393"/>
      <c r="O2" s="393"/>
      <c r="P2" s="393"/>
      <c r="Q2" s="393"/>
    </row>
    <row r="3" spans="1:17" ht="16.5">
      <c r="A3" s="412" t="s">
        <v>445</v>
      </c>
      <c r="B3" s="414"/>
      <c r="C3" s="415"/>
      <c r="D3" s="416"/>
      <c r="E3" s="393"/>
      <c r="F3" s="393"/>
      <c r="G3" s="393"/>
      <c r="H3" s="393"/>
      <c r="I3" s="393"/>
      <c r="J3" s="393"/>
      <c r="K3" s="393"/>
      <c r="L3" s="393"/>
      <c r="M3" s="393"/>
      <c r="N3" s="393"/>
      <c r="O3" s="393"/>
      <c r="P3" s="393"/>
      <c r="Q3" s="393"/>
    </row>
    <row r="4" spans="1:17">
      <c r="A4" s="387" t="s">
        <v>237</v>
      </c>
      <c r="B4" s="392"/>
      <c r="C4" s="394"/>
      <c r="D4" s="387"/>
      <c r="E4" s="395"/>
      <c r="F4" s="395"/>
      <c r="G4" s="395"/>
      <c r="H4" s="395"/>
      <c r="I4" s="395"/>
      <c r="J4" s="395"/>
      <c r="K4" s="395"/>
      <c r="L4" s="395"/>
      <c r="M4" s="395"/>
      <c r="N4" s="395"/>
      <c r="O4" s="395"/>
      <c r="P4" s="395"/>
      <c r="Q4" s="395"/>
    </row>
    <row r="5" spans="1:17">
      <c r="A5" s="381"/>
      <c r="B5" s="392"/>
      <c r="C5" s="394"/>
      <c r="D5" s="394"/>
      <c r="E5" s="395"/>
      <c r="F5" s="395"/>
      <c r="G5" s="395"/>
      <c r="H5" s="395"/>
      <c r="I5" s="395"/>
      <c r="J5" s="395"/>
      <c r="K5" s="395"/>
      <c r="L5" s="395"/>
      <c r="M5" s="395"/>
      <c r="N5" s="395"/>
      <c r="O5" s="395"/>
      <c r="P5" s="395"/>
      <c r="Q5" s="395"/>
    </row>
    <row r="6" spans="1:17" ht="14.25" thickBot="1">
      <c r="A6" s="381"/>
      <c r="B6" s="392"/>
      <c r="C6" s="392"/>
      <c r="D6" s="392"/>
      <c r="E6" s="396" t="s">
        <v>1</v>
      </c>
      <c r="F6" s="396" t="s">
        <v>1</v>
      </c>
      <c r="G6" s="396" t="s">
        <v>1</v>
      </c>
      <c r="H6" s="396" t="s">
        <v>1</v>
      </c>
      <c r="I6" s="396" t="s">
        <v>1</v>
      </c>
      <c r="J6" s="396" t="s">
        <v>1</v>
      </c>
      <c r="K6" s="396" t="s">
        <v>1</v>
      </c>
      <c r="L6" s="396" t="s">
        <v>1</v>
      </c>
      <c r="M6" s="396" t="s">
        <v>1</v>
      </c>
      <c r="N6" s="396" t="s">
        <v>1</v>
      </c>
      <c r="O6" s="396" t="s">
        <v>1</v>
      </c>
      <c r="P6" s="396" t="s">
        <v>1</v>
      </c>
      <c r="Q6" s="393"/>
    </row>
    <row r="7" spans="1:17">
      <c r="A7" s="381"/>
      <c r="B7" s="381"/>
      <c r="C7" s="397" t="s">
        <v>91</v>
      </c>
      <c r="D7" s="398"/>
      <c r="E7" s="419">
        <v>42012</v>
      </c>
      <c r="F7" s="420">
        <v>42055</v>
      </c>
      <c r="G7" s="420">
        <v>42070</v>
      </c>
      <c r="H7" s="420">
        <v>42103</v>
      </c>
      <c r="I7" s="420">
        <v>42145</v>
      </c>
      <c r="J7" s="420">
        <v>42171</v>
      </c>
      <c r="K7" s="420">
        <v>42206</v>
      </c>
      <c r="L7" s="420">
        <v>42221</v>
      </c>
      <c r="M7" s="420">
        <v>42251</v>
      </c>
      <c r="N7" s="420">
        <v>42286</v>
      </c>
      <c r="O7" s="420">
        <v>42332</v>
      </c>
      <c r="P7" s="421">
        <v>42358</v>
      </c>
      <c r="Q7" s="399" t="s">
        <v>92</v>
      </c>
    </row>
    <row r="8" spans="1:17" ht="14.25" thickBot="1">
      <c r="A8" s="381"/>
      <c r="B8" s="381"/>
      <c r="C8" s="400" t="s">
        <v>94</v>
      </c>
      <c r="D8" s="398"/>
      <c r="E8" s="422" t="s">
        <v>434</v>
      </c>
      <c r="F8" s="423" t="s">
        <v>434</v>
      </c>
      <c r="G8" s="423" t="s">
        <v>434</v>
      </c>
      <c r="H8" s="423" t="s">
        <v>435</v>
      </c>
      <c r="I8" s="423" t="s">
        <v>435</v>
      </c>
      <c r="J8" s="423" t="s">
        <v>435</v>
      </c>
      <c r="K8" s="423" t="s">
        <v>436</v>
      </c>
      <c r="L8" s="423" t="s">
        <v>437</v>
      </c>
      <c r="M8" s="423" t="s">
        <v>437</v>
      </c>
      <c r="N8" s="423" t="s">
        <v>435</v>
      </c>
      <c r="O8" s="423" t="s">
        <v>442</v>
      </c>
      <c r="P8" s="422" t="s">
        <v>442</v>
      </c>
      <c r="Q8" s="401" t="s">
        <v>54</v>
      </c>
    </row>
    <row r="9" spans="1:17">
      <c r="A9" s="384" t="s">
        <v>93</v>
      </c>
      <c r="B9" s="381"/>
      <c r="C9" s="391" t="s">
        <v>107</v>
      </c>
      <c r="D9" s="398"/>
      <c r="E9" s="402"/>
      <c r="F9" s="402"/>
      <c r="G9" s="402"/>
      <c r="H9" s="402"/>
      <c r="I9" s="402"/>
      <c r="J9" s="403"/>
      <c r="K9" s="403"/>
      <c r="L9" s="403"/>
      <c r="M9" s="403"/>
      <c r="N9" s="403"/>
      <c r="O9" s="403"/>
      <c r="P9" s="403"/>
      <c r="Q9" s="404"/>
    </row>
    <row r="10" spans="1:17" ht="14.25" thickBot="1">
      <c r="A10" s="384" t="s">
        <v>70</v>
      </c>
      <c r="B10" s="405" t="s">
        <v>234</v>
      </c>
      <c r="C10" s="406" t="s">
        <v>108</v>
      </c>
      <c r="D10" s="388"/>
      <c r="E10" s="381"/>
      <c r="F10" s="381"/>
      <c r="G10" s="381"/>
      <c r="H10" s="381"/>
      <c r="I10" s="381"/>
      <c r="J10" s="381"/>
      <c r="K10" s="381"/>
      <c r="L10" s="381"/>
      <c r="M10" s="381"/>
      <c r="N10" s="381"/>
      <c r="O10" s="381"/>
      <c r="P10" s="381"/>
      <c r="Q10" s="381"/>
    </row>
    <row r="11" spans="1:17">
      <c r="A11" s="382">
        <v>1</v>
      </c>
      <c r="B11" s="382" t="s">
        <v>233</v>
      </c>
      <c r="C11" s="426">
        <f>+Q11/12</f>
        <v>0</v>
      </c>
      <c r="D11" s="408"/>
      <c r="E11" s="418"/>
      <c r="F11" s="418"/>
      <c r="G11" s="418"/>
      <c r="H11" s="418"/>
      <c r="I11" s="418"/>
      <c r="J11" s="418"/>
      <c r="K11" s="418"/>
      <c r="L11" s="418"/>
      <c r="M11" s="418"/>
      <c r="N11" s="418"/>
      <c r="O11" s="418"/>
      <c r="P11" s="418"/>
      <c r="Q11" s="389">
        <f>SUM(E11:P11)</f>
        <v>0</v>
      </c>
    </row>
    <row r="12" spans="1:17">
      <c r="A12" s="382">
        <v>2</v>
      </c>
      <c r="B12" s="382" t="s">
        <v>235</v>
      </c>
      <c r="C12" s="426">
        <f t="shared" ref="C12:C17" si="0">+Q12/12</f>
        <v>0</v>
      </c>
      <c r="D12" s="381"/>
      <c r="E12" s="418"/>
      <c r="F12" s="418"/>
      <c r="G12" s="418"/>
      <c r="H12" s="418"/>
      <c r="I12" s="418"/>
      <c r="J12" s="418"/>
      <c r="K12" s="418"/>
      <c r="L12" s="418"/>
      <c r="M12" s="418"/>
      <c r="N12" s="418"/>
      <c r="O12" s="418"/>
      <c r="P12" s="418"/>
      <c r="Q12" s="389">
        <f t="shared" ref="Q12:Q17" si="1">SUM(E12:P12)</f>
        <v>0</v>
      </c>
    </row>
    <row r="13" spans="1:17">
      <c r="A13" s="382">
        <v>3</v>
      </c>
      <c r="B13" s="409" t="s">
        <v>290</v>
      </c>
      <c r="C13" s="426">
        <f t="shared" si="0"/>
        <v>0</v>
      </c>
      <c r="D13" s="381"/>
      <c r="E13" s="418"/>
      <c r="F13" s="418"/>
      <c r="G13" s="418"/>
      <c r="H13" s="418"/>
      <c r="I13" s="418"/>
      <c r="J13" s="418"/>
      <c r="K13" s="418"/>
      <c r="L13" s="418"/>
      <c r="M13" s="418"/>
      <c r="N13" s="418"/>
      <c r="O13" s="418"/>
      <c r="P13" s="418"/>
      <c r="Q13" s="389">
        <f t="shared" si="1"/>
        <v>0</v>
      </c>
    </row>
    <row r="14" spans="1:17">
      <c r="A14" s="382">
        <v>4</v>
      </c>
      <c r="B14" s="409" t="s">
        <v>384</v>
      </c>
      <c r="C14" s="426">
        <f t="shared" si="0"/>
        <v>0</v>
      </c>
      <c r="D14" s="381"/>
      <c r="E14" s="418"/>
      <c r="F14" s="418"/>
      <c r="G14" s="418"/>
      <c r="H14" s="418"/>
      <c r="I14" s="418"/>
      <c r="J14" s="418"/>
      <c r="K14" s="418"/>
      <c r="L14" s="418"/>
      <c r="M14" s="418"/>
      <c r="N14" s="418"/>
      <c r="O14" s="418"/>
      <c r="P14" s="418"/>
      <c r="Q14" s="389">
        <f t="shared" si="1"/>
        <v>0</v>
      </c>
    </row>
    <row r="15" spans="1:17">
      <c r="A15" s="382">
        <v>5</v>
      </c>
      <c r="B15" s="409" t="s">
        <v>236</v>
      </c>
      <c r="C15" s="426">
        <f t="shared" si="0"/>
        <v>0</v>
      </c>
      <c r="D15" s="381"/>
      <c r="E15" s="418"/>
      <c r="F15" s="418"/>
      <c r="G15" s="418"/>
      <c r="H15" s="418"/>
      <c r="I15" s="418"/>
      <c r="J15" s="418"/>
      <c r="K15" s="418"/>
      <c r="L15" s="418"/>
      <c r="M15" s="418"/>
      <c r="N15" s="418"/>
      <c r="O15" s="418"/>
      <c r="P15" s="418"/>
      <c r="Q15" s="389">
        <f t="shared" si="1"/>
        <v>0</v>
      </c>
    </row>
    <row r="16" spans="1:17">
      <c r="A16" s="382">
        <v>6</v>
      </c>
      <c r="B16" s="409"/>
      <c r="C16" s="426">
        <f t="shared" si="0"/>
        <v>0</v>
      </c>
      <c r="D16" s="381"/>
      <c r="E16" s="413"/>
      <c r="F16" s="413"/>
      <c r="G16" s="413"/>
      <c r="H16" s="413"/>
      <c r="I16" s="413"/>
      <c r="J16" s="413"/>
      <c r="K16" s="413"/>
      <c r="L16" s="413"/>
      <c r="M16" s="413"/>
      <c r="N16" s="413"/>
      <c r="O16" s="413"/>
      <c r="P16" s="413"/>
      <c r="Q16" s="389">
        <f t="shared" si="1"/>
        <v>0</v>
      </c>
    </row>
    <row r="17" spans="1:18">
      <c r="A17" s="382">
        <v>7</v>
      </c>
      <c r="B17" s="409"/>
      <c r="C17" s="426">
        <f t="shared" si="0"/>
        <v>0</v>
      </c>
      <c r="D17" s="381"/>
      <c r="E17" s="413"/>
      <c r="F17" s="413"/>
      <c r="G17" s="413"/>
      <c r="H17" s="413"/>
      <c r="I17" s="413"/>
      <c r="J17" s="413"/>
      <c r="K17" s="413"/>
      <c r="L17" s="413"/>
      <c r="M17" s="413"/>
      <c r="N17" s="413"/>
      <c r="O17" s="413"/>
      <c r="P17" s="413"/>
      <c r="Q17" s="389">
        <f t="shared" si="1"/>
        <v>0</v>
      </c>
      <c r="R17" s="381"/>
    </row>
    <row r="18" spans="1:18">
      <c r="A18" s="381"/>
      <c r="B18" s="383"/>
      <c r="C18" s="407"/>
      <c r="D18" s="381"/>
      <c r="E18" s="410"/>
      <c r="F18" s="410"/>
      <c r="G18" s="410"/>
      <c r="H18" s="410"/>
      <c r="I18" s="410"/>
      <c r="J18" s="410"/>
      <c r="K18" s="410"/>
      <c r="L18" s="410"/>
      <c r="M18" s="410"/>
      <c r="N18" s="410"/>
      <c r="O18" s="410"/>
      <c r="P18" s="410"/>
      <c r="Q18" s="385"/>
      <c r="R18" s="386"/>
    </row>
    <row r="19" spans="1:18">
      <c r="A19" s="381"/>
      <c r="B19" s="382" t="s">
        <v>95</v>
      </c>
      <c r="C19" s="411"/>
      <c r="D19" s="381"/>
      <c r="E19" s="411">
        <f>SUM(E11:E18)</f>
        <v>0</v>
      </c>
      <c r="F19" s="411">
        <f t="shared" ref="F19:Q19" si="2">SUM(F11:F18)</f>
        <v>0</v>
      </c>
      <c r="G19" s="411">
        <f t="shared" si="2"/>
        <v>0</v>
      </c>
      <c r="H19" s="411">
        <f t="shared" si="2"/>
        <v>0</v>
      </c>
      <c r="I19" s="411">
        <f t="shared" si="2"/>
        <v>0</v>
      </c>
      <c r="J19" s="411">
        <f t="shared" si="2"/>
        <v>0</v>
      </c>
      <c r="K19" s="411">
        <f t="shared" si="2"/>
        <v>0</v>
      </c>
      <c r="L19" s="411">
        <f t="shared" si="2"/>
        <v>0</v>
      </c>
      <c r="M19" s="411">
        <f t="shared" si="2"/>
        <v>0</v>
      </c>
      <c r="N19" s="411">
        <f t="shared" si="2"/>
        <v>0</v>
      </c>
      <c r="O19" s="411">
        <f t="shared" si="2"/>
        <v>0</v>
      </c>
      <c r="P19" s="411">
        <f t="shared" si="2"/>
        <v>0</v>
      </c>
      <c r="Q19" s="411">
        <f t="shared" si="2"/>
        <v>0</v>
      </c>
      <c r="R19" s="381"/>
    </row>
    <row r="22" spans="1:18">
      <c r="A22" s="381"/>
      <c r="B22" s="382" t="s">
        <v>380</v>
      </c>
      <c r="C22" s="381"/>
      <c r="D22" s="381"/>
      <c r="E22" s="381"/>
      <c r="F22" s="381"/>
      <c r="G22" s="381"/>
      <c r="H22" s="381"/>
      <c r="I22" s="381"/>
      <c r="J22" s="381"/>
      <c r="K22" s="381"/>
      <c r="L22" s="381"/>
      <c r="M22" s="381"/>
      <c r="N22" s="381"/>
      <c r="O22" s="381"/>
      <c r="P22" s="381"/>
      <c r="Q22" s="381"/>
      <c r="R22" s="381"/>
    </row>
    <row r="31" spans="1:18" s="2" customFormat="1">
      <c r="A31" s="383"/>
      <c r="B31" s="383"/>
      <c r="C31" s="383"/>
      <c r="D31" s="383"/>
      <c r="E31" s="385"/>
      <c r="F31" s="385"/>
      <c r="G31" s="385"/>
      <c r="H31" s="385"/>
      <c r="I31" s="385"/>
      <c r="J31" s="385"/>
      <c r="K31" s="385"/>
      <c r="L31" s="385"/>
      <c r="M31" s="385"/>
      <c r="N31" s="385"/>
      <c r="O31" s="385"/>
      <c r="P31" s="385"/>
      <c r="Q31" s="385"/>
      <c r="R31" s="386"/>
    </row>
    <row r="32" spans="1:18" s="2" customFormat="1">
      <c r="A32" s="383"/>
      <c r="B32" s="383"/>
      <c r="C32" s="383"/>
      <c r="D32" s="383"/>
      <c r="E32" s="385"/>
      <c r="F32" s="385"/>
      <c r="G32" s="385"/>
      <c r="H32" s="385"/>
      <c r="I32" s="385"/>
      <c r="J32" s="385"/>
      <c r="K32" s="385"/>
      <c r="L32" s="385"/>
      <c r="M32" s="385"/>
      <c r="N32" s="385"/>
      <c r="O32" s="385"/>
      <c r="P32" s="385"/>
      <c r="Q32" s="385"/>
      <c r="R32" s="386"/>
    </row>
    <row r="33" spans="5:18" s="2" customFormat="1">
      <c r="E33" s="385"/>
      <c r="F33" s="385"/>
      <c r="G33" s="385"/>
      <c r="H33" s="385"/>
      <c r="I33" s="385"/>
      <c r="J33" s="385"/>
      <c r="K33" s="385"/>
      <c r="L33" s="385"/>
      <c r="M33" s="385"/>
      <c r="N33" s="385"/>
      <c r="O33" s="385"/>
      <c r="P33" s="385"/>
      <c r="Q33" s="385"/>
      <c r="R33" s="386"/>
    </row>
    <row r="34" spans="5:18" s="2" customFormat="1">
      <c r="E34" s="385"/>
      <c r="F34" s="385"/>
      <c r="G34" s="385"/>
      <c r="H34" s="385"/>
      <c r="I34" s="385"/>
      <c r="J34" s="385"/>
      <c r="K34" s="385"/>
      <c r="L34" s="385"/>
      <c r="M34" s="385"/>
      <c r="N34" s="385"/>
      <c r="O34" s="385"/>
      <c r="P34" s="385"/>
      <c r="Q34" s="385"/>
      <c r="R34" s="386"/>
    </row>
    <row r="35" spans="5:18" s="2" customFormat="1">
      <c r="E35" s="385"/>
      <c r="F35" s="385"/>
      <c r="G35" s="385"/>
      <c r="H35" s="385"/>
      <c r="I35" s="385"/>
      <c r="J35" s="385"/>
      <c r="K35" s="385"/>
      <c r="L35" s="385"/>
      <c r="M35" s="385"/>
      <c r="N35" s="385"/>
      <c r="O35" s="385"/>
      <c r="P35" s="385"/>
      <c r="Q35" s="385"/>
      <c r="R35" s="386"/>
    </row>
    <row r="36" spans="5:18" s="2" customFormat="1">
      <c r="E36" s="385"/>
      <c r="F36" s="385"/>
      <c r="G36" s="385"/>
      <c r="H36" s="385"/>
      <c r="I36" s="385"/>
      <c r="J36" s="385"/>
      <c r="K36" s="385"/>
      <c r="L36" s="385"/>
      <c r="M36" s="385"/>
      <c r="N36" s="385"/>
      <c r="O36" s="385"/>
      <c r="P36" s="385"/>
      <c r="Q36" s="385"/>
      <c r="R36" s="386"/>
    </row>
    <row r="37" spans="5:18" s="2" customFormat="1">
      <c r="E37" s="385"/>
      <c r="F37" s="385"/>
      <c r="G37" s="385"/>
      <c r="H37" s="385"/>
      <c r="I37" s="385"/>
      <c r="J37" s="385"/>
      <c r="K37" s="385"/>
      <c r="L37" s="385"/>
      <c r="M37" s="385"/>
      <c r="N37" s="385"/>
      <c r="O37" s="385"/>
      <c r="P37" s="385"/>
      <c r="Q37" s="385"/>
      <c r="R37" s="386"/>
    </row>
    <row r="38" spans="5:18" s="2" customFormat="1">
      <c r="E38" s="385"/>
      <c r="F38" s="385"/>
      <c r="G38" s="385"/>
      <c r="H38" s="385"/>
      <c r="I38" s="385"/>
      <c r="J38" s="385"/>
      <c r="K38" s="385"/>
      <c r="L38" s="385"/>
      <c r="M38" s="385"/>
      <c r="N38" s="385"/>
      <c r="O38" s="385"/>
      <c r="P38" s="385"/>
      <c r="Q38" s="385"/>
      <c r="R38" s="386"/>
    </row>
    <row r="39" spans="5:18" s="2" customFormat="1">
      <c r="E39" s="385"/>
      <c r="F39" s="385"/>
      <c r="G39" s="385"/>
      <c r="H39" s="385"/>
      <c r="I39" s="385"/>
      <c r="J39" s="385"/>
      <c r="K39" s="385"/>
      <c r="L39" s="385"/>
      <c r="M39" s="385"/>
      <c r="N39" s="385"/>
      <c r="O39" s="385"/>
      <c r="P39" s="385"/>
      <c r="Q39" s="385"/>
      <c r="R39" s="386"/>
    </row>
    <row r="40" spans="5:18" s="2" customFormat="1">
      <c r="E40" s="385"/>
      <c r="F40" s="385"/>
      <c r="G40" s="385"/>
      <c r="H40" s="385"/>
      <c r="I40" s="385"/>
      <c r="J40" s="385"/>
      <c r="K40" s="385"/>
      <c r="L40" s="385"/>
      <c r="M40" s="385"/>
      <c r="N40" s="385"/>
      <c r="O40" s="385"/>
      <c r="P40" s="385"/>
      <c r="Q40" s="385"/>
      <c r="R40" s="386"/>
    </row>
    <row r="41" spans="5:18" s="2" customFormat="1">
      <c r="E41" s="385"/>
      <c r="F41" s="385"/>
      <c r="G41" s="385"/>
      <c r="H41" s="385"/>
      <c r="I41" s="385"/>
      <c r="J41" s="385"/>
      <c r="K41" s="385"/>
      <c r="L41" s="385"/>
      <c r="M41" s="385"/>
      <c r="N41" s="385"/>
      <c r="O41" s="385"/>
      <c r="P41" s="385"/>
      <c r="Q41" s="385"/>
      <c r="R41" s="386"/>
    </row>
    <row r="42" spans="5:18" s="2" customFormat="1">
      <c r="E42" s="385"/>
      <c r="F42" s="385"/>
      <c r="G42" s="385"/>
      <c r="H42" s="385"/>
      <c r="I42" s="385"/>
      <c r="J42" s="385"/>
      <c r="K42" s="385"/>
      <c r="L42" s="385"/>
      <c r="M42" s="385"/>
      <c r="N42" s="385"/>
      <c r="O42" s="385"/>
      <c r="P42" s="385"/>
      <c r="Q42" s="385"/>
      <c r="R42" s="386"/>
    </row>
    <row r="43" spans="5:18" s="2" customFormat="1">
      <c r="E43" s="385"/>
      <c r="F43" s="385"/>
      <c r="G43" s="385"/>
      <c r="H43" s="385"/>
      <c r="I43" s="385"/>
      <c r="J43" s="385"/>
      <c r="K43" s="385"/>
      <c r="L43" s="385"/>
      <c r="M43" s="385"/>
      <c r="N43" s="385"/>
      <c r="O43" s="385"/>
      <c r="P43" s="385"/>
      <c r="Q43" s="385"/>
      <c r="R43" s="386"/>
    </row>
    <row r="44" spans="5:18" s="2" customFormat="1">
      <c r="E44" s="385"/>
      <c r="F44" s="385"/>
      <c r="G44" s="385"/>
      <c r="H44" s="385"/>
      <c r="I44" s="385"/>
      <c r="J44" s="385"/>
      <c r="K44" s="385"/>
      <c r="L44" s="385"/>
      <c r="M44" s="385"/>
      <c r="N44" s="385"/>
      <c r="O44" s="385"/>
      <c r="P44" s="385"/>
      <c r="Q44" s="385"/>
      <c r="R44" s="386"/>
    </row>
    <row r="45" spans="5:18" s="2" customFormat="1">
      <c r="E45" s="385"/>
      <c r="F45" s="385"/>
      <c r="G45" s="385"/>
      <c r="H45" s="385"/>
      <c r="I45" s="385"/>
      <c r="J45" s="385"/>
      <c r="K45" s="385"/>
      <c r="L45" s="385"/>
      <c r="M45" s="385"/>
      <c r="N45" s="385"/>
      <c r="O45" s="385"/>
      <c r="P45" s="385"/>
      <c r="Q45" s="385"/>
      <c r="R45" s="386"/>
    </row>
    <row r="46" spans="5:18" s="2" customFormat="1">
      <c r="E46" s="385"/>
      <c r="F46" s="385"/>
      <c r="G46" s="385"/>
      <c r="H46" s="385"/>
      <c r="I46" s="385"/>
      <c r="J46" s="385"/>
      <c r="K46" s="385"/>
      <c r="L46" s="385"/>
      <c r="M46" s="385"/>
      <c r="N46" s="385"/>
      <c r="O46" s="385"/>
      <c r="P46" s="385"/>
      <c r="Q46" s="385"/>
      <c r="R46" s="386"/>
    </row>
    <row r="47" spans="5:18" s="2" customFormat="1">
      <c r="E47" s="385"/>
      <c r="F47" s="385"/>
      <c r="G47" s="385"/>
      <c r="H47" s="385"/>
      <c r="I47" s="385"/>
      <c r="J47" s="385"/>
      <c r="K47" s="385"/>
      <c r="L47" s="385"/>
      <c r="M47" s="385"/>
      <c r="N47" s="385"/>
      <c r="O47" s="385"/>
      <c r="P47" s="385"/>
      <c r="Q47" s="385"/>
      <c r="R47" s="386"/>
    </row>
    <row r="48" spans="5:18" s="2" customFormat="1">
      <c r="E48" s="385"/>
      <c r="F48" s="385"/>
      <c r="G48" s="385"/>
      <c r="H48" s="385"/>
      <c r="I48" s="385"/>
      <c r="J48" s="385"/>
      <c r="K48" s="385"/>
      <c r="L48" s="385"/>
      <c r="M48" s="385"/>
      <c r="N48" s="385"/>
      <c r="O48" s="385"/>
      <c r="P48" s="385"/>
      <c r="Q48" s="385"/>
      <c r="R48" s="386"/>
    </row>
    <row r="49" spans="5:18" s="2" customFormat="1">
      <c r="E49" s="385"/>
      <c r="F49" s="385"/>
      <c r="G49" s="385"/>
      <c r="H49" s="385"/>
      <c r="I49" s="385"/>
      <c r="J49" s="385"/>
      <c r="K49" s="385"/>
      <c r="L49" s="385"/>
      <c r="M49" s="385"/>
      <c r="N49" s="385"/>
      <c r="O49" s="385"/>
      <c r="P49" s="385"/>
      <c r="Q49" s="385"/>
      <c r="R49" s="386"/>
    </row>
    <row r="50" spans="5:18" s="2" customFormat="1">
      <c r="E50" s="385"/>
      <c r="F50" s="385"/>
      <c r="G50" s="385"/>
      <c r="H50" s="385"/>
      <c r="I50" s="385"/>
      <c r="J50" s="385"/>
      <c r="K50" s="385"/>
      <c r="L50" s="385"/>
      <c r="M50" s="385"/>
      <c r="N50" s="385"/>
      <c r="O50" s="385"/>
      <c r="P50" s="385"/>
      <c r="Q50" s="385"/>
      <c r="R50" s="386"/>
    </row>
    <row r="51" spans="5:18" s="2" customFormat="1">
      <c r="E51" s="385"/>
      <c r="F51" s="385"/>
      <c r="G51" s="385"/>
      <c r="H51" s="385"/>
      <c r="I51" s="385"/>
      <c r="J51" s="385"/>
      <c r="K51" s="385"/>
      <c r="L51" s="385"/>
      <c r="M51" s="385"/>
      <c r="N51" s="385"/>
      <c r="O51" s="385"/>
      <c r="P51" s="385"/>
      <c r="Q51" s="385"/>
      <c r="R51" s="386"/>
    </row>
    <row r="52" spans="5:18" s="2" customFormat="1">
      <c r="E52" s="385"/>
      <c r="F52" s="385"/>
      <c r="G52" s="385"/>
      <c r="H52" s="385"/>
      <c r="I52" s="385"/>
      <c r="J52" s="385"/>
      <c r="K52" s="385"/>
      <c r="L52" s="385"/>
      <c r="M52" s="385"/>
      <c r="N52" s="385"/>
      <c r="O52" s="385"/>
      <c r="P52" s="385"/>
      <c r="Q52" s="385"/>
      <c r="R52" s="386"/>
    </row>
    <row r="53" spans="5:18" s="2" customFormat="1">
      <c r="E53" s="385"/>
      <c r="F53" s="385"/>
      <c r="G53" s="385"/>
      <c r="H53" s="385"/>
      <c r="I53" s="385"/>
      <c r="J53" s="385"/>
      <c r="K53" s="385"/>
      <c r="L53" s="385"/>
      <c r="M53" s="385"/>
      <c r="N53" s="385"/>
      <c r="O53" s="385"/>
      <c r="P53" s="385"/>
      <c r="Q53" s="385"/>
      <c r="R53" s="386"/>
    </row>
    <row r="54" spans="5:18" s="2" customFormat="1">
      <c r="E54" s="385"/>
      <c r="F54" s="385"/>
      <c r="G54" s="385"/>
      <c r="H54" s="385"/>
      <c r="I54" s="385"/>
      <c r="J54" s="385"/>
      <c r="K54" s="385"/>
      <c r="L54" s="385"/>
      <c r="M54" s="385"/>
      <c r="N54" s="385"/>
      <c r="O54" s="385"/>
      <c r="P54" s="385"/>
      <c r="Q54" s="385"/>
      <c r="R54" s="386"/>
    </row>
    <row r="55" spans="5:18" s="2" customFormat="1">
      <c r="E55" s="385"/>
      <c r="F55" s="385"/>
      <c r="G55" s="385"/>
      <c r="H55" s="385"/>
      <c r="I55" s="385"/>
      <c r="J55" s="385"/>
      <c r="K55" s="385"/>
      <c r="L55" s="385"/>
      <c r="M55" s="385"/>
      <c r="N55" s="385"/>
      <c r="O55" s="385"/>
      <c r="P55" s="385"/>
      <c r="Q55" s="385"/>
      <c r="R55" s="386"/>
    </row>
    <row r="56" spans="5:18" s="2" customFormat="1">
      <c r="E56" s="385"/>
      <c r="F56" s="385"/>
      <c r="G56" s="385"/>
      <c r="H56" s="385"/>
      <c r="I56" s="385"/>
      <c r="J56" s="385"/>
      <c r="K56" s="385"/>
      <c r="L56" s="385"/>
      <c r="M56" s="385"/>
      <c r="N56" s="385"/>
      <c r="O56" s="385"/>
      <c r="P56" s="385"/>
      <c r="Q56" s="385"/>
      <c r="R56" s="386"/>
    </row>
    <row r="57" spans="5:18" s="2" customFormat="1">
      <c r="E57" s="385"/>
      <c r="F57" s="385"/>
      <c r="G57" s="385"/>
      <c r="H57" s="385"/>
      <c r="I57" s="385"/>
      <c r="J57" s="385"/>
      <c r="K57" s="385"/>
      <c r="L57" s="385"/>
      <c r="M57" s="385"/>
      <c r="N57" s="385"/>
      <c r="O57" s="385"/>
      <c r="P57" s="385"/>
      <c r="Q57" s="385"/>
      <c r="R57" s="386"/>
    </row>
    <row r="58" spans="5:18" s="2" customFormat="1">
      <c r="E58" s="385"/>
      <c r="F58" s="385"/>
      <c r="G58" s="385"/>
      <c r="H58" s="385"/>
      <c r="I58" s="385"/>
      <c r="J58" s="385"/>
      <c r="K58" s="385"/>
      <c r="L58" s="385"/>
      <c r="M58" s="385"/>
      <c r="N58" s="385"/>
      <c r="O58" s="385"/>
      <c r="P58" s="385"/>
      <c r="Q58" s="385"/>
      <c r="R58" s="386"/>
    </row>
    <row r="59" spans="5:18" s="2" customFormat="1">
      <c r="E59" s="385"/>
      <c r="F59" s="385"/>
      <c r="G59" s="385"/>
      <c r="H59" s="385"/>
      <c r="I59" s="385"/>
      <c r="J59" s="385"/>
      <c r="K59" s="385"/>
      <c r="L59" s="385"/>
      <c r="M59" s="385"/>
      <c r="N59" s="385"/>
      <c r="O59" s="385"/>
      <c r="P59" s="385"/>
      <c r="Q59" s="385"/>
      <c r="R59" s="386"/>
    </row>
    <row r="60" spans="5:18" s="2" customFormat="1">
      <c r="E60" s="385"/>
      <c r="F60" s="385"/>
      <c r="G60" s="385"/>
      <c r="H60" s="385"/>
      <c r="I60" s="385"/>
      <c r="J60" s="385"/>
      <c r="K60" s="385"/>
      <c r="L60" s="385"/>
      <c r="M60" s="385"/>
      <c r="N60" s="385"/>
      <c r="O60" s="385"/>
      <c r="P60" s="385"/>
      <c r="Q60" s="385"/>
      <c r="R60" s="386"/>
    </row>
    <row r="61" spans="5:18" s="2" customFormat="1">
      <c r="E61" s="385"/>
      <c r="F61" s="385"/>
      <c r="G61" s="385"/>
      <c r="H61" s="385"/>
      <c r="I61" s="385"/>
      <c r="J61" s="385"/>
      <c r="K61" s="385"/>
      <c r="L61" s="385"/>
      <c r="M61" s="385"/>
      <c r="N61" s="385"/>
      <c r="O61" s="385"/>
      <c r="P61" s="385"/>
      <c r="Q61" s="385"/>
      <c r="R61" s="386"/>
    </row>
    <row r="62" spans="5:18" s="2" customFormat="1">
      <c r="E62" s="385"/>
      <c r="F62" s="385"/>
      <c r="G62" s="385"/>
      <c r="H62" s="385"/>
      <c r="I62" s="385"/>
      <c r="J62" s="385"/>
      <c r="K62" s="385"/>
      <c r="L62" s="385"/>
      <c r="M62" s="385"/>
      <c r="N62" s="385"/>
      <c r="O62" s="385"/>
      <c r="P62" s="385"/>
      <c r="Q62" s="385"/>
      <c r="R62" s="386"/>
    </row>
    <row r="63" spans="5:18" s="2" customFormat="1">
      <c r="E63" s="385"/>
      <c r="F63" s="385"/>
      <c r="G63" s="385"/>
      <c r="H63" s="385"/>
      <c r="I63" s="385"/>
      <c r="J63" s="385"/>
      <c r="K63" s="385"/>
      <c r="L63" s="385"/>
      <c r="M63" s="385"/>
      <c r="N63" s="385"/>
      <c r="O63" s="385"/>
      <c r="P63" s="385"/>
      <c r="Q63" s="385"/>
      <c r="R63" s="386"/>
    </row>
    <row r="64" spans="5:18" s="2" customFormat="1">
      <c r="E64" s="385"/>
      <c r="F64" s="385"/>
      <c r="G64" s="385"/>
      <c r="H64" s="385"/>
      <c r="I64" s="385"/>
      <c r="J64" s="385"/>
      <c r="K64" s="385"/>
      <c r="L64" s="385"/>
      <c r="M64" s="385"/>
      <c r="N64" s="385"/>
      <c r="O64" s="385"/>
      <c r="P64" s="385"/>
      <c r="Q64" s="385"/>
      <c r="R64" s="386"/>
    </row>
    <row r="65" spans="5:18" s="2" customFormat="1">
      <c r="E65" s="385"/>
      <c r="F65" s="385"/>
      <c r="G65" s="385"/>
      <c r="H65" s="385"/>
      <c r="I65" s="385"/>
      <c r="J65" s="385"/>
      <c r="K65" s="385"/>
      <c r="L65" s="385"/>
      <c r="M65" s="385"/>
      <c r="N65" s="385"/>
      <c r="O65" s="385"/>
      <c r="P65" s="385"/>
      <c r="Q65" s="385"/>
      <c r="R65" s="386"/>
    </row>
    <row r="66" spans="5:18" s="2" customFormat="1">
      <c r="E66" s="385"/>
      <c r="F66" s="385"/>
      <c r="G66" s="385"/>
      <c r="H66" s="385"/>
      <c r="I66" s="385"/>
      <c r="J66" s="385"/>
      <c r="K66" s="385"/>
      <c r="L66" s="385"/>
      <c r="M66" s="385"/>
      <c r="N66" s="385"/>
      <c r="O66" s="385"/>
      <c r="P66" s="385"/>
      <c r="Q66" s="385"/>
      <c r="R66" s="386"/>
    </row>
    <row r="67" spans="5:18" s="2" customFormat="1">
      <c r="E67" s="385"/>
      <c r="F67" s="385"/>
      <c r="G67" s="385"/>
      <c r="H67" s="385"/>
      <c r="I67" s="385"/>
      <c r="J67" s="385"/>
      <c r="K67" s="385"/>
      <c r="L67" s="385"/>
      <c r="M67" s="385"/>
      <c r="N67" s="385"/>
      <c r="O67" s="385"/>
      <c r="P67" s="385"/>
      <c r="Q67" s="385"/>
      <c r="R67" s="386"/>
    </row>
    <row r="68" spans="5:18" s="2" customFormat="1">
      <c r="E68" s="385"/>
      <c r="F68" s="385"/>
      <c r="G68" s="385"/>
      <c r="H68" s="385"/>
      <c r="I68" s="385"/>
      <c r="J68" s="385"/>
      <c r="K68" s="385"/>
      <c r="L68" s="385"/>
      <c r="M68" s="385"/>
      <c r="N68" s="385"/>
      <c r="O68" s="385"/>
      <c r="P68" s="385"/>
      <c r="Q68" s="385"/>
      <c r="R68" s="386"/>
    </row>
    <row r="69" spans="5:18" s="2" customFormat="1">
      <c r="E69" s="385"/>
      <c r="F69" s="385"/>
      <c r="G69" s="385"/>
      <c r="H69" s="385"/>
      <c r="I69" s="385"/>
      <c r="J69" s="385"/>
      <c r="K69" s="385"/>
      <c r="L69" s="385"/>
      <c r="M69" s="385"/>
      <c r="N69" s="385"/>
      <c r="O69" s="385"/>
      <c r="P69" s="385"/>
      <c r="Q69" s="385"/>
      <c r="R69" s="386"/>
    </row>
    <row r="70" spans="5:18" s="2" customFormat="1">
      <c r="E70" s="385"/>
      <c r="F70" s="385"/>
      <c r="G70" s="385"/>
      <c r="H70" s="385"/>
      <c r="I70" s="385"/>
      <c r="J70" s="385"/>
      <c r="K70" s="385"/>
      <c r="L70" s="385"/>
      <c r="M70" s="385"/>
      <c r="N70" s="385"/>
      <c r="O70" s="385"/>
      <c r="P70" s="385"/>
      <c r="Q70" s="385"/>
      <c r="R70" s="386"/>
    </row>
    <row r="71" spans="5:18" s="2" customFormat="1">
      <c r="E71" s="385"/>
      <c r="F71" s="385"/>
      <c r="G71" s="385"/>
      <c r="H71" s="385"/>
      <c r="I71" s="385"/>
      <c r="J71" s="385"/>
      <c r="K71" s="385"/>
      <c r="L71" s="385"/>
      <c r="M71" s="385"/>
      <c r="N71" s="385"/>
      <c r="O71" s="385"/>
      <c r="P71" s="385"/>
      <c r="Q71" s="385"/>
      <c r="R71" s="386"/>
    </row>
  </sheetData>
  <phoneticPr fontId="0" type="noConversion"/>
  <pageMargins left="0.25" right="0.25" top="0.5" bottom="0.25" header="0.5" footer="0.5"/>
  <pageSetup scale="7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66"/>
  <sheetViews>
    <sheetView view="pageBreakPreview" zoomScaleNormal="75" zoomScaleSheetLayoutView="100" workbookViewId="0">
      <selection activeCell="B31" sqref="B31:B33"/>
    </sheetView>
  </sheetViews>
  <sheetFormatPr defaultColWidth="9" defaultRowHeight="13.5"/>
  <cols>
    <col min="1" max="1" width="6.7109375" style="154" customWidth="1"/>
    <col min="2" max="2" width="11.42578125" style="1" customWidth="1"/>
    <col min="3" max="3" width="75.140625" style="1" customWidth="1"/>
    <col min="4" max="4" width="18" style="1" bestFit="1" customWidth="1"/>
    <col min="5" max="5" width="16.85546875" style="1" bestFit="1" customWidth="1"/>
    <col min="6" max="6" width="18.28515625" style="1" bestFit="1" customWidth="1"/>
    <col min="7" max="7" width="16.140625" style="1" bestFit="1" customWidth="1"/>
    <col min="8" max="9" width="9" style="1"/>
    <col min="10" max="10" width="15.140625" style="1" customWidth="1"/>
    <col min="11" max="16384" width="9" style="1"/>
  </cols>
  <sheetData>
    <row r="1" spans="1:8">
      <c r="A1" s="364" t="s">
        <v>432</v>
      </c>
      <c r="C1" s="4"/>
    </row>
    <row r="2" spans="1:8">
      <c r="A2" s="232" t="s">
        <v>261</v>
      </c>
      <c r="C2" s="4"/>
    </row>
    <row r="3" spans="1:8" ht="16.5">
      <c r="A3" s="412" t="s">
        <v>445</v>
      </c>
      <c r="B3" s="358"/>
      <c r="C3" s="359"/>
      <c r="D3" s="360"/>
    </row>
    <row r="4" spans="1:8">
      <c r="A4" s="4"/>
      <c r="C4" s="4"/>
    </row>
    <row r="5" spans="1:8">
      <c r="A5" s="4"/>
      <c r="C5" s="4"/>
    </row>
    <row r="6" spans="1:8" ht="27">
      <c r="A6" s="233" t="s">
        <v>161</v>
      </c>
      <c r="B6" s="234" t="s">
        <v>160</v>
      </c>
      <c r="C6" s="235" t="s">
        <v>443</v>
      </c>
      <c r="D6" s="236" t="s">
        <v>254</v>
      </c>
      <c r="E6" s="237" t="s">
        <v>256</v>
      </c>
      <c r="F6" s="237" t="s">
        <v>255</v>
      </c>
      <c r="G6" s="238" t="s">
        <v>54</v>
      </c>
    </row>
    <row r="7" spans="1:8">
      <c r="A7" s="154">
        <v>1</v>
      </c>
      <c r="B7" s="239" t="s">
        <v>144</v>
      </c>
      <c r="C7" s="240" t="s">
        <v>145</v>
      </c>
      <c r="D7" s="336">
        <v>0</v>
      </c>
      <c r="E7" s="337">
        <v>0</v>
      </c>
      <c r="F7" s="329">
        <v>0</v>
      </c>
      <c r="G7" s="241">
        <f t="shared" ref="G7:G14" si="0">+D7+E7+F7</f>
        <v>0</v>
      </c>
    </row>
    <row r="8" spans="1:8">
      <c r="A8" s="154">
        <v>2</v>
      </c>
      <c r="B8" s="235" t="s">
        <v>146</v>
      </c>
      <c r="C8" s="242" t="s">
        <v>147</v>
      </c>
      <c r="D8" s="338">
        <v>0</v>
      </c>
      <c r="E8" s="337">
        <v>0</v>
      </c>
      <c r="F8" s="329">
        <v>0</v>
      </c>
      <c r="G8" s="241">
        <f t="shared" si="0"/>
        <v>0</v>
      </c>
    </row>
    <row r="9" spans="1:8">
      <c r="A9" s="154">
        <v>3</v>
      </c>
      <c r="B9" s="235" t="s">
        <v>148</v>
      </c>
      <c r="C9" s="242" t="s">
        <v>149</v>
      </c>
      <c r="D9" s="338">
        <v>0</v>
      </c>
      <c r="E9" s="337">
        <v>0</v>
      </c>
      <c r="F9" s="329">
        <v>0</v>
      </c>
      <c r="G9" s="241">
        <f t="shared" si="0"/>
        <v>0</v>
      </c>
    </row>
    <row r="10" spans="1:8">
      <c r="A10" s="154">
        <v>4</v>
      </c>
      <c r="B10" s="235" t="s">
        <v>150</v>
      </c>
      <c r="C10" s="242" t="s">
        <v>151</v>
      </c>
      <c r="D10" s="338">
        <v>0</v>
      </c>
      <c r="E10" s="329">
        <v>0</v>
      </c>
      <c r="F10" s="329">
        <v>0</v>
      </c>
      <c r="G10" s="241">
        <f t="shared" si="0"/>
        <v>0</v>
      </c>
    </row>
    <row r="11" spans="1:8">
      <c r="A11" s="154">
        <v>5</v>
      </c>
      <c r="B11" s="235" t="s">
        <v>152</v>
      </c>
      <c r="C11" s="242" t="s">
        <v>153</v>
      </c>
      <c r="D11" s="338">
        <v>0</v>
      </c>
      <c r="E11" s="337">
        <v>0</v>
      </c>
      <c r="F11" s="329">
        <v>0</v>
      </c>
      <c r="G11" s="241">
        <f t="shared" si="0"/>
        <v>0</v>
      </c>
    </row>
    <row r="12" spans="1:8">
      <c r="A12" s="154">
        <v>6</v>
      </c>
      <c r="B12" s="235" t="s">
        <v>154</v>
      </c>
      <c r="C12" s="242" t="s">
        <v>155</v>
      </c>
      <c r="D12" s="338">
        <v>0</v>
      </c>
      <c r="E12" s="337">
        <v>0</v>
      </c>
      <c r="F12" s="329">
        <v>0</v>
      </c>
      <c r="G12" s="241">
        <f t="shared" si="0"/>
        <v>0</v>
      </c>
    </row>
    <row r="13" spans="1:8">
      <c r="A13" s="154">
        <v>7</v>
      </c>
      <c r="B13" s="235" t="s">
        <v>156</v>
      </c>
      <c r="C13" s="242" t="s">
        <v>157</v>
      </c>
      <c r="D13" s="338">
        <v>0</v>
      </c>
      <c r="E13" s="337">
        <v>0</v>
      </c>
      <c r="F13" s="329">
        <v>0</v>
      </c>
      <c r="G13" s="241">
        <f t="shared" si="0"/>
        <v>0</v>
      </c>
      <c r="H13" s="243"/>
    </row>
    <row r="14" spans="1:8">
      <c r="A14" s="154">
        <v>8</v>
      </c>
      <c r="B14" s="235" t="s">
        <v>158</v>
      </c>
      <c r="C14" s="242" t="s">
        <v>159</v>
      </c>
      <c r="D14" s="338">
        <v>0</v>
      </c>
      <c r="E14" s="337">
        <v>0</v>
      </c>
      <c r="F14" s="329">
        <v>0</v>
      </c>
      <c r="G14" s="241">
        <f t="shared" si="0"/>
        <v>0</v>
      </c>
    </row>
    <row r="15" spans="1:8">
      <c r="A15" s="154">
        <v>9</v>
      </c>
      <c r="B15" s="235"/>
      <c r="C15" s="244" t="str">
        <f>"Total - Transmission Assets (Line "&amp;A7&amp;" thru Line "&amp;A14&amp;")"</f>
        <v>Total - Transmission Assets (Line 1 thru Line 8)</v>
      </c>
      <c r="D15" s="245">
        <f>SUM(D7:D14)</f>
        <v>0</v>
      </c>
      <c r="E15" s="245">
        <f>SUM(E7:E14)</f>
        <v>0</v>
      </c>
      <c r="F15" s="245">
        <f>SUM(F7:F14)</f>
        <v>0</v>
      </c>
      <c r="G15" s="245">
        <f>SUM(G7:G14)</f>
        <v>0</v>
      </c>
    </row>
    <row r="16" spans="1:8">
      <c r="B16" s="235"/>
      <c r="C16" s="242"/>
      <c r="D16" s="246"/>
    </row>
    <row r="17" spans="1:8">
      <c r="B17" s="235"/>
      <c r="C17" s="242"/>
      <c r="D17" s="246"/>
    </row>
    <row r="18" spans="1:8" ht="14.25" thickBot="1">
      <c r="A18" s="154">
        <f>+A15+1</f>
        <v>10</v>
      </c>
      <c r="B18" s="154" t="s">
        <v>259</v>
      </c>
      <c r="C18" s="247" t="str">
        <f>"Total - Transmission Assets (Line "&amp;A15&amp;" minus Line"&amp;A19&amp;")"</f>
        <v>Total - Transmission Assets (Line 9 minus Line11)</v>
      </c>
      <c r="D18" s="248">
        <f>+'Worksheet L'!C16</f>
        <v>0</v>
      </c>
    </row>
    <row r="19" spans="1:8" ht="14.25" thickTop="1">
      <c r="A19" s="154">
        <f>+A18+1</f>
        <v>11</v>
      </c>
      <c r="B19" s="235" t="s">
        <v>258</v>
      </c>
      <c r="C19" s="247" t="s">
        <v>257</v>
      </c>
      <c r="D19" s="249">
        <f>+G15</f>
        <v>0</v>
      </c>
    </row>
    <row r="20" spans="1:8">
      <c r="A20" s="154">
        <f>+A19+1</f>
        <v>12</v>
      </c>
      <c r="B20" s="235"/>
      <c r="C20" s="242" t="s">
        <v>260</v>
      </c>
      <c r="D20" s="250">
        <f>+D18-D19</f>
        <v>0</v>
      </c>
    </row>
    <row r="21" spans="1:8">
      <c r="A21" s="1"/>
    </row>
    <row r="22" spans="1:8" ht="14.25" thickBot="1">
      <c r="A22" s="154">
        <f>+A20+1</f>
        <v>13</v>
      </c>
      <c r="C22" s="251" t="str">
        <f>"% of Qualifying Transmission Assets (Line "&amp;A20&amp;" divided by Line "&amp;A18&amp;")"</f>
        <v>% of Qualifying Transmission Assets (Line 12 divided by Line 10)</v>
      </c>
      <c r="D22" s="252" t="e">
        <f>+D20/D18</f>
        <v>#DIV/0!</v>
      </c>
    </row>
    <row r="23" spans="1:8" ht="14.25" thickTop="1">
      <c r="A23" s="1"/>
    </row>
    <row r="24" spans="1:8">
      <c r="C24" s="139"/>
    </row>
    <row r="25" spans="1:8">
      <c r="A25" s="1"/>
    </row>
    <row r="26" spans="1:8">
      <c r="B26" s="254"/>
      <c r="C26" s="2"/>
      <c r="D26" s="2"/>
      <c r="E26" s="2"/>
      <c r="F26" s="2"/>
      <c r="H26" s="253"/>
    </row>
    <row r="27" spans="1:8">
      <c r="B27" s="2"/>
      <c r="C27" s="2"/>
      <c r="D27" s="2"/>
      <c r="E27" s="2"/>
      <c r="F27" s="2"/>
    </row>
    <row r="28" spans="1:8">
      <c r="B28" s="2"/>
      <c r="C28" s="2"/>
      <c r="D28" s="2"/>
      <c r="E28" s="2"/>
      <c r="F28" s="2"/>
    </row>
    <row r="32" spans="1:8" s="2" customFormat="1">
      <c r="A32" s="73"/>
    </row>
    <row r="33" spans="1:1" s="2" customFormat="1">
      <c r="A33" s="73"/>
    </row>
    <row r="34" spans="1:1" s="2" customFormat="1">
      <c r="A34" s="73"/>
    </row>
    <row r="35" spans="1:1" s="2" customFormat="1">
      <c r="A35" s="73"/>
    </row>
    <row r="36" spans="1:1" s="2" customFormat="1">
      <c r="A36" s="73"/>
    </row>
    <row r="37" spans="1:1" s="2" customFormat="1">
      <c r="A37" s="73"/>
    </row>
    <row r="38" spans="1:1" s="2" customFormat="1">
      <c r="A38" s="73"/>
    </row>
    <row r="39" spans="1:1" s="2" customFormat="1">
      <c r="A39" s="73"/>
    </row>
    <row r="40" spans="1:1" s="2" customFormat="1">
      <c r="A40" s="73"/>
    </row>
    <row r="41" spans="1:1" s="2" customFormat="1">
      <c r="A41" s="73"/>
    </row>
    <row r="42" spans="1:1" s="2" customFormat="1">
      <c r="A42" s="73"/>
    </row>
    <row r="43" spans="1:1" s="2" customFormat="1">
      <c r="A43" s="73"/>
    </row>
    <row r="44" spans="1:1" s="2" customFormat="1">
      <c r="A44" s="73"/>
    </row>
    <row r="45" spans="1:1" s="2" customFormat="1">
      <c r="A45" s="73"/>
    </row>
    <row r="46" spans="1:1" s="2" customFormat="1">
      <c r="A46" s="73"/>
    </row>
    <row r="47" spans="1:1" s="2" customFormat="1">
      <c r="A47" s="73"/>
    </row>
    <row r="48" spans="1:1" s="2" customFormat="1">
      <c r="A48" s="73"/>
    </row>
    <row r="49" spans="1:1" s="2" customFormat="1">
      <c r="A49" s="73"/>
    </row>
    <row r="50" spans="1:1" s="2" customFormat="1">
      <c r="A50" s="73"/>
    </row>
    <row r="51" spans="1:1" s="2" customFormat="1">
      <c r="A51" s="73"/>
    </row>
    <row r="52" spans="1:1" s="2" customFormat="1">
      <c r="A52" s="73"/>
    </row>
    <row r="53" spans="1:1" s="2" customFormat="1">
      <c r="A53" s="73"/>
    </row>
    <row r="54" spans="1:1" s="2" customFormat="1">
      <c r="A54" s="73"/>
    </row>
    <row r="55" spans="1:1" s="2" customFormat="1">
      <c r="A55" s="73"/>
    </row>
    <row r="56" spans="1:1" s="2" customFormat="1">
      <c r="A56" s="73"/>
    </row>
    <row r="57" spans="1:1" s="2" customFormat="1">
      <c r="A57" s="73"/>
    </row>
    <row r="58" spans="1:1" s="2" customFormat="1">
      <c r="A58" s="73"/>
    </row>
    <row r="59" spans="1:1" s="2" customFormat="1">
      <c r="A59" s="73"/>
    </row>
    <row r="60" spans="1:1" s="2" customFormat="1">
      <c r="A60" s="73"/>
    </row>
    <row r="61" spans="1:1" s="2" customFormat="1">
      <c r="A61" s="73"/>
    </row>
    <row r="62" spans="1:1" s="2" customFormat="1">
      <c r="A62" s="73"/>
    </row>
    <row r="63" spans="1:1" s="2" customFormat="1">
      <c r="A63" s="73"/>
    </row>
    <row r="64" spans="1:1" s="2" customFormat="1">
      <c r="A64" s="73"/>
    </row>
    <row r="65" spans="1:1" s="2" customFormat="1">
      <c r="A65" s="73"/>
    </row>
    <row r="66" spans="1:1" s="2" customFormat="1">
      <c r="A66" s="73"/>
    </row>
  </sheetData>
  <phoneticPr fontId="0" type="noConversion"/>
  <pageMargins left="0.7" right="0.7" top="0.75" bottom="0.75" header="0.3" footer="0.3"/>
  <pageSetup scale="72" orientation="landscape" r:id="rId1"/>
  <ignoredErrors>
    <ignoredError sqref="D1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78"/>
  <sheetViews>
    <sheetView view="pageBreakPreview" zoomScale="85" zoomScaleNormal="75" zoomScaleSheetLayoutView="85" workbookViewId="0">
      <selection activeCell="J38" sqref="J38"/>
    </sheetView>
  </sheetViews>
  <sheetFormatPr defaultColWidth="9.140625" defaultRowHeight="13.5"/>
  <cols>
    <col min="1" max="3" width="9.140625" style="1"/>
    <col min="4" max="4" width="15.42578125" style="1" customWidth="1"/>
    <col min="5" max="5" width="9.140625" style="1"/>
    <col min="6" max="6" width="20" style="1" customWidth="1"/>
    <col min="7" max="7" width="24.7109375" style="1" customWidth="1"/>
    <col min="8" max="8" width="16" style="1" bestFit="1" customWidth="1"/>
    <col min="9" max="9" width="19.28515625" style="1" customWidth="1"/>
    <col min="10" max="10" width="14.140625" style="1" customWidth="1"/>
    <col min="11" max="11" width="17.5703125" style="1" customWidth="1"/>
    <col min="12" max="12" width="14.5703125" style="1" customWidth="1"/>
    <col min="13" max="13" width="15.28515625" style="1" customWidth="1"/>
    <col min="14" max="16384" width="9.140625" style="1"/>
  </cols>
  <sheetData>
    <row r="1" spans="1:12" s="26" customFormat="1">
      <c r="A1" s="364" t="s">
        <v>432</v>
      </c>
      <c r="B1" s="260"/>
      <c r="C1" s="260"/>
      <c r="G1" s="48"/>
      <c r="H1" s="48"/>
      <c r="I1" s="48"/>
      <c r="J1" s="48"/>
      <c r="K1" s="48"/>
      <c r="L1" s="48"/>
    </row>
    <row r="2" spans="1:12" s="26" customFormat="1">
      <c r="A2" s="232" t="s">
        <v>170</v>
      </c>
      <c r="B2" s="260"/>
      <c r="C2" s="260"/>
      <c r="G2" s="48"/>
      <c r="H2" s="48"/>
      <c r="I2" s="48"/>
      <c r="J2" s="48"/>
      <c r="K2" s="48"/>
      <c r="L2" s="48"/>
    </row>
    <row r="3" spans="1:12" ht="16.5">
      <c r="A3" s="412" t="s">
        <v>445</v>
      </c>
      <c r="B3" s="358"/>
      <c r="C3" s="359"/>
      <c r="D3" s="360"/>
    </row>
    <row r="4" spans="1:12" ht="16.5">
      <c r="A4" s="78"/>
      <c r="B4" s="367"/>
      <c r="C4" s="368"/>
      <c r="D4" s="369"/>
    </row>
    <row r="5" spans="1:12">
      <c r="A5" s="261" t="s">
        <v>122</v>
      </c>
      <c r="B5" s="255"/>
      <c r="C5" s="255"/>
      <c r="D5" s="256"/>
      <c r="E5" s="256"/>
      <c r="F5" s="256"/>
      <c r="G5" s="256"/>
      <c r="H5" s="256"/>
      <c r="I5" s="256"/>
      <c r="J5" s="256"/>
      <c r="K5" s="256"/>
      <c r="L5" s="256"/>
    </row>
    <row r="6" spans="1:12">
      <c r="A6" s="255" t="s">
        <v>123</v>
      </c>
      <c r="B6" s="255" t="s">
        <v>124</v>
      </c>
      <c r="C6" s="255" t="s">
        <v>96</v>
      </c>
      <c r="D6" s="255" t="s">
        <v>125</v>
      </c>
      <c r="E6" s="255"/>
      <c r="F6" s="256"/>
      <c r="G6" s="256"/>
      <c r="H6" s="256"/>
      <c r="I6" s="256"/>
      <c r="J6" s="256"/>
      <c r="K6" s="256"/>
      <c r="L6" s="256"/>
    </row>
    <row r="7" spans="1:12">
      <c r="A7" s="255">
        <v>1</v>
      </c>
      <c r="B7" s="255" t="s">
        <v>192</v>
      </c>
      <c r="C7" s="255" t="s">
        <v>126</v>
      </c>
      <c r="D7" s="259" t="s">
        <v>238</v>
      </c>
      <c r="E7" s="259"/>
      <c r="F7" s="256"/>
      <c r="G7" s="256"/>
      <c r="H7" s="256"/>
      <c r="I7" s="256"/>
      <c r="J7" s="256"/>
      <c r="K7" s="256"/>
      <c r="L7" s="256"/>
    </row>
    <row r="8" spans="1:12">
      <c r="A8" s="255">
        <v>2</v>
      </c>
      <c r="B8" s="255" t="s">
        <v>192</v>
      </c>
      <c r="C8" s="255" t="s">
        <v>126</v>
      </c>
      <c r="D8" s="259" t="s">
        <v>127</v>
      </c>
      <c r="E8" s="259"/>
      <c r="F8" s="256"/>
      <c r="G8" s="256"/>
      <c r="H8" s="256"/>
      <c r="I8" s="256"/>
      <c r="J8" s="256"/>
      <c r="K8" s="256"/>
      <c r="L8" s="256"/>
    </row>
    <row r="9" spans="1:12">
      <c r="A9" s="255">
        <v>3</v>
      </c>
      <c r="B9" s="262" t="s">
        <v>128</v>
      </c>
      <c r="C9" s="255" t="s">
        <v>129</v>
      </c>
      <c r="D9" s="259" t="s">
        <v>130</v>
      </c>
      <c r="E9" s="259"/>
      <c r="F9" s="256"/>
      <c r="G9" s="256"/>
      <c r="H9" s="256"/>
      <c r="I9" s="256"/>
      <c r="J9" s="256"/>
      <c r="K9" s="256"/>
      <c r="L9" s="256"/>
    </row>
    <row r="10" spans="1:12">
      <c r="A10" s="255">
        <v>4</v>
      </c>
      <c r="B10" s="255" t="s">
        <v>192</v>
      </c>
      <c r="C10" s="255" t="s">
        <v>129</v>
      </c>
      <c r="D10" s="259" t="s">
        <v>239</v>
      </c>
      <c r="E10" s="259"/>
      <c r="F10" s="256"/>
      <c r="G10" s="256"/>
      <c r="H10" s="256"/>
      <c r="I10" s="256"/>
      <c r="J10" s="256"/>
      <c r="K10" s="256"/>
      <c r="L10" s="256"/>
    </row>
    <row r="11" spans="1:12">
      <c r="A11" s="255">
        <v>5</v>
      </c>
      <c r="B11" s="255" t="s">
        <v>192</v>
      </c>
      <c r="C11" s="255" t="s">
        <v>129</v>
      </c>
      <c r="D11" s="259" t="s">
        <v>131</v>
      </c>
      <c r="E11" s="259"/>
      <c r="F11" s="256"/>
      <c r="G11" s="256"/>
      <c r="H11" s="256"/>
      <c r="I11" s="256"/>
      <c r="J11" s="256"/>
      <c r="K11" s="256"/>
      <c r="L11" s="256"/>
    </row>
    <row r="12" spans="1:12">
      <c r="A12" s="255">
        <v>6</v>
      </c>
      <c r="B12" s="255" t="s">
        <v>128</v>
      </c>
      <c r="C12" s="255" t="s">
        <v>132</v>
      </c>
      <c r="D12" s="259" t="s">
        <v>133</v>
      </c>
      <c r="E12" s="259"/>
      <c r="F12" s="256"/>
      <c r="G12" s="256"/>
      <c r="H12" s="256"/>
      <c r="I12" s="256"/>
      <c r="J12" s="256"/>
      <c r="K12" s="256"/>
      <c r="L12" s="256"/>
    </row>
    <row r="13" spans="1:12">
      <c r="A13" s="255">
        <v>7</v>
      </c>
      <c r="B13" s="255" t="s">
        <v>193</v>
      </c>
      <c r="C13" s="255" t="s">
        <v>132</v>
      </c>
      <c r="D13" s="259" t="s">
        <v>240</v>
      </c>
      <c r="E13" s="263"/>
      <c r="F13" s="257"/>
      <c r="G13" s="257"/>
      <c r="H13" s="257"/>
      <c r="I13" s="257"/>
      <c r="J13" s="257"/>
      <c r="K13" s="257"/>
      <c r="L13" s="257"/>
    </row>
    <row r="14" spans="1:12">
      <c r="A14" s="255">
        <v>8</v>
      </c>
      <c r="B14" s="255" t="s">
        <v>193</v>
      </c>
      <c r="C14" s="255" t="s">
        <v>132</v>
      </c>
      <c r="D14" s="259" t="s">
        <v>219</v>
      </c>
      <c r="E14" s="259"/>
      <c r="F14" s="258"/>
      <c r="G14" s="258"/>
      <c r="H14" s="258"/>
      <c r="I14" s="258"/>
      <c r="J14" s="258"/>
      <c r="K14" s="258"/>
      <c r="L14" s="258"/>
    </row>
    <row r="15" spans="1:12">
      <c r="A15" s="255">
        <v>9</v>
      </c>
      <c r="B15" s="255" t="s">
        <v>193</v>
      </c>
      <c r="C15" s="255" t="s">
        <v>132</v>
      </c>
      <c r="D15" s="259" t="s">
        <v>134</v>
      </c>
      <c r="E15" s="258"/>
      <c r="F15" s="258"/>
      <c r="G15" s="258"/>
      <c r="H15" s="258"/>
      <c r="I15" s="258"/>
      <c r="J15" s="258"/>
      <c r="K15" s="258"/>
      <c r="L15" s="258"/>
    </row>
    <row r="16" spans="1:12">
      <c r="A16" s="255">
        <v>10</v>
      </c>
      <c r="B16" s="255" t="s">
        <v>192</v>
      </c>
      <c r="C16" s="255" t="s">
        <v>132</v>
      </c>
      <c r="D16" s="259" t="s">
        <v>241</v>
      </c>
      <c r="E16" s="259"/>
      <c r="F16" s="256"/>
      <c r="G16" s="256"/>
      <c r="H16" s="256"/>
      <c r="I16" s="256"/>
      <c r="J16" s="256"/>
      <c r="K16" s="256"/>
      <c r="L16" s="256"/>
    </row>
    <row r="17" spans="1:12">
      <c r="A17" s="255">
        <v>11</v>
      </c>
      <c r="B17" s="255" t="s">
        <v>192</v>
      </c>
      <c r="C17" s="255" t="s">
        <v>132</v>
      </c>
      <c r="D17" s="259" t="s">
        <v>135</v>
      </c>
      <c r="E17" s="259"/>
      <c r="F17" s="256"/>
      <c r="G17" s="256"/>
      <c r="H17" s="256"/>
      <c r="I17" s="256"/>
      <c r="J17" s="256"/>
      <c r="K17" s="256"/>
      <c r="L17" s="256"/>
    </row>
    <row r="18" spans="1:12">
      <c r="A18" s="256"/>
      <c r="B18" s="256"/>
      <c r="C18" s="256"/>
      <c r="D18" s="256"/>
      <c r="E18" s="259"/>
      <c r="F18" s="256"/>
      <c r="G18" s="256"/>
      <c r="H18" s="256"/>
      <c r="I18" s="256"/>
      <c r="J18" s="256"/>
      <c r="K18" s="256"/>
      <c r="L18" s="256"/>
    </row>
    <row r="19" spans="1:12">
      <c r="A19" s="261" t="s">
        <v>136</v>
      </c>
      <c r="B19" s="255"/>
      <c r="C19" s="255"/>
      <c r="D19" s="256"/>
      <c r="E19" s="256"/>
      <c r="F19" s="256"/>
      <c r="G19" s="256"/>
      <c r="H19" s="256"/>
      <c r="I19" s="256"/>
      <c r="J19" s="256"/>
      <c r="K19" s="256"/>
      <c r="L19" s="256"/>
    </row>
    <row r="20" spans="1:12" ht="14.25" thickBot="1">
      <c r="A20" s="255"/>
      <c r="B20" s="255"/>
      <c r="C20" s="255"/>
      <c r="D20" s="264"/>
      <c r="E20" s="264"/>
      <c r="F20" s="264"/>
      <c r="G20" s="256"/>
      <c r="I20" s="265" t="s">
        <v>55</v>
      </c>
      <c r="J20" s="266" t="s">
        <v>181</v>
      </c>
      <c r="K20" s="266" t="s">
        <v>54</v>
      </c>
    </row>
    <row r="21" spans="1:12">
      <c r="A21" s="255">
        <v>12</v>
      </c>
      <c r="B21" s="255"/>
      <c r="C21" s="256" t="s">
        <v>137</v>
      </c>
      <c r="D21" s="256"/>
      <c r="E21" s="264"/>
      <c r="F21" s="267"/>
      <c r="G21" s="256"/>
      <c r="I21" s="424">
        <v>0</v>
      </c>
      <c r="J21" s="424">
        <v>0</v>
      </c>
      <c r="K21" s="425">
        <f>SUM(I21:J21)</f>
        <v>0</v>
      </c>
    </row>
    <row r="22" spans="1:12">
      <c r="A22" s="255">
        <v>13</v>
      </c>
      <c r="B22" s="255"/>
      <c r="C22" s="256" t="s">
        <v>221</v>
      </c>
      <c r="D22" s="256"/>
      <c r="E22" s="268"/>
      <c r="F22" s="269"/>
      <c r="G22" s="256"/>
      <c r="I22" s="332">
        <v>0</v>
      </c>
      <c r="J22" s="333">
        <v>0</v>
      </c>
      <c r="K22" s="270">
        <f>SUM(I22:J22)</f>
        <v>0</v>
      </c>
    </row>
    <row r="23" spans="1:12">
      <c r="A23" s="255">
        <v>14</v>
      </c>
      <c r="B23" s="255"/>
      <c r="C23" s="256" t="s">
        <v>138</v>
      </c>
      <c r="D23" s="256"/>
      <c r="E23" s="256"/>
      <c r="F23" s="101"/>
      <c r="G23" s="256"/>
      <c r="I23" s="271">
        <f>+I21-I22</f>
        <v>0</v>
      </c>
      <c r="J23" s="271">
        <f>+J21-J22</f>
        <v>0</v>
      </c>
      <c r="K23" s="271">
        <f>+K21-K22</f>
        <v>0</v>
      </c>
    </row>
    <row r="24" spans="1:12">
      <c r="A24" s="255"/>
      <c r="B24" s="255"/>
      <c r="C24" s="255"/>
      <c r="D24" s="256"/>
      <c r="E24" s="256"/>
      <c r="F24" s="101"/>
      <c r="G24" s="256"/>
      <c r="I24" s="256"/>
      <c r="J24" s="256"/>
      <c r="K24" s="241">
        <f>SUM(I23:J23)</f>
        <v>0</v>
      </c>
    </row>
    <row r="25" spans="1:12">
      <c r="A25" s="261" t="s">
        <v>222</v>
      </c>
      <c r="B25" s="261"/>
      <c r="C25" s="255"/>
      <c r="D25" s="259"/>
      <c r="E25" s="255"/>
      <c r="F25" s="257"/>
      <c r="G25" s="257"/>
      <c r="I25" s="257"/>
      <c r="J25" s="257"/>
    </row>
    <row r="26" spans="1:12" ht="20.25" customHeight="1">
      <c r="A26" s="255"/>
      <c r="B26" s="255"/>
      <c r="C26" s="255"/>
      <c r="D26" s="272" t="s">
        <v>139</v>
      </c>
      <c r="E26" s="273"/>
      <c r="F26" s="274"/>
      <c r="G26" s="257"/>
      <c r="I26" s="257"/>
      <c r="J26" s="275"/>
    </row>
    <row r="27" spans="1:12">
      <c r="A27" s="255">
        <v>15</v>
      </c>
      <c r="B27" s="255"/>
      <c r="C27" s="255"/>
      <c r="D27" s="259" t="s">
        <v>140</v>
      </c>
      <c r="E27" s="255"/>
      <c r="F27" s="257"/>
      <c r="G27" s="256"/>
      <c r="I27" s="334">
        <v>0</v>
      </c>
      <c r="J27" s="102"/>
    </row>
    <row r="28" spans="1:12">
      <c r="A28" s="255">
        <v>16</v>
      </c>
      <c r="B28" s="255"/>
      <c r="C28" s="255"/>
      <c r="D28" s="259" t="s">
        <v>439</v>
      </c>
      <c r="E28" s="255"/>
      <c r="F28" s="257"/>
      <c r="G28" s="256"/>
      <c r="I28" s="335">
        <v>0</v>
      </c>
      <c r="J28" s="102"/>
    </row>
    <row r="29" spans="1:12">
      <c r="A29" s="255">
        <v>17</v>
      </c>
      <c r="B29" s="255"/>
      <c r="C29" s="255"/>
      <c r="D29" s="259" t="s">
        <v>182</v>
      </c>
      <c r="E29" s="255"/>
      <c r="F29" s="257"/>
      <c r="G29" s="256"/>
      <c r="I29" s="335">
        <v>0</v>
      </c>
      <c r="J29" s="102"/>
    </row>
    <row r="30" spans="1:12">
      <c r="A30" s="255">
        <v>18</v>
      </c>
      <c r="B30" s="255"/>
      <c r="C30" s="255"/>
      <c r="D30" s="259" t="s">
        <v>141</v>
      </c>
      <c r="E30" s="255"/>
      <c r="F30" s="258" t="s">
        <v>223</v>
      </c>
      <c r="G30" s="256"/>
      <c r="I30" s="428" t="e">
        <f>+I27/I28</f>
        <v>#DIV/0!</v>
      </c>
      <c r="J30" s="257"/>
    </row>
    <row r="31" spans="1:12">
      <c r="A31" s="255"/>
      <c r="B31" s="255"/>
      <c r="C31" s="255"/>
      <c r="D31" s="259"/>
      <c r="E31" s="255"/>
      <c r="F31" s="258"/>
      <c r="G31" s="256"/>
      <c r="I31" s="276"/>
      <c r="J31" s="257"/>
    </row>
    <row r="32" spans="1:12">
      <c r="A32" s="255">
        <v>19</v>
      </c>
      <c r="B32" s="255"/>
      <c r="C32" s="255"/>
      <c r="D32" s="259" t="s">
        <v>224</v>
      </c>
      <c r="E32" s="255"/>
      <c r="F32" s="258"/>
      <c r="G32" s="256"/>
      <c r="I32" s="427">
        <v>0</v>
      </c>
      <c r="J32" s="434" t="s">
        <v>440</v>
      </c>
    </row>
    <row r="33" spans="1:14" s="382" customFormat="1">
      <c r="A33" s="255"/>
      <c r="B33" s="255"/>
      <c r="C33" s="255"/>
      <c r="D33" s="259"/>
      <c r="E33" s="255"/>
      <c r="F33" s="258"/>
      <c r="G33" s="256"/>
      <c r="I33" s="427">
        <v>0</v>
      </c>
      <c r="J33" s="429"/>
    </row>
    <row r="34" spans="1:14" s="382" customFormat="1">
      <c r="A34" s="255"/>
      <c r="B34" s="255"/>
      <c r="C34" s="255"/>
      <c r="D34" s="259"/>
      <c r="E34" s="255"/>
      <c r="F34" s="258"/>
      <c r="G34" s="256"/>
      <c r="I34" s="427">
        <v>0</v>
      </c>
      <c r="J34" s="429"/>
    </row>
    <row r="35" spans="1:14" s="382" customFormat="1">
      <c r="A35" s="255"/>
      <c r="B35" s="255"/>
      <c r="C35" s="255"/>
      <c r="D35" s="259"/>
      <c r="E35" s="255"/>
      <c r="F35" s="258"/>
      <c r="G35" s="256"/>
      <c r="I35" s="427">
        <v>0</v>
      </c>
      <c r="J35" s="429"/>
    </row>
    <row r="36" spans="1:14" s="382" customFormat="1">
      <c r="A36" s="255"/>
      <c r="B36" s="255"/>
      <c r="C36" s="255"/>
      <c r="D36" s="259"/>
      <c r="E36" s="255"/>
      <c r="F36" s="258"/>
      <c r="G36" s="256"/>
      <c r="I36" s="427">
        <v>0</v>
      </c>
      <c r="J36" s="429"/>
    </row>
    <row r="37" spans="1:14" s="382" customFormat="1">
      <c r="A37" s="255"/>
      <c r="B37" s="255"/>
      <c r="C37" s="255"/>
      <c r="D37" s="259"/>
      <c r="E37" s="255"/>
      <c r="F37" s="258"/>
      <c r="G37" s="256"/>
      <c r="I37" s="427">
        <v>0</v>
      </c>
      <c r="J37" s="429"/>
    </row>
    <row r="38" spans="1:14">
      <c r="A38" s="255">
        <v>20</v>
      </c>
      <c r="B38" s="255"/>
      <c r="C38" s="255"/>
      <c r="D38" s="261" t="s">
        <v>225</v>
      </c>
      <c r="E38" s="255"/>
      <c r="F38" s="258"/>
      <c r="G38" s="256"/>
      <c r="I38" s="430" t="e">
        <f>+I30</f>
        <v>#DIV/0!</v>
      </c>
      <c r="J38" s="257"/>
    </row>
    <row r="39" spans="1:14" s="2" customFormat="1">
      <c r="A39" s="255"/>
      <c r="B39" s="255"/>
      <c r="C39" s="255"/>
      <c r="D39" s="259"/>
      <c r="E39" s="255"/>
      <c r="F39" s="268"/>
      <c r="G39" s="256"/>
      <c r="I39" s="277"/>
      <c r="J39" s="264"/>
      <c r="K39" s="278"/>
    </row>
    <row r="40" spans="1:14" s="2" customFormat="1" ht="14.25" thickBot="1">
      <c r="A40" s="255"/>
      <c r="B40" s="255"/>
      <c r="C40" s="255"/>
      <c r="D40" s="264"/>
      <c r="E40" s="264"/>
      <c r="F40" s="264"/>
      <c r="G40" s="256"/>
      <c r="I40" s="266" t="s">
        <v>220</v>
      </c>
      <c r="J40" s="266" t="s">
        <v>181</v>
      </c>
      <c r="K40" s="266" t="s">
        <v>54</v>
      </c>
    </row>
    <row r="41" spans="1:14" s="2" customFormat="1">
      <c r="A41" s="255">
        <v>21</v>
      </c>
      <c r="B41" s="255"/>
      <c r="C41" s="256"/>
      <c r="D41" s="256" t="s">
        <v>226</v>
      </c>
      <c r="E41" s="256"/>
      <c r="F41" s="256"/>
      <c r="G41" s="256"/>
      <c r="I41" s="279">
        <f>+I23</f>
        <v>0</v>
      </c>
      <c r="J41" s="279">
        <f>+J23</f>
        <v>0</v>
      </c>
      <c r="K41" s="431">
        <f>SUM(I41:J41)</f>
        <v>0</v>
      </c>
    </row>
    <row r="42" spans="1:14" s="2" customFormat="1">
      <c r="A42" s="255">
        <v>22</v>
      </c>
      <c r="B42" s="255"/>
      <c r="C42" s="256"/>
      <c r="D42" s="256" t="s">
        <v>227</v>
      </c>
      <c r="E42" s="256"/>
      <c r="F42" s="256"/>
      <c r="G42" s="256"/>
      <c r="I42" s="432" t="e">
        <f>(+I38/12)*24</f>
        <v>#DIV/0!</v>
      </c>
      <c r="J42" s="432" t="e">
        <f>(+I38/12)*24</f>
        <v>#DIV/0!</v>
      </c>
      <c r="K42" s="432" t="e">
        <f>(+I38/12)*24</f>
        <v>#DIV/0!</v>
      </c>
    </row>
    <row r="43" spans="1:14" s="2" customFormat="1">
      <c r="A43" s="255">
        <v>23</v>
      </c>
      <c r="B43" s="255"/>
      <c r="C43" s="280"/>
      <c r="D43" s="261" t="s">
        <v>228</v>
      </c>
      <c r="E43" s="259"/>
      <c r="F43" s="256"/>
      <c r="G43" s="255"/>
      <c r="I43" s="281" t="e">
        <f>+I41+(I41*I42)</f>
        <v>#DIV/0!</v>
      </c>
      <c r="J43" s="281" t="e">
        <f t="shared" ref="J43:K43" si="0">+J41+(J41*J42)</f>
        <v>#DIV/0!</v>
      </c>
      <c r="K43" s="281" t="e">
        <f t="shared" si="0"/>
        <v>#DIV/0!</v>
      </c>
    </row>
    <row r="44" spans="1:14" s="2" customFormat="1">
      <c r="A44" s="255"/>
      <c r="B44" s="255"/>
      <c r="C44" s="280"/>
      <c r="D44" s="255"/>
      <c r="E44" s="259"/>
      <c r="F44" s="256"/>
      <c r="G44" s="255"/>
      <c r="H44" s="282"/>
      <c r="I44" s="259"/>
      <c r="J44" s="282"/>
      <c r="K44" s="256"/>
      <c r="L44" s="256"/>
    </row>
    <row r="45" spans="1:14" s="2" customFormat="1" ht="13.5" customHeight="1">
      <c r="A45" s="255"/>
      <c r="B45" s="255" t="s">
        <v>229</v>
      </c>
      <c r="C45" s="255" t="s">
        <v>71</v>
      </c>
      <c r="D45" s="268" t="s">
        <v>353</v>
      </c>
      <c r="E45" s="264"/>
      <c r="F45" s="264"/>
      <c r="G45" s="264"/>
      <c r="H45" s="264"/>
      <c r="I45" s="264"/>
      <c r="J45" s="264"/>
      <c r="K45" s="264"/>
      <c r="L45" s="264"/>
      <c r="M45" s="307"/>
      <c r="N45" s="311"/>
    </row>
    <row r="46" spans="1:14" s="2" customFormat="1">
      <c r="A46" s="255"/>
      <c r="B46" s="255"/>
      <c r="C46" s="255" t="s">
        <v>72</v>
      </c>
      <c r="D46" s="256" t="s">
        <v>142</v>
      </c>
      <c r="E46" s="256"/>
      <c r="F46" s="256"/>
      <c r="G46" s="256"/>
      <c r="H46" s="256"/>
      <c r="I46" s="256"/>
      <c r="J46" s="256"/>
      <c r="K46" s="256"/>
      <c r="L46" s="256"/>
    </row>
    <row r="47" spans="1:14" s="2" customFormat="1">
      <c r="A47" s="255"/>
      <c r="B47" s="255"/>
      <c r="C47" s="255" t="s">
        <v>73</v>
      </c>
      <c r="D47" s="256" t="s">
        <v>230</v>
      </c>
      <c r="E47" s="256"/>
      <c r="F47" s="256"/>
      <c r="G47" s="256"/>
      <c r="H47" s="256"/>
      <c r="I47" s="256"/>
      <c r="J47" s="256"/>
      <c r="K47" s="256"/>
      <c r="L47" s="256"/>
    </row>
    <row r="48" spans="1:14" s="2" customFormat="1">
      <c r="C48" s="255" t="s">
        <v>74</v>
      </c>
      <c r="D48" s="256" t="s">
        <v>231</v>
      </c>
    </row>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sheetData>
  <phoneticPr fontId="0" type="noConversion"/>
  <hyperlinks>
    <hyperlink ref="J32" r:id="rId1"/>
  </hyperlinks>
  <pageMargins left="0.7" right="0.7" top="0.5" bottom="0.25" header="0.3" footer="0.3"/>
  <pageSetup scale="64"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83"/>
  <sheetViews>
    <sheetView view="pageBreakPreview" zoomScaleNormal="75" zoomScaleSheetLayoutView="100" workbookViewId="0">
      <selection activeCell="D42" sqref="D42"/>
    </sheetView>
  </sheetViews>
  <sheetFormatPr defaultColWidth="9.140625" defaultRowHeight="13.5"/>
  <cols>
    <col min="1" max="1" width="7.85546875" style="1" customWidth="1"/>
    <col min="2" max="2" width="30.28515625" style="1" bestFit="1" customWidth="1"/>
    <col min="3" max="4" width="19.5703125" style="1" bestFit="1" customWidth="1"/>
    <col min="5" max="5" width="28.7109375" style="1" customWidth="1"/>
    <col min="6" max="7" width="15.140625" style="1" customWidth="1"/>
    <col min="8" max="16384" width="9.140625" style="1"/>
  </cols>
  <sheetData>
    <row r="1" spans="1:8">
      <c r="A1" s="232"/>
      <c r="C1" s="232"/>
      <c r="D1" s="232"/>
    </row>
    <row r="2" spans="1:8">
      <c r="A2" s="232" t="s">
        <v>406</v>
      </c>
      <c r="C2" s="232"/>
      <c r="D2" s="232"/>
    </row>
    <row r="3" spans="1:8">
      <c r="A3" s="412" t="s">
        <v>445</v>
      </c>
      <c r="B3" s="363"/>
    </row>
    <row r="5" spans="1:8" s="154" customFormat="1">
      <c r="B5" s="314"/>
      <c r="C5" s="154" t="s">
        <v>97</v>
      </c>
      <c r="D5" s="154" t="s">
        <v>98</v>
      </c>
      <c r="E5" s="283" t="s">
        <v>99</v>
      </c>
      <c r="F5" s="154" t="s">
        <v>100</v>
      </c>
      <c r="G5" s="154" t="s">
        <v>101</v>
      </c>
    </row>
    <row r="6" spans="1:8" ht="40.5">
      <c r="A6" s="131" t="s">
        <v>161</v>
      </c>
      <c r="B6" s="284" t="s">
        <v>291</v>
      </c>
      <c r="C6" s="131" t="s">
        <v>418</v>
      </c>
      <c r="D6" s="131" t="s">
        <v>293</v>
      </c>
      <c r="E6" s="131" t="s">
        <v>419</v>
      </c>
      <c r="F6" s="131" t="s">
        <v>420</v>
      </c>
      <c r="G6" s="131" t="s">
        <v>421</v>
      </c>
    </row>
    <row r="7" spans="1:8">
      <c r="A7" s="154"/>
      <c r="B7" s="285" t="s">
        <v>292</v>
      </c>
      <c r="C7" s="286"/>
      <c r="D7" s="287"/>
      <c r="E7" s="288"/>
      <c r="F7" s="288"/>
      <c r="G7" s="288"/>
    </row>
    <row r="8" spans="1:8">
      <c r="A8" s="154">
        <v>1</v>
      </c>
      <c r="B8" s="14" t="s">
        <v>294</v>
      </c>
      <c r="C8" s="327"/>
      <c r="D8" s="327"/>
      <c r="E8" s="43">
        <f>+C8-D8</f>
        <v>0</v>
      </c>
      <c r="F8" s="289" t="e">
        <f>+E8/E29</f>
        <v>#DIV/0!</v>
      </c>
      <c r="G8" s="289" t="e">
        <f>+C8/C29</f>
        <v>#DIV/0!</v>
      </c>
      <c r="H8" s="311"/>
    </row>
    <row r="9" spans="1:8">
      <c r="A9" s="154"/>
      <c r="B9" s="290" t="s">
        <v>252</v>
      </c>
      <c r="C9" s="291"/>
      <c r="D9" s="291"/>
      <c r="E9" s="291"/>
      <c r="F9" s="289"/>
      <c r="G9" s="289"/>
      <c r="H9" s="2"/>
    </row>
    <row r="10" spans="1:8">
      <c r="A10" s="154">
        <v>2</v>
      </c>
      <c r="B10" s="14" t="s">
        <v>306</v>
      </c>
      <c r="C10" s="328"/>
      <c r="D10" s="329"/>
      <c r="E10" s="43">
        <f>+C10-D10</f>
        <v>0</v>
      </c>
      <c r="F10" s="289" t="e">
        <f>+E10/E29</f>
        <v>#DIV/0!</v>
      </c>
      <c r="G10" s="289" t="e">
        <f>+C10/C29</f>
        <v>#DIV/0!</v>
      </c>
      <c r="H10" s="311"/>
    </row>
    <row r="11" spans="1:8">
      <c r="A11" s="154">
        <v>3</v>
      </c>
      <c r="B11" s="292" t="s">
        <v>295</v>
      </c>
      <c r="C11" s="328"/>
      <c r="D11" s="329"/>
      <c r="E11" s="43">
        <f>+C11-D11</f>
        <v>0</v>
      </c>
      <c r="F11" s="289" t="e">
        <f>+E11/E29</f>
        <v>#DIV/0!</v>
      </c>
      <c r="G11" s="289" t="e">
        <f>+C11/C29</f>
        <v>#DIV/0!</v>
      </c>
      <c r="H11" s="2"/>
    </row>
    <row r="12" spans="1:8">
      <c r="A12" s="154">
        <v>4</v>
      </c>
      <c r="B12" s="14" t="s">
        <v>296</v>
      </c>
      <c r="C12" s="328"/>
      <c r="D12" s="329"/>
      <c r="E12" s="43">
        <f>+C12-D12</f>
        <v>0</v>
      </c>
      <c r="F12" s="289" t="e">
        <f>+E12/E29</f>
        <v>#DIV/0!</v>
      </c>
      <c r="G12" s="289" t="e">
        <f>+C12/C29</f>
        <v>#DIV/0!</v>
      </c>
      <c r="H12" s="2"/>
    </row>
    <row r="13" spans="1:8">
      <c r="A13" s="154">
        <v>5</v>
      </c>
      <c r="B13" s="292" t="s">
        <v>297</v>
      </c>
      <c r="C13" s="330"/>
      <c r="D13" s="331"/>
      <c r="E13" s="103">
        <f>+C13-D13</f>
        <v>0</v>
      </c>
      <c r="F13" s="293" t="e">
        <f>+E13/E29</f>
        <v>#DIV/0!</v>
      </c>
      <c r="G13" s="293" t="e">
        <f>+C13/C29</f>
        <v>#DIV/0!</v>
      </c>
      <c r="H13" s="2"/>
    </row>
    <row r="14" spans="1:8">
      <c r="A14" s="154">
        <v>6</v>
      </c>
      <c r="B14" s="14" t="s">
        <v>298</v>
      </c>
      <c r="C14" s="294">
        <f>SUM(C10:C13)</f>
        <v>0</v>
      </c>
      <c r="D14" s="291">
        <f>SUM(D10:D13)</f>
        <v>0</v>
      </c>
      <c r="E14" s="291">
        <f>SUM(E10:E13)</f>
        <v>0</v>
      </c>
      <c r="F14" s="289" t="e">
        <f>SUM(F10:F13)</f>
        <v>#DIV/0!</v>
      </c>
      <c r="G14" s="289" t="e">
        <f>SUM(G10:G13)</f>
        <v>#DIV/0!</v>
      </c>
      <c r="H14" s="2"/>
    </row>
    <row r="15" spans="1:8">
      <c r="A15" s="154"/>
      <c r="B15" s="292"/>
      <c r="C15" s="294"/>
      <c r="D15" s="291"/>
      <c r="E15" s="291"/>
      <c r="F15" s="43"/>
      <c r="G15" s="289"/>
      <c r="H15" s="2"/>
    </row>
    <row r="16" spans="1:8">
      <c r="A16" s="154">
        <v>7</v>
      </c>
      <c r="B16" s="15" t="s">
        <v>299</v>
      </c>
      <c r="C16" s="328"/>
      <c r="D16" s="329"/>
      <c r="E16" s="43">
        <f>+C16-D16</f>
        <v>0</v>
      </c>
      <c r="F16" s="289" t="e">
        <f>+E16/E29</f>
        <v>#DIV/0!</v>
      </c>
      <c r="G16" s="289" t="e">
        <f>+C16/C29</f>
        <v>#DIV/0!</v>
      </c>
      <c r="H16" s="2"/>
    </row>
    <row r="17" spans="1:8">
      <c r="A17" s="154"/>
      <c r="B17" s="292"/>
      <c r="C17" s="294"/>
      <c r="D17" s="291"/>
      <c r="E17" s="291"/>
      <c r="F17" s="289"/>
      <c r="G17" s="289"/>
      <c r="H17" s="2"/>
    </row>
    <row r="18" spans="1:8">
      <c r="A18" s="154">
        <v>8</v>
      </c>
      <c r="B18" s="290" t="s">
        <v>253</v>
      </c>
      <c r="C18" s="328"/>
      <c r="D18" s="329"/>
      <c r="E18" s="43">
        <f>+C18-D18</f>
        <v>0</v>
      </c>
      <c r="F18" s="289" t="e">
        <f>+E18/E29</f>
        <v>#DIV/0!</v>
      </c>
      <c r="G18" s="289" t="e">
        <f>+C18/C29</f>
        <v>#DIV/0!</v>
      </c>
      <c r="H18" s="2"/>
    </row>
    <row r="19" spans="1:8">
      <c r="A19" s="154"/>
      <c r="B19" s="292"/>
      <c r="C19" s="294"/>
      <c r="D19" s="291"/>
      <c r="E19" s="291"/>
      <c r="F19" s="289"/>
      <c r="G19" s="289"/>
      <c r="H19" s="2"/>
    </row>
    <row r="20" spans="1:8">
      <c r="A20" s="154">
        <v>9</v>
      </c>
      <c r="B20" s="290" t="s">
        <v>300</v>
      </c>
      <c r="C20" s="330"/>
      <c r="D20" s="331"/>
      <c r="E20" s="103">
        <f>+C20-D20</f>
        <v>0</v>
      </c>
      <c r="F20" s="293" t="e">
        <f>+E20/E29</f>
        <v>#DIV/0!</v>
      </c>
      <c r="G20" s="293" t="e">
        <f>+C20/C29</f>
        <v>#DIV/0!</v>
      </c>
      <c r="H20" s="2"/>
    </row>
    <row r="21" spans="1:8">
      <c r="A21" s="154"/>
      <c r="B21" s="292"/>
      <c r="C21" s="294"/>
      <c r="D21" s="291"/>
      <c r="E21" s="291"/>
      <c r="F21" s="289"/>
      <c r="G21" s="289"/>
      <c r="H21" s="2"/>
    </row>
    <row r="22" spans="1:8">
      <c r="A22" s="154">
        <v>10</v>
      </c>
      <c r="B22" s="290" t="s">
        <v>301</v>
      </c>
      <c r="C22" s="294">
        <f>+C8+C14+C16+C18+C20</f>
        <v>0</v>
      </c>
      <c r="D22" s="291">
        <f>+D8+D14+D16+D18+D20</f>
        <v>0</v>
      </c>
      <c r="E22" s="291">
        <f>+E8+E14+E16+E18+E20</f>
        <v>0</v>
      </c>
      <c r="F22" s="289" t="e">
        <f>+F8+F14+F16+F18+F20</f>
        <v>#DIV/0!</v>
      </c>
      <c r="G22" s="289" t="e">
        <f>+G8+G14+G16+G18+G20</f>
        <v>#DIV/0!</v>
      </c>
      <c r="H22" s="2"/>
    </row>
    <row r="23" spans="1:8">
      <c r="A23" s="154"/>
      <c r="B23" s="292"/>
      <c r="C23" s="294"/>
      <c r="D23" s="291"/>
      <c r="E23" s="291"/>
      <c r="F23" s="289"/>
      <c r="G23" s="289"/>
      <c r="H23" s="2"/>
    </row>
    <row r="24" spans="1:8" ht="27">
      <c r="A24" s="154"/>
      <c r="B24" s="295" t="s">
        <v>302</v>
      </c>
      <c r="C24" s="294"/>
      <c r="D24" s="291"/>
      <c r="E24" s="291"/>
      <c r="F24" s="289"/>
      <c r="G24" s="289"/>
      <c r="H24" s="2"/>
    </row>
    <row r="25" spans="1:8">
      <c r="A25" s="154">
        <v>11</v>
      </c>
      <c r="B25" s="292" t="s">
        <v>294</v>
      </c>
      <c r="C25" s="328"/>
      <c r="D25" s="329"/>
      <c r="E25" s="43">
        <f>+C25-D25</f>
        <v>0</v>
      </c>
      <c r="F25" s="289" t="e">
        <f>+E25/E29</f>
        <v>#DIV/0!</v>
      </c>
      <c r="G25" s="289" t="e">
        <f>+C25/C29</f>
        <v>#DIV/0!</v>
      </c>
      <c r="H25" s="2"/>
    </row>
    <row r="26" spans="1:8">
      <c r="A26" s="154">
        <v>12</v>
      </c>
      <c r="B26" s="292" t="s">
        <v>303</v>
      </c>
      <c r="C26" s="330"/>
      <c r="D26" s="331"/>
      <c r="E26" s="305">
        <f>+C26-D26</f>
        <v>0</v>
      </c>
      <c r="F26" s="293" t="e">
        <f>+E26/E29</f>
        <v>#DIV/0!</v>
      </c>
      <c r="G26" s="293" t="e">
        <f>+C26/C29</f>
        <v>#DIV/0!</v>
      </c>
      <c r="H26" s="2"/>
    </row>
    <row r="27" spans="1:8" ht="27">
      <c r="A27" s="154">
        <v>13</v>
      </c>
      <c r="B27" s="295" t="s">
        <v>304</v>
      </c>
      <c r="C27" s="294">
        <f>SUM(C25:C26)</f>
        <v>0</v>
      </c>
      <c r="D27" s="291">
        <f>SUM(D25:D26)</f>
        <v>0</v>
      </c>
      <c r="E27" s="291">
        <f>SUM(E25:E26)</f>
        <v>0</v>
      </c>
      <c r="F27" s="289" t="e">
        <f>SUM(F25:F26)</f>
        <v>#DIV/0!</v>
      </c>
      <c r="G27" s="289" t="e">
        <f>SUM(G25:G26)</f>
        <v>#DIV/0!</v>
      </c>
      <c r="H27" s="2"/>
    </row>
    <row r="28" spans="1:8">
      <c r="A28" s="154"/>
      <c r="B28" s="295"/>
      <c r="C28" s="296"/>
      <c r="D28" s="297"/>
      <c r="E28" s="297"/>
      <c r="F28" s="298"/>
      <c r="G28" s="298"/>
    </row>
    <row r="29" spans="1:8" ht="27">
      <c r="A29" s="154">
        <v>14</v>
      </c>
      <c r="B29" s="295" t="s">
        <v>305</v>
      </c>
      <c r="C29" s="294">
        <f>+C22+C27</f>
        <v>0</v>
      </c>
      <c r="D29" s="291">
        <f>+D22+D27</f>
        <v>0</v>
      </c>
      <c r="E29" s="291">
        <f>+E22+E27</f>
        <v>0</v>
      </c>
      <c r="F29" s="299" t="e">
        <f>+F22+F27</f>
        <v>#DIV/0!</v>
      </c>
      <c r="G29" s="299" t="e">
        <f>+G22+G27</f>
        <v>#DIV/0!</v>
      </c>
    </row>
    <row r="30" spans="1:8">
      <c r="A30" s="154"/>
      <c r="B30" s="292"/>
      <c r="C30" s="300"/>
      <c r="D30" s="291"/>
      <c r="E30" s="291"/>
      <c r="F30" s="299"/>
      <c r="G30" s="299"/>
    </row>
    <row r="31" spans="1:8">
      <c r="A31" s="154"/>
      <c r="B31" s="2" t="s">
        <v>326</v>
      </c>
      <c r="C31" s="161"/>
      <c r="D31" s="301"/>
      <c r="E31" s="301"/>
      <c r="F31" s="301"/>
      <c r="G31" s="301"/>
    </row>
    <row r="32" spans="1:8">
      <c r="A32" s="154"/>
      <c r="C32" s="161"/>
      <c r="E32" s="194"/>
      <c r="F32" s="194"/>
      <c r="G32" s="194"/>
    </row>
    <row r="33" spans="1:7">
      <c r="A33" s="154"/>
      <c r="C33" s="161"/>
      <c r="E33" s="194"/>
      <c r="F33" s="194"/>
      <c r="G33" s="194"/>
    </row>
    <row r="34" spans="1:7">
      <c r="A34" s="154"/>
      <c r="C34" s="161"/>
      <c r="E34" s="194"/>
      <c r="F34" s="194"/>
      <c r="G34" s="194"/>
    </row>
    <row r="35" spans="1:7">
      <c r="A35" s="154"/>
      <c r="B35" s="1" t="s">
        <v>422</v>
      </c>
      <c r="C35" s="161"/>
      <c r="E35" s="194"/>
      <c r="F35" s="194"/>
      <c r="G35" s="194"/>
    </row>
    <row r="36" spans="1:7">
      <c r="A36" s="154"/>
      <c r="B36" s="1" t="s">
        <v>382</v>
      </c>
      <c r="C36" s="161"/>
      <c r="E36" s="194"/>
      <c r="F36" s="194"/>
      <c r="G36" s="194"/>
    </row>
    <row r="37" spans="1:7">
      <c r="A37" s="154"/>
      <c r="B37" s="1" t="s">
        <v>381</v>
      </c>
      <c r="C37" s="161"/>
      <c r="E37" s="194"/>
      <c r="F37" s="194"/>
      <c r="G37" s="194"/>
    </row>
    <row r="38" spans="1:7">
      <c r="A38" s="154"/>
      <c r="C38" s="161"/>
      <c r="E38" s="194"/>
      <c r="F38" s="194"/>
      <c r="G38" s="194"/>
    </row>
    <row r="39" spans="1:7">
      <c r="A39" s="154"/>
      <c r="C39" s="161" t="s">
        <v>423</v>
      </c>
      <c r="E39" s="194" t="s">
        <v>424</v>
      </c>
      <c r="F39" s="194"/>
      <c r="G39" s="194"/>
    </row>
    <row r="40" spans="1:7" s="2" customFormat="1">
      <c r="B40" s="2" t="s">
        <v>402</v>
      </c>
      <c r="C40" s="328"/>
      <c r="E40" s="328"/>
    </row>
    <row r="41" spans="1:7" s="2" customFormat="1">
      <c r="B41" s="2" t="s">
        <v>298</v>
      </c>
      <c r="C41" s="302">
        <f>+C14</f>
        <v>0</v>
      </c>
      <c r="E41" s="302">
        <f>+E14</f>
        <v>0</v>
      </c>
    </row>
    <row r="42" spans="1:7" s="2" customFormat="1">
      <c r="C42" s="303">
        <f>+C40-C41</f>
        <v>0</v>
      </c>
      <c r="D42" s="2" t="s">
        <v>336</v>
      </c>
      <c r="E42" s="303">
        <f>+E40-E41</f>
        <v>0</v>
      </c>
    </row>
    <row r="43" spans="1:7" s="2" customFormat="1">
      <c r="C43" s="171"/>
      <c r="E43" s="148"/>
    </row>
    <row r="44" spans="1:7" s="2" customFormat="1">
      <c r="C44" s="171"/>
    </row>
    <row r="45" spans="1:7" s="2" customFormat="1">
      <c r="B45" s="2" t="s">
        <v>444</v>
      </c>
      <c r="D45" s="327"/>
    </row>
    <row r="46" spans="1:7" s="2" customFormat="1">
      <c r="B46" s="2" t="s">
        <v>433</v>
      </c>
    </row>
    <row r="47" spans="1:7" s="2" customFormat="1">
      <c r="B47" s="2" t="s">
        <v>325</v>
      </c>
      <c r="D47" s="304">
        <f>+D45-D29</f>
        <v>0</v>
      </c>
    </row>
    <row r="48" spans="1:7" s="2" customFormat="1"/>
    <row r="49" spans="2:2" s="2" customFormat="1">
      <c r="B49" s="2" t="s">
        <v>425</v>
      </c>
    </row>
    <row r="50" spans="2:2" s="2" customFormat="1"/>
    <row r="51" spans="2:2" s="2" customFormat="1"/>
    <row r="52" spans="2:2" s="2" customFormat="1"/>
    <row r="53" spans="2:2" s="2" customFormat="1"/>
    <row r="54" spans="2:2" s="2" customFormat="1"/>
    <row r="55" spans="2:2" s="2" customFormat="1"/>
    <row r="56" spans="2:2" s="2" customFormat="1"/>
    <row r="57" spans="2:2" s="2" customFormat="1"/>
    <row r="58" spans="2:2" s="2" customFormat="1"/>
    <row r="59" spans="2:2" s="2" customFormat="1"/>
    <row r="60" spans="2:2" s="2" customFormat="1"/>
    <row r="61" spans="2:2" s="2" customFormat="1"/>
    <row r="62" spans="2:2" s="2" customFormat="1"/>
    <row r="63" spans="2:2" s="2" customFormat="1"/>
    <row r="64" spans="2:2"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sheetData>
  <phoneticPr fontId="0" type="noConversion"/>
  <pageMargins left="0.7" right="0.7" top="0.75" bottom="0.75" header="0.3" footer="0.3"/>
  <pageSetup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73"/>
  <sheetViews>
    <sheetView view="pageBreakPreview" zoomScale="90" zoomScaleNormal="70" zoomScaleSheetLayoutView="90" workbookViewId="0">
      <selection activeCell="E55" sqref="E55"/>
    </sheetView>
  </sheetViews>
  <sheetFormatPr defaultColWidth="9.140625" defaultRowHeight="13.5"/>
  <cols>
    <col min="1" max="1" width="8.140625" style="11" customWidth="1"/>
    <col min="2" max="2" width="2" style="11" customWidth="1"/>
    <col min="3" max="3" width="1.85546875" style="11" customWidth="1"/>
    <col min="4" max="4" width="42.42578125" style="11" customWidth="1"/>
    <col min="5" max="5" width="35.140625" style="11" customWidth="1"/>
    <col min="6" max="6" width="1.7109375" style="11" customWidth="1"/>
    <col min="7" max="7" width="17.42578125" style="11" customWidth="1"/>
    <col min="8" max="8" width="1.85546875" style="11" customWidth="1"/>
    <col min="9" max="9" width="1.7109375" style="11" customWidth="1"/>
    <col min="10" max="10" width="15.7109375" style="11" customWidth="1"/>
    <col min="11" max="11" width="5.42578125" style="11" bestFit="1" customWidth="1"/>
    <col min="12" max="12" width="19" style="11" bestFit="1" customWidth="1"/>
    <col min="13" max="13" width="12.5703125" style="11" bestFit="1" customWidth="1"/>
    <col min="14" max="14" width="25.7109375" style="11" customWidth="1"/>
    <col min="15" max="15" width="2.42578125" style="11" hidden="1" customWidth="1"/>
    <col min="16" max="16" width="13.140625" style="11" bestFit="1" customWidth="1"/>
    <col min="17" max="16384" width="9.140625" style="11"/>
  </cols>
  <sheetData>
    <row r="1" spans="1:15">
      <c r="A1" s="437" t="str">
        <f>'ATRR Rate Template - Page 1'!A1:L1</f>
        <v xml:space="preserve">   Rate Formula Template </v>
      </c>
      <c r="B1" s="437"/>
      <c r="C1" s="437"/>
      <c r="D1" s="437"/>
      <c r="E1" s="437"/>
      <c r="F1" s="437"/>
      <c r="G1" s="437"/>
      <c r="H1" s="437"/>
      <c r="I1" s="437"/>
      <c r="J1" s="437"/>
      <c r="K1" s="437"/>
      <c r="L1" s="437"/>
      <c r="M1" s="32"/>
      <c r="N1" s="76"/>
      <c r="O1" s="16"/>
    </row>
    <row r="2" spans="1:15">
      <c r="A2" s="77" t="s">
        <v>432</v>
      </c>
      <c r="B2" s="77"/>
      <c r="C2" s="77"/>
      <c r="D2" s="77"/>
      <c r="E2" s="77"/>
      <c r="F2" s="77"/>
      <c r="G2" s="77"/>
      <c r="H2" s="77"/>
      <c r="I2" s="77"/>
      <c r="J2" s="77"/>
      <c r="K2" s="77"/>
      <c r="L2" s="77"/>
      <c r="M2" s="77"/>
      <c r="N2" s="16"/>
      <c r="O2" s="16"/>
    </row>
    <row r="3" spans="1:15" ht="12.75" customHeight="1">
      <c r="A3" s="361" t="s">
        <v>429</v>
      </c>
      <c r="B3" s="10"/>
      <c r="E3" s="16"/>
      <c r="F3" s="16"/>
      <c r="H3" s="16"/>
      <c r="I3" s="16"/>
      <c r="J3" s="16"/>
      <c r="K3" s="16"/>
      <c r="L3" s="16"/>
      <c r="M3" s="16"/>
      <c r="N3" s="16"/>
      <c r="O3" s="16"/>
    </row>
    <row r="4" spans="1:15" ht="18" customHeight="1">
      <c r="A4" s="321" t="s">
        <v>445</v>
      </c>
      <c r="B4" s="321"/>
      <c r="C4" s="321"/>
      <c r="D4" s="321"/>
      <c r="E4" s="78"/>
      <c r="F4" s="78"/>
      <c r="G4" s="78"/>
      <c r="H4" s="78"/>
      <c r="I4" s="78"/>
      <c r="J4" s="78"/>
      <c r="K4" s="78"/>
      <c r="L4" s="78"/>
      <c r="M4" s="78"/>
      <c r="N4" s="78"/>
      <c r="O4" s="16"/>
    </row>
    <row r="5" spans="1:15" ht="18" customHeight="1">
      <c r="A5" s="10"/>
      <c r="B5" s="10"/>
      <c r="C5" s="315"/>
      <c r="D5" s="79"/>
      <c r="E5" s="79"/>
      <c r="F5" s="79"/>
      <c r="G5" s="79"/>
      <c r="H5" s="79"/>
      <c r="I5" s="79"/>
      <c r="J5" s="79"/>
      <c r="K5" s="79"/>
      <c r="L5" s="79"/>
      <c r="M5" s="78"/>
      <c r="N5" s="78"/>
      <c r="O5" s="16"/>
    </row>
    <row r="6" spans="1:15" ht="18" customHeight="1">
      <c r="A6" s="80"/>
      <c r="B6" s="80"/>
      <c r="C6" s="315"/>
      <c r="D6" s="79"/>
      <c r="E6" s="79"/>
      <c r="F6" s="79"/>
      <c r="G6" s="79"/>
      <c r="H6" s="79"/>
      <c r="I6" s="79"/>
      <c r="J6" s="79"/>
      <c r="K6" s="79"/>
      <c r="L6" s="79"/>
      <c r="M6" s="78"/>
      <c r="N6" s="78"/>
      <c r="O6" s="16"/>
    </row>
    <row r="7" spans="1:15" ht="18" customHeight="1">
      <c r="A7" s="79"/>
      <c r="B7" s="79"/>
      <c r="C7" s="79"/>
      <c r="D7" s="79"/>
      <c r="E7" s="79"/>
      <c r="F7" s="79"/>
      <c r="G7" s="79"/>
      <c r="H7" s="79"/>
      <c r="I7" s="79"/>
      <c r="J7" s="79"/>
      <c r="K7" s="79"/>
      <c r="L7" s="79"/>
      <c r="M7" s="79"/>
      <c r="N7" s="78"/>
      <c r="O7" s="16"/>
    </row>
    <row r="8" spans="1:15" ht="18" customHeight="1">
      <c r="A8" s="79" t="str">
        <f>'ATRR Rate Template - Page 1'!A6</f>
        <v>(A)</v>
      </c>
      <c r="B8" s="79"/>
      <c r="C8" s="79"/>
      <c r="D8" s="79" t="str">
        <f>'ATRR Rate Template - Page 1'!D6</f>
        <v>(B)</v>
      </c>
      <c r="E8" s="79" t="str">
        <f>'ATRR Rate Template - Page 1'!E6</f>
        <v>(C)</v>
      </c>
      <c r="F8" s="79"/>
      <c r="G8" s="79" t="str">
        <f>'ATRR Rate Template - Page 1'!F6</f>
        <v>(D)</v>
      </c>
      <c r="H8" s="34" t="s">
        <v>1</v>
      </c>
      <c r="I8" s="34"/>
      <c r="J8" s="79" t="str">
        <f>'ATRR Rate Template - Page 1'!I6</f>
        <v>(E)</v>
      </c>
      <c r="K8" s="34"/>
      <c r="L8" s="79" t="str">
        <f>'ATRR Rate Template - Page 1'!K6</f>
        <v>(F)</v>
      </c>
      <c r="M8" s="79"/>
      <c r="N8" s="78"/>
      <c r="O8" s="16"/>
    </row>
    <row r="9" spans="1:15">
      <c r="A9" s="10" t="s">
        <v>69</v>
      </c>
      <c r="B9" s="10"/>
      <c r="D9" s="32"/>
      <c r="E9" s="62"/>
      <c r="F9" s="62"/>
      <c r="G9" s="34"/>
      <c r="H9" s="34"/>
      <c r="I9" s="81"/>
      <c r="J9" s="82"/>
      <c r="K9" s="34"/>
      <c r="L9" s="10" t="s">
        <v>55</v>
      </c>
      <c r="M9" s="34"/>
      <c r="N9" s="10"/>
      <c r="O9" s="34"/>
    </row>
    <row r="10" spans="1:15" ht="14.25" thickBot="1">
      <c r="A10" s="83" t="s">
        <v>70</v>
      </c>
      <c r="B10" s="84"/>
      <c r="D10" s="32"/>
      <c r="E10" s="85" t="s">
        <v>203</v>
      </c>
      <c r="F10" s="86"/>
      <c r="G10" s="87" t="s">
        <v>243</v>
      </c>
      <c r="H10" s="34"/>
      <c r="J10" s="87" t="s">
        <v>9</v>
      </c>
      <c r="K10" s="34"/>
      <c r="L10" s="87" t="s">
        <v>104</v>
      </c>
      <c r="M10" s="34"/>
      <c r="N10" s="84"/>
      <c r="O10" s="16"/>
    </row>
    <row r="11" spans="1:15">
      <c r="A11" s="10"/>
      <c r="B11" s="10"/>
      <c r="C11" s="32" t="s">
        <v>20</v>
      </c>
      <c r="H11" s="34"/>
      <c r="I11" s="34"/>
      <c r="J11" s="88"/>
      <c r="K11" s="34"/>
      <c r="M11" s="16"/>
      <c r="N11" s="34"/>
      <c r="O11" s="34"/>
    </row>
    <row r="12" spans="1:15">
      <c r="A12" s="10">
        <v>1</v>
      </c>
      <c r="B12" s="10"/>
      <c r="D12" s="32" t="s">
        <v>55</v>
      </c>
      <c r="E12" s="60" t="s">
        <v>345</v>
      </c>
      <c r="F12" s="60"/>
      <c r="G12" s="68">
        <f>'Worksheet A'!E44</f>
        <v>0</v>
      </c>
      <c r="H12" s="34"/>
      <c r="I12" s="34"/>
      <c r="J12" s="89">
        <v>1</v>
      </c>
      <c r="K12" s="34"/>
      <c r="L12" s="68">
        <f>+'Worksheet A'!E44</f>
        <v>0</v>
      </c>
      <c r="M12" s="16"/>
      <c r="N12" s="16"/>
      <c r="O12" s="34"/>
    </row>
    <row r="13" spans="1:15">
      <c r="A13" s="10">
        <v>2</v>
      </c>
      <c r="B13" s="10"/>
      <c r="D13" s="32" t="s">
        <v>112</v>
      </c>
      <c r="E13" s="60" t="s">
        <v>344</v>
      </c>
      <c r="F13" s="60"/>
      <c r="G13" s="61">
        <f>'Worksheet A'!E16</f>
        <v>0</v>
      </c>
      <c r="H13" s="34"/>
      <c r="I13" s="34"/>
      <c r="J13" s="89">
        <v>1</v>
      </c>
      <c r="K13" s="34"/>
      <c r="L13" s="61">
        <f>+'Schedule 1'!G16</f>
        <v>0</v>
      </c>
      <c r="M13" s="16"/>
      <c r="N13" s="16"/>
      <c r="O13" s="34"/>
    </row>
    <row r="14" spans="1:15">
      <c r="A14" s="10">
        <v>3</v>
      </c>
      <c r="B14" s="10"/>
      <c r="D14" s="32" t="s">
        <v>183</v>
      </c>
      <c r="E14" s="11" t="s">
        <v>346</v>
      </c>
      <c r="G14" s="61">
        <f>'Worksheet A'!E28</f>
        <v>0</v>
      </c>
      <c r="H14" s="34"/>
      <c r="I14" s="34"/>
      <c r="J14" s="89">
        <v>1</v>
      </c>
      <c r="K14" s="34"/>
      <c r="L14" s="61">
        <f>+'Worksheet A'!E28</f>
        <v>0</v>
      </c>
      <c r="M14" s="16"/>
      <c r="N14" s="34"/>
      <c r="O14" s="34"/>
    </row>
    <row r="15" spans="1:15">
      <c r="A15" s="10">
        <v>4</v>
      </c>
      <c r="B15" s="10"/>
      <c r="D15" s="32" t="s">
        <v>21</v>
      </c>
      <c r="E15" s="60" t="s">
        <v>348</v>
      </c>
      <c r="F15" s="60"/>
      <c r="G15" s="61">
        <f>'Worksheet B'!E24</f>
        <v>0</v>
      </c>
      <c r="H15" s="34"/>
      <c r="I15" s="34"/>
      <c r="J15" s="90" t="s">
        <v>262</v>
      </c>
      <c r="K15" s="34"/>
      <c r="L15" s="61" t="e">
        <f>'Worksheet B'!F24</f>
        <v>#DIV/0!</v>
      </c>
      <c r="M15" s="34"/>
      <c r="O15" s="34"/>
    </row>
    <row r="16" spans="1:15">
      <c r="A16" s="10">
        <v>5</v>
      </c>
      <c r="B16" s="10"/>
      <c r="D16" s="32" t="s">
        <v>22</v>
      </c>
      <c r="E16" s="62"/>
      <c r="F16" s="62"/>
      <c r="G16" s="322">
        <v>0</v>
      </c>
      <c r="H16" s="34"/>
      <c r="I16" s="34"/>
      <c r="J16" s="90"/>
      <c r="K16" s="34"/>
      <c r="L16" s="63">
        <f>G16*J16</f>
        <v>0</v>
      </c>
      <c r="M16" s="34"/>
      <c r="N16" s="62"/>
      <c r="O16" s="34"/>
    </row>
    <row r="17" spans="1:15">
      <c r="A17" s="10">
        <v>6</v>
      </c>
      <c r="B17" s="10"/>
      <c r="D17" s="32" t="s">
        <v>211</v>
      </c>
      <c r="E17" s="64" t="s">
        <v>180</v>
      </c>
      <c r="F17" s="62"/>
      <c r="G17" s="322">
        <v>0</v>
      </c>
      <c r="H17" s="34"/>
      <c r="I17" s="34"/>
      <c r="J17" s="89">
        <v>1</v>
      </c>
      <c r="K17" s="34"/>
      <c r="L17" s="63">
        <v>0</v>
      </c>
      <c r="M17" s="34"/>
      <c r="N17" s="62"/>
      <c r="O17" s="34"/>
    </row>
    <row r="18" spans="1:15">
      <c r="A18" s="10">
        <v>7</v>
      </c>
      <c r="B18" s="10"/>
      <c r="D18" s="32" t="s">
        <v>213</v>
      </c>
      <c r="E18" s="64" t="s">
        <v>180</v>
      </c>
      <c r="F18" s="62"/>
      <c r="G18" s="322">
        <v>0</v>
      </c>
      <c r="H18" s="34"/>
      <c r="I18" s="34"/>
      <c r="J18" s="90" t="s">
        <v>121</v>
      </c>
      <c r="K18" s="34"/>
      <c r="L18" s="63">
        <v>0</v>
      </c>
      <c r="M18" s="34"/>
      <c r="N18" s="62"/>
      <c r="O18" s="34"/>
    </row>
    <row r="19" spans="1:15">
      <c r="A19" s="10">
        <v>9</v>
      </c>
      <c r="B19" s="10"/>
      <c r="D19" s="32" t="s">
        <v>23</v>
      </c>
      <c r="E19" s="62"/>
      <c r="F19" s="62"/>
      <c r="G19" s="323">
        <v>0</v>
      </c>
      <c r="H19" s="34"/>
      <c r="I19" s="34"/>
      <c r="J19" s="90"/>
      <c r="K19" s="34"/>
      <c r="L19" s="66">
        <f>G19*J19</f>
        <v>0</v>
      </c>
      <c r="M19" s="91"/>
      <c r="N19" s="62"/>
      <c r="O19" s="34"/>
    </row>
    <row r="20" spans="1:15">
      <c r="A20" s="10">
        <v>10</v>
      </c>
      <c r="B20" s="10"/>
      <c r="D20" s="32" t="s">
        <v>210</v>
      </c>
      <c r="E20" s="62" t="str">
        <f>"(sum Lines "&amp;A12&amp;", "&amp;A15&amp;", "&amp;A18&amp;", "&amp;A19&amp;" less "&amp;A13&amp;", "&amp;A14&amp;", "&amp;A16&amp;", "&amp;A17&amp;")"</f>
        <v>(sum Lines 1, 4, 7, 9 less 2, 3, 5, 6)</v>
      </c>
      <c r="F20" s="62"/>
      <c r="G20" s="67">
        <f>+G12-G13-G14+G15-G16-G17+G18+G19</f>
        <v>0</v>
      </c>
      <c r="H20" s="34"/>
      <c r="I20" s="34"/>
      <c r="J20" s="62"/>
      <c r="K20" s="34"/>
      <c r="L20" s="67" t="e">
        <f>+L12-L13-L14+L15-L16-L17+L18+L19</f>
        <v>#DIV/0!</v>
      </c>
      <c r="M20" s="34"/>
      <c r="N20" s="62"/>
      <c r="O20" s="34"/>
    </row>
    <row r="21" spans="1:15">
      <c r="A21" s="10"/>
      <c r="B21" s="10"/>
      <c r="E21" s="62"/>
      <c r="F21" s="62"/>
      <c r="H21" s="34"/>
      <c r="I21" s="34"/>
      <c r="J21" s="62"/>
      <c r="K21" s="34"/>
      <c r="M21" s="34"/>
      <c r="N21" s="62"/>
      <c r="O21" s="34"/>
    </row>
    <row r="22" spans="1:15">
      <c r="A22" s="10"/>
      <c r="B22" s="10"/>
      <c r="D22" s="32" t="s">
        <v>24</v>
      </c>
      <c r="E22" s="62"/>
      <c r="F22" s="62"/>
      <c r="G22" s="34"/>
      <c r="H22" s="34"/>
      <c r="I22" s="34"/>
      <c r="J22" s="62"/>
      <c r="K22" s="34"/>
      <c r="L22" s="34"/>
      <c r="M22" s="34"/>
      <c r="N22" s="62"/>
      <c r="O22" s="34"/>
    </row>
    <row r="23" spans="1:15">
      <c r="A23" s="10">
        <v>11</v>
      </c>
      <c r="B23" s="10"/>
      <c r="D23" s="32" t="s">
        <v>25</v>
      </c>
      <c r="E23" s="60" t="s">
        <v>347</v>
      </c>
      <c r="F23" s="60"/>
      <c r="G23" s="68">
        <f>'Worksheet C'!C27</f>
        <v>0</v>
      </c>
      <c r="H23" s="34"/>
      <c r="I23" s="34"/>
      <c r="J23" s="92"/>
      <c r="K23" s="34"/>
      <c r="L23" s="68" t="e">
        <f>'Worksheet C'!D27</f>
        <v>#DIV/0!</v>
      </c>
      <c r="M23" s="34"/>
      <c r="N23" s="16"/>
      <c r="O23" s="34"/>
    </row>
    <row r="24" spans="1:15">
      <c r="A24" s="10">
        <v>12</v>
      </c>
      <c r="B24" s="10"/>
      <c r="D24" s="32" t="s">
        <v>162</v>
      </c>
      <c r="E24" s="60"/>
      <c r="F24" s="60"/>
      <c r="G24" s="69"/>
      <c r="H24" s="34"/>
      <c r="I24" s="34"/>
      <c r="J24" s="90"/>
      <c r="K24" s="34"/>
      <c r="L24" s="70"/>
      <c r="M24" s="34"/>
      <c r="N24" s="93"/>
      <c r="O24" s="34"/>
    </row>
    <row r="25" spans="1:15">
      <c r="A25" s="10">
        <v>13</v>
      </c>
      <c r="B25" s="10"/>
      <c r="D25" s="32" t="s">
        <v>214</v>
      </c>
      <c r="E25" s="64" t="str">
        <f>"(sum Line "&amp;A23&amp;" thru Line "&amp;A24&amp;")"</f>
        <v>(sum Line 11 thru Line 12)</v>
      </c>
      <c r="F25" s="62"/>
      <c r="G25" s="68"/>
      <c r="H25" s="34"/>
      <c r="I25" s="34"/>
      <c r="J25" s="62"/>
      <c r="K25" s="34"/>
      <c r="L25" s="68" t="e">
        <f>+L23+L24</f>
        <v>#DIV/0!</v>
      </c>
      <c r="M25" s="34"/>
      <c r="N25" s="62"/>
      <c r="O25" s="34"/>
    </row>
    <row r="26" spans="1:15">
      <c r="A26" s="10"/>
      <c r="B26" s="10"/>
      <c r="D26" s="32"/>
      <c r="E26" s="62"/>
      <c r="F26" s="62"/>
      <c r="G26" s="34"/>
      <c r="H26" s="34"/>
      <c r="I26" s="34"/>
      <c r="J26" s="62"/>
      <c r="K26" s="34"/>
      <c r="L26" s="34"/>
      <c r="M26" s="34"/>
      <c r="N26" s="62"/>
      <c r="O26" s="34"/>
    </row>
    <row r="27" spans="1:15">
      <c r="A27" s="10" t="s">
        <v>1</v>
      </c>
      <c r="B27" s="10"/>
      <c r="D27" s="32" t="s">
        <v>205</v>
      </c>
      <c r="E27" s="11" t="s">
        <v>212</v>
      </c>
      <c r="F27" s="73"/>
      <c r="G27" s="34"/>
      <c r="H27" s="34"/>
      <c r="I27" s="34"/>
      <c r="J27" s="62"/>
      <c r="K27" s="34"/>
      <c r="L27" s="34"/>
      <c r="M27" s="34"/>
      <c r="N27" s="62"/>
      <c r="O27" s="34"/>
    </row>
    <row r="28" spans="1:15">
      <c r="A28" s="10"/>
      <c r="B28" s="10"/>
      <c r="D28" s="32" t="s">
        <v>26</v>
      </c>
      <c r="E28" s="73"/>
      <c r="F28" s="73"/>
      <c r="H28" s="34"/>
      <c r="I28" s="34"/>
      <c r="J28" s="73"/>
      <c r="K28" s="34"/>
      <c r="M28" s="34"/>
      <c r="N28" s="94"/>
      <c r="O28" s="34"/>
    </row>
    <row r="29" spans="1:15">
      <c r="A29" s="10">
        <v>14</v>
      </c>
      <c r="B29" s="10"/>
      <c r="D29" s="32" t="s">
        <v>27</v>
      </c>
      <c r="F29" s="64"/>
      <c r="G29" s="324">
        <v>0</v>
      </c>
      <c r="H29" s="34"/>
      <c r="I29" s="34"/>
      <c r="J29" s="92"/>
      <c r="K29" s="34"/>
      <c r="L29" s="61">
        <v>0</v>
      </c>
      <c r="M29" s="34"/>
      <c r="N29" s="94"/>
      <c r="O29" s="34"/>
    </row>
    <row r="30" spans="1:15">
      <c r="A30" s="10">
        <v>15</v>
      </c>
      <c r="B30" s="10"/>
      <c r="D30" s="32" t="s">
        <v>28</v>
      </c>
      <c r="F30" s="62"/>
      <c r="G30" s="325">
        <v>0</v>
      </c>
      <c r="H30" s="34"/>
      <c r="I30" s="34"/>
      <c r="J30" s="92"/>
      <c r="K30" s="34"/>
      <c r="L30" s="61">
        <v>0</v>
      </c>
      <c r="M30" s="34"/>
      <c r="N30" s="94"/>
      <c r="O30" s="34"/>
    </row>
    <row r="31" spans="1:15">
      <c r="A31" s="10">
        <v>16</v>
      </c>
      <c r="B31" s="10"/>
      <c r="D31" s="32" t="s">
        <v>29</v>
      </c>
      <c r="E31" s="62"/>
      <c r="F31" s="62"/>
      <c r="G31" s="326"/>
      <c r="H31" s="34"/>
      <c r="I31" s="34"/>
      <c r="J31" s="73"/>
      <c r="K31" s="34"/>
      <c r="M31" s="34"/>
      <c r="N31" s="94"/>
      <c r="O31" s="34"/>
    </row>
    <row r="32" spans="1:15">
      <c r="A32" s="10">
        <v>17</v>
      </c>
      <c r="B32" s="10"/>
      <c r="D32" s="32" t="s">
        <v>30</v>
      </c>
      <c r="E32" s="64"/>
      <c r="F32" s="64"/>
      <c r="G32" s="320">
        <f>'Worksheet D'!E22</f>
        <v>0</v>
      </c>
      <c r="H32" s="34"/>
      <c r="I32" s="34"/>
      <c r="J32" s="62"/>
      <c r="K32" s="34"/>
      <c r="L32" s="68" t="e">
        <f>'Worksheet D'!F22</f>
        <v>#DIV/0!</v>
      </c>
      <c r="M32" s="34"/>
      <c r="N32" s="94"/>
      <c r="O32" s="34"/>
    </row>
    <row r="33" spans="1:15">
      <c r="A33" s="10">
        <v>18</v>
      </c>
      <c r="B33" s="10"/>
      <c r="D33" s="32" t="s">
        <v>31</v>
      </c>
      <c r="F33" s="62"/>
      <c r="G33" s="322">
        <v>0</v>
      </c>
      <c r="H33" s="34"/>
      <c r="I33" s="34"/>
      <c r="J33" s="92"/>
      <c r="K33" s="34"/>
      <c r="L33" s="63">
        <f>+J33*G33</f>
        <v>0</v>
      </c>
      <c r="M33" s="34"/>
      <c r="N33" s="94"/>
      <c r="O33" s="34"/>
    </row>
    <row r="34" spans="1:15">
      <c r="A34" s="10">
        <v>19</v>
      </c>
      <c r="B34" s="10"/>
      <c r="D34" s="32" t="s">
        <v>32</v>
      </c>
      <c r="F34" s="62"/>
      <c r="G34" s="322">
        <v>0</v>
      </c>
      <c r="H34" s="34"/>
      <c r="I34" s="34"/>
      <c r="J34" s="92"/>
      <c r="K34" s="34"/>
      <c r="L34" s="63">
        <f>+J34*G34</f>
        <v>0</v>
      </c>
      <c r="M34" s="34"/>
      <c r="N34" s="94"/>
      <c r="O34" s="34"/>
    </row>
    <row r="35" spans="1:15">
      <c r="A35" s="10">
        <v>20</v>
      </c>
      <c r="B35" s="10"/>
      <c r="D35" s="32" t="s">
        <v>33</v>
      </c>
      <c r="E35" s="64" t="s">
        <v>349</v>
      </c>
      <c r="F35" s="64"/>
      <c r="G35" s="65">
        <f>+'Worksheet D'!E23</f>
        <v>0</v>
      </c>
      <c r="H35" s="34"/>
      <c r="I35" s="34"/>
      <c r="J35" s="92" t="str">
        <f>+J18</f>
        <v>DA</v>
      </c>
      <c r="K35" s="34"/>
      <c r="L35" s="61" t="e">
        <f>+'Worksheet D'!F23</f>
        <v>#DIV/0!</v>
      </c>
      <c r="M35" s="34"/>
      <c r="N35" s="34"/>
      <c r="O35" s="34"/>
    </row>
    <row r="36" spans="1:15">
      <c r="A36" s="10">
        <v>21</v>
      </c>
      <c r="B36" s="10"/>
      <c r="D36" s="32" t="s">
        <v>218</v>
      </c>
      <c r="E36" s="34" t="str">
        <f>"(sum Line "&amp;A29&amp;" thru Line "&amp;A35&amp;")"</f>
        <v>(sum Line 14 thru Line 20)</v>
      </c>
      <c r="F36" s="62"/>
      <c r="G36" s="68">
        <f>SUM(G29:G35)</f>
        <v>0</v>
      </c>
      <c r="H36" s="34"/>
      <c r="I36" s="34"/>
      <c r="J36" s="73"/>
      <c r="K36" s="34"/>
      <c r="L36" s="95" t="e">
        <f>SUM(L29:L35)</f>
        <v>#DIV/0!</v>
      </c>
      <c r="M36" s="34"/>
      <c r="N36" s="93"/>
      <c r="O36" s="34"/>
    </row>
    <row r="37" spans="1:15">
      <c r="A37" s="10"/>
      <c r="B37" s="10"/>
      <c r="D37" s="32"/>
      <c r="E37" s="62"/>
      <c r="F37" s="62"/>
      <c r="G37" s="34"/>
      <c r="H37" s="34"/>
      <c r="I37" s="34"/>
      <c r="J37" s="92"/>
      <c r="K37" s="34"/>
      <c r="L37" s="34"/>
      <c r="M37" s="34"/>
      <c r="N37" s="94"/>
      <c r="O37" s="34"/>
    </row>
    <row r="38" spans="1:15">
      <c r="A38" s="10">
        <v>22</v>
      </c>
      <c r="B38" s="10"/>
      <c r="D38" s="32" t="s">
        <v>215</v>
      </c>
      <c r="E38" s="34" t="str">
        <f>"(sum Lines "&amp;A20&amp;", "&amp;A25&amp;", "&amp;A36&amp;")"</f>
        <v>(sum Lines 10, 13, 21)</v>
      </c>
      <c r="F38" s="62"/>
      <c r="G38" s="72"/>
      <c r="H38" s="34"/>
      <c r="I38" s="34"/>
      <c r="J38" s="92"/>
      <c r="K38" s="34"/>
      <c r="L38" s="36" t="e">
        <f>L20+L25+L36</f>
        <v>#DIV/0!</v>
      </c>
      <c r="M38" s="34"/>
      <c r="N38" s="62"/>
      <c r="O38" s="34"/>
    </row>
    <row r="39" spans="1:15">
      <c r="A39" s="10" t="s">
        <v>1</v>
      </c>
      <c r="B39" s="10"/>
      <c r="E39" s="96"/>
      <c r="F39" s="96"/>
      <c r="G39" s="34"/>
      <c r="H39" s="34"/>
      <c r="I39" s="34"/>
      <c r="J39" s="92"/>
      <c r="K39" s="34"/>
      <c r="L39" s="34"/>
      <c r="M39" s="34"/>
      <c r="N39" s="62"/>
      <c r="O39" s="34"/>
    </row>
    <row r="40" spans="1:15" ht="16.5" customHeight="1">
      <c r="A40" s="10">
        <v>23</v>
      </c>
      <c r="B40" s="10"/>
      <c r="D40" s="32" t="s">
        <v>268</v>
      </c>
      <c r="E40" s="71" t="s">
        <v>407</v>
      </c>
      <c r="F40" s="71"/>
      <c r="G40" s="72"/>
      <c r="H40" s="34"/>
      <c r="I40" s="34"/>
      <c r="J40" s="62"/>
      <c r="K40" s="34"/>
      <c r="L40" s="36" t="e">
        <f>+L38*0.0929</f>
        <v>#DIV/0!</v>
      </c>
      <c r="M40" s="34"/>
      <c r="N40" s="73"/>
      <c r="O40" s="34"/>
    </row>
    <row r="41" spans="1:15" ht="17.25" customHeight="1">
      <c r="A41" s="10">
        <v>24</v>
      </c>
      <c r="B41" s="10"/>
      <c r="D41" s="32" t="s">
        <v>216</v>
      </c>
      <c r="E41" s="34" t="str">
        <f>"Line "&amp;A38&amp;" plus Line "&amp;A40&amp;""</f>
        <v>Line 22 plus Line 23</v>
      </c>
      <c r="F41" s="34"/>
      <c r="G41" s="72"/>
      <c r="H41" s="34"/>
      <c r="I41" s="34"/>
      <c r="J41" s="62"/>
      <c r="K41" s="34"/>
      <c r="L41" s="95" t="e">
        <f>+L38+L40</f>
        <v>#DIV/0!</v>
      </c>
      <c r="M41" s="16"/>
      <c r="N41" s="16"/>
      <c r="O41" s="16"/>
    </row>
    <row r="42" spans="1:15" ht="6.75" customHeight="1">
      <c r="A42" s="10"/>
      <c r="B42" s="10"/>
      <c r="J42" s="73"/>
      <c r="L42" s="34"/>
      <c r="M42" s="34"/>
      <c r="N42" s="34"/>
      <c r="O42" s="34"/>
    </row>
    <row r="43" spans="1:15" ht="27">
      <c r="A43" s="10">
        <v>25</v>
      </c>
      <c r="B43" s="10"/>
      <c r="D43" s="97" t="s">
        <v>267</v>
      </c>
      <c r="E43" s="11" t="s">
        <v>408</v>
      </c>
      <c r="J43" s="73"/>
      <c r="L43" s="74" t="e">
        <f>'Worksheet J'!D22</f>
        <v>#DIV/0!</v>
      </c>
      <c r="M43" s="34"/>
      <c r="N43" s="34"/>
      <c r="O43" s="34"/>
    </row>
    <row r="44" spans="1:15" ht="17.25" customHeight="1" thickBot="1">
      <c r="A44" s="10">
        <v>26</v>
      </c>
      <c r="B44" s="10"/>
      <c r="C44" s="16"/>
      <c r="D44" s="32" t="s">
        <v>217</v>
      </c>
      <c r="E44" s="16" t="str">
        <f>"Line "&amp;A41&amp;" multiplied by Line "&amp;A43&amp;""</f>
        <v>Line 24 multiplied by Line 25</v>
      </c>
      <c r="F44" s="16"/>
      <c r="G44" s="16"/>
      <c r="H44" s="16"/>
      <c r="I44" s="16"/>
      <c r="J44" s="10"/>
      <c r="K44" s="16"/>
      <c r="L44" s="98" t="e">
        <f>L41*L43</f>
        <v>#DIV/0!</v>
      </c>
      <c r="M44" s="16"/>
      <c r="N44" s="16"/>
      <c r="O44" s="16"/>
    </row>
    <row r="45" spans="1:15" ht="14.25" thickTop="1">
      <c r="A45" s="10"/>
      <c r="B45" s="10"/>
      <c r="C45" s="16"/>
      <c r="D45" s="16"/>
      <c r="E45" s="16"/>
      <c r="F45" s="16"/>
      <c r="G45" s="16"/>
      <c r="H45" s="16"/>
      <c r="I45" s="16"/>
      <c r="J45" s="10"/>
      <c r="K45" s="16"/>
      <c r="L45" s="16"/>
      <c r="M45" s="16"/>
      <c r="N45" s="16"/>
      <c r="O45" s="16"/>
    </row>
    <row r="46" spans="1:15">
      <c r="A46" s="10"/>
      <c r="B46" s="10"/>
      <c r="C46" s="16"/>
      <c r="D46" s="16"/>
      <c r="E46" s="16"/>
      <c r="F46" s="16"/>
      <c r="G46" s="16"/>
      <c r="H46" s="16"/>
      <c r="I46" s="16"/>
      <c r="J46" s="16"/>
      <c r="K46" s="16"/>
      <c r="L46" s="16"/>
      <c r="M46" s="16"/>
      <c r="N46" s="16"/>
      <c r="O46" s="16"/>
    </row>
    <row r="47" spans="1:15">
      <c r="A47" s="10"/>
      <c r="B47" s="10"/>
      <c r="C47" s="16"/>
      <c r="D47" s="16"/>
      <c r="E47" s="16"/>
      <c r="F47" s="16"/>
      <c r="G47" s="16"/>
      <c r="H47" s="16"/>
      <c r="I47" s="16"/>
      <c r="J47" s="16"/>
      <c r="K47" s="16"/>
      <c r="L47" s="16"/>
      <c r="M47" s="16"/>
      <c r="N47" s="16"/>
      <c r="O47" s="16"/>
    </row>
    <row r="48" spans="1:15">
      <c r="A48" s="10"/>
      <c r="B48" s="10"/>
      <c r="C48" s="16"/>
      <c r="D48" s="16"/>
      <c r="E48" s="16"/>
      <c r="F48" s="16"/>
      <c r="G48" s="16"/>
      <c r="H48" s="16"/>
      <c r="I48" s="16"/>
      <c r="J48" s="16"/>
      <c r="K48" s="16"/>
      <c r="L48" s="16"/>
      <c r="M48" s="16"/>
      <c r="N48" s="16"/>
      <c r="O48" s="16"/>
    </row>
    <row r="49" spans="1:15">
      <c r="A49" s="10"/>
      <c r="B49" s="10"/>
      <c r="C49" s="16"/>
      <c r="D49" s="16"/>
      <c r="E49" s="16"/>
      <c r="F49" s="16"/>
      <c r="G49" s="16"/>
      <c r="H49" s="16"/>
      <c r="I49" s="16"/>
      <c r="J49" s="16"/>
      <c r="K49" s="16"/>
      <c r="L49" s="16"/>
      <c r="M49" s="16"/>
      <c r="N49" s="16"/>
      <c r="O49" s="16"/>
    </row>
    <row r="50" spans="1:15">
      <c r="A50" s="10"/>
      <c r="B50" s="10"/>
      <c r="C50" s="16"/>
      <c r="D50" s="16"/>
      <c r="E50" s="16"/>
      <c r="F50" s="16"/>
      <c r="G50" s="16"/>
      <c r="H50" s="16"/>
      <c r="I50" s="16"/>
      <c r="J50" s="16"/>
      <c r="K50" s="16"/>
      <c r="L50" s="16"/>
      <c r="M50" s="16"/>
      <c r="N50" s="16"/>
      <c r="O50" s="16"/>
    </row>
    <row r="51" spans="1:15">
      <c r="A51" s="10"/>
      <c r="B51" s="10"/>
      <c r="C51" s="16"/>
      <c r="D51" s="16"/>
      <c r="E51" s="16"/>
      <c r="F51" s="16"/>
      <c r="G51" s="16"/>
      <c r="H51" s="16"/>
      <c r="I51" s="16"/>
      <c r="J51" s="16"/>
      <c r="K51" s="16"/>
      <c r="L51" s="16"/>
      <c r="M51" s="16"/>
      <c r="N51" s="16"/>
      <c r="O51" s="16"/>
    </row>
    <row r="52" spans="1:15">
      <c r="A52" s="10"/>
      <c r="B52" s="10"/>
      <c r="C52" s="16"/>
      <c r="D52" s="16"/>
      <c r="E52" s="16"/>
      <c r="F52" s="16"/>
      <c r="G52" s="16"/>
      <c r="H52" s="16"/>
      <c r="I52" s="16"/>
      <c r="J52" s="16"/>
      <c r="K52" s="16"/>
      <c r="L52" s="16"/>
      <c r="M52" s="16"/>
      <c r="N52" s="16"/>
      <c r="O52" s="16"/>
    </row>
    <row r="53" spans="1:15">
      <c r="A53" s="10"/>
      <c r="B53" s="10"/>
      <c r="C53" s="16"/>
      <c r="D53" s="16"/>
      <c r="E53" s="16"/>
      <c r="F53" s="16"/>
      <c r="G53" s="16"/>
      <c r="H53" s="16"/>
      <c r="I53" s="16"/>
      <c r="J53" s="16"/>
      <c r="K53" s="16"/>
      <c r="L53" s="16"/>
      <c r="M53" s="16"/>
      <c r="N53" s="16"/>
      <c r="O53" s="16"/>
    </row>
    <row r="54" spans="1:15">
      <c r="A54" s="10"/>
      <c r="B54" s="10"/>
      <c r="C54" s="16"/>
      <c r="D54" s="16"/>
      <c r="E54" s="16"/>
      <c r="F54" s="16"/>
      <c r="G54" s="16"/>
      <c r="H54" s="16"/>
      <c r="I54" s="16"/>
      <c r="J54" s="16"/>
      <c r="K54" s="16"/>
      <c r="L54" s="16"/>
      <c r="M54" s="16"/>
      <c r="N54" s="16"/>
      <c r="O54" s="16"/>
    </row>
    <row r="55" spans="1:15">
      <c r="A55" s="10"/>
      <c r="B55" s="10"/>
      <c r="C55" s="16"/>
      <c r="D55" s="16"/>
      <c r="E55" s="16"/>
      <c r="F55" s="16"/>
      <c r="G55" s="16"/>
      <c r="H55" s="16"/>
      <c r="I55" s="16"/>
      <c r="J55" s="16"/>
      <c r="K55" s="16"/>
      <c r="L55" s="16"/>
      <c r="M55" s="16"/>
      <c r="N55" s="16"/>
      <c r="O55" s="16"/>
    </row>
    <row r="56" spans="1:15">
      <c r="A56" s="10"/>
      <c r="B56" s="10"/>
      <c r="C56" s="16"/>
      <c r="D56" s="16"/>
      <c r="E56" s="16"/>
      <c r="F56" s="16"/>
      <c r="G56" s="16"/>
      <c r="H56" s="16"/>
      <c r="I56" s="16"/>
      <c r="J56" s="16"/>
      <c r="K56" s="16"/>
      <c r="L56" s="16"/>
      <c r="M56" s="16"/>
      <c r="N56" s="16"/>
      <c r="O56" s="16"/>
    </row>
    <row r="57" spans="1:15">
      <c r="A57" s="10"/>
      <c r="B57" s="10"/>
      <c r="C57" s="16"/>
      <c r="D57" s="16"/>
      <c r="E57" s="16"/>
      <c r="F57" s="16"/>
      <c r="G57" s="16"/>
      <c r="H57" s="16"/>
      <c r="I57" s="16"/>
      <c r="J57" s="16"/>
      <c r="K57" s="16"/>
      <c r="L57" s="16"/>
      <c r="M57" s="16"/>
      <c r="N57" s="16"/>
      <c r="O57" s="16"/>
    </row>
    <row r="58" spans="1:15">
      <c r="A58" s="10"/>
      <c r="B58" s="10"/>
      <c r="C58" s="16"/>
      <c r="D58" s="16"/>
      <c r="E58" s="16"/>
      <c r="F58" s="16"/>
      <c r="G58" s="16"/>
      <c r="H58" s="16"/>
      <c r="I58" s="16"/>
      <c r="J58" s="16"/>
      <c r="K58" s="16"/>
      <c r="L58" s="16"/>
      <c r="M58" s="16"/>
      <c r="N58" s="16"/>
      <c r="O58" s="16"/>
    </row>
    <row r="59" spans="1:15">
      <c r="A59" s="10"/>
      <c r="B59" s="10"/>
      <c r="C59" s="16"/>
      <c r="D59" s="16"/>
      <c r="E59" s="16"/>
      <c r="F59" s="16"/>
      <c r="G59" s="16"/>
      <c r="H59" s="16"/>
      <c r="I59" s="16"/>
      <c r="J59" s="16"/>
      <c r="K59" s="16"/>
      <c r="L59" s="16"/>
      <c r="M59" s="16"/>
      <c r="N59" s="16"/>
      <c r="O59" s="16"/>
    </row>
    <row r="60" spans="1:15">
      <c r="A60" s="10"/>
      <c r="B60" s="10"/>
      <c r="C60" s="16"/>
      <c r="D60" s="16"/>
      <c r="E60" s="16"/>
      <c r="F60" s="16"/>
      <c r="G60" s="16"/>
      <c r="H60" s="16"/>
      <c r="I60" s="16"/>
      <c r="J60" s="16"/>
      <c r="K60" s="16"/>
      <c r="L60" s="16"/>
      <c r="M60" s="16"/>
      <c r="N60" s="16"/>
      <c r="O60" s="16"/>
    </row>
    <row r="61" spans="1:15">
      <c r="A61" s="10"/>
      <c r="B61" s="10"/>
      <c r="C61" s="16"/>
      <c r="D61" s="16"/>
      <c r="E61" s="16"/>
      <c r="F61" s="16"/>
      <c r="G61" s="16"/>
      <c r="H61" s="16"/>
      <c r="I61" s="16"/>
      <c r="J61" s="16"/>
      <c r="K61" s="16"/>
      <c r="L61" s="16"/>
      <c r="M61" s="16"/>
      <c r="N61" s="16"/>
      <c r="O61" s="16"/>
    </row>
    <row r="62" spans="1:15">
      <c r="A62" s="10"/>
      <c r="B62" s="10"/>
      <c r="C62" s="16"/>
      <c r="D62" s="16"/>
      <c r="E62" s="16"/>
      <c r="F62" s="16"/>
      <c r="G62" s="16"/>
      <c r="H62" s="16"/>
      <c r="I62" s="16"/>
      <c r="J62" s="16"/>
      <c r="K62" s="16"/>
      <c r="L62" s="16"/>
      <c r="M62" s="16"/>
      <c r="N62" s="16"/>
      <c r="O62" s="16"/>
    </row>
    <row r="63" spans="1:15">
      <c r="A63" s="10"/>
      <c r="B63" s="10"/>
      <c r="C63" s="16"/>
      <c r="D63" s="16"/>
      <c r="E63" s="16"/>
      <c r="F63" s="16"/>
      <c r="G63" s="16"/>
      <c r="H63" s="16"/>
      <c r="I63" s="16"/>
      <c r="J63" s="16"/>
      <c r="K63" s="16"/>
      <c r="L63" s="16"/>
      <c r="M63" s="16"/>
      <c r="N63" s="16"/>
      <c r="O63" s="16"/>
    </row>
    <row r="64" spans="1:15">
      <c r="A64" s="10"/>
      <c r="B64" s="10"/>
      <c r="C64" s="16"/>
      <c r="D64" s="16"/>
      <c r="E64" s="16"/>
      <c r="F64" s="16"/>
      <c r="G64" s="16"/>
      <c r="H64" s="16"/>
      <c r="I64" s="16"/>
      <c r="J64" s="16"/>
      <c r="K64" s="16"/>
      <c r="L64" s="16"/>
      <c r="M64" s="16"/>
      <c r="N64" s="16"/>
      <c r="O64" s="16"/>
    </row>
    <row r="65" spans="4:15">
      <c r="D65" s="16"/>
      <c r="E65" s="16"/>
      <c r="F65" s="16"/>
      <c r="G65" s="16"/>
      <c r="H65" s="16"/>
      <c r="I65" s="16"/>
      <c r="J65" s="16"/>
      <c r="K65" s="16"/>
      <c r="L65" s="16"/>
      <c r="M65" s="16"/>
      <c r="N65" s="16"/>
      <c r="O65" s="16"/>
    </row>
    <row r="66" spans="4:15">
      <c r="D66" s="16"/>
      <c r="E66" s="16"/>
      <c r="F66" s="16"/>
      <c r="G66" s="16"/>
      <c r="H66" s="16"/>
      <c r="I66" s="16"/>
      <c r="J66" s="16"/>
      <c r="K66" s="16"/>
      <c r="L66" s="16"/>
      <c r="M66" s="16"/>
      <c r="N66" s="16"/>
      <c r="O66" s="16"/>
    </row>
    <row r="67" spans="4:15">
      <c r="D67" s="16"/>
      <c r="E67" s="16"/>
      <c r="F67" s="16"/>
      <c r="G67" s="16"/>
      <c r="H67" s="16"/>
      <c r="I67" s="16"/>
      <c r="J67" s="16"/>
      <c r="K67" s="16"/>
      <c r="L67" s="16"/>
      <c r="M67" s="16"/>
      <c r="N67" s="16"/>
      <c r="O67" s="16"/>
    </row>
    <row r="68" spans="4:15">
      <c r="D68" s="16"/>
      <c r="E68" s="16"/>
      <c r="F68" s="16"/>
      <c r="G68" s="16"/>
      <c r="H68" s="16"/>
      <c r="I68" s="16"/>
      <c r="J68" s="16"/>
      <c r="K68" s="16"/>
      <c r="L68" s="16"/>
      <c r="M68" s="16"/>
      <c r="N68" s="16"/>
      <c r="O68" s="16"/>
    </row>
    <row r="69" spans="4:15">
      <c r="D69" s="16"/>
      <c r="E69" s="16"/>
      <c r="F69" s="16"/>
      <c r="G69" s="16"/>
      <c r="H69" s="16"/>
      <c r="I69" s="16"/>
      <c r="J69" s="16"/>
      <c r="K69" s="16"/>
      <c r="L69" s="16"/>
      <c r="M69" s="16"/>
      <c r="N69" s="16"/>
      <c r="O69" s="16"/>
    </row>
    <row r="70" spans="4:15">
      <c r="D70" s="16"/>
      <c r="E70" s="16"/>
      <c r="F70" s="16"/>
      <c r="G70" s="16"/>
      <c r="H70" s="16"/>
      <c r="I70" s="16"/>
      <c r="J70" s="16"/>
      <c r="K70" s="16"/>
      <c r="L70" s="16"/>
      <c r="M70" s="16"/>
      <c r="N70" s="16"/>
      <c r="O70" s="16"/>
    </row>
    <row r="71" spans="4:15">
      <c r="D71" s="16"/>
      <c r="E71" s="16"/>
      <c r="F71" s="16"/>
      <c r="G71" s="16"/>
      <c r="H71" s="16"/>
      <c r="I71" s="16"/>
      <c r="J71" s="16"/>
      <c r="K71" s="16"/>
      <c r="L71" s="16"/>
      <c r="M71" s="16"/>
      <c r="N71" s="16"/>
      <c r="O71" s="16"/>
    </row>
    <row r="72" spans="4:15">
      <c r="D72" s="16"/>
      <c r="E72" s="16"/>
      <c r="F72" s="16"/>
      <c r="G72" s="16"/>
      <c r="H72" s="16"/>
      <c r="I72" s="16"/>
      <c r="J72" s="16"/>
      <c r="K72" s="16"/>
      <c r="L72" s="16"/>
      <c r="M72" s="16"/>
      <c r="N72" s="16"/>
      <c r="O72" s="16"/>
    </row>
    <row r="73" spans="4:15">
      <c r="D73" s="16"/>
      <c r="E73" s="16"/>
      <c r="F73" s="16"/>
      <c r="G73" s="16"/>
      <c r="H73" s="16"/>
      <c r="I73" s="16"/>
      <c r="J73" s="16"/>
      <c r="K73" s="16"/>
      <c r="L73" s="16"/>
      <c r="M73" s="16"/>
      <c r="N73" s="16"/>
      <c r="O73" s="16"/>
    </row>
  </sheetData>
  <mergeCells count="1">
    <mergeCell ref="A1:L1"/>
  </mergeCells>
  <phoneticPr fontId="6" type="noConversion"/>
  <pageMargins left="0.25" right="0.25" top="0.5" bottom="0.25" header="0.5" footer="0.5"/>
  <pageSetup scale="89" orientation="landscape" r:id="rId1"/>
  <headerFooter alignWithMargins="0">
    <oddFooter>&amp;C&amp;"Arial,Bold"&amp;14Page 2 of 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2"/>
  <sheetViews>
    <sheetView tabSelected="1" view="pageBreakPreview" zoomScaleNormal="70" zoomScaleSheetLayoutView="100" workbookViewId="0">
      <selection activeCell="A4" sqref="A4"/>
    </sheetView>
  </sheetViews>
  <sheetFormatPr defaultColWidth="9.140625" defaultRowHeight="13.5"/>
  <cols>
    <col min="1" max="1" width="9.85546875" style="4" customWidth="1"/>
    <col min="2" max="2" width="2" style="4" customWidth="1"/>
    <col min="3" max="3" width="1.85546875" style="4" customWidth="1"/>
    <col min="4" max="4" width="44.140625" style="4" customWidth="1"/>
    <col min="5" max="5" width="35.85546875" style="4" customWidth="1"/>
    <col min="6" max="6" width="17.85546875" style="4" customWidth="1"/>
    <col min="7" max="7" width="5" style="4" customWidth="1"/>
    <col min="8" max="8" width="12.42578125" style="4" customWidth="1"/>
    <col min="9" max="9" width="2.42578125" style="4" hidden="1" customWidth="1"/>
    <col min="10" max="10" width="13.140625" style="4" bestFit="1" customWidth="1"/>
    <col min="11" max="16384" width="9.140625" style="4"/>
  </cols>
  <sheetData>
    <row r="1" spans="1:12">
      <c r="A1" s="438" t="str">
        <f>'ATRR Rate Template - Page 1'!A1:L1</f>
        <v xml:space="preserve">   Rate Formula Template </v>
      </c>
      <c r="B1" s="438"/>
      <c r="C1" s="438"/>
      <c r="D1" s="438"/>
      <c r="E1" s="438"/>
      <c r="F1" s="438"/>
      <c r="G1" s="27"/>
      <c r="H1" s="13"/>
      <c r="I1" s="14"/>
    </row>
    <row r="2" spans="1:12">
      <c r="A2" s="364" t="s">
        <v>432</v>
      </c>
      <c r="E2" s="361"/>
      <c r="F2" s="361" t="s">
        <v>427</v>
      </c>
      <c r="G2" s="75"/>
      <c r="H2" s="14"/>
      <c r="I2" s="14"/>
    </row>
    <row r="3" spans="1:12" ht="12.75" customHeight="1">
      <c r="A3" s="361" t="s">
        <v>428</v>
      </c>
      <c r="B3" s="361"/>
      <c r="C3" s="361"/>
      <c r="D3" s="361"/>
      <c r="E3" s="78"/>
      <c r="F3" s="78"/>
      <c r="G3" s="78"/>
      <c r="H3" s="78"/>
      <c r="I3" s="78"/>
      <c r="J3" s="78"/>
      <c r="K3" s="78"/>
      <c r="L3" s="78"/>
    </row>
    <row r="4" spans="1:12" ht="18" customHeight="1">
      <c r="A4" s="321" t="s">
        <v>445</v>
      </c>
      <c r="B4" s="321"/>
      <c r="C4" s="321"/>
      <c r="D4" s="321"/>
      <c r="E4" s="52"/>
      <c r="F4" s="52"/>
      <c r="G4" s="52"/>
      <c r="H4" s="52"/>
      <c r="I4" s="14"/>
    </row>
    <row r="5" spans="1:12" ht="18" customHeight="1">
      <c r="B5" s="10"/>
      <c r="C5" s="315"/>
      <c r="D5" s="79"/>
      <c r="E5" s="19"/>
      <c r="F5" s="19"/>
      <c r="G5" s="52"/>
      <c r="H5" s="52"/>
      <c r="I5" s="14"/>
    </row>
    <row r="6" spans="1:12" ht="18" customHeight="1">
      <c r="A6" s="80"/>
      <c r="B6" s="80"/>
      <c r="C6" s="315"/>
      <c r="D6" s="79"/>
      <c r="E6" s="19"/>
      <c r="F6" s="19"/>
      <c r="G6" s="52"/>
      <c r="H6" s="52"/>
      <c r="I6" s="14"/>
    </row>
    <row r="7" spans="1:12" ht="18" customHeight="1">
      <c r="A7" s="19"/>
      <c r="B7" s="19"/>
      <c r="C7" s="19"/>
      <c r="D7" s="19"/>
      <c r="E7" s="19"/>
      <c r="F7" s="19"/>
      <c r="G7" s="19"/>
      <c r="H7" s="52"/>
      <c r="I7" s="14"/>
    </row>
    <row r="8" spans="1:12" ht="18" customHeight="1">
      <c r="A8" s="19" t="str">
        <f>'ATRR Rate Template - Page 1'!A6</f>
        <v>(A)</v>
      </c>
      <c r="B8" s="19"/>
      <c r="C8" s="19"/>
      <c r="D8" s="19" t="str">
        <f>'ATRR Rate Template - Page 1'!D6</f>
        <v>(B)</v>
      </c>
      <c r="E8" s="19" t="str">
        <f>'ATRR Rate Template - Page 1'!E6</f>
        <v>(C)</v>
      </c>
      <c r="F8" s="19" t="str">
        <f>'ATRR Rate Template - Page 1'!F6</f>
        <v>(D)</v>
      </c>
      <c r="G8" s="19"/>
      <c r="H8" s="52"/>
      <c r="I8" s="14"/>
    </row>
    <row r="9" spans="1:12">
      <c r="A9" s="7" t="s">
        <v>69</v>
      </c>
      <c r="B9" s="7"/>
      <c r="E9" s="27"/>
      <c r="F9" s="27"/>
      <c r="G9" s="27"/>
      <c r="H9" s="14"/>
      <c r="I9" s="27"/>
    </row>
    <row r="10" spans="1:12" ht="14.25" thickBot="1">
      <c r="A10" s="8" t="s">
        <v>70</v>
      </c>
      <c r="B10" s="9"/>
      <c r="D10" s="435" t="s">
        <v>184</v>
      </c>
      <c r="E10" s="435"/>
      <c r="F10" s="435"/>
      <c r="G10" s="20"/>
      <c r="H10" s="20"/>
      <c r="I10" s="20"/>
    </row>
    <row r="11" spans="1:12">
      <c r="A11" s="7"/>
      <c r="B11" s="7"/>
      <c r="D11" s="27" t="s">
        <v>34</v>
      </c>
      <c r="E11" s="14"/>
      <c r="F11" s="7" t="s">
        <v>77</v>
      </c>
      <c r="G11" s="14"/>
      <c r="H11" s="14"/>
      <c r="I11" s="20"/>
    </row>
    <row r="12" spans="1:12">
      <c r="A12" s="7"/>
      <c r="B12" s="7"/>
      <c r="D12" s="99" t="s">
        <v>206</v>
      </c>
      <c r="E12" s="14" t="s">
        <v>409</v>
      </c>
      <c r="G12" s="14"/>
      <c r="H12" s="14"/>
      <c r="I12" s="14"/>
    </row>
    <row r="13" spans="1:12">
      <c r="A13" s="3">
        <v>1</v>
      </c>
      <c r="B13" s="3"/>
      <c r="D13" s="4" t="s">
        <v>35</v>
      </c>
      <c r="E13" s="4" t="s">
        <v>113</v>
      </c>
      <c r="F13" s="68">
        <f>+'Worksheet E'!D23</f>
        <v>0</v>
      </c>
      <c r="G13" s="14"/>
      <c r="H13" s="14"/>
      <c r="I13" s="14"/>
    </row>
    <row r="14" spans="1:12">
      <c r="A14" s="10">
        <v>2</v>
      </c>
      <c r="B14" s="10"/>
      <c r="C14" s="11"/>
      <c r="D14" s="32" t="s">
        <v>36</v>
      </c>
      <c r="E14" s="16" t="s">
        <v>114</v>
      </c>
      <c r="F14" s="65">
        <f>+'Worksheet E'!F23</f>
        <v>0</v>
      </c>
      <c r="G14" s="14"/>
      <c r="H14" s="14"/>
      <c r="I14" s="14"/>
    </row>
    <row r="15" spans="1:12" ht="14.25" thickBot="1">
      <c r="A15" s="10">
        <v>3</v>
      </c>
      <c r="B15" s="10"/>
      <c r="C15" s="11"/>
      <c r="D15" s="32" t="s">
        <v>37</v>
      </c>
      <c r="E15" s="16" t="s">
        <v>266</v>
      </c>
      <c r="F15" s="100">
        <f>+F13-F14</f>
        <v>0</v>
      </c>
      <c r="G15" s="14"/>
      <c r="H15" s="7"/>
      <c r="I15" s="14"/>
    </row>
    <row r="16" spans="1:12" ht="14.25" thickTop="1">
      <c r="A16" s="7"/>
      <c r="B16" s="7"/>
      <c r="E16" s="14"/>
      <c r="F16" s="26"/>
      <c r="G16" s="14"/>
      <c r="H16" s="7"/>
      <c r="I16" s="14"/>
    </row>
    <row r="17" spans="1:9">
      <c r="A17" s="7"/>
      <c r="B17" s="7"/>
      <c r="D17" s="99" t="s">
        <v>38</v>
      </c>
      <c r="E17" s="14"/>
      <c r="F17" s="26"/>
      <c r="G17" s="14"/>
      <c r="H17" s="7"/>
      <c r="I17" s="14"/>
    </row>
    <row r="18" spans="1:9">
      <c r="A18" s="7">
        <v>4</v>
      </c>
      <c r="B18" s="7"/>
      <c r="D18" s="32" t="s">
        <v>39</v>
      </c>
      <c r="E18" s="16" t="s">
        <v>109</v>
      </c>
      <c r="F18" s="101">
        <f>+'Worksheet F'!D34</f>
        <v>0</v>
      </c>
      <c r="G18" s="14"/>
      <c r="H18" s="7"/>
      <c r="I18" s="14"/>
    </row>
    <row r="19" spans="1:9">
      <c r="A19" s="7">
        <v>5</v>
      </c>
      <c r="B19" s="7"/>
      <c r="D19" s="32" t="s">
        <v>40</v>
      </c>
      <c r="E19" s="16" t="s">
        <v>110</v>
      </c>
      <c r="F19" s="102">
        <f>'Worksheet F'!G12</f>
        <v>0</v>
      </c>
      <c r="G19" s="14"/>
      <c r="H19" s="7"/>
      <c r="I19" s="14"/>
    </row>
    <row r="20" spans="1:9">
      <c r="A20" s="7">
        <v>6</v>
      </c>
      <c r="B20" s="7"/>
      <c r="D20" s="47" t="s">
        <v>264</v>
      </c>
      <c r="E20" s="16" t="s">
        <v>117</v>
      </c>
      <c r="F20" s="103">
        <f>+F18-F19</f>
        <v>0</v>
      </c>
      <c r="G20" s="14"/>
      <c r="H20" s="7"/>
      <c r="I20" s="14"/>
    </row>
    <row r="21" spans="1:9" ht="14.25" thickBot="1">
      <c r="A21" s="7">
        <v>7</v>
      </c>
      <c r="B21" s="27"/>
      <c r="D21" s="4" t="s">
        <v>177</v>
      </c>
      <c r="E21" s="27" t="s">
        <v>265</v>
      </c>
      <c r="F21" s="104">
        <f>+F18-F19-F20</f>
        <v>0</v>
      </c>
      <c r="G21" s="27"/>
      <c r="H21" s="14"/>
      <c r="I21" s="14"/>
    </row>
    <row r="22" spans="1:9" ht="14.25" thickTop="1">
      <c r="A22" s="7"/>
      <c r="B22" s="7"/>
      <c r="D22" s="105"/>
      <c r="E22" s="7"/>
      <c r="F22" s="43"/>
      <c r="G22" s="14"/>
      <c r="H22" s="14"/>
      <c r="I22" s="14"/>
    </row>
  </sheetData>
  <mergeCells count="2">
    <mergeCell ref="A1:F1"/>
    <mergeCell ref="D10:F10"/>
  </mergeCells>
  <phoneticPr fontId="0" type="noConversion"/>
  <pageMargins left="0.25" right="0.25" top="0.5" bottom="0.75" header="0.5" footer="0.5"/>
  <pageSetup orientation="landscape" r:id="rId1"/>
  <headerFooter alignWithMargins="0">
    <oddFooter>&amp;C&amp;"Arial,Bold"&amp;14Page 3 of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1"/>
  <sheetViews>
    <sheetView view="pageBreakPreview" topLeftCell="A4" zoomScale="90" zoomScaleNormal="66" zoomScaleSheetLayoutView="90" workbookViewId="0">
      <selection activeCell="A5" sqref="A5"/>
    </sheetView>
  </sheetViews>
  <sheetFormatPr defaultColWidth="9.140625" defaultRowHeight="13.5"/>
  <cols>
    <col min="1" max="1" width="8.140625" style="4" customWidth="1"/>
    <col min="2" max="2" width="2" style="4" customWidth="1"/>
    <col min="3" max="3" width="1.85546875" style="4" customWidth="1"/>
    <col min="4" max="4" width="53.140625" style="4" customWidth="1"/>
    <col min="5" max="5" width="35.85546875" style="4" hidden="1" customWidth="1"/>
    <col min="6" max="6" width="17.85546875" style="4" customWidth="1"/>
    <col min="7" max="7" width="7.42578125" style="4" customWidth="1"/>
    <col min="8" max="8" width="5.42578125" style="4" customWidth="1"/>
    <col min="9" max="9" width="16.85546875" style="4" customWidth="1"/>
    <col min="10" max="10" width="5.42578125" style="4" bestFit="1" customWidth="1"/>
    <col min="11" max="11" width="19" style="4" bestFit="1" customWidth="1"/>
    <col min="12" max="12" width="5" style="4" customWidth="1"/>
    <col min="13" max="13" width="25.7109375" style="4" customWidth="1"/>
    <col min="14" max="14" width="2.42578125" style="4" customWidth="1"/>
    <col min="15" max="15" width="13.140625" style="4" bestFit="1" customWidth="1"/>
    <col min="16" max="16384" width="9.140625" style="4"/>
  </cols>
  <sheetData>
    <row r="1" spans="1:14">
      <c r="A1" s="439" t="str">
        <f>'ATRR Rate Template - Page 1'!A1:L1</f>
        <v xml:space="preserve">   Rate Formula Template </v>
      </c>
      <c r="B1" s="439"/>
      <c r="C1" s="439"/>
      <c r="D1" s="439"/>
      <c r="E1" s="439"/>
      <c r="F1" s="439"/>
      <c r="G1" s="439"/>
      <c r="H1" s="439"/>
      <c r="I1" s="439"/>
      <c r="J1" s="439"/>
      <c r="K1" s="439"/>
      <c r="L1" s="439"/>
      <c r="M1" s="22"/>
      <c r="N1" s="14"/>
    </row>
    <row r="2" spans="1:14">
      <c r="A2" s="364" t="s">
        <v>432</v>
      </c>
      <c r="B2" s="59"/>
      <c r="C2" s="59"/>
      <c r="D2" s="59"/>
      <c r="E2" s="59"/>
      <c r="F2" s="59"/>
      <c r="G2" s="59"/>
      <c r="H2" s="59"/>
      <c r="I2" s="59"/>
      <c r="J2" s="59"/>
      <c r="K2" s="59"/>
      <c r="L2" s="59"/>
      <c r="M2" s="59"/>
      <c r="N2" s="14"/>
    </row>
    <row r="3" spans="1:14" ht="12.75" customHeight="1">
      <c r="A3" s="365" t="s">
        <v>430</v>
      </c>
      <c r="B3" s="78"/>
      <c r="C3" s="78"/>
      <c r="D3" s="78"/>
      <c r="E3" s="78"/>
      <c r="F3" s="78"/>
      <c r="G3" s="78"/>
      <c r="H3" s="78"/>
      <c r="I3" s="78"/>
      <c r="J3" s="78"/>
      <c r="K3" s="78"/>
      <c r="L3" s="78"/>
      <c r="M3" s="14"/>
      <c r="N3" s="14"/>
    </row>
    <row r="4" spans="1:14" ht="18" customHeight="1">
      <c r="A4" s="321" t="s">
        <v>445</v>
      </c>
      <c r="B4" s="366"/>
      <c r="C4" s="366"/>
      <c r="D4" s="366"/>
      <c r="E4" s="17"/>
      <c r="F4" s="17"/>
      <c r="G4" s="17"/>
      <c r="H4" s="17"/>
      <c r="I4" s="17"/>
      <c r="J4" s="17"/>
      <c r="K4" s="17"/>
      <c r="L4" s="17"/>
      <c r="M4" s="17"/>
      <c r="N4" s="14"/>
    </row>
    <row r="5" spans="1:14" ht="18" customHeight="1">
      <c r="B5" s="10"/>
      <c r="C5" s="315"/>
      <c r="D5" s="79"/>
      <c r="E5" s="18"/>
      <c r="F5" s="18"/>
      <c r="G5" s="18"/>
      <c r="H5" s="18"/>
      <c r="I5" s="18"/>
      <c r="J5" s="18"/>
      <c r="K5" s="18"/>
      <c r="L5" s="18"/>
      <c r="M5" s="17"/>
      <c r="N5" s="14"/>
    </row>
    <row r="6" spans="1:14" ht="18" customHeight="1">
      <c r="A6" s="80"/>
      <c r="B6" s="80"/>
      <c r="C6" s="315"/>
      <c r="D6" s="79"/>
      <c r="E6" s="18"/>
      <c r="F6" s="18"/>
      <c r="G6" s="18"/>
      <c r="H6" s="18"/>
      <c r="I6" s="18"/>
      <c r="J6" s="18"/>
      <c r="K6" s="18"/>
      <c r="L6" s="18"/>
      <c r="M6" s="17"/>
      <c r="N6" s="14"/>
    </row>
    <row r="7" spans="1:14" ht="18" customHeight="1">
      <c r="A7" s="18"/>
      <c r="B7" s="18"/>
      <c r="C7" s="18"/>
      <c r="D7" s="18"/>
      <c r="E7" s="18"/>
      <c r="F7" s="18"/>
      <c r="G7" s="18"/>
      <c r="H7" s="18"/>
      <c r="I7" s="18"/>
      <c r="J7" s="18"/>
      <c r="K7" s="18"/>
      <c r="L7" s="18"/>
      <c r="M7" s="17"/>
      <c r="N7" s="14"/>
    </row>
    <row r="8" spans="1:14" ht="18" customHeight="1">
      <c r="A8" s="18"/>
      <c r="B8" s="18"/>
      <c r="C8" s="18"/>
      <c r="D8" s="106" t="s">
        <v>356</v>
      </c>
      <c r="E8" s="18"/>
      <c r="F8" s="18"/>
      <c r="G8" s="18"/>
      <c r="H8" s="18"/>
      <c r="I8" s="18"/>
      <c r="J8" s="18"/>
      <c r="K8" s="18"/>
      <c r="L8" s="18"/>
      <c r="M8" s="17"/>
      <c r="N8" s="14"/>
    </row>
    <row r="9" spans="1:14">
      <c r="A9" s="7" t="s">
        <v>41</v>
      </c>
      <c r="B9" s="7"/>
      <c r="C9" s="14"/>
      <c r="D9" s="27"/>
      <c r="E9" s="14"/>
      <c r="F9" s="20"/>
      <c r="G9" s="20"/>
      <c r="H9" s="20"/>
      <c r="I9" s="20"/>
      <c r="J9" s="14"/>
      <c r="K9" s="20"/>
      <c r="L9" s="14"/>
      <c r="M9" s="20"/>
      <c r="N9" s="14"/>
    </row>
    <row r="10" spans="1:14" ht="14.25" thickBot="1">
      <c r="A10" s="8" t="s">
        <v>42</v>
      </c>
      <c r="B10" s="9"/>
      <c r="C10" s="14"/>
      <c r="D10" s="27"/>
      <c r="E10" s="14"/>
      <c r="F10" s="20"/>
      <c r="G10" s="20"/>
      <c r="H10" s="20"/>
      <c r="I10" s="20"/>
      <c r="J10" s="14"/>
      <c r="K10" s="20"/>
      <c r="L10" s="14"/>
      <c r="M10" s="20"/>
      <c r="N10" s="14"/>
    </row>
    <row r="11" spans="1:14">
      <c r="A11" s="7"/>
      <c r="B11" s="7"/>
      <c r="C11" s="14"/>
      <c r="D11" s="27"/>
      <c r="E11" s="14"/>
      <c r="F11" s="20"/>
      <c r="G11" s="20"/>
      <c r="H11" s="20"/>
      <c r="I11" s="20"/>
      <c r="J11" s="14"/>
      <c r="K11" s="20"/>
      <c r="L11" s="14"/>
      <c r="M11" s="20"/>
      <c r="N11" s="14"/>
    </row>
    <row r="12" spans="1:14">
      <c r="A12" s="10" t="s">
        <v>71</v>
      </c>
      <c r="B12" s="10"/>
      <c r="C12" s="16"/>
      <c r="D12" s="16" t="s">
        <v>245</v>
      </c>
      <c r="E12" s="16"/>
      <c r="F12" s="34"/>
      <c r="G12" s="34"/>
      <c r="H12" s="34"/>
      <c r="I12" s="34"/>
      <c r="J12" s="16"/>
      <c r="K12" s="34"/>
      <c r="L12" s="16"/>
      <c r="M12" s="34"/>
      <c r="N12" s="14"/>
    </row>
    <row r="13" spans="1:14">
      <c r="A13" s="10"/>
      <c r="B13" s="10"/>
      <c r="C13" s="16"/>
      <c r="D13" s="16" t="s">
        <v>246</v>
      </c>
      <c r="E13" s="16"/>
      <c r="F13" s="34"/>
      <c r="G13" s="34"/>
      <c r="H13" s="34"/>
      <c r="I13" s="34"/>
      <c r="J13" s="16"/>
      <c r="K13" s="34"/>
      <c r="L13" s="16"/>
      <c r="M13" s="34"/>
      <c r="N13" s="14"/>
    </row>
    <row r="14" spans="1:14">
      <c r="A14" s="10"/>
      <c r="B14" s="10"/>
      <c r="C14" s="16"/>
      <c r="D14" s="16" t="s">
        <v>185</v>
      </c>
      <c r="E14" s="16"/>
      <c r="F14" s="34"/>
      <c r="G14" s="34"/>
      <c r="H14" s="34"/>
      <c r="I14" s="34"/>
      <c r="J14" s="16"/>
      <c r="K14" s="34"/>
      <c r="L14" s="16"/>
      <c r="M14" s="34"/>
      <c r="N14" s="14"/>
    </row>
    <row r="15" spans="1:14">
      <c r="A15" s="10"/>
      <c r="B15" s="10"/>
      <c r="C15" s="16"/>
      <c r="D15" s="16" t="s">
        <v>186</v>
      </c>
      <c r="E15" s="16"/>
      <c r="F15" s="34"/>
      <c r="G15" s="34"/>
      <c r="H15" s="34"/>
      <c r="I15" s="34"/>
      <c r="J15" s="16"/>
      <c r="K15" s="34"/>
      <c r="L15" s="16"/>
      <c r="M15" s="34"/>
      <c r="N15" s="14"/>
    </row>
    <row r="16" spans="1:14">
      <c r="A16" s="10"/>
      <c r="B16" s="10"/>
      <c r="C16" s="16"/>
      <c r="D16" s="16" t="s">
        <v>191</v>
      </c>
      <c r="E16" s="16"/>
      <c r="F16" s="34"/>
      <c r="G16" s="34"/>
      <c r="H16" s="34"/>
      <c r="I16" s="34"/>
      <c r="J16" s="16"/>
      <c r="K16" s="34"/>
      <c r="L16" s="16"/>
      <c r="M16" s="34"/>
      <c r="N16" s="14"/>
    </row>
    <row r="17" spans="1:14">
      <c r="A17" s="10" t="s">
        <v>72</v>
      </c>
      <c r="B17" s="10"/>
      <c r="C17" s="16"/>
      <c r="D17" s="11" t="s">
        <v>247</v>
      </c>
      <c r="E17" s="16"/>
      <c r="F17" s="16"/>
      <c r="G17" s="16"/>
      <c r="H17" s="16"/>
      <c r="I17" s="16"/>
      <c r="J17" s="16"/>
      <c r="K17" s="16"/>
      <c r="L17" s="16"/>
      <c r="M17" s="16"/>
      <c r="N17" s="14"/>
    </row>
    <row r="18" spans="1:14">
      <c r="A18" s="10" t="s">
        <v>73</v>
      </c>
      <c r="B18" s="10"/>
      <c r="C18" s="16"/>
      <c r="D18" s="16" t="s">
        <v>194</v>
      </c>
      <c r="E18" s="16"/>
      <c r="F18" s="16"/>
      <c r="G18" s="16"/>
      <c r="H18" s="16"/>
      <c r="I18" s="16"/>
      <c r="J18" s="16"/>
      <c r="K18" s="34"/>
      <c r="L18" s="16"/>
      <c r="M18" s="34"/>
      <c r="N18" s="14"/>
    </row>
    <row r="19" spans="1:14">
      <c r="A19" s="10"/>
      <c r="B19" s="10"/>
      <c r="C19" s="16"/>
      <c r="D19" s="16" t="s">
        <v>195</v>
      </c>
      <c r="E19" s="16"/>
      <c r="F19" s="16"/>
      <c r="G19" s="16"/>
      <c r="H19" s="16"/>
      <c r="I19" s="16"/>
      <c r="J19" s="16"/>
      <c r="K19" s="34"/>
      <c r="L19" s="16"/>
      <c r="M19" s="34"/>
      <c r="N19" s="14"/>
    </row>
    <row r="20" spans="1:14">
      <c r="A20" s="10"/>
      <c r="B20" s="10"/>
      <c r="C20" s="16"/>
      <c r="D20" s="16" t="s">
        <v>196</v>
      </c>
      <c r="E20" s="16"/>
      <c r="F20" s="16"/>
      <c r="G20" s="16"/>
      <c r="H20" s="16"/>
      <c r="I20" s="16"/>
      <c r="J20" s="16"/>
      <c r="K20" s="34"/>
      <c r="L20" s="16"/>
      <c r="M20" s="34"/>
      <c r="N20" s="14"/>
    </row>
    <row r="21" spans="1:14">
      <c r="A21" s="10" t="s">
        <v>74</v>
      </c>
      <c r="B21" s="10"/>
      <c r="C21" s="16"/>
      <c r="D21" s="16" t="s">
        <v>188</v>
      </c>
      <c r="E21" s="10"/>
      <c r="F21" s="34"/>
      <c r="G21" s="34"/>
      <c r="H21" s="34"/>
      <c r="I21" s="34"/>
      <c r="J21" s="16"/>
      <c r="K21" s="34"/>
      <c r="L21" s="16"/>
      <c r="M21" s="34"/>
      <c r="N21" s="14"/>
    </row>
    <row r="22" spans="1:14">
      <c r="A22" s="10"/>
      <c r="B22" s="10"/>
      <c r="C22" s="16"/>
      <c r="D22" s="16" t="s">
        <v>189</v>
      </c>
      <c r="E22" s="10"/>
      <c r="F22" s="34"/>
      <c r="G22" s="34"/>
      <c r="H22" s="34"/>
      <c r="I22" s="34"/>
      <c r="J22" s="16"/>
      <c r="K22" s="34"/>
      <c r="L22" s="16"/>
      <c r="M22" s="34"/>
      <c r="N22" s="14"/>
    </row>
    <row r="23" spans="1:14">
      <c r="A23" s="10"/>
      <c r="B23" s="10"/>
      <c r="C23" s="16"/>
      <c r="D23" s="16" t="s">
        <v>190</v>
      </c>
      <c r="E23" s="10"/>
      <c r="F23" s="34"/>
      <c r="G23" s="34"/>
      <c r="H23" s="34"/>
      <c r="I23" s="34"/>
      <c r="J23" s="16"/>
      <c r="K23" s="34"/>
      <c r="L23" s="16"/>
      <c r="M23" s="34"/>
      <c r="N23" s="14"/>
    </row>
    <row r="24" spans="1:14">
      <c r="A24" s="10"/>
      <c r="B24" s="10"/>
      <c r="C24" s="16"/>
      <c r="D24" s="16" t="s">
        <v>187</v>
      </c>
      <c r="E24" s="10"/>
      <c r="F24" s="34"/>
      <c r="G24" s="34"/>
      <c r="H24" s="34"/>
      <c r="I24" s="34"/>
      <c r="J24" s="16"/>
      <c r="K24" s="34"/>
      <c r="L24" s="16"/>
      <c r="M24" s="34"/>
      <c r="N24" s="14"/>
    </row>
    <row r="25" spans="1:14">
      <c r="A25" s="10" t="s">
        <v>75</v>
      </c>
      <c r="B25" s="10"/>
      <c r="C25" s="16"/>
      <c r="D25" s="16" t="s">
        <v>248</v>
      </c>
      <c r="E25" s="10"/>
      <c r="F25" s="34"/>
      <c r="G25" s="34"/>
      <c r="H25" s="34"/>
      <c r="I25" s="34"/>
      <c r="J25" s="16"/>
      <c r="K25" s="34"/>
      <c r="L25" s="16"/>
      <c r="M25" s="34"/>
      <c r="N25" s="14"/>
    </row>
    <row r="26" spans="1:14" s="11" customFormat="1">
      <c r="A26" s="10" t="s">
        <v>76</v>
      </c>
      <c r="B26" s="10"/>
      <c r="C26" s="16"/>
      <c r="D26" s="16" t="s">
        <v>403</v>
      </c>
      <c r="E26" s="10"/>
      <c r="F26" s="34"/>
      <c r="G26" s="34"/>
      <c r="H26" s="34"/>
      <c r="I26" s="34"/>
      <c r="J26" s="16"/>
      <c r="K26" s="16"/>
      <c r="L26" s="16"/>
      <c r="M26" s="16"/>
      <c r="N26" s="16"/>
    </row>
    <row r="27" spans="1:14">
      <c r="A27" s="10" t="s">
        <v>78</v>
      </c>
      <c r="B27" s="10"/>
      <c r="C27" s="16"/>
      <c r="D27" s="16" t="s">
        <v>43</v>
      </c>
      <c r="E27" s="10"/>
      <c r="F27" s="34"/>
      <c r="G27" s="34"/>
      <c r="H27" s="34"/>
      <c r="I27" s="34"/>
      <c r="J27" s="16"/>
      <c r="K27" s="34"/>
      <c r="L27" s="16"/>
      <c r="M27" s="34"/>
      <c r="N27" s="14"/>
    </row>
    <row r="28" spans="1:14">
      <c r="A28" s="10"/>
      <c r="B28" s="10"/>
      <c r="C28" s="16"/>
      <c r="D28" s="2"/>
      <c r="E28" s="16"/>
      <c r="F28" s="16"/>
      <c r="G28" s="16"/>
      <c r="H28" s="16"/>
      <c r="I28" s="16"/>
      <c r="J28" s="16"/>
      <c r="K28" s="16"/>
      <c r="L28" s="16"/>
      <c r="M28" s="16"/>
      <c r="N28" s="14"/>
    </row>
    <row r="29" spans="1:14">
      <c r="A29" s="10"/>
      <c r="B29" s="10"/>
      <c r="C29" s="16"/>
      <c r="D29" s="2"/>
      <c r="E29" s="16"/>
      <c r="F29" s="16"/>
      <c r="G29" s="16"/>
      <c r="H29" s="16"/>
      <c r="I29" s="16"/>
      <c r="J29" s="16"/>
      <c r="K29" s="16"/>
      <c r="L29" s="16"/>
      <c r="M29" s="16"/>
      <c r="N29" s="14"/>
    </row>
    <row r="30" spans="1:14">
      <c r="A30" s="10"/>
      <c r="B30" s="10"/>
      <c r="C30" s="16"/>
      <c r="D30" s="11"/>
      <c r="E30" s="16"/>
      <c r="F30" s="16"/>
      <c r="G30" s="16"/>
      <c r="H30" s="16"/>
      <c r="I30" s="16"/>
      <c r="J30" s="16"/>
      <c r="K30" s="16"/>
      <c r="L30" s="16"/>
      <c r="M30" s="16"/>
      <c r="N30" s="14"/>
    </row>
    <row r="31" spans="1:14">
      <c r="A31" s="10"/>
      <c r="B31" s="10"/>
      <c r="C31" s="16"/>
      <c r="D31" s="11"/>
      <c r="E31" s="16"/>
      <c r="F31" s="16"/>
      <c r="G31" s="16"/>
      <c r="H31" s="16"/>
      <c r="I31" s="16"/>
      <c r="J31" s="16"/>
      <c r="K31" s="16"/>
      <c r="L31" s="16"/>
      <c r="M31" s="16"/>
      <c r="N31" s="14"/>
    </row>
    <row r="32" spans="1:14">
      <c r="A32" s="7"/>
      <c r="B32" s="7"/>
      <c r="C32" s="14"/>
      <c r="D32" s="14"/>
      <c r="E32" s="14"/>
      <c r="F32" s="14"/>
      <c r="G32" s="14"/>
      <c r="H32" s="14"/>
      <c r="I32" s="14"/>
      <c r="J32" s="14"/>
      <c r="K32" s="14"/>
      <c r="L32" s="14"/>
      <c r="M32" s="14"/>
      <c r="N32" s="14"/>
    </row>
    <row r="33" spans="1:14">
      <c r="A33" s="7"/>
      <c r="B33" s="7"/>
      <c r="C33" s="14"/>
      <c r="D33" s="14"/>
      <c r="E33" s="14"/>
      <c r="F33" s="14"/>
      <c r="G33" s="14"/>
      <c r="H33" s="14"/>
      <c r="I33" s="14"/>
      <c r="J33" s="14"/>
      <c r="K33" s="14"/>
      <c r="L33" s="14"/>
      <c r="M33" s="14"/>
      <c r="N33" s="14"/>
    </row>
    <row r="34" spans="1:14">
      <c r="A34" s="7"/>
      <c r="B34" s="7"/>
      <c r="C34" s="14"/>
      <c r="D34" s="14"/>
      <c r="E34" s="14"/>
      <c r="F34" s="14"/>
      <c r="G34" s="14"/>
      <c r="H34" s="14"/>
      <c r="I34" s="14"/>
      <c r="J34" s="14"/>
      <c r="K34" s="14"/>
      <c r="L34" s="14"/>
      <c r="M34" s="14"/>
      <c r="N34" s="14"/>
    </row>
    <row r="35" spans="1:14">
      <c r="A35" s="7"/>
      <c r="B35" s="7"/>
      <c r="C35" s="14"/>
      <c r="D35" s="14"/>
      <c r="E35" s="14"/>
      <c r="F35" s="14"/>
      <c r="G35" s="14"/>
      <c r="H35" s="14"/>
      <c r="I35" s="14"/>
      <c r="J35" s="14"/>
      <c r="K35" s="14"/>
      <c r="L35" s="14"/>
      <c r="M35" s="14"/>
      <c r="N35" s="14"/>
    </row>
    <row r="36" spans="1:14">
      <c r="A36" s="7"/>
      <c r="B36" s="7"/>
      <c r="C36" s="14"/>
      <c r="D36" s="14"/>
      <c r="E36" s="14"/>
      <c r="F36" s="14"/>
      <c r="G36" s="14"/>
      <c r="H36" s="14"/>
      <c r="I36" s="14"/>
      <c r="J36" s="14"/>
      <c r="K36" s="14"/>
      <c r="L36" s="14"/>
      <c r="M36" s="14"/>
      <c r="N36" s="14"/>
    </row>
    <row r="37" spans="1:14">
      <c r="A37" s="7"/>
      <c r="B37" s="7"/>
      <c r="C37" s="14"/>
      <c r="D37" s="14"/>
      <c r="E37" s="14"/>
      <c r="F37" s="14"/>
      <c r="G37" s="14"/>
      <c r="H37" s="14"/>
      <c r="I37" s="14"/>
      <c r="J37" s="14"/>
      <c r="K37" s="14"/>
      <c r="L37" s="14"/>
      <c r="M37" s="14"/>
      <c r="N37" s="14"/>
    </row>
    <row r="38" spans="1:14">
      <c r="A38" s="7"/>
      <c r="B38" s="7"/>
      <c r="C38" s="14"/>
      <c r="D38" s="14"/>
      <c r="E38" s="14"/>
      <c r="F38" s="14"/>
      <c r="G38" s="14"/>
      <c r="H38" s="14"/>
      <c r="I38" s="14"/>
      <c r="J38" s="14"/>
      <c r="K38" s="14"/>
      <c r="L38" s="14"/>
      <c r="M38" s="14"/>
      <c r="N38" s="14"/>
    </row>
    <row r="39" spans="1:14">
      <c r="A39" s="7"/>
      <c r="B39" s="7"/>
      <c r="C39" s="14"/>
      <c r="D39" s="14"/>
      <c r="E39" s="14"/>
      <c r="F39" s="14"/>
      <c r="G39" s="14"/>
      <c r="H39" s="14"/>
      <c r="I39" s="14"/>
      <c r="J39" s="14"/>
      <c r="K39" s="14"/>
      <c r="L39" s="14"/>
      <c r="M39" s="14"/>
      <c r="N39" s="14"/>
    </row>
    <row r="40" spans="1:14">
      <c r="A40" s="7"/>
      <c r="B40" s="7"/>
      <c r="C40" s="14"/>
      <c r="D40" s="14"/>
      <c r="E40" s="14"/>
      <c r="F40" s="14"/>
      <c r="G40" s="14"/>
      <c r="H40" s="14"/>
      <c r="I40" s="14"/>
      <c r="J40" s="14"/>
      <c r="K40" s="14"/>
      <c r="L40" s="14"/>
      <c r="M40" s="14"/>
      <c r="N40" s="14"/>
    </row>
    <row r="41" spans="1:14">
      <c r="A41" s="7"/>
      <c r="B41" s="7"/>
      <c r="C41" s="14"/>
      <c r="D41" s="14"/>
      <c r="E41" s="14"/>
      <c r="F41" s="14"/>
      <c r="G41" s="14"/>
      <c r="H41" s="14"/>
      <c r="I41" s="14"/>
      <c r="J41" s="14"/>
      <c r="K41" s="14"/>
      <c r="L41" s="14"/>
      <c r="M41" s="14"/>
      <c r="N41" s="14"/>
    </row>
    <row r="42" spans="1:14">
      <c r="A42" s="7"/>
      <c r="B42" s="7"/>
      <c r="C42" s="14"/>
      <c r="D42" s="14"/>
      <c r="E42" s="14"/>
      <c r="F42" s="14"/>
      <c r="G42" s="14"/>
      <c r="H42" s="14"/>
      <c r="I42" s="14"/>
      <c r="J42" s="14"/>
      <c r="K42" s="14"/>
      <c r="L42" s="14"/>
      <c r="M42" s="14"/>
      <c r="N42" s="14"/>
    </row>
    <row r="43" spans="1:14">
      <c r="D43" s="14"/>
      <c r="E43" s="14"/>
      <c r="F43" s="14"/>
      <c r="G43" s="14"/>
      <c r="H43" s="14"/>
      <c r="I43" s="14"/>
      <c r="J43" s="14"/>
      <c r="K43" s="14"/>
      <c r="L43" s="14"/>
      <c r="M43" s="14"/>
      <c r="N43" s="14"/>
    </row>
    <row r="44" spans="1:14">
      <c r="D44" s="14"/>
      <c r="E44" s="14"/>
      <c r="F44" s="14"/>
      <c r="G44" s="14"/>
      <c r="H44" s="14"/>
      <c r="I44" s="14"/>
      <c r="J44" s="14"/>
      <c r="K44" s="14"/>
      <c r="L44" s="14"/>
      <c r="M44" s="14"/>
      <c r="N44" s="14"/>
    </row>
    <row r="45" spans="1:14">
      <c r="D45" s="14"/>
      <c r="E45" s="14"/>
      <c r="F45" s="14"/>
      <c r="G45" s="14"/>
      <c r="H45" s="14"/>
      <c r="I45" s="14"/>
      <c r="J45" s="14"/>
      <c r="K45" s="14"/>
      <c r="L45" s="14"/>
      <c r="M45" s="14"/>
      <c r="N45" s="14"/>
    </row>
    <row r="46" spans="1:14">
      <c r="D46" s="14"/>
      <c r="E46" s="14"/>
      <c r="F46" s="14"/>
      <c r="G46" s="14"/>
      <c r="H46" s="14"/>
      <c r="I46" s="14"/>
      <c r="J46" s="14"/>
      <c r="K46" s="14"/>
      <c r="L46" s="14"/>
      <c r="M46" s="14"/>
      <c r="N46" s="14"/>
    </row>
    <row r="47" spans="1:14">
      <c r="D47" s="14"/>
      <c r="E47" s="14"/>
      <c r="F47" s="14"/>
      <c r="G47" s="14"/>
      <c r="H47" s="14"/>
      <c r="I47" s="14"/>
      <c r="J47" s="14"/>
      <c r="K47" s="14"/>
      <c r="L47" s="14"/>
      <c r="M47" s="14"/>
      <c r="N47" s="14"/>
    </row>
    <row r="48" spans="1:14">
      <c r="D48" s="14"/>
      <c r="E48" s="14"/>
      <c r="F48" s="14"/>
      <c r="G48" s="14"/>
      <c r="H48" s="14"/>
      <c r="I48" s="14"/>
      <c r="J48" s="14"/>
      <c r="K48" s="14"/>
      <c r="L48" s="14"/>
      <c r="M48" s="14"/>
      <c r="N48" s="14"/>
    </row>
    <row r="49" spans="4:14">
      <c r="D49" s="14"/>
      <c r="E49" s="14"/>
      <c r="F49" s="14"/>
      <c r="G49" s="14"/>
      <c r="H49" s="14"/>
      <c r="I49" s="14"/>
      <c r="J49" s="14"/>
      <c r="K49" s="14"/>
      <c r="L49" s="14"/>
      <c r="M49" s="14"/>
      <c r="N49" s="14"/>
    </row>
    <row r="50" spans="4:14">
      <c r="D50" s="14"/>
      <c r="E50" s="14"/>
      <c r="F50" s="14"/>
      <c r="G50" s="14"/>
      <c r="H50" s="14"/>
      <c r="I50" s="14"/>
      <c r="J50" s="14"/>
      <c r="K50" s="14"/>
      <c r="L50" s="14"/>
      <c r="M50" s="14"/>
      <c r="N50" s="14"/>
    </row>
    <row r="51" spans="4:14">
      <c r="D51" s="14"/>
      <c r="E51" s="14"/>
      <c r="F51" s="14"/>
      <c r="G51" s="14"/>
      <c r="H51" s="14"/>
      <c r="I51" s="14"/>
      <c r="J51" s="14"/>
      <c r="K51" s="14"/>
      <c r="L51" s="14"/>
      <c r="M51" s="14"/>
      <c r="N51" s="14"/>
    </row>
  </sheetData>
  <mergeCells count="1">
    <mergeCell ref="A1:L1"/>
  </mergeCells>
  <phoneticPr fontId="0" type="noConversion"/>
  <pageMargins left="0.25" right="0.25" top="0.5" bottom="0.75" header="0.5" footer="0.5"/>
  <pageSetup scale="65" fitToHeight="0" orientation="landscape" r:id="rId1"/>
  <headerFooter alignWithMargins="0">
    <oddHeader xml:space="preserve">&amp;R&amp;"Arial,Bold"&amp;14 </oddHeader>
    <oddFooter>&amp;C&amp;"Arial,Bold"&amp;14Page 4 of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949"/>
  <sheetViews>
    <sheetView view="pageBreakPreview" zoomScaleNormal="70" zoomScaleSheetLayoutView="100" workbookViewId="0">
      <selection activeCell="A5" sqref="A5"/>
    </sheetView>
  </sheetViews>
  <sheetFormatPr defaultColWidth="19.7109375" defaultRowHeight="13.5"/>
  <cols>
    <col min="1" max="1" width="3.5703125" style="108" bestFit="1" customWidth="1"/>
    <col min="2" max="2" width="4.28515625" style="108" customWidth="1"/>
    <col min="3" max="3" width="3.28515625" style="108" customWidth="1"/>
    <col min="4" max="4" width="57.28515625" style="108" customWidth="1"/>
    <col min="5" max="5" width="23.5703125" style="108" customWidth="1"/>
    <col min="6" max="6" width="2.140625" style="108" customWidth="1"/>
    <col min="7" max="7" width="19.7109375" style="108"/>
    <col min="8" max="8" width="6.28515625" style="108" customWidth="1"/>
    <col min="9" max="16384" width="19.7109375" style="108"/>
  </cols>
  <sheetData>
    <row r="1" spans="1:8">
      <c r="A1" s="440"/>
      <c r="B1" s="440"/>
      <c r="C1" s="440"/>
      <c r="D1" s="440"/>
      <c r="E1" s="440"/>
      <c r="F1" s="440"/>
      <c r="G1" s="440"/>
      <c r="H1" s="440"/>
    </row>
    <row r="2" spans="1:8">
      <c r="A2" s="440"/>
      <c r="B2" s="440"/>
      <c r="C2" s="440"/>
      <c r="D2" s="440"/>
      <c r="E2" s="440"/>
      <c r="F2" s="440"/>
      <c r="G2" s="440"/>
      <c r="H2" s="440"/>
    </row>
    <row r="3" spans="1:8">
      <c r="A3" s="364" t="s">
        <v>432</v>
      </c>
      <c r="B3" s="109"/>
      <c r="C3" s="109"/>
      <c r="D3" s="110"/>
    </row>
    <row r="4" spans="1:8">
      <c r="A4" s="441" t="s">
        <v>431</v>
      </c>
      <c r="B4" s="441"/>
      <c r="C4" s="441"/>
      <c r="D4" s="441"/>
      <c r="E4" s="441"/>
      <c r="F4" s="441"/>
      <c r="G4" s="441"/>
      <c r="H4" s="441"/>
    </row>
    <row r="5" spans="1:8">
      <c r="A5" s="321"/>
      <c r="B5" s="321"/>
      <c r="C5" s="321"/>
      <c r="D5" s="321"/>
      <c r="E5" s="110"/>
      <c r="F5" s="111"/>
    </row>
    <row r="6" spans="1:8">
      <c r="B6" s="316"/>
      <c r="C6" s="109"/>
      <c r="D6" s="110"/>
      <c r="E6" s="110"/>
      <c r="F6" s="110"/>
    </row>
    <row r="7" spans="1:8">
      <c r="C7" s="112"/>
      <c r="D7" s="110"/>
      <c r="E7" s="112"/>
      <c r="F7" s="110"/>
      <c r="G7" s="113"/>
    </row>
    <row r="8" spans="1:8">
      <c r="B8" s="109"/>
      <c r="C8" s="112"/>
      <c r="D8" s="110"/>
      <c r="E8" s="112"/>
      <c r="F8" s="110"/>
      <c r="G8" s="113"/>
    </row>
    <row r="9" spans="1:8" ht="27.75" thickBot="1">
      <c r="B9" s="133" t="s">
        <v>358</v>
      </c>
      <c r="C9" s="112"/>
      <c r="D9" s="110"/>
      <c r="E9" s="131" t="s">
        <v>203</v>
      </c>
      <c r="F9" s="110"/>
      <c r="G9" s="132" t="s">
        <v>357</v>
      </c>
    </row>
    <row r="10" spans="1:8">
      <c r="A10" s="113" t="s">
        <v>2</v>
      </c>
      <c r="B10" s="114" t="s">
        <v>3</v>
      </c>
      <c r="C10" s="112"/>
      <c r="D10" s="110"/>
      <c r="E10" s="112"/>
      <c r="F10" s="110"/>
    </row>
    <row r="11" spans="1:8">
      <c r="B11" s="109">
        <v>1</v>
      </c>
      <c r="C11" s="109"/>
      <c r="D11" s="14" t="s">
        <v>207</v>
      </c>
      <c r="E11" s="110" t="s">
        <v>176</v>
      </c>
      <c r="F11" s="115"/>
      <c r="G11" s="135">
        <f>+'Worksheet A'!E16</f>
        <v>0</v>
      </c>
    </row>
    <row r="12" spans="1:8" ht="27">
      <c r="B12" s="109">
        <v>2</v>
      </c>
      <c r="C12" s="109"/>
      <c r="D12" s="130" t="s">
        <v>164</v>
      </c>
      <c r="E12" s="110"/>
      <c r="F12" s="115"/>
      <c r="G12" s="374">
        <v>0</v>
      </c>
    </row>
    <row r="13" spans="1:8">
      <c r="B13" s="109">
        <v>3</v>
      </c>
      <c r="C13" s="109"/>
      <c r="D13" s="14" t="s">
        <v>119</v>
      </c>
      <c r="E13" s="110"/>
      <c r="F13" s="115"/>
      <c r="G13" s="374">
        <v>0</v>
      </c>
    </row>
    <row r="14" spans="1:8">
      <c r="B14" s="109">
        <v>4</v>
      </c>
      <c r="C14" s="109"/>
      <c r="D14" s="14" t="s">
        <v>120</v>
      </c>
      <c r="E14" s="110"/>
      <c r="F14" s="115"/>
      <c r="G14" s="374">
        <v>0</v>
      </c>
    </row>
    <row r="15" spans="1:8" ht="27">
      <c r="B15" s="109">
        <v>5</v>
      </c>
      <c r="C15" s="109"/>
      <c r="D15" s="130" t="s">
        <v>165</v>
      </c>
      <c r="E15" s="110"/>
      <c r="F15" s="115"/>
      <c r="G15" s="374">
        <v>0</v>
      </c>
    </row>
    <row r="16" spans="1:8">
      <c r="B16" s="109">
        <v>6</v>
      </c>
      <c r="C16" s="109"/>
      <c r="D16" s="14" t="s">
        <v>178</v>
      </c>
      <c r="E16" s="116" t="str">
        <f>"(Line "&amp;B11&amp;" - (Line "&amp;B12&amp;" thru Line "&amp;B15&amp;"))"</f>
        <v>(Line 1 - (Line 2 thru Line 5))</v>
      </c>
      <c r="F16" s="115"/>
      <c r="G16" s="137">
        <f>+G11-SUM(G12:G15)</f>
        <v>0</v>
      </c>
    </row>
    <row r="17" spans="1:18">
      <c r="C17" s="109"/>
      <c r="D17" s="14"/>
      <c r="E17" s="109"/>
      <c r="F17" s="115"/>
      <c r="G17" s="138"/>
    </row>
    <row r="18" spans="1:18">
      <c r="B18" s="109">
        <v>7</v>
      </c>
      <c r="C18" s="109"/>
      <c r="D18" s="14" t="s">
        <v>232</v>
      </c>
      <c r="E18" s="118" t="s">
        <v>351</v>
      </c>
      <c r="F18" s="115"/>
      <c r="G18" s="136">
        <v>0</v>
      </c>
    </row>
    <row r="19" spans="1:18">
      <c r="C19" s="109"/>
      <c r="D19" s="14"/>
      <c r="E19" s="109"/>
      <c r="F19" s="115"/>
      <c r="G19" s="117"/>
    </row>
    <row r="20" spans="1:18">
      <c r="B20" s="109">
        <v>8</v>
      </c>
      <c r="C20" s="109"/>
      <c r="D20" s="16" t="s">
        <v>163</v>
      </c>
      <c r="E20" s="119" t="s">
        <v>143</v>
      </c>
      <c r="F20" s="119"/>
      <c r="G20" s="120" t="e">
        <f>+'Worksheet K'!J43</f>
        <v>#DIV/0!</v>
      </c>
    </row>
    <row r="21" spans="1:18">
      <c r="B21" s="109"/>
      <c r="C21" s="109"/>
      <c r="D21" s="14"/>
      <c r="E21" s="110"/>
      <c r="F21" s="115"/>
    </row>
    <row r="22" spans="1:18">
      <c r="B22" s="109">
        <v>9</v>
      </c>
      <c r="C22" s="109"/>
      <c r="D22" s="121" t="s">
        <v>4</v>
      </c>
      <c r="E22" s="122"/>
      <c r="F22" s="123"/>
      <c r="G22" s="124" t="e">
        <f>+G16-G18+G20</f>
        <v>#DIV/0!</v>
      </c>
    </row>
    <row r="23" spans="1:18">
      <c r="B23" s="109"/>
      <c r="C23" s="109"/>
      <c r="D23" s="14"/>
      <c r="E23" s="110"/>
      <c r="F23" s="115"/>
      <c r="G23" s="117"/>
    </row>
    <row r="24" spans="1:18">
      <c r="A24" s="113" t="s">
        <v>5</v>
      </c>
      <c r="B24" s="114" t="s">
        <v>6</v>
      </c>
      <c r="C24" s="112"/>
      <c r="D24" s="110"/>
      <c r="E24" s="112"/>
      <c r="F24" s="110"/>
    </row>
    <row r="25" spans="1:18" ht="27">
      <c r="B25" s="109">
        <v>10</v>
      </c>
      <c r="C25" s="109"/>
      <c r="D25" s="134" t="s">
        <v>242</v>
      </c>
      <c r="E25" s="116" t="str">
        <f>'ATRR Rate Template - Page 1'!E24</f>
        <v>Worksheet G (Note B)</v>
      </c>
      <c r="F25" s="115"/>
      <c r="G25" s="125">
        <f>'Worksheet G'!C19</f>
        <v>0</v>
      </c>
      <c r="H25" s="108" t="s">
        <v>173</v>
      </c>
    </row>
    <row r="26" spans="1:18">
      <c r="A26" s="126"/>
      <c r="B26" s="127">
        <v>11</v>
      </c>
      <c r="C26" s="2"/>
      <c r="D26" s="16" t="str">
        <f>"Annual Point-to-Point Rate in $/MW - Year"</f>
        <v>Annual Point-to-Point Rate in $/MW - Year</v>
      </c>
      <c r="E26" s="1" t="str">
        <f>"(Line "&amp;B22&amp;" / Line "&amp;B25&amp;")"</f>
        <v>(Line 9 / Line 10)</v>
      </c>
      <c r="F26" s="1"/>
      <c r="G26" s="128">
        <f>IF(G25=0,0,G22/G25)</f>
        <v>0</v>
      </c>
    </row>
    <row r="27" spans="1:18">
      <c r="A27" s="126"/>
      <c r="B27" s="127">
        <v>12</v>
      </c>
      <c r="C27" s="2"/>
      <c r="D27" s="16" t="str">
        <f>"Monthly Point-to-Point Rate in $/MW - Month"</f>
        <v>Monthly Point-to-Point Rate in $/MW - Month</v>
      </c>
      <c r="E27" s="1" t="str">
        <f>"(Line "&amp;B26&amp;" / 12)"</f>
        <v>(Line 11 / 12)</v>
      </c>
      <c r="F27" s="1"/>
      <c r="G27" s="128">
        <f>G26/12</f>
        <v>0</v>
      </c>
    </row>
    <row r="28" spans="1:18">
      <c r="A28" s="126"/>
      <c r="B28" s="127">
        <v>13</v>
      </c>
      <c r="C28" s="2"/>
      <c r="D28" s="16" t="str">
        <f>"Weekly Point-to-Point Rate in $/MW - Weekly"</f>
        <v>Weekly Point-to-Point Rate in $/MW - Weekly</v>
      </c>
      <c r="E28" s="1" t="str">
        <f>"(Line "&amp;B26&amp;" / 52)"</f>
        <v>(Line 11 / 52)</v>
      </c>
      <c r="F28" s="2"/>
      <c r="G28" s="128">
        <f>G26/52</f>
        <v>0</v>
      </c>
    </row>
    <row r="29" spans="1:18">
      <c r="B29" s="127">
        <v>14</v>
      </c>
      <c r="C29" s="2"/>
      <c r="D29" s="16" t="str">
        <f>"Daily Point-to-Point Rate in $/MW - Day"</f>
        <v>Daily Point-to-Point Rate in $/MW - Day</v>
      </c>
      <c r="E29" s="1" t="str">
        <f>"(Line "&amp;B26&amp;" / 260)"</f>
        <v>(Line 11 / 260)</v>
      </c>
      <c r="F29" s="1"/>
      <c r="G29" s="128">
        <f>G26/260</f>
        <v>0</v>
      </c>
      <c r="H29" s="129"/>
      <c r="I29" s="129"/>
      <c r="J29" s="129"/>
      <c r="K29" s="129"/>
      <c r="L29" s="129"/>
      <c r="M29" s="129"/>
      <c r="N29" s="129"/>
      <c r="O29" s="129"/>
      <c r="P29" s="129"/>
      <c r="Q29" s="129"/>
      <c r="R29" s="129"/>
    </row>
    <row r="30" spans="1:18">
      <c r="B30" s="127">
        <v>15</v>
      </c>
      <c r="C30" s="2"/>
      <c r="D30" s="16" t="str">
        <f>"Hourly Point-to-Point Rate in $/MW - Hour"</f>
        <v>Hourly Point-to-Point Rate in $/MW - Hour</v>
      </c>
      <c r="E30" s="1" t="str">
        <f>"(Line "&amp;B26&amp;" / 4,160)"</f>
        <v>(Line 11 / 4,160)</v>
      </c>
      <c r="F30" s="1"/>
      <c r="G30" s="128">
        <f>G26/4160</f>
        <v>0</v>
      </c>
      <c r="H30" s="129"/>
      <c r="I30" s="129"/>
      <c r="J30" s="129"/>
      <c r="K30" s="129"/>
      <c r="L30" s="129"/>
      <c r="M30" s="129"/>
      <c r="N30" s="129"/>
      <c r="O30" s="129"/>
      <c r="P30" s="129"/>
      <c r="Q30" s="129"/>
      <c r="R30" s="129"/>
    </row>
    <row r="31" spans="1:18">
      <c r="B31" s="1"/>
      <c r="C31" s="1"/>
      <c r="D31" s="1"/>
      <c r="E31" s="1"/>
      <c r="F31" s="1"/>
      <c r="G31" s="129"/>
      <c r="H31" s="129"/>
      <c r="I31" s="129"/>
      <c r="J31" s="129"/>
      <c r="K31" s="129"/>
      <c r="L31" s="129"/>
      <c r="M31" s="129"/>
      <c r="N31" s="129"/>
      <c r="O31" s="129"/>
      <c r="P31" s="129"/>
      <c r="Q31" s="129"/>
      <c r="R31" s="129"/>
    </row>
    <row r="32" spans="1:18">
      <c r="B32" s="129"/>
      <c r="C32" s="129"/>
      <c r="D32" s="1"/>
      <c r="E32" s="1"/>
      <c r="F32" s="1"/>
      <c r="G32" s="1"/>
      <c r="H32" s="1"/>
      <c r="I32" s="1"/>
      <c r="J32" s="1"/>
      <c r="K32" s="1"/>
      <c r="L32" s="1"/>
      <c r="M32" s="1"/>
      <c r="N32" s="1"/>
      <c r="O32" s="129"/>
      <c r="P32" s="129"/>
      <c r="Q32" s="129"/>
      <c r="R32" s="129"/>
    </row>
    <row r="33" spans="2:18">
      <c r="B33" s="129"/>
      <c r="C33" s="129"/>
      <c r="D33" s="1"/>
      <c r="E33" s="1"/>
      <c r="F33" s="1"/>
      <c r="G33" s="1"/>
      <c r="H33" s="1"/>
      <c r="I33" s="1"/>
      <c r="J33" s="1"/>
      <c r="K33" s="1"/>
      <c r="L33" s="1"/>
      <c r="M33" s="1"/>
      <c r="N33" s="1"/>
      <c r="O33" s="129"/>
      <c r="P33" s="129"/>
      <c r="Q33" s="129"/>
      <c r="R33" s="129"/>
    </row>
    <row r="34" spans="2:18">
      <c r="B34" s="129"/>
      <c r="C34" s="129"/>
      <c r="D34" s="1"/>
      <c r="E34" s="1"/>
      <c r="F34" s="1"/>
      <c r="G34" s="1"/>
      <c r="H34" s="1"/>
      <c r="I34" s="1"/>
      <c r="J34" s="1"/>
      <c r="K34" s="1"/>
      <c r="L34" s="1"/>
      <c r="M34" s="1"/>
      <c r="N34" s="1"/>
      <c r="O34" s="129"/>
      <c r="P34" s="129"/>
      <c r="Q34" s="129"/>
      <c r="R34" s="129"/>
    </row>
    <row r="35" spans="2:18">
      <c r="B35" s="129"/>
      <c r="C35" s="129"/>
      <c r="D35" s="1"/>
      <c r="E35" s="1"/>
      <c r="F35" s="1"/>
      <c r="G35" s="1"/>
      <c r="H35" s="1"/>
      <c r="I35" s="1"/>
      <c r="J35" s="1"/>
      <c r="K35" s="1"/>
      <c r="L35" s="1"/>
      <c r="M35" s="1"/>
      <c r="N35" s="1"/>
      <c r="O35" s="129"/>
      <c r="P35" s="129"/>
      <c r="Q35" s="129"/>
      <c r="R35" s="129"/>
    </row>
    <row r="36" spans="2:18">
      <c r="B36" s="129"/>
      <c r="C36" s="129"/>
      <c r="D36" s="1"/>
      <c r="E36" s="1"/>
      <c r="F36" s="1"/>
      <c r="G36" s="1"/>
      <c r="H36" s="1"/>
      <c r="I36" s="1"/>
      <c r="J36" s="1"/>
      <c r="K36" s="1"/>
      <c r="L36" s="1"/>
      <c r="M36" s="1"/>
      <c r="N36" s="1"/>
      <c r="O36" s="129"/>
      <c r="P36" s="129"/>
      <c r="Q36" s="129"/>
      <c r="R36" s="129"/>
    </row>
    <row r="37" spans="2:18">
      <c r="B37" s="129"/>
      <c r="C37" s="129"/>
      <c r="D37" s="1"/>
      <c r="E37" s="1"/>
      <c r="F37" s="1"/>
      <c r="G37" s="1"/>
      <c r="H37" s="1"/>
      <c r="I37" s="1"/>
      <c r="J37" s="1"/>
      <c r="K37" s="1"/>
      <c r="L37" s="1"/>
      <c r="M37" s="1"/>
      <c r="N37" s="1"/>
      <c r="O37" s="129"/>
      <c r="P37" s="129"/>
      <c r="Q37" s="129"/>
      <c r="R37" s="129"/>
    </row>
    <row r="38" spans="2:18">
      <c r="B38" s="129"/>
      <c r="C38" s="129"/>
      <c r="D38" s="1"/>
      <c r="E38" s="1"/>
      <c r="F38" s="1"/>
      <c r="G38" s="1"/>
      <c r="H38" s="1"/>
      <c r="I38" s="1"/>
      <c r="J38" s="1"/>
      <c r="K38" s="1"/>
      <c r="L38" s="1"/>
      <c r="M38" s="1"/>
      <c r="N38" s="1"/>
      <c r="O38" s="129"/>
      <c r="P38" s="129"/>
      <c r="Q38" s="129"/>
      <c r="R38" s="129"/>
    </row>
    <row r="39" spans="2:18">
      <c r="B39" s="129"/>
      <c r="C39" s="129"/>
      <c r="D39" s="1"/>
      <c r="E39" s="1"/>
      <c r="F39" s="1"/>
      <c r="G39" s="1"/>
      <c r="H39" s="1"/>
      <c r="I39" s="1"/>
      <c r="J39" s="1"/>
      <c r="K39" s="1"/>
      <c r="L39" s="1"/>
      <c r="M39" s="1"/>
      <c r="N39" s="1"/>
      <c r="O39" s="129"/>
      <c r="P39" s="129"/>
      <c r="Q39" s="129"/>
      <c r="R39" s="129"/>
    </row>
    <row r="40" spans="2:18">
      <c r="B40" s="129"/>
      <c r="C40" s="129"/>
      <c r="D40" s="1"/>
      <c r="E40" s="1"/>
      <c r="F40" s="1"/>
      <c r="G40" s="1"/>
      <c r="H40" s="1"/>
      <c r="I40" s="1"/>
      <c r="J40" s="1"/>
      <c r="K40" s="1"/>
      <c r="L40" s="1"/>
      <c r="M40" s="1"/>
      <c r="N40" s="1"/>
      <c r="O40" s="129"/>
      <c r="P40" s="129"/>
      <c r="Q40" s="129"/>
      <c r="R40" s="129"/>
    </row>
    <row r="41" spans="2:18">
      <c r="B41" s="129"/>
      <c r="C41" s="129"/>
      <c r="D41" s="1"/>
      <c r="E41" s="1"/>
      <c r="F41" s="1"/>
      <c r="G41" s="1"/>
      <c r="H41" s="1"/>
      <c r="I41" s="1"/>
      <c r="J41" s="1"/>
      <c r="K41" s="1"/>
      <c r="L41" s="1"/>
      <c r="M41" s="1"/>
      <c r="N41" s="1"/>
      <c r="O41" s="129"/>
      <c r="P41" s="129"/>
      <c r="Q41" s="129"/>
      <c r="R41" s="129"/>
    </row>
    <row r="42" spans="2:18">
      <c r="B42" s="129"/>
      <c r="C42" s="129"/>
      <c r="D42" s="129"/>
      <c r="E42" s="129"/>
      <c r="F42" s="129"/>
      <c r="G42" s="129"/>
      <c r="H42" s="129"/>
      <c r="I42" s="129"/>
      <c r="J42" s="129"/>
      <c r="K42" s="129"/>
      <c r="L42" s="129"/>
      <c r="M42" s="129"/>
      <c r="N42" s="129"/>
      <c r="O42" s="129"/>
      <c r="P42" s="129"/>
      <c r="Q42" s="129"/>
      <c r="R42" s="129"/>
    </row>
    <row r="43" spans="2:18">
      <c r="B43" s="129"/>
      <c r="C43" s="129"/>
      <c r="D43" s="129"/>
      <c r="E43" s="129"/>
      <c r="F43" s="129"/>
      <c r="G43" s="129"/>
      <c r="H43" s="129"/>
      <c r="I43" s="129"/>
      <c r="J43" s="129"/>
      <c r="K43" s="129"/>
      <c r="L43" s="129"/>
      <c r="M43" s="129"/>
      <c r="N43" s="129"/>
      <c r="O43" s="129"/>
      <c r="P43" s="129"/>
      <c r="Q43" s="129"/>
      <c r="R43" s="129"/>
    </row>
    <row r="44" spans="2:18">
      <c r="B44" s="129"/>
      <c r="C44" s="129"/>
      <c r="D44" s="129"/>
      <c r="E44" s="129"/>
      <c r="F44" s="129"/>
      <c r="G44" s="129"/>
      <c r="H44" s="129"/>
      <c r="I44" s="129"/>
      <c r="J44" s="129"/>
      <c r="K44" s="129"/>
      <c r="L44" s="129"/>
      <c r="M44" s="129"/>
      <c r="N44" s="129"/>
      <c r="O44" s="129"/>
      <c r="P44" s="129"/>
      <c r="Q44" s="129"/>
      <c r="R44" s="129"/>
    </row>
    <row r="45" spans="2:18">
      <c r="B45" s="129"/>
      <c r="C45" s="129"/>
      <c r="D45" s="129"/>
      <c r="E45" s="129"/>
      <c r="F45" s="129"/>
      <c r="G45" s="129"/>
      <c r="H45" s="129"/>
      <c r="I45" s="129"/>
      <c r="J45" s="129"/>
      <c r="K45" s="129"/>
      <c r="L45" s="129"/>
      <c r="M45" s="129"/>
      <c r="N45" s="129"/>
      <c r="O45" s="129"/>
      <c r="P45" s="129"/>
      <c r="Q45" s="129"/>
      <c r="R45" s="129"/>
    </row>
    <row r="46" spans="2:18">
      <c r="B46" s="129"/>
      <c r="C46" s="129"/>
      <c r="D46" s="129"/>
      <c r="E46" s="129"/>
      <c r="F46" s="129"/>
      <c r="G46" s="129"/>
      <c r="H46" s="129"/>
      <c r="I46" s="129"/>
      <c r="J46" s="129"/>
      <c r="K46" s="129"/>
      <c r="L46" s="129"/>
      <c r="M46" s="129"/>
      <c r="N46" s="129"/>
      <c r="O46" s="129"/>
      <c r="P46" s="129"/>
      <c r="Q46" s="129"/>
      <c r="R46" s="129"/>
    </row>
    <row r="47" spans="2:18">
      <c r="B47" s="129"/>
      <c r="C47" s="129"/>
      <c r="D47" s="129"/>
      <c r="E47" s="129"/>
      <c r="F47" s="129"/>
      <c r="G47" s="129"/>
      <c r="H47" s="129"/>
      <c r="I47" s="129"/>
      <c r="J47" s="129"/>
      <c r="K47" s="129"/>
      <c r="L47" s="129"/>
      <c r="M47" s="129"/>
      <c r="N47" s="129"/>
      <c r="O47" s="129"/>
      <c r="P47" s="129"/>
      <c r="Q47" s="129"/>
      <c r="R47" s="129"/>
    </row>
    <row r="48" spans="2:18">
      <c r="B48" s="129"/>
      <c r="C48" s="129"/>
      <c r="D48" s="129"/>
      <c r="E48" s="129"/>
      <c r="F48" s="129"/>
      <c r="G48" s="129"/>
      <c r="H48" s="129"/>
      <c r="I48" s="129"/>
      <c r="J48" s="129"/>
      <c r="K48" s="129"/>
      <c r="L48" s="129"/>
      <c r="M48" s="129"/>
      <c r="N48" s="129"/>
      <c r="O48" s="129"/>
      <c r="P48" s="129"/>
      <c r="Q48" s="129"/>
      <c r="R48" s="129"/>
    </row>
    <row r="49" spans="2:18">
      <c r="B49" s="129"/>
      <c r="C49" s="129"/>
      <c r="D49" s="129"/>
      <c r="E49" s="129"/>
      <c r="F49" s="129"/>
      <c r="G49" s="129"/>
      <c r="H49" s="129"/>
      <c r="I49" s="129"/>
      <c r="J49" s="129"/>
      <c r="K49" s="129"/>
      <c r="L49" s="129"/>
      <c r="M49" s="129"/>
      <c r="N49" s="129"/>
      <c r="O49" s="129"/>
      <c r="P49" s="129"/>
      <c r="Q49" s="129"/>
      <c r="R49" s="129"/>
    </row>
    <row r="50" spans="2:18">
      <c r="B50" s="129"/>
      <c r="C50" s="129"/>
      <c r="D50" s="129"/>
      <c r="E50" s="129"/>
      <c r="F50" s="129"/>
      <c r="G50" s="129"/>
      <c r="H50" s="129"/>
      <c r="I50" s="129"/>
      <c r="J50" s="129"/>
      <c r="K50" s="129"/>
      <c r="L50" s="129"/>
      <c r="M50" s="129"/>
      <c r="N50" s="129"/>
      <c r="O50" s="129"/>
      <c r="P50" s="129"/>
      <c r="Q50" s="129"/>
      <c r="R50" s="129"/>
    </row>
    <row r="51" spans="2:18">
      <c r="B51" s="129"/>
      <c r="C51" s="129"/>
      <c r="D51" s="129"/>
      <c r="E51" s="129"/>
      <c r="F51" s="129"/>
      <c r="G51" s="129"/>
      <c r="H51" s="129"/>
      <c r="I51" s="129"/>
      <c r="J51" s="129"/>
      <c r="K51" s="129"/>
      <c r="L51" s="129"/>
      <c r="M51" s="129"/>
      <c r="N51" s="129"/>
      <c r="O51" s="129"/>
      <c r="P51" s="129"/>
      <c r="Q51" s="129"/>
      <c r="R51" s="129"/>
    </row>
    <row r="52" spans="2:18">
      <c r="B52" s="129"/>
      <c r="C52" s="129"/>
      <c r="D52" s="129"/>
      <c r="E52" s="129"/>
      <c r="F52" s="129"/>
      <c r="G52" s="129"/>
      <c r="H52" s="129"/>
      <c r="I52" s="129"/>
      <c r="J52" s="129"/>
      <c r="K52" s="129"/>
      <c r="L52" s="129"/>
      <c r="M52" s="129"/>
      <c r="N52" s="129"/>
      <c r="O52" s="129"/>
      <c r="P52" s="129"/>
      <c r="Q52" s="129"/>
      <c r="R52" s="129"/>
    </row>
    <row r="53" spans="2:18">
      <c r="B53" s="129"/>
      <c r="C53" s="129"/>
      <c r="D53" s="129"/>
      <c r="E53" s="129"/>
      <c r="F53" s="129"/>
      <c r="G53" s="129"/>
      <c r="H53" s="129"/>
      <c r="I53" s="129"/>
      <c r="J53" s="129"/>
      <c r="K53" s="129"/>
      <c r="L53" s="129"/>
      <c r="M53" s="129"/>
      <c r="N53" s="129"/>
      <c r="O53" s="129"/>
      <c r="P53" s="129"/>
      <c r="Q53" s="129"/>
      <c r="R53" s="129"/>
    </row>
    <row r="54" spans="2:18">
      <c r="B54" s="129"/>
      <c r="C54" s="129"/>
      <c r="D54" s="129"/>
      <c r="E54" s="129"/>
      <c r="F54" s="129"/>
      <c r="G54" s="129"/>
      <c r="H54" s="129"/>
      <c r="I54" s="129"/>
      <c r="J54" s="129"/>
      <c r="K54" s="129"/>
      <c r="L54" s="129"/>
      <c r="M54" s="129"/>
      <c r="N54" s="129"/>
      <c r="O54" s="129"/>
      <c r="P54" s="129"/>
      <c r="Q54" s="129"/>
      <c r="R54" s="129"/>
    </row>
    <row r="55" spans="2:18">
      <c r="B55" s="129"/>
      <c r="C55" s="129"/>
      <c r="D55" s="129"/>
      <c r="E55" s="129"/>
      <c r="F55" s="129"/>
      <c r="G55" s="129"/>
      <c r="H55" s="129"/>
      <c r="I55" s="129"/>
      <c r="J55" s="129"/>
      <c r="K55" s="129"/>
      <c r="L55" s="129"/>
      <c r="M55" s="129"/>
      <c r="N55" s="129"/>
      <c r="O55" s="129"/>
      <c r="P55" s="129"/>
      <c r="Q55" s="129"/>
      <c r="R55" s="129"/>
    </row>
    <row r="56" spans="2:18">
      <c r="B56" s="129"/>
      <c r="C56" s="129"/>
      <c r="D56" s="129"/>
      <c r="E56" s="129"/>
      <c r="F56" s="129"/>
      <c r="G56" s="129"/>
      <c r="H56" s="129"/>
      <c r="I56" s="129"/>
      <c r="J56" s="129"/>
      <c r="K56" s="129"/>
      <c r="L56" s="129"/>
      <c r="M56" s="129"/>
      <c r="N56" s="129"/>
      <c r="O56" s="129"/>
      <c r="P56" s="129"/>
      <c r="Q56" s="129"/>
      <c r="R56" s="129"/>
    </row>
    <row r="57" spans="2:18">
      <c r="B57" s="129"/>
      <c r="C57" s="129"/>
      <c r="D57" s="129"/>
      <c r="E57" s="129"/>
      <c r="F57" s="129"/>
      <c r="G57" s="129"/>
      <c r="H57" s="129"/>
      <c r="I57" s="129"/>
      <c r="J57" s="129"/>
      <c r="K57" s="129"/>
      <c r="L57" s="129"/>
      <c r="M57" s="129"/>
      <c r="N57" s="129"/>
      <c r="O57" s="129"/>
      <c r="P57" s="129"/>
      <c r="Q57" s="129"/>
      <c r="R57" s="129"/>
    </row>
    <row r="58" spans="2:18">
      <c r="B58" s="129"/>
      <c r="C58" s="129"/>
      <c r="D58" s="129"/>
      <c r="E58" s="129"/>
      <c r="F58" s="129"/>
      <c r="G58" s="129"/>
      <c r="H58" s="129"/>
      <c r="I58" s="129"/>
      <c r="J58" s="129"/>
      <c r="K58" s="129"/>
      <c r="L58" s="129"/>
      <c r="M58" s="129"/>
      <c r="N58" s="129"/>
      <c r="O58" s="129"/>
      <c r="P58" s="129"/>
      <c r="Q58" s="129"/>
      <c r="R58" s="129"/>
    </row>
    <row r="59" spans="2:18">
      <c r="B59" s="129"/>
      <c r="C59" s="129"/>
      <c r="D59" s="129"/>
      <c r="E59" s="129"/>
      <c r="F59" s="129"/>
      <c r="G59" s="129"/>
      <c r="H59" s="129"/>
      <c r="I59" s="129"/>
      <c r="J59" s="129"/>
      <c r="K59" s="129"/>
      <c r="L59" s="129"/>
      <c r="M59" s="129"/>
      <c r="N59" s="129"/>
      <c r="O59" s="129"/>
      <c r="P59" s="129"/>
      <c r="Q59" s="129"/>
      <c r="R59" s="129"/>
    </row>
    <row r="60" spans="2:18">
      <c r="B60" s="129"/>
      <c r="C60" s="129"/>
      <c r="D60" s="129"/>
      <c r="E60" s="129"/>
      <c r="F60" s="129"/>
      <c r="G60" s="129"/>
      <c r="H60" s="129"/>
      <c r="I60" s="129"/>
      <c r="J60" s="129"/>
      <c r="K60" s="129"/>
      <c r="L60" s="129"/>
      <c r="M60" s="129"/>
      <c r="N60" s="129"/>
      <c r="O60" s="129"/>
      <c r="P60" s="129"/>
      <c r="Q60" s="129"/>
      <c r="R60" s="129"/>
    </row>
    <row r="61" spans="2:18">
      <c r="B61" s="129"/>
      <c r="C61" s="129"/>
      <c r="D61" s="129"/>
      <c r="E61" s="129"/>
      <c r="F61" s="129"/>
      <c r="G61" s="129"/>
      <c r="H61" s="129"/>
      <c r="I61" s="129"/>
      <c r="J61" s="129"/>
      <c r="K61" s="129"/>
      <c r="L61" s="129"/>
      <c r="M61" s="129"/>
      <c r="N61" s="129"/>
      <c r="O61" s="129"/>
      <c r="P61" s="129"/>
      <c r="Q61" s="129"/>
      <c r="R61" s="129"/>
    </row>
    <row r="62" spans="2:18">
      <c r="B62" s="129"/>
      <c r="C62" s="129"/>
      <c r="D62" s="129"/>
      <c r="E62" s="129"/>
      <c r="F62" s="129"/>
      <c r="G62" s="129"/>
      <c r="H62" s="129"/>
      <c r="I62" s="129"/>
      <c r="J62" s="129"/>
      <c r="K62" s="129"/>
      <c r="L62" s="129"/>
      <c r="M62" s="129"/>
      <c r="N62" s="129"/>
      <c r="O62" s="129"/>
      <c r="P62" s="129"/>
      <c r="Q62" s="129"/>
      <c r="R62" s="129"/>
    </row>
    <row r="63" spans="2:18">
      <c r="B63" s="129"/>
      <c r="C63" s="129"/>
      <c r="D63" s="129"/>
      <c r="E63" s="129"/>
      <c r="F63" s="129"/>
      <c r="G63" s="129"/>
      <c r="H63" s="129"/>
      <c r="I63" s="129"/>
      <c r="J63" s="129"/>
      <c r="K63" s="129"/>
      <c r="L63" s="129"/>
      <c r="M63" s="129"/>
      <c r="N63" s="129"/>
      <c r="O63" s="129"/>
      <c r="P63" s="129"/>
      <c r="Q63" s="129"/>
      <c r="R63" s="129"/>
    </row>
    <row r="64" spans="2:18">
      <c r="B64" s="129"/>
      <c r="C64" s="129"/>
      <c r="D64" s="129"/>
      <c r="E64" s="129"/>
      <c r="F64" s="129"/>
      <c r="G64" s="129"/>
      <c r="H64" s="129"/>
      <c r="I64" s="129"/>
      <c r="J64" s="129"/>
      <c r="K64" s="129"/>
      <c r="L64" s="129"/>
      <c r="M64" s="129"/>
      <c r="N64" s="129"/>
      <c r="O64" s="129"/>
      <c r="P64" s="129"/>
      <c r="Q64" s="129"/>
      <c r="R64" s="129"/>
    </row>
    <row r="65" spans="2:18">
      <c r="B65" s="129"/>
      <c r="C65" s="129"/>
      <c r="D65" s="129"/>
      <c r="E65" s="129"/>
      <c r="F65" s="129"/>
      <c r="G65" s="129"/>
      <c r="H65" s="129"/>
      <c r="I65" s="129"/>
      <c r="J65" s="129"/>
      <c r="K65" s="129"/>
      <c r="L65" s="129"/>
      <c r="M65" s="129"/>
      <c r="N65" s="129"/>
      <c r="O65" s="129"/>
      <c r="P65" s="129"/>
      <c r="Q65" s="129"/>
      <c r="R65" s="129"/>
    </row>
    <row r="66" spans="2:18">
      <c r="B66" s="129"/>
      <c r="C66" s="129"/>
      <c r="D66" s="129"/>
      <c r="E66" s="129"/>
      <c r="F66" s="129"/>
      <c r="G66" s="129"/>
      <c r="H66" s="129"/>
      <c r="I66" s="129"/>
      <c r="J66" s="129"/>
      <c r="K66" s="129"/>
      <c r="L66" s="129"/>
      <c r="M66" s="129"/>
      <c r="N66" s="129"/>
      <c r="O66" s="129"/>
      <c r="P66" s="129"/>
      <c r="Q66" s="129"/>
      <c r="R66" s="129"/>
    </row>
    <row r="67" spans="2:18">
      <c r="B67" s="129"/>
      <c r="C67" s="129"/>
      <c r="D67" s="129"/>
      <c r="E67" s="129"/>
      <c r="F67" s="129"/>
      <c r="G67" s="129"/>
      <c r="H67" s="129"/>
      <c r="I67" s="129"/>
      <c r="J67" s="129"/>
      <c r="K67" s="129"/>
      <c r="L67" s="129"/>
      <c r="M67" s="129"/>
      <c r="N67" s="129"/>
      <c r="O67" s="129"/>
      <c r="P67" s="129"/>
      <c r="Q67" s="129"/>
      <c r="R67" s="129"/>
    </row>
    <row r="68" spans="2:18">
      <c r="B68" s="129"/>
      <c r="C68" s="129"/>
      <c r="D68" s="129"/>
      <c r="E68" s="129"/>
      <c r="F68" s="129"/>
      <c r="G68" s="129"/>
      <c r="H68" s="129"/>
      <c r="I68" s="129"/>
      <c r="J68" s="129"/>
      <c r="K68" s="129"/>
      <c r="L68" s="129"/>
      <c r="M68" s="129"/>
      <c r="N68" s="129"/>
      <c r="O68" s="129"/>
      <c r="P68" s="129"/>
      <c r="Q68" s="129"/>
      <c r="R68" s="129"/>
    </row>
    <row r="69" spans="2:18">
      <c r="B69" s="129"/>
      <c r="C69" s="129"/>
      <c r="D69" s="129"/>
      <c r="E69" s="129"/>
      <c r="F69" s="129"/>
      <c r="G69" s="129"/>
      <c r="H69" s="129"/>
      <c r="I69" s="129"/>
      <c r="J69" s="129"/>
      <c r="K69" s="129"/>
      <c r="L69" s="129"/>
      <c r="M69" s="129"/>
      <c r="N69" s="129"/>
      <c r="O69" s="129"/>
      <c r="P69" s="129"/>
      <c r="Q69" s="129"/>
      <c r="R69" s="129"/>
    </row>
    <row r="70" spans="2:18">
      <c r="B70" s="129"/>
      <c r="C70" s="129"/>
      <c r="D70" s="129"/>
      <c r="E70" s="129"/>
      <c r="F70" s="129"/>
      <c r="G70" s="129"/>
      <c r="H70" s="129"/>
      <c r="I70" s="129"/>
      <c r="J70" s="129"/>
      <c r="K70" s="129"/>
      <c r="L70" s="129"/>
      <c r="M70" s="129"/>
      <c r="N70" s="129"/>
      <c r="O70" s="129"/>
      <c r="P70" s="129"/>
      <c r="Q70" s="129"/>
      <c r="R70" s="129"/>
    </row>
    <row r="71" spans="2:18">
      <c r="B71" s="129"/>
      <c r="C71" s="129"/>
      <c r="D71" s="129"/>
      <c r="E71" s="129"/>
      <c r="F71" s="129"/>
      <c r="G71" s="129"/>
      <c r="H71" s="129"/>
      <c r="I71" s="129"/>
      <c r="J71" s="129"/>
      <c r="K71" s="129"/>
      <c r="L71" s="129"/>
      <c r="M71" s="129"/>
      <c r="N71" s="129"/>
      <c r="O71" s="129"/>
      <c r="P71" s="129"/>
      <c r="Q71" s="129"/>
      <c r="R71" s="129"/>
    </row>
    <row r="72" spans="2:18">
      <c r="B72" s="129"/>
      <c r="C72" s="129"/>
      <c r="D72" s="129"/>
      <c r="E72" s="129"/>
      <c r="F72" s="129"/>
      <c r="G72" s="129"/>
      <c r="H72" s="129"/>
      <c r="I72" s="129"/>
      <c r="J72" s="129"/>
      <c r="K72" s="129"/>
      <c r="L72" s="129"/>
      <c r="M72" s="129"/>
      <c r="N72" s="129"/>
      <c r="O72" s="129"/>
      <c r="P72" s="129"/>
      <c r="Q72" s="129"/>
      <c r="R72" s="129"/>
    </row>
    <row r="73" spans="2:18">
      <c r="B73" s="129"/>
      <c r="C73" s="129"/>
      <c r="D73" s="129"/>
      <c r="E73" s="129"/>
      <c r="F73" s="129"/>
      <c r="G73" s="129"/>
      <c r="H73" s="129"/>
      <c r="I73" s="129"/>
      <c r="J73" s="129"/>
      <c r="K73" s="129"/>
      <c r="L73" s="129"/>
      <c r="M73" s="129"/>
      <c r="N73" s="129"/>
      <c r="O73" s="129"/>
      <c r="P73" s="129"/>
      <c r="Q73" s="129"/>
      <c r="R73" s="129"/>
    </row>
    <row r="74" spans="2:18">
      <c r="B74" s="129"/>
      <c r="C74" s="129"/>
      <c r="D74" s="129"/>
      <c r="E74" s="129"/>
      <c r="F74" s="129"/>
      <c r="G74" s="129"/>
      <c r="H74" s="129"/>
      <c r="I74" s="129"/>
      <c r="J74" s="129"/>
      <c r="K74" s="129"/>
      <c r="L74" s="129"/>
      <c r="M74" s="129"/>
      <c r="N74" s="129"/>
      <c r="O74" s="129"/>
      <c r="P74" s="129"/>
      <c r="Q74" s="129"/>
      <c r="R74" s="129"/>
    </row>
    <row r="75" spans="2:18">
      <c r="B75" s="129"/>
      <c r="C75" s="129"/>
      <c r="D75" s="129"/>
      <c r="E75" s="129"/>
      <c r="F75" s="129"/>
      <c r="G75" s="129"/>
      <c r="H75" s="129"/>
      <c r="I75" s="129"/>
      <c r="J75" s="129"/>
      <c r="K75" s="129"/>
      <c r="L75" s="129"/>
      <c r="M75" s="129"/>
      <c r="N75" s="129"/>
      <c r="O75" s="129"/>
      <c r="P75" s="129"/>
      <c r="Q75" s="129"/>
      <c r="R75" s="129"/>
    </row>
    <row r="76" spans="2:18">
      <c r="B76" s="129"/>
      <c r="C76" s="129"/>
      <c r="D76" s="129"/>
      <c r="E76" s="129"/>
      <c r="F76" s="129"/>
      <c r="G76" s="129"/>
      <c r="H76" s="129"/>
      <c r="I76" s="129"/>
      <c r="J76" s="129"/>
      <c r="K76" s="129"/>
      <c r="L76" s="129"/>
      <c r="M76" s="129"/>
      <c r="N76" s="129"/>
      <c r="O76" s="129"/>
      <c r="P76" s="129"/>
      <c r="Q76" s="129"/>
      <c r="R76" s="129"/>
    </row>
    <row r="77" spans="2:18">
      <c r="B77" s="129"/>
      <c r="C77" s="129"/>
      <c r="D77" s="129"/>
      <c r="E77" s="129"/>
      <c r="F77" s="129"/>
      <c r="G77" s="129"/>
      <c r="H77" s="129"/>
      <c r="I77" s="129"/>
      <c r="J77" s="129"/>
      <c r="K77" s="129"/>
      <c r="L77" s="129"/>
      <c r="M77" s="129"/>
      <c r="N77" s="129"/>
      <c r="O77" s="129"/>
      <c r="P77" s="129"/>
      <c r="Q77" s="129"/>
      <c r="R77" s="129"/>
    </row>
    <row r="78" spans="2:18">
      <c r="B78" s="129"/>
      <c r="C78" s="129"/>
      <c r="D78" s="129"/>
      <c r="E78" s="129"/>
      <c r="F78" s="129"/>
      <c r="G78" s="129"/>
      <c r="H78" s="129"/>
      <c r="I78" s="129"/>
      <c r="J78" s="129"/>
      <c r="K78" s="129"/>
      <c r="L78" s="129"/>
      <c r="M78" s="129"/>
      <c r="N78" s="129"/>
      <c r="O78" s="129"/>
      <c r="P78" s="129"/>
      <c r="Q78" s="129"/>
      <c r="R78" s="129"/>
    </row>
    <row r="79" spans="2:18">
      <c r="B79" s="129"/>
      <c r="C79" s="129"/>
      <c r="D79" s="129"/>
      <c r="E79" s="129"/>
      <c r="F79" s="129"/>
      <c r="G79" s="129"/>
      <c r="H79" s="129"/>
      <c r="I79" s="129"/>
      <c r="J79" s="129"/>
      <c r="K79" s="129"/>
      <c r="L79" s="129"/>
      <c r="M79" s="129"/>
      <c r="N79" s="129"/>
      <c r="O79" s="129"/>
      <c r="P79" s="129"/>
      <c r="Q79" s="129"/>
      <c r="R79" s="129"/>
    </row>
    <row r="80" spans="2:18">
      <c r="B80" s="129"/>
      <c r="C80" s="129"/>
      <c r="D80" s="129"/>
      <c r="E80" s="129"/>
      <c r="F80" s="129"/>
      <c r="G80" s="129"/>
      <c r="H80" s="129"/>
      <c r="I80" s="129"/>
      <c r="J80" s="129"/>
      <c r="K80" s="129"/>
      <c r="L80" s="129"/>
      <c r="M80" s="129"/>
      <c r="N80" s="129"/>
      <c r="O80" s="129"/>
      <c r="P80" s="129"/>
      <c r="Q80" s="129"/>
      <c r="R80" s="129"/>
    </row>
    <row r="81" spans="2:18">
      <c r="B81" s="129"/>
      <c r="C81" s="129"/>
      <c r="D81" s="129"/>
      <c r="E81" s="129"/>
      <c r="F81" s="129"/>
      <c r="G81" s="129"/>
      <c r="H81" s="129"/>
      <c r="I81" s="129"/>
      <c r="J81" s="129"/>
      <c r="K81" s="129"/>
      <c r="L81" s="129"/>
      <c r="M81" s="129"/>
      <c r="N81" s="129"/>
      <c r="O81" s="129"/>
      <c r="P81" s="129"/>
      <c r="Q81" s="129"/>
      <c r="R81" s="129"/>
    </row>
    <row r="82" spans="2:18">
      <c r="B82" s="129"/>
      <c r="C82" s="129"/>
      <c r="D82" s="129"/>
      <c r="E82" s="129"/>
      <c r="F82" s="129"/>
      <c r="G82" s="129"/>
      <c r="H82" s="129"/>
      <c r="I82" s="129"/>
      <c r="J82" s="129"/>
      <c r="K82" s="129"/>
      <c r="L82" s="129"/>
      <c r="M82" s="129"/>
      <c r="N82" s="129"/>
      <c r="O82" s="129"/>
      <c r="P82" s="129"/>
      <c r="Q82" s="129"/>
      <c r="R82" s="129"/>
    </row>
    <row r="83" spans="2:18">
      <c r="B83" s="129"/>
      <c r="C83" s="129"/>
      <c r="D83" s="129"/>
      <c r="E83" s="129"/>
      <c r="F83" s="129"/>
      <c r="G83" s="129"/>
      <c r="H83" s="129"/>
      <c r="I83" s="129"/>
      <c r="J83" s="129"/>
      <c r="K83" s="129"/>
      <c r="L83" s="129"/>
      <c r="M83" s="129"/>
      <c r="N83" s="129"/>
      <c r="O83" s="129"/>
      <c r="P83" s="129"/>
      <c r="Q83" s="129"/>
      <c r="R83" s="129"/>
    </row>
    <row r="84" spans="2:18">
      <c r="B84" s="129"/>
      <c r="C84" s="129"/>
      <c r="D84" s="129"/>
      <c r="E84" s="129"/>
      <c r="F84" s="129"/>
      <c r="G84" s="129"/>
      <c r="H84" s="129"/>
      <c r="I84" s="129"/>
      <c r="J84" s="129"/>
      <c r="K84" s="129"/>
      <c r="L84" s="129"/>
      <c r="M84" s="129"/>
      <c r="N84" s="129"/>
      <c r="O84" s="129"/>
      <c r="P84" s="129"/>
      <c r="Q84" s="129"/>
      <c r="R84" s="129"/>
    </row>
    <row r="85" spans="2:18">
      <c r="B85" s="129"/>
      <c r="C85" s="129"/>
      <c r="D85" s="129"/>
      <c r="E85" s="129"/>
      <c r="F85" s="129"/>
      <c r="G85" s="129"/>
      <c r="H85" s="129"/>
      <c r="I85" s="129"/>
      <c r="J85" s="129"/>
      <c r="K85" s="129"/>
      <c r="L85" s="129"/>
      <c r="M85" s="129"/>
      <c r="N85" s="129"/>
      <c r="O85" s="129"/>
      <c r="P85" s="129"/>
      <c r="Q85" s="129"/>
      <c r="R85" s="129"/>
    </row>
    <row r="86" spans="2:18">
      <c r="B86" s="129"/>
      <c r="C86" s="129"/>
      <c r="D86" s="129"/>
      <c r="E86" s="129"/>
      <c r="F86" s="129"/>
      <c r="G86" s="129"/>
      <c r="H86" s="129"/>
      <c r="I86" s="129"/>
      <c r="J86" s="129"/>
      <c r="K86" s="129"/>
      <c r="L86" s="129"/>
      <c r="M86" s="129"/>
      <c r="N86" s="129"/>
      <c r="O86" s="129"/>
      <c r="P86" s="129"/>
      <c r="Q86" s="129"/>
      <c r="R86" s="129"/>
    </row>
    <row r="87" spans="2:18">
      <c r="B87" s="129"/>
      <c r="C87" s="129"/>
      <c r="D87" s="129"/>
      <c r="E87" s="129"/>
      <c r="F87" s="129"/>
      <c r="G87" s="129"/>
      <c r="H87" s="129"/>
      <c r="I87" s="129"/>
      <c r="J87" s="129"/>
      <c r="K87" s="129"/>
      <c r="L87" s="129"/>
      <c r="M87" s="129"/>
      <c r="N87" s="129"/>
      <c r="O87" s="129"/>
      <c r="P87" s="129"/>
      <c r="Q87" s="129"/>
      <c r="R87" s="129"/>
    </row>
    <row r="88" spans="2:18">
      <c r="B88" s="129"/>
      <c r="C88" s="129"/>
      <c r="D88" s="129"/>
      <c r="E88" s="129"/>
      <c r="F88" s="129"/>
      <c r="G88" s="129"/>
      <c r="H88" s="129"/>
      <c r="I88" s="129"/>
      <c r="J88" s="129"/>
      <c r="K88" s="129"/>
      <c r="L88" s="129"/>
      <c r="M88" s="129"/>
      <c r="N88" s="129"/>
      <c r="O88" s="129"/>
      <c r="P88" s="129"/>
      <c r="Q88" s="129"/>
      <c r="R88" s="129"/>
    </row>
    <row r="89" spans="2:18">
      <c r="B89" s="129"/>
      <c r="C89" s="129"/>
      <c r="D89" s="129"/>
      <c r="E89" s="129"/>
      <c r="F89" s="129"/>
      <c r="G89" s="129"/>
      <c r="H89" s="129"/>
      <c r="I89" s="129"/>
      <c r="J89" s="129"/>
      <c r="K89" s="129"/>
      <c r="L89" s="129"/>
      <c r="M89" s="129"/>
      <c r="N89" s="129"/>
      <c r="O89" s="129"/>
      <c r="P89" s="129"/>
      <c r="Q89" s="129"/>
      <c r="R89" s="129"/>
    </row>
    <row r="90" spans="2:18">
      <c r="B90" s="129"/>
      <c r="C90" s="129"/>
      <c r="D90" s="129"/>
      <c r="E90" s="129"/>
      <c r="F90" s="129"/>
      <c r="G90" s="129"/>
      <c r="H90" s="129"/>
      <c r="I90" s="129"/>
      <c r="J90" s="129"/>
      <c r="K90" s="129"/>
      <c r="L90" s="129"/>
      <c r="M90" s="129"/>
      <c r="N90" s="129"/>
      <c r="O90" s="129"/>
      <c r="P90" s="129"/>
      <c r="Q90" s="129"/>
      <c r="R90" s="129"/>
    </row>
    <row r="91" spans="2:18">
      <c r="B91" s="129"/>
      <c r="C91" s="129"/>
      <c r="D91" s="129"/>
      <c r="E91" s="129"/>
      <c r="F91" s="129"/>
      <c r="G91" s="129"/>
      <c r="H91" s="129"/>
      <c r="I91" s="129"/>
      <c r="J91" s="129"/>
      <c r="K91" s="129"/>
      <c r="L91" s="129"/>
      <c r="M91" s="129"/>
      <c r="N91" s="129"/>
      <c r="O91" s="129"/>
      <c r="P91" s="129"/>
      <c r="Q91" s="129"/>
      <c r="R91" s="129"/>
    </row>
    <row r="92" spans="2:18">
      <c r="B92" s="126"/>
      <c r="C92" s="126"/>
      <c r="D92" s="126"/>
      <c r="E92" s="126"/>
      <c r="F92" s="126"/>
    </row>
    <row r="93" spans="2:18">
      <c r="B93" s="126"/>
      <c r="C93" s="126"/>
      <c r="D93" s="126"/>
      <c r="E93" s="126"/>
      <c r="F93" s="126"/>
    </row>
    <row r="94" spans="2:18">
      <c r="B94" s="126"/>
      <c r="C94" s="126"/>
      <c r="D94" s="126"/>
      <c r="E94" s="126"/>
      <c r="F94" s="126"/>
    </row>
    <row r="95" spans="2:18">
      <c r="B95" s="126"/>
      <c r="C95" s="126"/>
      <c r="D95" s="126"/>
      <c r="E95" s="126"/>
      <c r="F95" s="126"/>
    </row>
    <row r="96" spans="2:18">
      <c r="B96" s="126"/>
      <c r="C96" s="126"/>
      <c r="D96" s="126"/>
      <c r="E96" s="126"/>
      <c r="F96" s="126"/>
    </row>
    <row r="97" spans="2:6">
      <c r="B97" s="126"/>
      <c r="C97" s="126"/>
      <c r="D97" s="126"/>
      <c r="E97" s="126"/>
      <c r="F97" s="126"/>
    </row>
    <row r="98" spans="2:6">
      <c r="B98" s="126"/>
      <c r="C98" s="126"/>
      <c r="D98" s="126"/>
      <c r="E98" s="126"/>
      <c r="F98" s="126"/>
    </row>
    <row r="99" spans="2:6">
      <c r="B99" s="126"/>
      <c r="C99" s="126"/>
      <c r="D99" s="126"/>
      <c r="E99" s="126"/>
      <c r="F99" s="126"/>
    </row>
    <row r="100" spans="2:6">
      <c r="B100" s="126"/>
      <c r="C100" s="126"/>
      <c r="D100" s="126"/>
      <c r="E100" s="126"/>
      <c r="F100" s="126"/>
    </row>
    <row r="101" spans="2:6">
      <c r="B101" s="126"/>
      <c r="C101" s="126"/>
      <c r="D101" s="126"/>
      <c r="E101" s="126"/>
      <c r="F101" s="126"/>
    </row>
    <row r="102" spans="2:6">
      <c r="B102" s="126"/>
      <c r="C102" s="126"/>
      <c r="D102" s="126"/>
      <c r="E102" s="126"/>
      <c r="F102" s="126"/>
    </row>
    <row r="103" spans="2:6">
      <c r="B103" s="126"/>
      <c r="C103" s="126"/>
      <c r="D103" s="126"/>
      <c r="E103" s="126"/>
      <c r="F103" s="126"/>
    </row>
    <row r="104" spans="2:6">
      <c r="B104" s="126"/>
      <c r="C104" s="126"/>
      <c r="D104" s="126"/>
      <c r="E104" s="126"/>
      <c r="F104" s="126"/>
    </row>
    <row r="105" spans="2:6">
      <c r="B105" s="126"/>
      <c r="C105" s="126"/>
      <c r="D105" s="126"/>
      <c r="E105" s="126"/>
      <c r="F105" s="126"/>
    </row>
    <row r="106" spans="2:6">
      <c r="B106" s="126"/>
      <c r="C106" s="126"/>
      <c r="D106" s="126"/>
      <c r="E106" s="126"/>
      <c r="F106" s="126"/>
    </row>
    <row r="107" spans="2:6">
      <c r="B107" s="126"/>
      <c r="C107" s="126"/>
      <c r="D107" s="126"/>
      <c r="E107" s="126"/>
      <c r="F107" s="126"/>
    </row>
    <row r="108" spans="2:6">
      <c r="B108" s="126"/>
      <c r="C108" s="126"/>
      <c r="D108" s="126"/>
      <c r="E108" s="126"/>
      <c r="F108" s="126"/>
    </row>
    <row r="109" spans="2:6">
      <c r="B109" s="126"/>
      <c r="C109" s="126"/>
      <c r="D109" s="126"/>
      <c r="E109" s="126"/>
      <c r="F109" s="126"/>
    </row>
    <row r="110" spans="2:6">
      <c r="B110" s="126"/>
      <c r="C110" s="126"/>
      <c r="D110" s="126"/>
      <c r="E110" s="126"/>
      <c r="F110" s="126"/>
    </row>
    <row r="111" spans="2:6">
      <c r="B111" s="126"/>
      <c r="C111" s="126"/>
      <c r="D111" s="126"/>
      <c r="E111" s="126"/>
      <c r="F111" s="126"/>
    </row>
    <row r="112" spans="2:6">
      <c r="B112" s="126"/>
      <c r="C112" s="126"/>
      <c r="D112" s="126"/>
      <c r="E112" s="126"/>
      <c r="F112" s="126"/>
    </row>
    <row r="113" spans="2:6">
      <c r="B113" s="126"/>
      <c r="C113" s="126"/>
      <c r="D113" s="126"/>
      <c r="E113" s="126"/>
      <c r="F113" s="126"/>
    </row>
    <row r="114" spans="2:6">
      <c r="B114" s="126"/>
      <c r="C114" s="126"/>
      <c r="D114" s="126"/>
      <c r="E114" s="126"/>
      <c r="F114" s="126"/>
    </row>
    <row r="115" spans="2:6">
      <c r="B115" s="126"/>
      <c r="C115" s="126"/>
      <c r="D115" s="126"/>
      <c r="E115" s="126"/>
      <c r="F115" s="126"/>
    </row>
    <row r="116" spans="2:6">
      <c r="B116" s="126"/>
      <c r="C116" s="126"/>
      <c r="D116" s="126"/>
      <c r="E116" s="126"/>
      <c r="F116" s="126"/>
    </row>
    <row r="117" spans="2:6">
      <c r="B117" s="126"/>
      <c r="C117" s="126"/>
      <c r="D117" s="126"/>
      <c r="E117" s="126"/>
      <c r="F117" s="126"/>
    </row>
    <row r="118" spans="2:6">
      <c r="B118" s="126"/>
      <c r="C118" s="126"/>
      <c r="D118" s="126"/>
      <c r="E118" s="126"/>
      <c r="F118" s="126"/>
    </row>
    <row r="119" spans="2:6">
      <c r="B119" s="126"/>
      <c r="C119" s="126"/>
      <c r="D119" s="126"/>
      <c r="E119" s="126"/>
      <c r="F119" s="126"/>
    </row>
    <row r="120" spans="2:6">
      <c r="B120" s="126"/>
      <c r="C120" s="126"/>
      <c r="D120" s="126"/>
      <c r="E120" s="126"/>
      <c r="F120" s="126"/>
    </row>
    <row r="121" spans="2:6">
      <c r="B121" s="126"/>
      <c r="C121" s="126"/>
      <c r="D121" s="126"/>
      <c r="E121" s="126"/>
      <c r="F121" s="126"/>
    </row>
    <row r="122" spans="2:6">
      <c r="B122" s="126"/>
      <c r="C122" s="126"/>
      <c r="D122" s="126"/>
      <c r="E122" s="126"/>
      <c r="F122" s="126"/>
    </row>
    <row r="123" spans="2:6">
      <c r="B123" s="126"/>
      <c r="C123" s="126"/>
      <c r="D123" s="126"/>
      <c r="E123" s="126"/>
      <c r="F123" s="126"/>
    </row>
    <row r="124" spans="2:6">
      <c r="B124" s="126"/>
      <c r="C124" s="126"/>
      <c r="D124" s="126"/>
      <c r="E124" s="126"/>
      <c r="F124" s="126"/>
    </row>
    <row r="125" spans="2:6">
      <c r="B125" s="126"/>
      <c r="C125" s="126"/>
      <c r="D125" s="126"/>
      <c r="E125" s="126"/>
      <c r="F125" s="126"/>
    </row>
    <row r="126" spans="2:6">
      <c r="B126" s="126"/>
      <c r="C126" s="126"/>
      <c r="D126" s="126"/>
      <c r="E126" s="126"/>
      <c r="F126" s="126"/>
    </row>
    <row r="127" spans="2:6">
      <c r="B127" s="126"/>
      <c r="C127" s="126"/>
      <c r="D127" s="126"/>
      <c r="E127" s="126"/>
      <c r="F127" s="126"/>
    </row>
    <row r="128" spans="2:6">
      <c r="B128" s="126"/>
      <c r="C128" s="126"/>
      <c r="D128" s="126"/>
      <c r="E128" s="126"/>
      <c r="F128" s="126"/>
    </row>
    <row r="129" spans="2:6">
      <c r="B129" s="126"/>
      <c r="C129" s="126"/>
      <c r="D129" s="126"/>
      <c r="E129" s="126"/>
      <c r="F129" s="126"/>
    </row>
    <row r="130" spans="2:6">
      <c r="B130" s="126"/>
      <c r="C130" s="126"/>
      <c r="D130" s="126"/>
      <c r="E130" s="126"/>
      <c r="F130" s="126"/>
    </row>
    <row r="131" spans="2:6">
      <c r="B131" s="126"/>
      <c r="C131" s="126"/>
      <c r="D131" s="126"/>
      <c r="E131" s="126"/>
      <c r="F131" s="126"/>
    </row>
    <row r="132" spans="2:6">
      <c r="B132" s="126"/>
      <c r="C132" s="126"/>
      <c r="D132" s="126"/>
      <c r="E132" s="126"/>
      <c r="F132" s="126"/>
    </row>
    <row r="133" spans="2:6">
      <c r="B133" s="126"/>
      <c r="C133" s="126"/>
      <c r="D133" s="126"/>
      <c r="E133" s="126"/>
      <c r="F133" s="126"/>
    </row>
    <row r="134" spans="2:6">
      <c r="B134" s="126"/>
      <c r="C134" s="126"/>
      <c r="D134" s="126"/>
      <c r="E134" s="126"/>
      <c r="F134" s="126"/>
    </row>
    <row r="135" spans="2:6">
      <c r="B135" s="126"/>
      <c r="C135" s="126"/>
      <c r="D135" s="126"/>
      <c r="E135" s="126"/>
      <c r="F135" s="126"/>
    </row>
    <row r="136" spans="2:6">
      <c r="B136" s="126"/>
      <c r="C136" s="126"/>
      <c r="D136" s="126"/>
      <c r="E136" s="126"/>
      <c r="F136" s="126"/>
    </row>
    <row r="137" spans="2:6">
      <c r="B137" s="126"/>
      <c r="C137" s="126"/>
      <c r="D137" s="126"/>
      <c r="E137" s="126"/>
      <c r="F137" s="126"/>
    </row>
    <row r="138" spans="2:6">
      <c r="B138" s="126"/>
      <c r="C138" s="126"/>
      <c r="D138" s="126"/>
      <c r="E138" s="126"/>
      <c r="F138" s="126"/>
    </row>
    <row r="139" spans="2:6">
      <c r="B139" s="126"/>
      <c r="C139" s="126"/>
      <c r="D139" s="126"/>
      <c r="E139" s="126"/>
      <c r="F139" s="126"/>
    </row>
    <row r="140" spans="2:6">
      <c r="B140" s="126"/>
      <c r="C140" s="126"/>
      <c r="D140" s="126"/>
      <c r="E140" s="126"/>
      <c r="F140" s="126"/>
    </row>
    <row r="141" spans="2:6">
      <c r="B141" s="126"/>
      <c r="C141" s="126"/>
      <c r="D141" s="126"/>
      <c r="E141" s="126"/>
      <c r="F141" s="126"/>
    </row>
    <row r="142" spans="2:6">
      <c r="B142" s="126"/>
      <c r="C142" s="126"/>
      <c r="D142" s="126"/>
      <c r="E142" s="126"/>
      <c r="F142" s="126"/>
    </row>
    <row r="143" spans="2:6">
      <c r="B143" s="126"/>
      <c r="C143" s="126"/>
      <c r="D143" s="126"/>
      <c r="E143" s="126"/>
      <c r="F143" s="126"/>
    </row>
    <row r="144" spans="2:6">
      <c r="B144" s="126"/>
      <c r="C144" s="126"/>
      <c r="D144" s="126"/>
      <c r="E144" s="126"/>
      <c r="F144" s="126"/>
    </row>
    <row r="145" spans="2:6">
      <c r="B145" s="126"/>
      <c r="C145" s="126"/>
      <c r="D145" s="126"/>
      <c r="E145" s="126"/>
      <c r="F145" s="126"/>
    </row>
    <row r="146" spans="2:6">
      <c r="B146" s="126"/>
      <c r="C146" s="126"/>
      <c r="D146" s="126"/>
      <c r="E146" s="126"/>
      <c r="F146" s="126"/>
    </row>
    <row r="147" spans="2:6">
      <c r="B147" s="126"/>
      <c r="C147" s="126"/>
      <c r="D147" s="126"/>
      <c r="E147" s="126"/>
      <c r="F147" s="126"/>
    </row>
    <row r="148" spans="2:6">
      <c r="B148" s="126"/>
      <c r="C148" s="126"/>
      <c r="D148" s="126"/>
      <c r="E148" s="126"/>
      <c r="F148" s="126"/>
    </row>
    <row r="149" spans="2:6">
      <c r="B149" s="126"/>
      <c r="C149" s="126"/>
      <c r="D149" s="126"/>
      <c r="E149" s="126"/>
      <c r="F149" s="126"/>
    </row>
    <row r="150" spans="2:6">
      <c r="B150" s="126"/>
      <c r="C150" s="126"/>
      <c r="D150" s="126"/>
      <c r="E150" s="126"/>
      <c r="F150" s="126"/>
    </row>
    <row r="151" spans="2:6">
      <c r="B151" s="126"/>
      <c r="C151" s="126"/>
      <c r="D151" s="126"/>
      <c r="E151" s="126"/>
      <c r="F151" s="126"/>
    </row>
    <row r="152" spans="2:6">
      <c r="B152" s="126"/>
      <c r="C152" s="126"/>
      <c r="D152" s="126"/>
      <c r="E152" s="126"/>
      <c r="F152" s="126"/>
    </row>
    <row r="153" spans="2:6">
      <c r="B153" s="126"/>
      <c r="C153" s="126"/>
      <c r="D153" s="126"/>
      <c r="E153" s="126"/>
      <c r="F153" s="126"/>
    </row>
    <row r="154" spans="2:6">
      <c r="B154" s="126"/>
      <c r="C154" s="126"/>
      <c r="D154" s="126"/>
      <c r="E154" s="126"/>
      <c r="F154" s="126"/>
    </row>
    <row r="155" spans="2:6">
      <c r="B155" s="126"/>
      <c r="C155" s="126"/>
      <c r="D155" s="126"/>
      <c r="E155" s="126"/>
      <c r="F155" s="126"/>
    </row>
    <row r="156" spans="2:6">
      <c r="B156" s="126"/>
      <c r="C156" s="126"/>
      <c r="D156" s="126"/>
      <c r="E156" s="126"/>
      <c r="F156" s="126"/>
    </row>
    <row r="157" spans="2:6">
      <c r="B157" s="126"/>
      <c r="C157" s="126"/>
      <c r="D157" s="126"/>
      <c r="E157" s="126"/>
      <c r="F157" s="126"/>
    </row>
    <row r="158" spans="2:6">
      <c r="B158" s="126"/>
      <c r="C158" s="126"/>
      <c r="D158" s="126"/>
      <c r="E158" s="126"/>
      <c r="F158" s="126"/>
    </row>
    <row r="159" spans="2:6">
      <c r="B159" s="126"/>
      <c r="C159" s="126"/>
      <c r="D159" s="126"/>
      <c r="E159" s="126"/>
      <c r="F159" s="126"/>
    </row>
    <row r="160" spans="2:6">
      <c r="B160" s="126"/>
      <c r="C160" s="126"/>
      <c r="D160" s="126"/>
      <c r="E160" s="126"/>
      <c r="F160" s="126"/>
    </row>
    <row r="161" spans="2:6">
      <c r="B161" s="126"/>
      <c r="C161" s="126"/>
      <c r="D161" s="126"/>
      <c r="E161" s="126"/>
      <c r="F161" s="126"/>
    </row>
    <row r="162" spans="2:6">
      <c r="B162" s="126"/>
      <c r="C162" s="126"/>
      <c r="D162" s="126"/>
      <c r="E162" s="126"/>
      <c r="F162" s="126"/>
    </row>
    <row r="163" spans="2:6">
      <c r="B163" s="126"/>
      <c r="C163" s="126"/>
      <c r="D163" s="126"/>
      <c r="E163" s="126"/>
      <c r="F163" s="126"/>
    </row>
    <row r="164" spans="2:6">
      <c r="B164" s="126"/>
      <c r="C164" s="126"/>
      <c r="D164" s="126"/>
      <c r="E164" s="126"/>
      <c r="F164" s="126"/>
    </row>
    <row r="165" spans="2:6">
      <c r="B165" s="126"/>
      <c r="C165" s="126"/>
      <c r="D165" s="126"/>
      <c r="E165" s="126"/>
      <c r="F165" s="126"/>
    </row>
    <row r="166" spans="2:6">
      <c r="B166" s="126"/>
      <c r="C166" s="126"/>
      <c r="D166" s="126"/>
      <c r="E166" s="126"/>
      <c r="F166" s="126"/>
    </row>
    <row r="167" spans="2:6">
      <c r="B167" s="126"/>
      <c r="C167" s="126"/>
      <c r="D167" s="126"/>
      <c r="E167" s="126"/>
      <c r="F167" s="126"/>
    </row>
    <row r="168" spans="2:6">
      <c r="B168" s="126"/>
      <c r="C168" s="126"/>
      <c r="D168" s="126"/>
      <c r="E168" s="126"/>
      <c r="F168" s="126"/>
    </row>
    <row r="169" spans="2:6">
      <c r="B169" s="126"/>
      <c r="C169" s="126"/>
      <c r="D169" s="126"/>
      <c r="E169" s="126"/>
      <c r="F169" s="126"/>
    </row>
    <row r="170" spans="2:6">
      <c r="B170" s="126"/>
      <c r="C170" s="126"/>
      <c r="D170" s="126"/>
      <c r="E170" s="126"/>
      <c r="F170" s="126"/>
    </row>
    <row r="171" spans="2:6">
      <c r="B171" s="126"/>
      <c r="C171" s="126"/>
      <c r="D171" s="126"/>
      <c r="E171" s="126"/>
      <c r="F171" s="126"/>
    </row>
    <row r="172" spans="2:6">
      <c r="B172" s="126"/>
      <c r="C172" s="126"/>
      <c r="D172" s="126"/>
      <c r="E172" s="126"/>
      <c r="F172" s="126"/>
    </row>
    <row r="173" spans="2:6">
      <c r="B173" s="126"/>
      <c r="C173" s="126"/>
      <c r="D173" s="126"/>
      <c r="E173" s="126"/>
      <c r="F173" s="126"/>
    </row>
    <row r="174" spans="2:6">
      <c r="B174" s="126"/>
      <c r="C174" s="126"/>
      <c r="D174" s="126"/>
      <c r="E174" s="126"/>
      <c r="F174" s="126"/>
    </row>
    <row r="175" spans="2:6">
      <c r="B175" s="126"/>
      <c r="C175" s="126"/>
      <c r="D175" s="126"/>
      <c r="E175" s="126"/>
      <c r="F175" s="126"/>
    </row>
    <row r="176" spans="2:6">
      <c r="B176" s="126"/>
      <c r="C176" s="126"/>
      <c r="D176" s="126"/>
      <c r="E176" s="126"/>
      <c r="F176" s="126"/>
    </row>
    <row r="177" spans="2:6">
      <c r="B177" s="126"/>
      <c r="C177" s="126"/>
      <c r="D177" s="126"/>
      <c r="E177" s="126"/>
      <c r="F177" s="126"/>
    </row>
    <row r="178" spans="2:6">
      <c r="B178" s="126"/>
      <c r="C178" s="126"/>
      <c r="D178" s="126"/>
      <c r="E178" s="126"/>
      <c r="F178" s="126"/>
    </row>
    <row r="179" spans="2:6">
      <c r="B179" s="126"/>
      <c r="C179" s="126"/>
      <c r="D179" s="126"/>
      <c r="E179" s="126"/>
      <c r="F179" s="126"/>
    </row>
    <row r="180" spans="2:6">
      <c r="B180" s="126"/>
      <c r="C180" s="126"/>
      <c r="D180" s="126"/>
      <c r="E180" s="126"/>
      <c r="F180" s="126"/>
    </row>
    <row r="181" spans="2:6">
      <c r="B181" s="126"/>
      <c r="C181" s="126"/>
      <c r="D181" s="126"/>
      <c r="E181" s="126"/>
      <c r="F181" s="126"/>
    </row>
    <row r="182" spans="2:6">
      <c r="B182" s="126"/>
      <c r="C182" s="126"/>
      <c r="D182" s="126"/>
      <c r="E182" s="126"/>
      <c r="F182" s="126"/>
    </row>
    <row r="183" spans="2:6">
      <c r="B183" s="126"/>
      <c r="C183" s="126"/>
      <c r="D183" s="126"/>
      <c r="E183" s="126"/>
      <c r="F183" s="126"/>
    </row>
    <row r="184" spans="2:6">
      <c r="B184" s="126"/>
      <c r="C184" s="126"/>
      <c r="D184" s="126"/>
      <c r="E184" s="126"/>
      <c r="F184" s="126"/>
    </row>
    <row r="185" spans="2:6">
      <c r="B185" s="126"/>
      <c r="C185" s="126"/>
      <c r="D185" s="126"/>
      <c r="E185" s="126"/>
      <c r="F185" s="126"/>
    </row>
    <row r="186" spans="2:6">
      <c r="B186" s="126"/>
      <c r="C186" s="126"/>
      <c r="D186" s="126"/>
      <c r="E186" s="126"/>
      <c r="F186" s="126"/>
    </row>
    <row r="187" spans="2:6">
      <c r="B187" s="126"/>
      <c r="C187" s="126"/>
      <c r="D187" s="126"/>
      <c r="E187" s="126"/>
      <c r="F187" s="126"/>
    </row>
    <row r="188" spans="2:6">
      <c r="B188" s="126"/>
      <c r="C188" s="126"/>
      <c r="D188" s="126"/>
      <c r="E188" s="126"/>
      <c r="F188" s="126"/>
    </row>
    <row r="189" spans="2:6">
      <c r="B189" s="126"/>
      <c r="C189" s="126"/>
      <c r="D189" s="126"/>
      <c r="E189" s="126"/>
      <c r="F189" s="126"/>
    </row>
    <row r="190" spans="2:6">
      <c r="B190" s="126"/>
      <c r="C190" s="126"/>
      <c r="D190" s="126"/>
      <c r="E190" s="126"/>
      <c r="F190" s="126"/>
    </row>
    <row r="191" spans="2:6">
      <c r="B191" s="126"/>
      <c r="C191" s="126"/>
      <c r="D191" s="126"/>
      <c r="E191" s="126"/>
      <c r="F191" s="126"/>
    </row>
    <row r="192" spans="2:6">
      <c r="B192" s="126"/>
      <c r="C192" s="126"/>
      <c r="D192" s="126"/>
      <c r="E192" s="126"/>
      <c r="F192" s="126"/>
    </row>
    <row r="193" spans="2:6">
      <c r="B193" s="126"/>
      <c r="C193" s="126"/>
      <c r="D193" s="126"/>
      <c r="E193" s="126"/>
      <c r="F193" s="126"/>
    </row>
    <row r="194" spans="2:6">
      <c r="B194" s="126"/>
      <c r="C194" s="126"/>
      <c r="D194" s="126"/>
      <c r="E194" s="126"/>
      <c r="F194" s="126"/>
    </row>
    <row r="195" spans="2:6">
      <c r="B195" s="126"/>
      <c r="C195" s="126"/>
      <c r="D195" s="126"/>
      <c r="E195" s="126"/>
      <c r="F195" s="126"/>
    </row>
    <row r="196" spans="2:6">
      <c r="B196" s="126"/>
      <c r="C196" s="126"/>
      <c r="D196" s="126"/>
      <c r="E196" s="126"/>
      <c r="F196" s="126"/>
    </row>
    <row r="197" spans="2:6">
      <c r="B197" s="126"/>
      <c r="C197" s="126"/>
      <c r="D197" s="126"/>
      <c r="E197" s="126"/>
      <c r="F197" s="126"/>
    </row>
    <row r="198" spans="2:6">
      <c r="B198" s="126"/>
      <c r="C198" s="126"/>
      <c r="D198" s="126"/>
      <c r="E198" s="126"/>
      <c r="F198" s="126"/>
    </row>
    <row r="199" spans="2:6">
      <c r="B199" s="126"/>
      <c r="C199" s="126"/>
      <c r="D199" s="126"/>
      <c r="E199" s="126"/>
      <c r="F199" s="126"/>
    </row>
    <row r="200" spans="2:6">
      <c r="B200" s="126"/>
      <c r="C200" s="126"/>
      <c r="D200" s="126"/>
      <c r="E200" s="126"/>
      <c r="F200" s="126"/>
    </row>
    <row r="201" spans="2:6">
      <c r="B201" s="126"/>
      <c r="C201" s="126"/>
      <c r="D201" s="126"/>
      <c r="E201" s="126"/>
      <c r="F201" s="126"/>
    </row>
    <row r="202" spans="2:6">
      <c r="B202" s="126"/>
      <c r="C202" s="126"/>
      <c r="D202" s="126"/>
      <c r="E202" s="126"/>
      <c r="F202" s="126"/>
    </row>
    <row r="203" spans="2:6">
      <c r="B203" s="126"/>
      <c r="C203" s="126"/>
      <c r="D203" s="126"/>
      <c r="E203" s="126"/>
      <c r="F203" s="126"/>
    </row>
    <row r="204" spans="2:6">
      <c r="B204" s="126"/>
      <c r="C204" s="126"/>
      <c r="D204" s="126"/>
      <c r="E204" s="126"/>
      <c r="F204" s="126"/>
    </row>
    <row r="205" spans="2:6">
      <c r="B205" s="126"/>
      <c r="C205" s="126"/>
      <c r="D205" s="126"/>
      <c r="E205" s="126"/>
      <c r="F205" s="126"/>
    </row>
    <row r="206" spans="2:6">
      <c r="B206" s="126"/>
      <c r="C206" s="126"/>
      <c r="D206" s="126"/>
      <c r="E206" s="126"/>
      <c r="F206" s="126"/>
    </row>
    <row r="207" spans="2:6">
      <c r="B207" s="126"/>
      <c r="C207" s="126"/>
      <c r="D207" s="126"/>
      <c r="E207" s="126"/>
      <c r="F207" s="126"/>
    </row>
    <row r="208" spans="2:6">
      <c r="B208" s="126"/>
      <c r="C208" s="126"/>
      <c r="D208" s="126"/>
      <c r="E208" s="126"/>
      <c r="F208" s="126"/>
    </row>
    <row r="209" spans="2:6">
      <c r="B209" s="126"/>
      <c r="C209" s="126"/>
      <c r="D209" s="126"/>
      <c r="E209" s="126"/>
      <c r="F209" s="126"/>
    </row>
    <row r="210" spans="2:6">
      <c r="B210" s="126"/>
      <c r="C210" s="126"/>
      <c r="D210" s="126"/>
      <c r="E210" s="126"/>
      <c r="F210" s="126"/>
    </row>
    <row r="211" spans="2:6">
      <c r="B211" s="126"/>
      <c r="C211" s="126"/>
      <c r="D211" s="126"/>
      <c r="E211" s="126"/>
      <c r="F211" s="126"/>
    </row>
    <row r="212" spans="2:6">
      <c r="B212" s="126"/>
      <c r="C212" s="126"/>
      <c r="D212" s="126"/>
      <c r="E212" s="126"/>
      <c r="F212" s="126"/>
    </row>
    <row r="213" spans="2:6">
      <c r="B213" s="126"/>
      <c r="C213" s="126"/>
      <c r="D213" s="126"/>
      <c r="E213" s="126"/>
      <c r="F213" s="126"/>
    </row>
    <row r="214" spans="2:6">
      <c r="B214" s="126"/>
      <c r="C214" s="126"/>
      <c r="D214" s="126"/>
      <c r="E214" s="126"/>
      <c r="F214" s="126"/>
    </row>
    <row r="215" spans="2:6">
      <c r="B215" s="126"/>
      <c r="C215" s="126"/>
      <c r="D215" s="126"/>
      <c r="E215" s="126"/>
      <c r="F215" s="126"/>
    </row>
    <row r="216" spans="2:6">
      <c r="B216" s="126"/>
      <c r="C216" s="126"/>
      <c r="D216" s="126"/>
      <c r="E216" s="126"/>
      <c r="F216" s="126"/>
    </row>
    <row r="217" spans="2:6">
      <c r="B217" s="126"/>
      <c r="C217" s="126"/>
      <c r="D217" s="126"/>
      <c r="E217" s="126"/>
      <c r="F217" s="126"/>
    </row>
    <row r="218" spans="2:6">
      <c r="B218" s="126"/>
      <c r="C218" s="126"/>
      <c r="D218" s="126"/>
      <c r="E218" s="126"/>
      <c r="F218" s="126"/>
    </row>
    <row r="219" spans="2:6">
      <c r="B219" s="126"/>
      <c r="C219" s="126"/>
      <c r="D219" s="126"/>
      <c r="E219" s="126"/>
      <c r="F219" s="126"/>
    </row>
    <row r="220" spans="2:6">
      <c r="B220" s="126"/>
      <c r="C220" s="126"/>
      <c r="D220" s="126"/>
      <c r="E220" s="126"/>
      <c r="F220" s="126"/>
    </row>
    <row r="221" spans="2:6">
      <c r="B221" s="126"/>
      <c r="C221" s="126"/>
      <c r="D221" s="126"/>
      <c r="E221" s="126"/>
      <c r="F221" s="126"/>
    </row>
    <row r="222" spans="2:6">
      <c r="B222" s="126"/>
      <c r="C222" s="126"/>
      <c r="D222" s="126"/>
      <c r="E222" s="126"/>
      <c r="F222" s="126"/>
    </row>
    <row r="223" spans="2:6">
      <c r="B223" s="126"/>
      <c r="C223" s="126"/>
      <c r="D223" s="126"/>
      <c r="E223" s="126"/>
      <c r="F223" s="126"/>
    </row>
    <row r="224" spans="2:6">
      <c r="B224" s="126"/>
      <c r="C224" s="126"/>
      <c r="D224" s="126"/>
      <c r="E224" s="126"/>
      <c r="F224" s="126"/>
    </row>
    <row r="225" spans="2:6">
      <c r="B225" s="126"/>
      <c r="C225" s="126"/>
      <c r="D225" s="126"/>
      <c r="E225" s="126"/>
      <c r="F225" s="126"/>
    </row>
    <row r="226" spans="2:6">
      <c r="B226" s="126"/>
      <c r="C226" s="126"/>
      <c r="D226" s="126"/>
      <c r="E226" s="126"/>
      <c r="F226" s="126"/>
    </row>
    <row r="227" spans="2:6">
      <c r="B227" s="126"/>
      <c r="C227" s="126"/>
      <c r="D227" s="126"/>
      <c r="E227" s="126"/>
      <c r="F227" s="126"/>
    </row>
    <row r="228" spans="2:6">
      <c r="B228" s="126"/>
      <c r="C228" s="126"/>
      <c r="D228" s="126"/>
      <c r="E228" s="126"/>
      <c r="F228" s="126"/>
    </row>
    <row r="229" spans="2:6">
      <c r="B229" s="126"/>
      <c r="C229" s="126"/>
      <c r="D229" s="126"/>
      <c r="E229" s="126"/>
      <c r="F229" s="126"/>
    </row>
    <row r="230" spans="2:6">
      <c r="B230" s="126"/>
      <c r="C230" s="126"/>
      <c r="D230" s="126"/>
      <c r="E230" s="126"/>
      <c r="F230" s="126"/>
    </row>
    <row r="231" spans="2:6">
      <c r="B231" s="126"/>
      <c r="C231" s="126"/>
      <c r="D231" s="126"/>
      <c r="E231" s="126"/>
      <c r="F231" s="126"/>
    </row>
    <row r="232" spans="2:6">
      <c r="B232" s="126"/>
      <c r="C232" s="126"/>
      <c r="D232" s="126"/>
      <c r="E232" s="126"/>
      <c r="F232" s="126"/>
    </row>
    <row r="233" spans="2:6">
      <c r="B233" s="126"/>
      <c r="C233" s="126"/>
      <c r="D233" s="126"/>
      <c r="E233" s="126"/>
      <c r="F233" s="126"/>
    </row>
    <row r="234" spans="2:6">
      <c r="B234" s="126"/>
      <c r="C234" s="126"/>
      <c r="D234" s="126"/>
      <c r="E234" s="126"/>
      <c r="F234" s="126"/>
    </row>
    <row r="235" spans="2:6">
      <c r="B235" s="126"/>
      <c r="C235" s="126"/>
      <c r="D235" s="126"/>
      <c r="E235" s="126"/>
      <c r="F235" s="126"/>
    </row>
    <row r="236" spans="2:6">
      <c r="B236" s="126"/>
      <c r="C236" s="126"/>
      <c r="D236" s="126"/>
      <c r="E236" s="126"/>
      <c r="F236" s="126"/>
    </row>
    <row r="237" spans="2:6">
      <c r="B237" s="126"/>
      <c r="C237" s="126"/>
      <c r="D237" s="126"/>
      <c r="E237" s="126"/>
      <c r="F237" s="126"/>
    </row>
    <row r="238" spans="2:6">
      <c r="B238" s="126"/>
      <c r="C238" s="126"/>
      <c r="D238" s="126"/>
      <c r="E238" s="126"/>
      <c r="F238" s="126"/>
    </row>
    <row r="239" spans="2:6">
      <c r="B239" s="126"/>
      <c r="C239" s="126"/>
      <c r="D239" s="126"/>
      <c r="E239" s="126"/>
      <c r="F239" s="126"/>
    </row>
    <row r="240" spans="2:6">
      <c r="B240" s="126"/>
      <c r="C240" s="126"/>
      <c r="D240" s="126"/>
      <c r="E240" s="126"/>
      <c r="F240" s="126"/>
    </row>
    <row r="241" spans="2:6">
      <c r="B241" s="126"/>
      <c r="C241" s="126"/>
      <c r="D241" s="126"/>
      <c r="E241" s="126"/>
      <c r="F241" s="126"/>
    </row>
    <row r="242" spans="2:6">
      <c r="B242" s="126"/>
      <c r="C242" s="126"/>
      <c r="D242" s="126"/>
      <c r="E242" s="126"/>
      <c r="F242" s="126"/>
    </row>
    <row r="243" spans="2:6">
      <c r="B243" s="126"/>
      <c r="C243" s="126"/>
      <c r="D243" s="126"/>
      <c r="E243" s="126"/>
      <c r="F243" s="126"/>
    </row>
    <row r="244" spans="2:6">
      <c r="B244" s="126"/>
      <c r="C244" s="126"/>
      <c r="D244" s="126"/>
      <c r="E244" s="126"/>
      <c r="F244" s="126"/>
    </row>
    <row r="245" spans="2:6">
      <c r="B245" s="126"/>
      <c r="C245" s="126"/>
      <c r="D245" s="126"/>
      <c r="E245" s="126"/>
      <c r="F245" s="126"/>
    </row>
    <row r="246" spans="2:6">
      <c r="B246" s="126"/>
      <c r="C246" s="126"/>
      <c r="D246" s="126"/>
      <c r="E246" s="126"/>
      <c r="F246" s="126"/>
    </row>
    <row r="247" spans="2:6">
      <c r="B247" s="126"/>
      <c r="C247" s="126"/>
      <c r="D247" s="126"/>
      <c r="E247" s="126"/>
      <c r="F247" s="126"/>
    </row>
    <row r="248" spans="2:6">
      <c r="B248" s="126"/>
      <c r="C248" s="126"/>
      <c r="D248" s="126"/>
      <c r="E248" s="126"/>
      <c r="F248" s="126"/>
    </row>
    <row r="249" spans="2:6">
      <c r="B249" s="126"/>
      <c r="C249" s="126"/>
      <c r="D249" s="126"/>
      <c r="E249" s="126"/>
      <c r="F249" s="126"/>
    </row>
    <row r="250" spans="2:6">
      <c r="B250" s="126"/>
      <c r="C250" s="126"/>
      <c r="D250" s="126"/>
      <c r="E250" s="126"/>
      <c r="F250" s="126"/>
    </row>
    <row r="251" spans="2:6">
      <c r="B251" s="126"/>
      <c r="C251" s="126"/>
      <c r="D251" s="126"/>
      <c r="E251" s="126"/>
      <c r="F251" s="126"/>
    </row>
    <row r="252" spans="2:6">
      <c r="B252" s="126"/>
      <c r="C252" s="126"/>
      <c r="D252" s="126"/>
      <c r="E252" s="126"/>
      <c r="F252" s="126"/>
    </row>
    <row r="253" spans="2:6">
      <c r="B253" s="126"/>
      <c r="C253" s="126"/>
      <c r="D253" s="126"/>
      <c r="E253" s="126"/>
      <c r="F253" s="126"/>
    </row>
    <row r="254" spans="2:6">
      <c r="B254" s="126"/>
      <c r="C254" s="126"/>
      <c r="D254" s="126"/>
      <c r="E254" s="126"/>
      <c r="F254" s="126"/>
    </row>
    <row r="255" spans="2:6">
      <c r="B255" s="126"/>
      <c r="C255" s="126"/>
      <c r="D255" s="126"/>
      <c r="E255" s="126"/>
      <c r="F255" s="126"/>
    </row>
    <row r="256" spans="2:6">
      <c r="B256" s="126"/>
      <c r="C256" s="126"/>
      <c r="D256" s="126"/>
      <c r="E256" s="126"/>
      <c r="F256" s="126"/>
    </row>
    <row r="257" spans="2:6">
      <c r="B257" s="126"/>
      <c r="C257" s="126"/>
      <c r="D257" s="126"/>
      <c r="E257" s="126"/>
      <c r="F257" s="126"/>
    </row>
    <row r="258" spans="2:6">
      <c r="B258" s="126"/>
      <c r="C258" s="126"/>
      <c r="D258" s="126"/>
      <c r="E258" s="126"/>
      <c r="F258" s="126"/>
    </row>
    <row r="259" spans="2:6">
      <c r="B259" s="126"/>
      <c r="C259" s="126"/>
      <c r="D259" s="126"/>
      <c r="E259" s="126"/>
      <c r="F259" s="126"/>
    </row>
    <row r="260" spans="2:6">
      <c r="B260" s="126"/>
      <c r="C260" s="126"/>
      <c r="D260" s="126"/>
      <c r="E260" s="126"/>
      <c r="F260" s="126"/>
    </row>
    <row r="261" spans="2:6">
      <c r="B261" s="126"/>
      <c r="C261" s="126"/>
      <c r="D261" s="126"/>
      <c r="E261" s="126"/>
      <c r="F261" s="126"/>
    </row>
    <row r="262" spans="2:6">
      <c r="B262" s="126"/>
      <c r="C262" s="126"/>
      <c r="D262" s="126"/>
      <c r="E262" s="126"/>
      <c r="F262" s="126"/>
    </row>
    <row r="263" spans="2:6">
      <c r="B263" s="126"/>
      <c r="C263" s="126"/>
      <c r="D263" s="126"/>
      <c r="E263" s="126"/>
      <c r="F263" s="126"/>
    </row>
    <row r="264" spans="2:6">
      <c r="B264" s="126"/>
      <c r="C264" s="126"/>
      <c r="D264" s="126"/>
      <c r="E264" s="126"/>
      <c r="F264" s="126"/>
    </row>
    <row r="265" spans="2:6">
      <c r="B265" s="126"/>
      <c r="C265" s="126"/>
      <c r="D265" s="126"/>
      <c r="E265" s="126"/>
      <c r="F265" s="126"/>
    </row>
    <row r="266" spans="2:6">
      <c r="B266" s="126"/>
      <c r="C266" s="126"/>
      <c r="D266" s="126"/>
      <c r="E266" s="126"/>
      <c r="F266" s="126"/>
    </row>
    <row r="267" spans="2:6">
      <c r="B267" s="126"/>
      <c r="C267" s="126"/>
      <c r="D267" s="126"/>
      <c r="E267" s="126"/>
      <c r="F267" s="126"/>
    </row>
    <row r="268" spans="2:6">
      <c r="B268" s="126"/>
      <c r="C268" s="126"/>
      <c r="D268" s="126"/>
      <c r="E268" s="126"/>
      <c r="F268" s="126"/>
    </row>
    <row r="269" spans="2:6">
      <c r="B269" s="126"/>
      <c r="C269" s="126"/>
      <c r="D269" s="126"/>
      <c r="E269" s="126"/>
      <c r="F269" s="126"/>
    </row>
    <row r="270" spans="2:6">
      <c r="B270" s="126"/>
      <c r="C270" s="126"/>
      <c r="D270" s="126"/>
      <c r="E270" s="126"/>
      <c r="F270" s="126"/>
    </row>
    <row r="271" spans="2:6">
      <c r="B271" s="126"/>
      <c r="C271" s="126"/>
      <c r="D271" s="126"/>
      <c r="E271" s="126"/>
      <c r="F271" s="126"/>
    </row>
    <row r="272" spans="2:6">
      <c r="B272" s="126"/>
      <c r="C272" s="126"/>
      <c r="D272" s="126"/>
      <c r="E272" s="126"/>
      <c r="F272" s="126"/>
    </row>
    <row r="273" spans="2:6">
      <c r="B273" s="126"/>
      <c r="C273" s="126"/>
      <c r="D273" s="126"/>
      <c r="E273" s="126"/>
      <c r="F273" s="126"/>
    </row>
    <row r="274" spans="2:6">
      <c r="B274" s="126"/>
      <c r="C274" s="126"/>
      <c r="D274" s="126"/>
      <c r="E274" s="126"/>
      <c r="F274" s="126"/>
    </row>
    <row r="275" spans="2:6">
      <c r="B275" s="126"/>
      <c r="C275" s="126"/>
      <c r="D275" s="126"/>
      <c r="E275" s="126"/>
      <c r="F275" s="126"/>
    </row>
    <row r="276" spans="2:6">
      <c r="B276" s="126"/>
      <c r="C276" s="126"/>
      <c r="D276" s="126"/>
      <c r="E276" s="126"/>
      <c r="F276" s="126"/>
    </row>
    <row r="277" spans="2:6">
      <c r="B277" s="126"/>
      <c r="C277" s="126"/>
      <c r="D277" s="126"/>
      <c r="E277" s="126"/>
      <c r="F277" s="126"/>
    </row>
    <row r="278" spans="2:6">
      <c r="B278" s="126"/>
      <c r="C278" s="126"/>
      <c r="D278" s="126"/>
      <c r="E278" s="126"/>
      <c r="F278" s="126"/>
    </row>
    <row r="279" spans="2:6">
      <c r="B279" s="126"/>
      <c r="C279" s="126"/>
      <c r="D279" s="126"/>
      <c r="E279" s="126"/>
      <c r="F279" s="126"/>
    </row>
    <row r="280" spans="2:6">
      <c r="B280" s="126"/>
      <c r="C280" s="126"/>
      <c r="D280" s="126"/>
      <c r="E280" s="126"/>
      <c r="F280" s="126"/>
    </row>
    <row r="281" spans="2:6">
      <c r="B281" s="126"/>
      <c r="C281" s="126"/>
      <c r="D281" s="126"/>
      <c r="E281" s="126"/>
      <c r="F281" s="126"/>
    </row>
    <row r="282" spans="2:6">
      <c r="B282" s="126"/>
      <c r="C282" s="126"/>
      <c r="D282" s="126"/>
      <c r="E282" s="126"/>
      <c r="F282" s="126"/>
    </row>
    <row r="283" spans="2:6">
      <c r="B283" s="126"/>
      <c r="C283" s="126"/>
      <c r="D283" s="126"/>
      <c r="E283" s="126"/>
      <c r="F283" s="126"/>
    </row>
    <row r="284" spans="2:6">
      <c r="B284" s="126"/>
      <c r="C284" s="126"/>
      <c r="D284" s="126"/>
      <c r="E284" s="126"/>
      <c r="F284" s="126"/>
    </row>
    <row r="285" spans="2:6">
      <c r="B285" s="126"/>
      <c r="C285" s="126"/>
      <c r="D285" s="126"/>
      <c r="E285" s="126"/>
      <c r="F285" s="126"/>
    </row>
    <row r="286" spans="2:6">
      <c r="B286" s="126"/>
      <c r="C286" s="126"/>
      <c r="D286" s="126"/>
      <c r="E286" s="126"/>
      <c r="F286" s="126"/>
    </row>
    <row r="287" spans="2:6">
      <c r="B287" s="126"/>
      <c r="C287" s="126"/>
      <c r="D287" s="126"/>
      <c r="E287" s="126"/>
      <c r="F287" s="126"/>
    </row>
    <row r="288" spans="2:6">
      <c r="B288" s="126"/>
      <c r="C288" s="126"/>
      <c r="D288" s="126"/>
      <c r="E288" s="126"/>
      <c r="F288" s="126"/>
    </row>
    <row r="289" spans="2:6">
      <c r="B289" s="126"/>
      <c r="C289" s="126"/>
      <c r="D289" s="126"/>
      <c r="E289" s="126"/>
      <c r="F289" s="126"/>
    </row>
    <row r="290" spans="2:6">
      <c r="B290" s="126"/>
      <c r="C290" s="126"/>
      <c r="D290" s="126"/>
      <c r="E290" s="126"/>
      <c r="F290" s="126"/>
    </row>
    <row r="291" spans="2:6">
      <c r="B291" s="126"/>
      <c r="C291" s="126"/>
      <c r="D291" s="126"/>
      <c r="E291" s="126"/>
      <c r="F291" s="126"/>
    </row>
    <row r="292" spans="2:6">
      <c r="B292" s="126"/>
      <c r="C292" s="126"/>
      <c r="D292" s="126"/>
      <c r="E292" s="126"/>
      <c r="F292" s="126"/>
    </row>
    <row r="293" spans="2:6">
      <c r="B293" s="126"/>
      <c r="C293" s="126"/>
      <c r="D293" s="126"/>
      <c r="E293" s="126"/>
      <c r="F293" s="126"/>
    </row>
    <row r="294" spans="2:6">
      <c r="B294" s="126"/>
      <c r="C294" s="126"/>
      <c r="D294" s="126"/>
      <c r="E294" s="126"/>
      <c r="F294" s="126"/>
    </row>
    <row r="295" spans="2:6">
      <c r="B295" s="126"/>
      <c r="C295" s="126"/>
      <c r="D295" s="126"/>
      <c r="E295" s="126"/>
      <c r="F295" s="126"/>
    </row>
    <row r="296" spans="2:6">
      <c r="B296" s="126"/>
      <c r="C296" s="126"/>
      <c r="D296" s="126"/>
      <c r="E296" s="126"/>
      <c r="F296" s="126"/>
    </row>
    <row r="297" spans="2:6">
      <c r="B297" s="126"/>
      <c r="C297" s="126"/>
      <c r="D297" s="126"/>
      <c r="E297" s="126"/>
      <c r="F297" s="126"/>
    </row>
    <row r="298" spans="2:6">
      <c r="B298" s="126"/>
      <c r="C298" s="126"/>
      <c r="D298" s="126"/>
      <c r="E298" s="126"/>
      <c r="F298" s="126"/>
    </row>
    <row r="299" spans="2:6">
      <c r="B299" s="126"/>
      <c r="C299" s="126"/>
      <c r="D299" s="126"/>
      <c r="E299" s="126"/>
      <c r="F299" s="126"/>
    </row>
    <row r="300" spans="2:6">
      <c r="B300" s="126"/>
      <c r="C300" s="126"/>
      <c r="D300" s="126"/>
      <c r="E300" s="126"/>
      <c r="F300" s="126"/>
    </row>
    <row r="301" spans="2:6">
      <c r="B301" s="126"/>
      <c r="C301" s="126"/>
      <c r="D301" s="126"/>
      <c r="E301" s="126"/>
      <c r="F301" s="126"/>
    </row>
    <row r="302" spans="2:6">
      <c r="B302" s="126"/>
      <c r="C302" s="126"/>
      <c r="D302" s="126"/>
      <c r="E302" s="126"/>
      <c r="F302" s="126"/>
    </row>
    <row r="303" spans="2:6">
      <c r="B303" s="126"/>
      <c r="C303" s="126"/>
      <c r="D303" s="126"/>
      <c r="E303" s="126"/>
      <c r="F303" s="126"/>
    </row>
    <row r="304" spans="2:6">
      <c r="B304" s="126"/>
      <c r="C304" s="126"/>
      <c r="D304" s="126"/>
      <c r="E304" s="126"/>
      <c r="F304" s="126"/>
    </row>
    <row r="305" spans="2:6">
      <c r="B305" s="126"/>
      <c r="C305" s="126"/>
      <c r="D305" s="126"/>
      <c r="E305" s="126"/>
      <c r="F305" s="126"/>
    </row>
    <row r="306" spans="2:6">
      <c r="B306" s="126"/>
      <c r="C306" s="126"/>
      <c r="D306" s="126"/>
      <c r="E306" s="126"/>
      <c r="F306" s="126"/>
    </row>
    <row r="307" spans="2:6">
      <c r="B307" s="126"/>
      <c r="C307" s="126"/>
      <c r="D307" s="126"/>
      <c r="E307" s="126"/>
      <c r="F307" s="126"/>
    </row>
    <row r="308" spans="2:6">
      <c r="B308" s="126"/>
      <c r="C308" s="126"/>
      <c r="D308" s="126"/>
      <c r="E308" s="126"/>
      <c r="F308" s="126"/>
    </row>
    <row r="309" spans="2:6">
      <c r="B309" s="126"/>
      <c r="C309" s="126"/>
      <c r="D309" s="126"/>
      <c r="E309" s="126"/>
      <c r="F309" s="126"/>
    </row>
    <row r="310" spans="2:6">
      <c r="B310" s="126"/>
      <c r="C310" s="126"/>
      <c r="D310" s="126"/>
      <c r="E310" s="126"/>
      <c r="F310" s="126"/>
    </row>
    <row r="311" spans="2:6">
      <c r="B311" s="126"/>
      <c r="C311" s="126"/>
      <c r="D311" s="126"/>
      <c r="E311" s="126"/>
      <c r="F311" s="126"/>
    </row>
    <row r="312" spans="2:6">
      <c r="B312" s="126"/>
      <c r="C312" s="126"/>
      <c r="D312" s="126"/>
      <c r="E312" s="126"/>
      <c r="F312" s="126"/>
    </row>
    <row r="313" spans="2:6">
      <c r="B313" s="126"/>
      <c r="C313" s="126"/>
      <c r="D313" s="126"/>
      <c r="E313" s="126"/>
      <c r="F313" s="126"/>
    </row>
    <row r="314" spans="2:6">
      <c r="B314" s="126"/>
      <c r="C314" s="126"/>
      <c r="D314" s="126"/>
      <c r="E314" s="126"/>
      <c r="F314" s="126"/>
    </row>
    <row r="315" spans="2:6">
      <c r="B315" s="126"/>
      <c r="C315" s="126"/>
      <c r="D315" s="126"/>
      <c r="E315" s="126"/>
      <c r="F315" s="126"/>
    </row>
    <row r="316" spans="2:6">
      <c r="B316" s="126"/>
      <c r="C316" s="126"/>
      <c r="D316" s="126"/>
      <c r="E316" s="126"/>
      <c r="F316" s="126"/>
    </row>
    <row r="317" spans="2:6">
      <c r="B317" s="126"/>
      <c r="C317" s="126"/>
      <c r="D317" s="126"/>
      <c r="E317" s="126"/>
      <c r="F317" s="126"/>
    </row>
    <row r="318" spans="2:6">
      <c r="B318" s="126"/>
      <c r="C318" s="126"/>
      <c r="D318" s="126"/>
      <c r="E318" s="126"/>
      <c r="F318" s="126"/>
    </row>
    <row r="319" spans="2:6">
      <c r="B319" s="126"/>
      <c r="C319" s="126"/>
      <c r="D319" s="126"/>
      <c r="E319" s="126"/>
      <c r="F319" s="126"/>
    </row>
    <row r="320" spans="2:6">
      <c r="B320" s="126"/>
      <c r="C320" s="126"/>
      <c r="D320" s="126"/>
      <c r="E320" s="126"/>
      <c r="F320" s="126"/>
    </row>
    <row r="321" spans="2:6">
      <c r="B321" s="126"/>
      <c r="C321" s="126"/>
      <c r="D321" s="126"/>
      <c r="E321" s="126"/>
      <c r="F321" s="126"/>
    </row>
    <row r="322" spans="2:6">
      <c r="B322" s="126"/>
      <c r="C322" s="126"/>
      <c r="D322" s="126"/>
      <c r="E322" s="126"/>
      <c r="F322" s="126"/>
    </row>
    <row r="323" spans="2:6">
      <c r="B323" s="126"/>
      <c r="C323" s="126"/>
      <c r="D323" s="126"/>
      <c r="E323" s="126"/>
      <c r="F323" s="126"/>
    </row>
    <row r="324" spans="2:6">
      <c r="B324" s="126"/>
      <c r="C324" s="126"/>
      <c r="D324" s="126"/>
      <c r="E324" s="126"/>
      <c r="F324" s="126"/>
    </row>
    <row r="325" spans="2:6">
      <c r="B325" s="126"/>
      <c r="C325" s="126"/>
      <c r="D325" s="126"/>
      <c r="E325" s="126"/>
      <c r="F325" s="126"/>
    </row>
    <row r="326" spans="2:6">
      <c r="B326" s="126"/>
      <c r="C326" s="126"/>
      <c r="D326" s="126"/>
      <c r="E326" s="126"/>
      <c r="F326" s="126"/>
    </row>
    <row r="327" spans="2:6">
      <c r="B327" s="126"/>
      <c r="C327" s="126"/>
      <c r="D327" s="126"/>
      <c r="E327" s="126"/>
      <c r="F327" s="126"/>
    </row>
    <row r="328" spans="2:6">
      <c r="B328" s="126"/>
      <c r="C328" s="126"/>
      <c r="D328" s="126"/>
      <c r="E328" s="126"/>
      <c r="F328" s="126"/>
    </row>
    <row r="329" spans="2:6">
      <c r="B329" s="126"/>
      <c r="C329" s="126"/>
      <c r="D329" s="126"/>
      <c r="E329" s="126"/>
      <c r="F329" s="126"/>
    </row>
    <row r="330" spans="2:6">
      <c r="B330" s="126"/>
      <c r="C330" s="126"/>
      <c r="D330" s="126"/>
      <c r="E330" s="126"/>
      <c r="F330" s="126"/>
    </row>
    <row r="331" spans="2:6">
      <c r="B331" s="126"/>
      <c r="C331" s="126"/>
      <c r="D331" s="126"/>
      <c r="E331" s="126"/>
      <c r="F331" s="126"/>
    </row>
    <row r="332" spans="2:6">
      <c r="B332" s="126"/>
      <c r="C332" s="126"/>
      <c r="D332" s="126"/>
      <c r="E332" s="126"/>
      <c r="F332" s="126"/>
    </row>
    <row r="333" spans="2:6">
      <c r="B333" s="126"/>
      <c r="C333" s="126"/>
      <c r="D333" s="126"/>
      <c r="E333" s="126"/>
      <c r="F333" s="126"/>
    </row>
    <row r="334" spans="2:6">
      <c r="B334" s="126"/>
      <c r="C334" s="126"/>
      <c r="D334" s="126"/>
      <c r="E334" s="126"/>
      <c r="F334" s="126"/>
    </row>
    <row r="335" spans="2:6">
      <c r="B335" s="126"/>
      <c r="C335" s="126"/>
      <c r="D335" s="126"/>
      <c r="E335" s="126"/>
      <c r="F335" s="126"/>
    </row>
    <row r="336" spans="2:6">
      <c r="B336" s="126"/>
      <c r="C336" s="126"/>
      <c r="D336" s="126"/>
      <c r="E336" s="126"/>
      <c r="F336" s="126"/>
    </row>
    <row r="337" spans="2:6">
      <c r="B337" s="126"/>
      <c r="C337" s="126"/>
      <c r="D337" s="126"/>
      <c r="E337" s="126"/>
      <c r="F337" s="126"/>
    </row>
    <row r="338" spans="2:6">
      <c r="B338" s="126"/>
      <c r="C338" s="126"/>
      <c r="D338" s="126"/>
      <c r="E338" s="126"/>
      <c r="F338" s="126"/>
    </row>
    <row r="339" spans="2:6">
      <c r="B339" s="126"/>
      <c r="C339" s="126"/>
      <c r="D339" s="126"/>
      <c r="E339" s="126"/>
      <c r="F339" s="126"/>
    </row>
    <row r="340" spans="2:6">
      <c r="B340" s="126"/>
      <c r="C340" s="126"/>
      <c r="D340" s="126"/>
      <c r="E340" s="126"/>
      <c r="F340" s="126"/>
    </row>
    <row r="341" spans="2:6">
      <c r="B341" s="126"/>
      <c r="C341" s="126"/>
      <c r="D341" s="126"/>
      <c r="E341" s="126"/>
      <c r="F341" s="126"/>
    </row>
    <row r="342" spans="2:6">
      <c r="B342" s="126"/>
      <c r="C342" s="126"/>
      <c r="D342" s="126"/>
      <c r="E342" s="126"/>
      <c r="F342" s="126"/>
    </row>
    <row r="343" spans="2:6">
      <c r="B343" s="126"/>
      <c r="C343" s="126"/>
      <c r="D343" s="126"/>
      <c r="E343" s="126"/>
      <c r="F343" s="126"/>
    </row>
    <row r="344" spans="2:6">
      <c r="B344" s="126"/>
      <c r="C344" s="126"/>
      <c r="D344" s="126"/>
      <c r="E344" s="126"/>
      <c r="F344" s="126"/>
    </row>
    <row r="345" spans="2:6">
      <c r="B345" s="126"/>
      <c r="C345" s="126"/>
      <c r="D345" s="126"/>
      <c r="E345" s="126"/>
      <c r="F345" s="126"/>
    </row>
    <row r="346" spans="2:6">
      <c r="B346" s="126"/>
      <c r="C346" s="126"/>
      <c r="D346" s="126"/>
      <c r="E346" s="126"/>
      <c r="F346" s="126"/>
    </row>
    <row r="347" spans="2:6">
      <c r="B347" s="126"/>
      <c r="C347" s="126"/>
      <c r="D347" s="126"/>
      <c r="E347" s="126"/>
      <c r="F347" s="126"/>
    </row>
    <row r="348" spans="2:6">
      <c r="B348" s="126"/>
      <c r="C348" s="126"/>
      <c r="D348" s="126"/>
      <c r="E348" s="126"/>
      <c r="F348" s="126"/>
    </row>
    <row r="349" spans="2:6">
      <c r="B349" s="126"/>
      <c r="C349" s="126"/>
      <c r="D349" s="126"/>
      <c r="E349" s="126"/>
      <c r="F349" s="126"/>
    </row>
    <row r="350" spans="2:6">
      <c r="B350" s="126"/>
      <c r="C350" s="126"/>
      <c r="D350" s="126"/>
      <c r="E350" s="126"/>
      <c r="F350" s="126"/>
    </row>
    <row r="351" spans="2:6">
      <c r="B351" s="126"/>
      <c r="C351" s="126"/>
      <c r="D351" s="126"/>
      <c r="E351" s="126"/>
      <c r="F351" s="126"/>
    </row>
    <row r="352" spans="2:6">
      <c r="B352" s="126"/>
      <c r="C352" s="126"/>
      <c r="D352" s="126"/>
      <c r="E352" s="126"/>
      <c r="F352" s="126"/>
    </row>
    <row r="353" spans="2:6">
      <c r="B353" s="126"/>
      <c r="C353" s="126"/>
      <c r="D353" s="126"/>
      <c r="E353" s="126"/>
      <c r="F353" s="126"/>
    </row>
    <row r="354" spans="2:6">
      <c r="B354" s="126"/>
      <c r="C354" s="126"/>
      <c r="D354" s="126"/>
      <c r="E354" s="126"/>
      <c r="F354" s="126"/>
    </row>
    <row r="355" spans="2:6">
      <c r="B355" s="126"/>
      <c r="C355" s="126"/>
      <c r="D355" s="126"/>
      <c r="E355" s="126"/>
      <c r="F355" s="126"/>
    </row>
    <row r="356" spans="2:6">
      <c r="B356" s="126"/>
      <c r="C356" s="126"/>
      <c r="D356" s="126"/>
      <c r="E356" s="126"/>
      <c r="F356" s="126"/>
    </row>
    <row r="357" spans="2:6">
      <c r="B357" s="126"/>
      <c r="C357" s="126"/>
      <c r="D357" s="126"/>
      <c r="E357" s="126"/>
      <c r="F357" s="126"/>
    </row>
    <row r="358" spans="2:6">
      <c r="B358" s="126"/>
      <c r="C358" s="126"/>
      <c r="D358" s="126"/>
      <c r="E358" s="126"/>
      <c r="F358" s="126"/>
    </row>
    <row r="359" spans="2:6">
      <c r="B359" s="126"/>
      <c r="C359" s="126"/>
      <c r="D359" s="126"/>
      <c r="E359" s="126"/>
      <c r="F359" s="126"/>
    </row>
    <row r="360" spans="2:6">
      <c r="B360" s="126"/>
      <c r="C360" s="126"/>
      <c r="D360" s="126"/>
      <c r="E360" s="126"/>
      <c r="F360" s="126"/>
    </row>
    <row r="361" spans="2:6">
      <c r="B361" s="126"/>
      <c r="C361" s="126"/>
      <c r="D361" s="126"/>
      <c r="E361" s="126"/>
      <c r="F361" s="126"/>
    </row>
    <row r="362" spans="2:6">
      <c r="B362" s="126"/>
      <c r="C362" s="126"/>
      <c r="D362" s="126"/>
      <c r="E362" s="126"/>
      <c r="F362" s="126"/>
    </row>
    <row r="363" spans="2:6">
      <c r="B363" s="126"/>
      <c r="C363" s="126"/>
      <c r="D363" s="126"/>
      <c r="E363" s="126"/>
      <c r="F363" s="126"/>
    </row>
    <row r="364" spans="2:6">
      <c r="B364" s="126"/>
      <c r="C364" s="126"/>
      <c r="D364" s="126"/>
      <c r="E364" s="126"/>
      <c r="F364" s="126"/>
    </row>
    <row r="365" spans="2:6">
      <c r="B365" s="126"/>
      <c r="C365" s="126"/>
      <c r="D365" s="126"/>
      <c r="E365" s="126"/>
      <c r="F365" s="126"/>
    </row>
    <row r="366" spans="2:6">
      <c r="B366" s="126"/>
      <c r="C366" s="126"/>
      <c r="D366" s="126"/>
      <c r="E366" s="126"/>
      <c r="F366" s="126"/>
    </row>
    <row r="367" spans="2:6">
      <c r="B367" s="126"/>
      <c r="C367" s="126"/>
      <c r="D367" s="126"/>
      <c r="E367" s="126"/>
      <c r="F367" s="126"/>
    </row>
    <row r="368" spans="2:6">
      <c r="B368" s="126"/>
      <c r="C368" s="126"/>
      <c r="D368" s="126"/>
      <c r="E368" s="126"/>
      <c r="F368" s="126"/>
    </row>
    <row r="369" spans="2:6">
      <c r="B369" s="126"/>
      <c r="C369" s="126"/>
      <c r="D369" s="126"/>
      <c r="E369" s="126"/>
      <c r="F369" s="126"/>
    </row>
    <row r="370" spans="2:6">
      <c r="B370" s="126"/>
      <c r="C370" s="126"/>
      <c r="D370" s="126"/>
      <c r="E370" s="126"/>
      <c r="F370" s="126"/>
    </row>
    <row r="371" spans="2:6">
      <c r="B371" s="126"/>
      <c r="C371" s="126"/>
      <c r="D371" s="126"/>
      <c r="E371" s="126"/>
      <c r="F371" s="126"/>
    </row>
    <row r="372" spans="2:6">
      <c r="B372" s="126"/>
      <c r="C372" s="126"/>
      <c r="D372" s="126"/>
      <c r="E372" s="126"/>
      <c r="F372" s="126"/>
    </row>
    <row r="373" spans="2:6">
      <c r="B373" s="126"/>
      <c r="C373" s="126"/>
      <c r="D373" s="126"/>
      <c r="E373" s="126"/>
      <c r="F373" s="126"/>
    </row>
    <row r="374" spans="2:6">
      <c r="B374" s="126"/>
      <c r="C374" s="126"/>
      <c r="D374" s="126"/>
      <c r="E374" s="126"/>
      <c r="F374" s="126"/>
    </row>
    <row r="375" spans="2:6">
      <c r="B375" s="126"/>
      <c r="C375" s="126"/>
      <c r="D375" s="126"/>
      <c r="E375" s="126"/>
      <c r="F375" s="126"/>
    </row>
    <row r="376" spans="2:6">
      <c r="B376" s="126"/>
      <c r="C376" s="126"/>
      <c r="D376" s="126"/>
      <c r="E376" s="126"/>
      <c r="F376" s="126"/>
    </row>
    <row r="377" spans="2:6">
      <c r="B377" s="126"/>
      <c r="C377" s="126"/>
      <c r="D377" s="126"/>
      <c r="E377" s="126"/>
      <c r="F377" s="126"/>
    </row>
    <row r="378" spans="2:6">
      <c r="B378" s="126"/>
      <c r="C378" s="126"/>
      <c r="D378" s="126"/>
      <c r="E378" s="126"/>
      <c r="F378" s="126"/>
    </row>
    <row r="379" spans="2:6">
      <c r="B379" s="126"/>
      <c r="C379" s="126"/>
      <c r="D379" s="126"/>
      <c r="E379" s="126"/>
      <c r="F379" s="126"/>
    </row>
    <row r="380" spans="2:6">
      <c r="B380" s="126"/>
      <c r="C380" s="126"/>
      <c r="D380" s="126"/>
      <c r="E380" s="126"/>
      <c r="F380" s="126"/>
    </row>
    <row r="381" spans="2:6">
      <c r="B381" s="126"/>
      <c r="C381" s="126"/>
      <c r="D381" s="126"/>
      <c r="E381" s="126"/>
      <c r="F381" s="126"/>
    </row>
    <row r="382" spans="2:6">
      <c r="B382" s="126"/>
      <c r="C382" s="126"/>
      <c r="D382" s="126"/>
      <c r="E382" s="126"/>
      <c r="F382" s="126"/>
    </row>
    <row r="383" spans="2:6">
      <c r="B383" s="126"/>
      <c r="C383" s="126"/>
      <c r="D383" s="126"/>
      <c r="E383" s="126"/>
      <c r="F383" s="126"/>
    </row>
    <row r="384" spans="2:6">
      <c r="B384" s="126"/>
      <c r="C384" s="126"/>
      <c r="D384" s="126"/>
      <c r="E384" s="126"/>
      <c r="F384" s="126"/>
    </row>
    <row r="385" spans="2:6">
      <c r="B385" s="126"/>
      <c r="C385" s="126"/>
      <c r="D385" s="126"/>
      <c r="E385" s="126"/>
      <c r="F385" s="126"/>
    </row>
    <row r="386" spans="2:6">
      <c r="B386" s="126"/>
      <c r="C386" s="126"/>
      <c r="D386" s="126"/>
      <c r="E386" s="126"/>
      <c r="F386" s="126"/>
    </row>
    <row r="387" spans="2:6">
      <c r="B387" s="126"/>
      <c r="C387" s="126"/>
      <c r="D387" s="126"/>
      <c r="E387" s="126"/>
      <c r="F387" s="126"/>
    </row>
    <row r="388" spans="2:6">
      <c r="B388" s="126"/>
      <c r="C388" s="126"/>
      <c r="D388" s="126"/>
      <c r="E388" s="126"/>
      <c r="F388" s="126"/>
    </row>
    <row r="389" spans="2:6">
      <c r="B389" s="126"/>
      <c r="C389" s="126"/>
      <c r="D389" s="126"/>
      <c r="E389" s="126"/>
      <c r="F389" s="126"/>
    </row>
    <row r="390" spans="2:6">
      <c r="B390" s="126"/>
      <c r="C390" s="126"/>
      <c r="D390" s="126"/>
      <c r="E390" s="126"/>
      <c r="F390" s="126"/>
    </row>
    <row r="391" spans="2:6">
      <c r="B391" s="126"/>
      <c r="C391" s="126"/>
      <c r="D391" s="126"/>
      <c r="E391" s="126"/>
      <c r="F391" s="126"/>
    </row>
    <row r="392" spans="2:6">
      <c r="B392" s="126"/>
      <c r="C392" s="126"/>
      <c r="D392" s="126"/>
      <c r="E392" s="126"/>
      <c r="F392" s="126"/>
    </row>
    <row r="393" spans="2:6">
      <c r="B393" s="126"/>
      <c r="C393" s="126"/>
      <c r="D393" s="126"/>
      <c r="E393" s="126"/>
      <c r="F393" s="126"/>
    </row>
    <row r="394" spans="2:6">
      <c r="B394" s="126"/>
      <c r="C394" s="126"/>
      <c r="D394" s="126"/>
      <c r="E394" s="126"/>
      <c r="F394" s="126"/>
    </row>
    <row r="395" spans="2:6">
      <c r="B395" s="126"/>
      <c r="C395" s="126"/>
      <c r="D395" s="126"/>
      <c r="E395" s="126"/>
      <c r="F395" s="126"/>
    </row>
    <row r="396" spans="2:6">
      <c r="B396" s="126"/>
      <c r="C396" s="126"/>
      <c r="D396" s="126"/>
      <c r="E396" s="126"/>
      <c r="F396" s="126"/>
    </row>
    <row r="397" spans="2:6">
      <c r="B397" s="126"/>
      <c r="C397" s="126"/>
      <c r="D397" s="126"/>
      <c r="E397" s="126"/>
      <c r="F397" s="126"/>
    </row>
    <row r="398" spans="2:6">
      <c r="B398" s="126"/>
      <c r="C398" s="126"/>
      <c r="D398" s="126"/>
      <c r="E398" s="126"/>
      <c r="F398" s="126"/>
    </row>
    <row r="399" spans="2:6">
      <c r="B399" s="126"/>
      <c r="C399" s="126"/>
      <c r="D399" s="126"/>
      <c r="E399" s="126"/>
      <c r="F399" s="126"/>
    </row>
    <row r="400" spans="2:6">
      <c r="B400" s="126"/>
      <c r="C400" s="126"/>
      <c r="D400" s="126"/>
      <c r="E400" s="126"/>
      <c r="F400" s="126"/>
    </row>
    <row r="401" spans="2:6">
      <c r="B401" s="126"/>
      <c r="C401" s="126"/>
      <c r="D401" s="126"/>
      <c r="E401" s="126"/>
      <c r="F401" s="126"/>
    </row>
    <row r="402" spans="2:6">
      <c r="B402" s="126"/>
      <c r="C402" s="126"/>
      <c r="D402" s="126"/>
      <c r="E402" s="126"/>
      <c r="F402" s="126"/>
    </row>
    <row r="403" spans="2:6">
      <c r="B403" s="126"/>
      <c r="C403" s="126"/>
      <c r="D403" s="126"/>
      <c r="E403" s="126"/>
      <c r="F403" s="126"/>
    </row>
    <row r="404" spans="2:6">
      <c r="B404" s="126"/>
      <c r="C404" s="126"/>
      <c r="D404" s="126"/>
      <c r="E404" s="126"/>
      <c r="F404" s="126"/>
    </row>
    <row r="405" spans="2:6">
      <c r="B405" s="126"/>
      <c r="C405" s="126"/>
      <c r="D405" s="126"/>
      <c r="E405" s="126"/>
      <c r="F405" s="126"/>
    </row>
    <row r="406" spans="2:6">
      <c r="B406" s="126"/>
      <c r="C406" s="126"/>
      <c r="D406" s="126"/>
      <c r="E406" s="126"/>
      <c r="F406" s="126"/>
    </row>
    <row r="407" spans="2:6">
      <c r="B407" s="126"/>
      <c r="C407" s="126"/>
      <c r="D407" s="126"/>
      <c r="E407" s="126"/>
      <c r="F407" s="126"/>
    </row>
    <row r="408" spans="2:6">
      <c r="B408" s="126"/>
      <c r="C408" s="126"/>
      <c r="D408" s="126"/>
      <c r="E408" s="126"/>
      <c r="F408" s="126"/>
    </row>
    <row r="409" spans="2:6">
      <c r="B409" s="126"/>
      <c r="C409" s="126"/>
      <c r="D409" s="126"/>
      <c r="E409" s="126"/>
      <c r="F409" s="126"/>
    </row>
    <row r="410" spans="2:6">
      <c r="B410" s="126"/>
      <c r="C410" s="126"/>
      <c r="D410" s="126"/>
      <c r="E410" s="126"/>
      <c r="F410" s="126"/>
    </row>
    <row r="411" spans="2:6">
      <c r="B411" s="126"/>
      <c r="C411" s="126"/>
      <c r="D411" s="126"/>
      <c r="E411" s="126"/>
      <c r="F411" s="126"/>
    </row>
    <row r="412" spans="2:6">
      <c r="B412" s="126"/>
      <c r="C412" s="126"/>
      <c r="D412" s="126"/>
      <c r="E412" s="126"/>
      <c r="F412" s="126"/>
    </row>
    <row r="413" spans="2:6">
      <c r="B413" s="126"/>
      <c r="C413" s="126"/>
      <c r="D413" s="126"/>
      <c r="E413" s="126"/>
      <c r="F413" s="126"/>
    </row>
    <row r="414" spans="2:6">
      <c r="B414" s="126"/>
      <c r="C414" s="126"/>
      <c r="D414" s="126"/>
      <c r="E414" s="126"/>
      <c r="F414" s="126"/>
    </row>
    <row r="415" spans="2:6">
      <c r="B415" s="126"/>
      <c r="C415" s="126"/>
      <c r="D415" s="126"/>
      <c r="E415" s="126"/>
      <c r="F415" s="126"/>
    </row>
    <row r="416" spans="2:6">
      <c r="B416" s="126"/>
      <c r="C416" s="126"/>
      <c r="D416" s="126"/>
      <c r="E416" s="126"/>
      <c r="F416" s="126"/>
    </row>
    <row r="417" spans="2:6">
      <c r="B417" s="126"/>
      <c r="C417" s="126"/>
      <c r="D417" s="126"/>
      <c r="E417" s="126"/>
      <c r="F417" s="126"/>
    </row>
    <row r="418" spans="2:6">
      <c r="B418" s="126"/>
      <c r="C418" s="126"/>
      <c r="D418" s="126"/>
      <c r="E418" s="126"/>
      <c r="F418" s="126"/>
    </row>
    <row r="419" spans="2:6">
      <c r="B419" s="126"/>
      <c r="C419" s="126"/>
      <c r="D419" s="126"/>
      <c r="E419" s="126"/>
      <c r="F419" s="126"/>
    </row>
    <row r="420" spans="2:6">
      <c r="B420" s="126"/>
      <c r="C420" s="126"/>
      <c r="D420" s="126"/>
      <c r="E420" s="126"/>
      <c r="F420" s="126"/>
    </row>
    <row r="421" spans="2:6">
      <c r="B421" s="126"/>
      <c r="C421" s="126"/>
      <c r="D421" s="126"/>
      <c r="E421" s="126"/>
      <c r="F421" s="126"/>
    </row>
    <row r="422" spans="2:6">
      <c r="B422" s="126"/>
      <c r="C422" s="126"/>
      <c r="D422" s="126"/>
      <c r="E422" s="126"/>
      <c r="F422" s="126"/>
    </row>
    <row r="423" spans="2:6">
      <c r="B423" s="126"/>
      <c r="C423" s="126"/>
      <c r="D423" s="126"/>
      <c r="E423" s="126"/>
      <c r="F423" s="126"/>
    </row>
    <row r="424" spans="2:6">
      <c r="B424" s="126"/>
      <c r="C424" s="126"/>
      <c r="D424" s="126"/>
      <c r="E424" s="126"/>
      <c r="F424" s="126"/>
    </row>
    <row r="425" spans="2:6">
      <c r="B425" s="126"/>
      <c r="C425" s="126"/>
      <c r="D425" s="126"/>
      <c r="E425" s="126"/>
      <c r="F425" s="126"/>
    </row>
    <row r="426" spans="2:6">
      <c r="B426" s="126"/>
      <c r="C426" s="126"/>
      <c r="D426" s="126"/>
      <c r="E426" s="126"/>
      <c r="F426" s="126"/>
    </row>
    <row r="427" spans="2:6">
      <c r="B427" s="126"/>
      <c r="C427" s="126"/>
      <c r="D427" s="126"/>
      <c r="E427" s="126"/>
      <c r="F427" s="126"/>
    </row>
    <row r="428" spans="2:6">
      <c r="B428" s="126"/>
      <c r="C428" s="126"/>
      <c r="D428" s="126"/>
      <c r="E428" s="126"/>
      <c r="F428" s="126"/>
    </row>
    <row r="429" spans="2:6">
      <c r="B429" s="126"/>
      <c r="C429" s="126"/>
      <c r="D429" s="126"/>
      <c r="E429" s="126"/>
      <c r="F429" s="126"/>
    </row>
    <row r="430" spans="2:6">
      <c r="B430" s="126"/>
      <c r="C430" s="126"/>
      <c r="D430" s="126"/>
      <c r="E430" s="126"/>
      <c r="F430" s="126"/>
    </row>
    <row r="431" spans="2:6">
      <c r="B431" s="126"/>
      <c r="C431" s="126"/>
      <c r="D431" s="126"/>
      <c r="E431" s="126"/>
      <c r="F431" s="126"/>
    </row>
    <row r="432" spans="2:6">
      <c r="B432" s="126"/>
      <c r="C432" s="126"/>
      <c r="D432" s="126"/>
      <c r="E432" s="126"/>
      <c r="F432" s="126"/>
    </row>
    <row r="433" spans="2:6">
      <c r="B433" s="126"/>
      <c r="C433" s="126"/>
      <c r="D433" s="126"/>
      <c r="E433" s="126"/>
      <c r="F433" s="126"/>
    </row>
    <row r="434" spans="2:6">
      <c r="B434" s="126"/>
      <c r="C434" s="126"/>
      <c r="D434" s="126"/>
      <c r="E434" s="126"/>
      <c r="F434" s="126"/>
    </row>
    <row r="435" spans="2:6">
      <c r="B435" s="126"/>
      <c r="C435" s="126"/>
      <c r="D435" s="126"/>
      <c r="E435" s="126"/>
      <c r="F435" s="126"/>
    </row>
    <row r="436" spans="2:6">
      <c r="B436" s="126"/>
      <c r="C436" s="126"/>
      <c r="D436" s="126"/>
      <c r="E436" s="126"/>
      <c r="F436" s="126"/>
    </row>
    <row r="437" spans="2:6">
      <c r="B437" s="126"/>
      <c r="C437" s="126"/>
      <c r="D437" s="126"/>
      <c r="E437" s="126"/>
      <c r="F437" s="126"/>
    </row>
    <row r="438" spans="2:6">
      <c r="B438" s="126"/>
      <c r="C438" s="126"/>
      <c r="D438" s="126"/>
      <c r="E438" s="126"/>
      <c r="F438" s="126"/>
    </row>
    <row r="439" spans="2:6">
      <c r="B439" s="126"/>
      <c r="C439" s="126"/>
      <c r="D439" s="126"/>
      <c r="E439" s="126"/>
      <c r="F439" s="126"/>
    </row>
    <row r="440" spans="2:6">
      <c r="B440" s="126"/>
      <c r="C440" s="126"/>
      <c r="D440" s="126"/>
      <c r="E440" s="126"/>
      <c r="F440" s="126"/>
    </row>
    <row r="441" spans="2:6">
      <c r="B441" s="126"/>
      <c r="C441" s="126"/>
      <c r="D441" s="126"/>
      <c r="E441" s="126"/>
      <c r="F441" s="126"/>
    </row>
    <row r="442" spans="2:6">
      <c r="B442" s="126"/>
      <c r="C442" s="126"/>
      <c r="D442" s="126"/>
      <c r="E442" s="126"/>
      <c r="F442" s="126"/>
    </row>
    <row r="443" spans="2:6">
      <c r="B443" s="126"/>
      <c r="C443" s="126"/>
      <c r="D443" s="126"/>
      <c r="E443" s="126"/>
      <c r="F443" s="126"/>
    </row>
    <row r="444" spans="2:6">
      <c r="B444" s="126"/>
      <c r="C444" s="126"/>
      <c r="D444" s="126"/>
      <c r="E444" s="126"/>
      <c r="F444" s="126"/>
    </row>
    <row r="445" spans="2:6">
      <c r="B445" s="126"/>
      <c r="C445" s="126"/>
      <c r="D445" s="126"/>
      <c r="E445" s="126"/>
      <c r="F445" s="126"/>
    </row>
    <row r="446" spans="2:6">
      <c r="B446" s="126"/>
      <c r="C446" s="126"/>
      <c r="D446" s="126"/>
      <c r="E446" s="126"/>
      <c r="F446" s="126"/>
    </row>
    <row r="447" spans="2:6">
      <c r="B447" s="126"/>
      <c r="C447" s="126"/>
      <c r="D447" s="126"/>
      <c r="E447" s="126"/>
      <c r="F447" s="126"/>
    </row>
    <row r="448" spans="2:6">
      <c r="B448" s="126"/>
      <c r="C448" s="126"/>
      <c r="D448" s="126"/>
      <c r="E448" s="126"/>
      <c r="F448" s="126"/>
    </row>
    <row r="449" spans="2:6">
      <c r="B449" s="126"/>
      <c r="C449" s="126"/>
      <c r="D449" s="126"/>
      <c r="E449" s="126"/>
      <c r="F449" s="126"/>
    </row>
    <row r="450" spans="2:6">
      <c r="B450" s="126"/>
      <c r="C450" s="126"/>
      <c r="D450" s="126"/>
      <c r="E450" s="126"/>
      <c r="F450" s="126"/>
    </row>
    <row r="451" spans="2:6">
      <c r="B451" s="126"/>
      <c r="C451" s="126"/>
      <c r="D451" s="126"/>
      <c r="E451" s="126"/>
      <c r="F451" s="126"/>
    </row>
    <row r="452" spans="2:6">
      <c r="B452" s="126"/>
      <c r="C452" s="126"/>
      <c r="D452" s="126"/>
      <c r="E452" s="126"/>
      <c r="F452" s="126"/>
    </row>
    <row r="453" spans="2:6">
      <c r="B453" s="126"/>
      <c r="C453" s="126"/>
      <c r="D453" s="126"/>
      <c r="E453" s="126"/>
      <c r="F453" s="126"/>
    </row>
    <row r="454" spans="2:6">
      <c r="B454" s="126"/>
      <c r="C454" s="126"/>
      <c r="D454" s="126"/>
      <c r="E454" s="126"/>
      <c r="F454" s="126"/>
    </row>
    <row r="455" spans="2:6">
      <c r="B455" s="126"/>
      <c r="C455" s="126"/>
      <c r="D455" s="126"/>
      <c r="E455" s="126"/>
      <c r="F455" s="126"/>
    </row>
    <row r="456" spans="2:6">
      <c r="B456" s="126"/>
      <c r="C456" s="126"/>
      <c r="D456" s="126"/>
      <c r="E456" s="126"/>
      <c r="F456" s="126"/>
    </row>
    <row r="457" spans="2:6">
      <c r="B457" s="126"/>
      <c r="C457" s="126"/>
      <c r="D457" s="126"/>
      <c r="E457" s="126"/>
      <c r="F457" s="126"/>
    </row>
    <row r="458" spans="2:6">
      <c r="B458" s="126"/>
      <c r="C458" s="126"/>
      <c r="D458" s="126"/>
      <c r="E458" s="126"/>
      <c r="F458" s="126"/>
    </row>
    <row r="459" spans="2:6">
      <c r="B459" s="126"/>
      <c r="C459" s="126"/>
      <c r="D459" s="126"/>
      <c r="E459" s="126"/>
      <c r="F459" s="126"/>
    </row>
    <row r="460" spans="2:6">
      <c r="B460" s="126"/>
      <c r="C460" s="126"/>
      <c r="D460" s="126"/>
      <c r="E460" s="126"/>
      <c r="F460" s="126"/>
    </row>
    <row r="461" spans="2:6">
      <c r="B461" s="126"/>
      <c r="C461" s="126"/>
      <c r="D461" s="126"/>
      <c r="E461" s="126"/>
      <c r="F461" s="126"/>
    </row>
    <row r="462" spans="2:6">
      <c r="B462" s="126"/>
      <c r="C462" s="126"/>
      <c r="D462" s="126"/>
      <c r="E462" s="126"/>
      <c r="F462" s="126"/>
    </row>
    <row r="463" spans="2:6">
      <c r="B463" s="126"/>
      <c r="C463" s="126"/>
      <c r="D463" s="126"/>
      <c r="E463" s="126"/>
      <c r="F463" s="126"/>
    </row>
    <row r="464" spans="2:6">
      <c r="B464" s="126"/>
      <c r="C464" s="126"/>
      <c r="D464" s="126"/>
      <c r="E464" s="126"/>
      <c r="F464" s="126"/>
    </row>
    <row r="465" spans="2:6">
      <c r="B465" s="126"/>
      <c r="C465" s="126"/>
      <c r="D465" s="126"/>
      <c r="E465" s="126"/>
      <c r="F465" s="126"/>
    </row>
    <row r="466" spans="2:6">
      <c r="B466" s="126"/>
      <c r="C466" s="126"/>
      <c r="D466" s="126"/>
      <c r="E466" s="126"/>
      <c r="F466" s="126"/>
    </row>
    <row r="467" spans="2:6">
      <c r="B467" s="126"/>
      <c r="C467" s="126"/>
      <c r="D467" s="126"/>
      <c r="E467" s="126"/>
      <c r="F467" s="126"/>
    </row>
    <row r="468" spans="2:6">
      <c r="B468" s="126"/>
      <c r="C468" s="126"/>
      <c r="D468" s="126"/>
      <c r="E468" s="126"/>
      <c r="F468" s="126"/>
    </row>
    <row r="469" spans="2:6">
      <c r="B469" s="126"/>
      <c r="C469" s="126"/>
      <c r="D469" s="126"/>
      <c r="E469" s="126"/>
      <c r="F469" s="126"/>
    </row>
    <row r="470" spans="2:6">
      <c r="B470" s="126"/>
      <c r="C470" s="126"/>
      <c r="D470" s="126"/>
      <c r="E470" s="126"/>
      <c r="F470" s="126"/>
    </row>
    <row r="471" spans="2:6">
      <c r="B471" s="126"/>
      <c r="C471" s="126"/>
      <c r="D471" s="126"/>
      <c r="E471" s="126"/>
      <c r="F471" s="126"/>
    </row>
    <row r="472" spans="2:6">
      <c r="B472" s="126"/>
      <c r="C472" s="126"/>
      <c r="D472" s="126"/>
      <c r="E472" s="126"/>
      <c r="F472" s="126"/>
    </row>
    <row r="473" spans="2:6">
      <c r="B473" s="126"/>
      <c r="C473" s="126"/>
      <c r="D473" s="126"/>
      <c r="E473" s="126"/>
      <c r="F473" s="126"/>
    </row>
    <row r="474" spans="2:6">
      <c r="B474" s="126"/>
      <c r="C474" s="126"/>
      <c r="D474" s="126"/>
      <c r="E474" s="126"/>
      <c r="F474" s="126"/>
    </row>
    <row r="475" spans="2:6">
      <c r="B475" s="126"/>
      <c r="C475" s="126"/>
      <c r="D475" s="126"/>
      <c r="E475" s="126"/>
      <c r="F475" s="126"/>
    </row>
    <row r="476" spans="2:6">
      <c r="B476" s="126"/>
      <c r="C476" s="126"/>
      <c r="D476" s="126"/>
      <c r="E476" s="126"/>
      <c r="F476" s="126"/>
    </row>
    <row r="477" spans="2:6">
      <c r="B477" s="126"/>
      <c r="C477" s="126"/>
      <c r="D477" s="126"/>
      <c r="E477" s="126"/>
      <c r="F477" s="126"/>
    </row>
    <row r="478" spans="2:6">
      <c r="B478" s="126"/>
      <c r="C478" s="126"/>
      <c r="D478" s="126"/>
      <c r="E478" s="126"/>
      <c r="F478" s="126"/>
    </row>
    <row r="479" spans="2:6">
      <c r="B479" s="126"/>
      <c r="C479" s="126"/>
      <c r="D479" s="126"/>
      <c r="E479" s="126"/>
      <c r="F479" s="126"/>
    </row>
    <row r="480" spans="2:6">
      <c r="B480" s="126"/>
      <c r="C480" s="126"/>
      <c r="D480" s="126"/>
      <c r="E480" s="126"/>
      <c r="F480" s="126"/>
    </row>
    <row r="481" spans="2:6">
      <c r="B481" s="126"/>
      <c r="C481" s="126"/>
      <c r="D481" s="126"/>
      <c r="E481" s="126"/>
      <c r="F481" s="126"/>
    </row>
    <row r="482" spans="2:6">
      <c r="B482" s="126"/>
      <c r="C482" s="126"/>
      <c r="D482" s="126"/>
      <c r="E482" s="126"/>
      <c r="F482" s="126"/>
    </row>
    <row r="483" spans="2:6">
      <c r="B483" s="126"/>
      <c r="C483" s="126"/>
      <c r="D483" s="126"/>
      <c r="E483" s="126"/>
      <c r="F483" s="126"/>
    </row>
    <row r="484" spans="2:6">
      <c r="B484" s="126"/>
      <c r="C484" s="126"/>
      <c r="D484" s="126"/>
      <c r="E484" s="126"/>
      <c r="F484" s="126"/>
    </row>
    <row r="485" spans="2:6">
      <c r="B485" s="126"/>
      <c r="C485" s="126"/>
      <c r="D485" s="126"/>
      <c r="E485" s="126"/>
      <c r="F485" s="126"/>
    </row>
    <row r="486" spans="2:6">
      <c r="B486" s="126"/>
      <c r="C486" s="126"/>
      <c r="D486" s="126"/>
      <c r="E486" s="126"/>
      <c r="F486" s="126"/>
    </row>
    <row r="487" spans="2:6">
      <c r="B487" s="126"/>
      <c r="C487" s="126"/>
      <c r="D487" s="126"/>
      <c r="E487" s="126"/>
      <c r="F487" s="126"/>
    </row>
    <row r="488" spans="2:6">
      <c r="B488" s="126"/>
      <c r="C488" s="126"/>
      <c r="D488" s="126"/>
      <c r="E488" s="126"/>
      <c r="F488" s="126"/>
    </row>
    <row r="489" spans="2:6">
      <c r="B489" s="126"/>
      <c r="C489" s="126"/>
      <c r="D489" s="126"/>
      <c r="E489" s="126"/>
      <c r="F489" s="126"/>
    </row>
    <row r="490" spans="2:6">
      <c r="B490" s="126"/>
      <c r="C490" s="126"/>
      <c r="D490" s="126"/>
      <c r="E490" s="126"/>
      <c r="F490" s="126"/>
    </row>
    <row r="491" spans="2:6">
      <c r="B491" s="126"/>
      <c r="C491" s="126"/>
      <c r="D491" s="126"/>
      <c r="E491" s="126"/>
      <c r="F491" s="126"/>
    </row>
    <row r="492" spans="2:6">
      <c r="B492" s="126"/>
      <c r="C492" s="126"/>
      <c r="D492" s="126"/>
      <c r="E492" s="126"/>
      <c r="F492" s="126"/>
    </row>
    <row r="493" spans="2:6">
      <c r="B493" s="126"/>
      <c r="C493" s="126"/>
      <c r="D493" s="126"/>
      <c r="E493" s="126"/>
      <c r="F493" s="126"/>
    </row>
    <row r="494" spans="2:6">
      <c r="B494" s="126"/>
      <c r="C494" s="126"/>
      <c r="D494" s="126"/>
      <c r="E494" s="126"/>
      <c r="F494" s="126"/>
    </row>
    <row r="495" spans="2:6">
      <c r="B495" s="126"/>
      <c r="C495" s="126"/>
      <c r="D495" s="126"/>
      <c r="E495" s="126"/>
      <c r="F495" s="126"/>
    </row>
    <row r="496" spans="2:6">
      <c r="B496" s="126"/>
      <c r="C496" s="126"/>
      <c r="D496" s="126"/>
      <c r="E496" s="126"/>
      <c r="F496" s="126"/>
    </row>
    <row r="497" spans="2:6">
      <c r="B497" s="126"/>
      <c r="C497" s="126"/>
      <c r="D497" s="126"/>
      <c r="E497" s="126"/>
      <c r="F497" s="126"/>
    </row>
    <row r="498" spans="2:6">
      <c r="B498" s="126"/>
      <c r="C498" s="126"/>
      <c r="D498" s="126"/>
      <c r="E498" s="126"/>
      <c r="F498" s="126"/>
    </row>
    <row r="499" spans="2:6">
      <c r="B499" s="126"/>
      <c r="C499" s="126"/>
      <c r="D499" s="126"/>
      <c r="E499" s="126"/>
      <c r="F499" s="126"/>
    </row>
    <row r="500" spans="2:6">
      <c r="B500" s="126"/>
      <c r="C500" s="126"/>
      <c r="D500" s="126"/>
      <c r="E500" s="126"/>
      <c r="F500" s="126"/>
    </row>
    <row r="501" spans="2:6">
      <c r="B501" s="126"/>
      <c r="C501" s="126"/>
      <c r="D501" s="126"/>
      <c r="E501" s="126"/>
      <c r="F501" s="126"/>
    </row>
    <row r="502" spans="2:6">
      <c r="B502" s="126"/>
      <c r="C502" s="126"/>
      <c r="D502" s="126"/>
      <c r="E502" s="126"/>
      <c r="F502" s="126"/>
    </row>
    <row r="503" spans="2:6">
      <c r="B503" s="126"/>
      <c r="C503" s="126"/>
      <c r="D503" s="126"/>
      <c r="E503" s="126"/>
      <c r="F503" s="126"/>
    </row>
    <row r="504" spans="2:6">
      <c r="B504" s="126"/>
      <c r="C504" s="126"/>
      <c r="D504" s="126"/>
      <c r="E504" s="126"/>
      <c r="F504" s="126"/>
    </row>
    <row r="505" spans="2:6">
      <c r="B505" s="126"/>
      <c r="C505" s="126"/>
      <c r="D505" s="126"/>
      <c r="E505" s="126"/>
      <c r="F505" s="126"/>
    </row>
    <row r="506" spans="2:6">
      <c r="B506" s="126"/>
      <c r="C506" s="126"/>
      <c r="D506" s="126"/>
      <c r="E506" s="126"/>
      <c r="F506" s="126"/>
    </row>
    <row r="507" spans="2:6">
      <c r="B507" s="126"/>
      <c r="C507" s="126"/>
      <c r="D507" s="126"/>
      <c r="E507" s="126"/>
      <c r="F507" s="126"/>
    </row>
    <row r="508" spans="2:6">
      <c r="B508" s="126"/>
      <c r="C508" s="126"/>
      <c r="D508" s="126"/>
      <c r="E508" s="126"/>
      <c r="F508" s="126"/>
    </row>
    <row r="509" spans="2:6">
      <c r="B509" s="126"/>
      <c r="C509" s="126"/>
      <c r="D509" s="126"/>
      <c r="E509" s="126"/>
      <c r="F509" s="126"/>
    </row>
    <row r="510" spans="2:6">
      <c r="B510" s="126"/>
      <c r="C510" s="126"/>
      <c r="D510" s="126"/>
      <c r="E510" s="126"/>
      <c r="F510" s="126"/>
    </row>
    <row r="511" spans="2:6">
      <c r="B511" s="126"/>
      <c r="C511" s="126"/>
      <c r="D511" s="126"/>
      <c r="E511" s="126"/>
      <c r="F511" s="126"/>
    </row>
    <row r="512" spans="2:6">
      <c r="B512" s="126"/>
      <c r="C512" s="126"/>
      <c r="D512" s="126"/>
      <c r="E512" s="126"/>
      <c r="F512" s="126"/>
    </row>
    <row r="513" spans="2:6">
      <c r="B513" s="126"/>
      <c r="C513" s="126"/>
      <c r="D513" s="126"/>
      <c r="E513" s="126"/>
      <c r="F513" s="126"/>
    </row>
    <row r="514" spans="2:6">
      <c r="B514" s="126"/>
      <c r="C514" s="126"/>
      <c r="D514" s="126"/>
      <c r="E514" s="126"/>
      <c r="F514" s="126"/>
    </row>
    <row r="515" spans="2:6">
      <c r="B515" s="126"/>
      <c r="C515" s="126"/>
      <c r="D515" s="126"/>
      <c r="E515" s="126"/>
      <c r="F515" s="126"/>
    </row>
    <row r="516" spans="2:6">
      <c r="B516" s="126"/>
      <c r="C516" s="126"/>
      <c r="D516" s="126"/>
      <c r="E516" s="126"/>
      <c r="F516" s="126"/>
    </row>
    <row r="517" spans="2:6">
      <c r="B517" s="126"/>
      <c r="C517" s="126"/>
      <c r="D517" s="126"/>
      <c r="E517" s="126"/>
      <c r="F517" s="126"/>
    </row>
    <row r="518" spans="2:6">
      <c r="B518" s="126"/>
      <c r="C518" s="126"/>
      <c r="D518" s="126"/>
      <c r="E518" s="126"/>
      <c r="F518" s="126"/>
    </row>
    <row r="519" spans="2:6">
      <c r="B519" s="126"/>
      <c r="C519" s="126"/>
      <c r="D519" s="126"/>
      <c r="E519" s="126"/>
      <c r="F519" s="126"/>
    </row>
    <row r="520" spans="2:6">
      <c r="B520" s="126"/>
      <c r="C520" s="126"/>
      <c r="D520" s="126"/>
      <c r="E520" s="126"/>
      <c r="F520" s="126"/>
    </row>
    <row r="521" spans="2:6">
      <c r="B521" s="126"/>
      <c r="C521" s="126"/>
      <c r="D521" s="126"/>
      <c r="E521" s="126"/>
      <c r="F521" s="126"/>
    </row>
    <row r="522" spans="2:6">
      <c r="B522" s="126"/>
      <c r="C522" s="126"/>
      <c r="D522" s="126"/>
      <c r="E522" s="126"/>
      <c r="F522" s="126"/>
    </row>
    <row r="523" spans="2:6">
      <c r="B523" s="126"/>
      <c r="C523" s="126"/>
      <c r="D523" s="126"/>
      <c r="E523" s="126"/>
      <c r="F523" s="126"/>
    </row>
    <row r="524" spans="2:6">
      <c r="B524" s="126"/>
      <c r="C524" s="126"/>
      <c r="D524" s="126"/>
      <c r="E524" s="126"/>
      <c r="F524" s="126"/>
    </row>
    <row r="525" spans="2:6">
      <c r="B525" s="126"/>
      <c r="C525" s="126"/>
      <c r="D525" s="126"/>
      <c r="E525" s="126"/>
      <c r="F525" s="126"/>
    </row>
    <row r="526" spans="2:6">
      <c r="B526" s="126"/>
      <c r="C526" s="126"/>
      <c r="D526" s="126"/>
      <c r="E526" s="126"/>
      <c r="F526" s="126"/>
    </row>
    <row r="527" spans="2:6">
      <c r="B527" s="126"/>
      <c r="C527" s="126"/>
      <c r="D527" s="126"/>
      <c r="E527" s="126"/>
      <c r="F527" s="126"/>
    </row>
    <row r="528" spans="2:6">
      <c r="B528" s="126"/>
      <c r="C528" s="126"/>
      <c r="D528" s="126"/>
      <c r="E528" s="126"/>
      <c r="F528" s="126"/>
    </row>
    <row r="529" spans="2:6">
      <c r="B529" s="126"/>
      <c r="C529" s="126"/>
      <c r="D529" s="126"/>
      <c r="E529" s="126"/>
      <c r="F529" s="126"/>
    </row>
    <row r="530" spans="2:6">
      <c r="B530" s="126"/>
      <c r="C530" s="126"/>
      <c r="D530" s="126"/>
      <c r="E530" s="126"/>
      <c r="F530" s="126"/>
    </row>
    <row r="531" spans="2:6">
      <c r="B531" s="126"/>
      <c r="C531" s="126"/>
      <c r="D531" s="126"/>
      <c r="E531" s="126"/>
      <c r="F531" s="126"/>
    </row>
    <row r="532" spans="2:6">
      <c r="B532" s="126"/>
      <c r="C532" s="126"/>
      <c r="D532" s="126"/>
      <c r="E532" s="126"/>
      <c r="F532" s="126"/>
    </row>
    <row r="533" spans="2:6">
      <c r="B533" s="126"/>
      <c r="C533" s="126"/>
      <c r="D533" s="126"/>
      <c r="E533" s="126"/>
      <c r="F533" s="126"/>
    </row>
    <row r="534" spans="2:6">
      <c r="B534" s="126"/>
      <c r="C534" s="126"/>
      <c r="D534" s="126"/>
      <c r="E534" s="126"/>
      <c r="F534" s="126"/>
    </row>
    <row r="535" spans="2:6">
      <c r="B535" s="126"/>
      <c r="C535" s="126"/>
      <c r="D535" s="126"/>
      <c r="E535" s="126"/>
      <c r="F535" s="126"/>
    </row>
    <row r="536" spans="2:6">
      <c r="B536" s="126"/>
      <c r="C536" s="126"/>
      <c r="D536" s="126"/>
      <c r="E536" s="126"/>
      <c r="F536" s="126"/>
    </row>
    <row r="537" spans="2:6">
      <c r="B537" s="126"/>
      <c r="C537" s="126"/>
      <c r="D537" s="126"/>
      <c r="E537" s="126"/>
      <c r="F537" s="126"/>
    </row>
    <row r="538" spans="2:6">
      <c r="B538" s="126"/>
      <c r="C538" s="126"/>
      <c r="D538" s="126"/>
      <c r="E538" s="126"/>
      <c r="F538" s="126"/>
    </row>
    <row r="539" spans="2:6">
      <c r="B539" s="126"/>
      <c r="C539" s="126"/>
      <c r="D539" s="126"/>
      <c r="E539" s="126"/>
      <c r="F539" s="126"/>
    </row>
    <row r="540" spans="2:6">
      <c r="B540" s="126"/>
      <c r="C540" s="126"/>
      <c r="D540" s="126"/>
      <c r="E540" s="126"/>
      <c r="F540" s="126"/>
    </row>
    <row r="541" spans="2:6">
      <c r="B541" s="126"/>
      <c r="C541" s="126"/>
      <c r="D541" s="126"/>
      <c r="E541" s="126"/>
      <c r="F541" s="126"/>
    </row>
    <row r="542" spans="2:6">
      <c r="B542" s="126"/>
      <c r="C542" s="126"/>
      <c r="D542" s="126"/>
      <c r="E542" s="126"/>
      <c r="F542" s="126"/>
    </row>
    <row r="543" spans="2:6">
      <c r="B543" s="126"/>
      <c r="C543" s="126"/>
      <c r="D543" s="126"/>
      <c r="E543" s="126"/>
      <c r="F543" s="126"/>
    </row>
    <row r="544" spans="2:6">
      <c r="B544" s="126"/>
      <c r="C544" s="126"/>
      <c r="D544" s="126"/>
      <c r="E544" s="126"/>
      <c r="F544" s="126"/>
    </row>
    <row r="545" spans="2:6">
      <c r="B545" s="126"/>
      <c r="C545" s="126"/>
      <c r="D545" s="126"/>
      <c r="E545" s="126"/>
      <c r="F545" s="126"/>
    </row>
    <row r="546" spans="2:6">
      <c r="B546" s="126"/>
      <c r="C546" s="126"/>
      <c r="D546" s="126"/>
      <c r="E546" s="126"/>
      <c r="F546" s="126"/>
    </row>
    <row r="547" spans="2:6">
      <c r="B547" s="126"/>
      <c r="C547" s="126"/>
      <c r="D547" s="126"/>
      <c r="E547" s="126"/>
      <c r="F547" s="126"/>
    </row>
    <row r="548" spans="2:6">
      <c r="B548" s="126"/>
      <c r="C548" s="126"/>
      <c r="D548" s="126"/>
      <c r="E548" s="126"/>
      <c r="F548" s="126"/>
    </row>
    <row r="549" spans="2:6">
      <c r="B549" s="126"/>
      <c r="C549" s="126"/>
      <c r="D549" s="126"/>
      <c r="E549" s="126"/>
      <c r="F549" s="126"/>
    </row>
    <row r="550" spans="2:6">
      <c r="B550" s="126"/>
      <c r="C550" s="126"/>
      <c r="D550" s="126"/>
      <c r="E550" s="126"/>
      <c r="F550" s="126"/>
    </row>
    <row r="551" spans="2:6">
      <c r="B551" s="126"/>
      <c r="C551" s="126"/>
      <c r="D551" s="126"/>
      <c r="E551" s="126"/>
      <c r="F551" s="126"/>
    </row>
    <row r="552" spans="2:6">
      <c r="B552" s="126"/>
      <c r="C552" s="126"/>
      <c r="D552" s="126"/>
      <c r="E552" s="126"/>
      <c r="F552" s="126"/>
    </row>
    <row r="553" spans="2:6">
      <c r="B553" s="126"/>
      <c r="C553" s="126"/>
      <c r="D553" s="126"/>
      <c r="E553" s="126"/>
      <c r="F553" s="126"/>
    </row>
    <row r="554" spans="2:6">
      <c r="B554" s="126"/>
      <c r="C554" s="126"/>
      <c r="D554" s="126"/>
      <c r="E554" s="126"/>
      <c r="F554" s="126"/>
    </row>
    <row r="555" spans="2:6">
      <c r="B555" s="126"/>
      <c r="C555" s="126"/>
      <c r="D555" s="126"/>
      <c r="E555" s="126"/>
      <c r="F555" s="126"/>
    </row>
    <row r="556" spans="2:6">
      <c r="B556" s="126"/>
      <c r="C556" s="126"/>
      <c r="D556" s="126"/>
      <c r="E556" s="126"/>
      <c r="F556" s="126"/>
    </row>
    <row r="557" spans="2:6">
      <c r="B557" s="126"/>
      <c r="C557" s="126"/>
      <c r="D557" s="126"/>
      <c r="E557" s="126"/>
      <c r="F557" s="126"/>
    </row>
    <row r="558" spans="2:6">
      <c r="B558" s="126"/>
      <c r="C558" s="126"/>
      <c r="D558" s="126"/>
      <c r="E558" s="126"/>
      <c r="F558" s="126"/>
    </row>
    <row r="559" spans="2:6">
      <c r="B559" s="126"/>
      <c r="C559" s="126"/>
      <c r="D559" s="126"/>
      <c r="E559" s="126"/>
      <c r="F559" s="126"/>
    </row>
    <row r="560" spans="2:6">
      <c r="B560" s="126"/>
      <c r="C560" s="126"/>
      <c r="D560" s="126"/>
      <c r="E560" s="126"/>
      <c r="F560" s="126"/>
    </row>
    <row r="561" spans="2:6">
      <c r="B561" s="126"/>
      <c r="C561" s="126"/>
      <c r="D561" s="126"/>
      <c r="E561" s="126"/>
      <c r="F561" s="126"/>
    </row>
    <row r="562" spans="2:6">
      <c r="B562" s="126"/>
      <c r="C562" s="126"/>
      <c r="D562" s="126"/>
      <c r="E562" s="126"/>
      <c r="F562" s="126"/>
    </row>
    <row r="563" spans="2:6">
      <c r="B563" s="126"/>
      <c r="C563" s="126"/>
      <c r="D563" s="126"/>
      <c r="E563" s="126"/>
      <c r="F563" s="126"/>
    </row>
    <row r="564" spans="2:6">
      <c r="B564" s="126"/>
      <c r="C564" s="126"/>
      <c r="D564" s="126"/>
      <c r="E564" s="126"/>
      <c r="F564" s="126"/>
    </row>
    <row r="565" spans="2:6">
      <c r="B565" s="126"/>
      <c r="C565" s="126"/>
      <c r="D565" s="126"/>
      <c r="E565" s="126"/>
      <c r="F565" s="126"/>
    </row>
    <row r="566" spans="2:6">
      <c r="B566" s="126"/>
      <c r="C566" s="126"/>
      <c r="D566" s="126"/>
      <c r="E566" s="126"/>
      <c r="F566" s="126"/>
    </row>
    <row r="567" spans="2:6">
      <c r="B567" s="126"/>
      <c r="C567" s="126"/>
      <c r="D567" s="126"/>
      <c r="E567" s="126"/>
      <c r="F567" s="126"/>
    </row>
    <row r="568" spans="2:6">
      <c r="B568" s="126"/>
      <c r="C568" s="126"/>
      <c r="D568" s="126"/>
      <c r="E568" s="126"/>
      <c r="F568" s="126"/>
    </row>
    <row r="569" spans="2:6">
      <c r="B569" s="126"/>
      <c r="C569" s="126"/>
      <c r="D569" s="126"/>
      <c r="E569" s="126"/>
      <c r="F569" s="126"/>
    </row>
    <row r="570" spans="2:6">
      <c r="B570" s="126"/>
      <c r="C570" s="126"/>
      <c r="D570" s="126"/>
      <c r="E570" s="126"/>
      <c r="F570" s="126"/>
    </row>
    <row r="571" spans="2:6">
      <c r="B571" s="126"/>
      <c r="C571" s="126"/>
      <c r="D571" s="126"/>
      <c r="E571" s="126"/>
      <c r="F571" s="126"/>
    </row>
    <row r="572" spans="2:6">
      <c r="B572" s="126"/>
      <c r="C572" s="126"/>
      <c r="D572" s="126"/>
      <c r="E572" s="126"/>
      <c r="F572" s="126"/>
    </row>
    <row r="573" spans="2:6">
      <c r="B573" s="126"/>
      <c r="C573" s="126"/>
      <c r="D573" s="126"/>
      <c r="E573" s="126"/>
      <c r="F573" s="126"/>
    </row>
    <row r="574" spans="2:6">
      <c r="B574" s="126"/>
      <c r="C574" s="126"/>
      <c r="D574" s="126"/>
      <c r="E574" s="126"/>
      <c r="F574" s="126"/>
    </row>
    <row r="575" spans="2:6">
      <c r="B575" s="126"/>
      <c r="C575" s="126"/>
      <c r="D575" s="126"/>
      <c r="E575" s="126"/>
      <c r="F575" s="126"/>
    </row>
    <row r="576" spans="2:6">
      <c r="B576" s="126"/>
      <c r="C576" s="126"/>
      <c r="D576" s="126"/>
      <c r="E576" s="126"/>
      <c r="F576" s="126"/>
    </row>
    <row r="577" spans="2:6">
      <c r="B577" s="126"/>
      <c r="C577" s="126"/>
      <c r="D577" s="126"/>
      <c r="E577" s="126"/>
      <c r="F577" s="126"/>
    </row>
    <row r="578" spans="2:6">
      <c r="B578" s="126"/>
      <c r="C578" s="126"/>
      <c r="D578" s="126"/>
      <c r="E578" s="126"/>
      <c r="F578" s="126"/>
    </row>
    <row r="579" spans="2:6">
      <c r="B579" s="126"/>
      <c r="C579" s="126"/>
      <c r="D579" s="126"/>
      <c r="E579" s="126"/>
      <c r="F579" s="126"/>
    </row>
    <row r="580" spans="2:6">
      <c r="B580" s="126"/>
      <c r="C580" s="126"/>
      <c r="D580" s="126"/>
      <c r="E580" s="126"/>
      <c r="F580" s="126"/>
    </row>
    <row r="581" spans="2:6">
      <c r="B581" s="126"/>
      <c r="C581" s="126"/>
      <c r="D581" s="126"/>
      <c r="E581" s="126"/>
      <c r="F581" s="126"/>
    </row>
    <row r="582" spans="2:6">
      <c r="B582" s="126"/>
      <c r="C582" s="126"/>
      <c r="D582" s="126"/>
      <c r="E582" s="126"/>
      <c r="F582" s="126"/>
    </row>
    <row r="583" spans="2:6">
      <c r="B583" s="126"/>
      <c r="C583" s="126"/>
      <c r="D583" s="126"/>
      <c r="E583" s="126"/>
      <c r="F583" s="126"/>
    </row>
    <row r="584" spans="2:6">
      <c r="B584" s="126"/>
      <c r="C584" s="126"/>
      <c r="D584" s="126"/>
      <c r="E584" s="126"/>
      <c r="F584" s="126"/>
    </row>
    <row r="585" spans="2:6">
      <c r="B585" s="126"/>
      <c r="C585" s="126"/>
      <c r="D585" s="126"/>
      <c r="E585" s="126"/>
      <c r="F585" s="126"/>
    </row>
    <row r="586" spans="2:6">
      <c r="B586" s="126"/>
      <c r="C586" s="126"/>
      <c r="D586" s="126"/>
      <c r="E586" s="126"/>
      <c r="F586" s="126"/>
    </row>
    <row r="587" spans="2:6">
      <c r="B587" s="126"/>
      <c r="C587" s="126"/>
      <c r="D587" s="126"/>
      <c r="E587" s="126"/>
      <c r="F587" s="126"/>
    </row>
    <row r="588" spans="2:6">
      <c r="B588" s="126"/>
      <c r="C588" s="126"/>
      <c r="D588" s="126"/>
      <c r="E588" s="126"/>
      <c r="F588" s="126"/>
    </row>
    <row r="589" spans="2:6">
      <c r="B589" s="126"/>
      <c r="C589" s="126"/>
      <c r="D589" s="126"/>
      <c r="E589" s="126"/>
      <c r="F589" s="126"/>
    </row>
    <row r="590" spans="2:6">
      <c r="B590" s="126"/>
      <c r="C590" s="126"/>
      <c r="D590" s="126"/>
      <c r="E590" s="126"/>
      <c r="F590" s="126"/>
    </row>
    <row r="591" spans="2:6">
      <c r="B591" s="126"/>
      <c r="C591" s="126"/>
      <c r="D591" s="126"/>
      <c r="E591" s="126"/>
      <c r="F591" s="126"/>
    </row>
    <row r="592" spans="2:6">
      <c r="B592" s="126"/>
      <c r="C592" s="126"/>
      <c r="D592" s="126"/>
      <c r="E592" s="126"/>
      <c r="F592" s="126"/>
    </row>
    <row r="593" spans="2:6">
      <c r="B593" s="126"/>
      <c r="C593" s="126"/>
      <c r="D593" s="126"/>
      <c r="E593" s="126"/>
      <c r="F593" s="126"/>
    </row>
    <row r="594" spans="2:6">
      <c r="B594" s="126"/>
      <c r="C594" s="126"/>
      <c r="D594" s="126"/>
      <c r="E594" s="126"/>
      <c r="F594" s="126"/>
    </row>
    <row r="595" spans="2:6">
      <c r="B595" s="126"/>
      <c r="C595" s="126"/>
      <c r="D595" s="126"/>
      <c r="E595" s="126"/>
      <c r="F595" s="126"/>
    </row>
    <row r="596" spans="2:6">
      <c r="B596" s="126"/>
      <c r="C596" s="126"/>
      <c r="D596" s="126"/>
      <c r="E596" s="126"/>
      <c r="F596" s="126"/>
    </row>
    <row r="597" spans="2:6">
      <c r="B597" s="126"/>
      <c r="C597" s="126"/>
      <c r="D597" s="126"/>
      <c r="E597" s="126"/>
      <c r="F597" s="126"/>
    </row>
    <row r="598" spans="2:6">
      <c r="B598" s="126"/>
      <c r="C598" s="126"/>
      <c r="D598" s="126"/>
      <c r="E598" s="126"/>
      <c r="F598" s="126"/>
    </row>
    <row r="599" spans="2:6">
      <c r="B599" s="126"/>
      <c r="C599" s="126"/>
      <c r="D599" s="126"/>
      <c r="E599" s="126"/>
      <c r="F599" s="126"/>
    </row>
    <row r="600" spans="2:6">
      <c r="B600" s="126"/>
      <c r="C600" s="126"/>
      <c r="D600" s="126"/>
      <c r="E600" s="126"/>
      <c r="F600" s="126"/>
    </row>
    <row r="601" spans="2:6">
      <c r="B601" s="126"/>
      <c r="C601" s="126"/>
      <c r="D601" s="126"/>
      <c r="E601" s="126"/>
      <c r="F601" s="126"/>
    </row>
    <row r="602" spans="2:6">
      <c r="B602" s="126"/>
      <c r="C602" s="126"/>
      <c r="D602" s="126"/>
      <c r="E602" s="126"/>
      <c r="F602" s="126"/>
    </row>
    <row r="603" spans="2:6">
      <c r="B603" s="126"/>
      <c r="C603" s="126"/>
      <c r="D603" s="126"/>
      <c r="E603" s="126"/>
      <c r="F603" s="126"/>
    </row>
    <row r="604" spans="2:6">
      <c r="B604" s="126"/>
      <c r="C604" s="126"/>
      <c r="D604" s="126"/>
      <c r="E604" s="126"/>
      <c r="F604" s="126"/>
    </row>
    <row r="605" spans="2:6">
      <c r="B605" s="126"/>
      <c r="C605" s="126"/>
      <c r="D605" s="126"/>
      <c r="E605" s="126"/>
      <c r="F605" s="126"/>
    </row>
    <row r="606" spans="2:6">
      <c r="B606" s="126"/>
      <c r="C606" s="126"/>
      <c r="D606" s="126"/>
      <c r="E606" s="126"/>
      <c r="F606" s="126"/>
    </row>
    <row r="607" spans="2:6">
      <c r="B607" s="126"/>
      <c r="C607" s="126"/>
      <c r="D607" s="126"/>
      <c r="E607" s="126"/>
      <c r="F607" s="126"/>
    </row>
    <row r="608" spans="2:6">
      <c r="B608" s="126"/>
      <c r="C608" s="126"/>
      <c r="D608" s="126"/>
      <c r="E608" s="126"/>
      <c r="F608" s="126"/>
    </row>
    <row r="609" spans="2:6">
      <c r="B609" s="126"/>
      <c r="C609" s="126"/>
      <c r="D609" s="126"/>
      <c r="E609" s="126"/>
      <c r="F609" s="126"/>
    </row>
    <row r="610" spans="2:6">
      <c r="B610" s="126"/>
      <c r="C610" s="126"/>
      <c r="D610" s="126"/>
      <c r="E610" s="126"/>
      <c r="F610" s="126"/>
    </row>
    <row r="611" spans="2:6">
      <c r="B611" s="126"/>
      <c r="C611" s="126"/>
      <c r="D611" s="126"/>
      <c r="E611" s="126"/>
      <c r="F611" s="126"/>
    </row>
    <row r="612" spans="2:6">
      <c r="B612" s="126"/>
      <c r="C612" s="126"/>
      <c r="D612" s="126"/>
      <c r="E612" s="126"/>
      <c r="F612" s="126"/>
    </row>
    <row r="613" spans="2:6">
      <c r="B613" s="126"/>
      <c r="C613" s="126"/>
      <c r="D613" s="126"/>
      <c r="E613" s="126"/>
      <c r="F613" s="126"/>
    </row>
    <row r="614" spans="2:6">
      <c r="B614" s="126"/>
      <c r="C614" s="126"/>
      <c r="D614" s="126"/>
      <c r="E614" s="126"/>
      <c r="F614" s="126"/>
    </row>
    <row r="615" spans="2:6">
      <c r="B615" s="126"/>
      <c r="C615" s="126"/>
      <c r="D615" s="126"/>
      <c r="E615" s="126"/>
      <c r="F615" s="126"/>
    </row>
    <row r="616" spans="2:6">
      <c r="B616" s="126"/>
      <c r="C616" s="126"/>
      <c r="D616" s="126"/>
      <c r="E616" s="126"/>
      <c r="F616" s="126"/>
    </row>
    <row r="617" spans="2:6">
      <c r="B617" s="126"/>
      <c r="C617" s="126"/>
      <c r="D617" s="126"/>
      <c r="E617" s="126"/>
      <c r="F617" s="126"/>
    </row>
    <row r="618" spans="2:6">
      <c r="B618" s="126"/>
      <c r="C618" s="126"/>
      <c r="D618" s="126"/>
      <c r="E618" s="126"/>
      <c r="F618" s="126"/>
    </row>
    <row r="619" spans="2:6">
      <c r="B619" s="126"/>
      <c r="C619" s="126"/>
      <c r="D619" s="126"/>
      <c r="E619" s="126"/>
      <c r="F619" s="126"/>
    </row>
    <row r="620" spans="2:6">
      <c r="B620" s="126"/>
      <c r="C620" s="126"/>
      <c r="D620" s="126"/>
      <c r="E620" s="126"/>
      <c r="F620" s="126"/>
    </row>
    <row r="621" spans="2:6">
      <c r="B621" s="126"/>
      <c r="C621" s="126"/>
      <c r="D621" s="126"/>
      <c r="E621" s="126"/>
      <c r="F621" s="126"/>
    </row>
    <row r="622" spans="2:6">
      <c r="B622" s="126"/>
      <c r="C622" s="126"/>
      <c r="D622" s="126"/>
      <c r="E622" s="126"/>
      <c r="F622" s="126"/>
    </row>
    <row r="623" spans="2:6">
      <c r="B623" s="126"/>
      <c r="C623" s="126"/>
      <c r="D623" s="126"/>
      <c r="E623" s="126"/>
      <c r="F623" s="126"/>
    </row>
    <row r="624" spans="2:6">
      <c r="B624" s="126"/>
      <c r="C624" s="126"/>
      <c r="D624" s="126"/>
      <c r="E624" s="126"/>
      <c r="F624" s="126"/>
    </row>
    <row r="625" spans="2:6">
      <c r="B625" s="126"/>
      <c r="C625" s="126"/>
      <c r="D625" s="126"/>
      <c r="E625" s="126"/>
      <c r="F625" s="126"/>
    </row>
    <row r="626" spans="2:6">
      <c r="B626" s="126"/>
      <c r="C626" s="126"/>
      <c r="D626" s="126"/>
      <c r="E626" s="126"/>
      <c r="F626" s="126"/>
    </row>
    <row r="627" spans="2:6">
      <c r="B627" s="126"/>
      <c r="C627" s="126"/>
      <c r="D627" s="126"/>
      <c r="E627" s="126"/>
      <c r="F627" s="126"/>
    </row>
    <row r="628" spans="2:6">
      <c r="B628" s="126"/>
      <c r="C628" s="126"/>
      <c r="D628" s="126"/>
      <c r="E628" s="126"/>
      <c r="F628" s="126"/>
    </row>
    <row r="629" spans="2:6">
      <c r="B629" s="126"/>
      <c r="C629" s="126"/>
      <c r="D629" s="126"/>
      <c r="E629" s="126"/>
      <c r="F629" s="126"/>
    </row>
    <row r="630" spans="2:6">
      <c r="B630" s="126"/>
      <c r="C630" s="126"/>
      <c r="D630" s="126"/>
      <c r="E630" s="126"/>
      <c r="F630" s="126"/>
    </row>
    <row r="631" spans="2:6">
      <c r="B631" s="126"/>
      <c r="C631" s="126"/>
      <c r="D631" s="126"/>
      <c r="E631" s="126"/>
      <c r="F631" s="126"/>
    </row>
    <row r="632" spans="2:6">
      <c r="B632" s="126"/>
      <c r="C632" s="126"/>
      <c r="D632" s="126"/>
      <c r="E632" s="126"/>
      <c r="F632" s="126"/>
    </row>
    <row r="633" spans="2:6">
      <c r="B633" s="126"/>
      <c r="C633" s="126"/>
      <c r="D633" s="126"/>
      <c r="E633" s="126"/>
      <c r="F633" s="126"/>
    </row>
    <row r="634" spans="2:6">
      <c r="B634" s="126"/>
      <c r="C634" s="126"/>
      <c r="D634" s="126"/>
      <c r="E634" s="126"/>
      <c r="F634" s="126"/>
    </row>
    <row r="635" spans="2:6">
      <c r="B635" s="126"/>
      <c r="C635" s="126"/>
      <c r="D635" s="126"/>
      <c r="E635" s="126"/>
      <c r="F635" s="126"/>
    </row>
    <row r="636" spans="2:6">
      <c r="B636" s="126"/>
      <c r="C636" s="126"/>
      <c r="D636" s="126"/>
      <c r="E636" s="126"/>
      <c r="F636" s="126"/>
    </row>
    <row r="637" spans="2:6">
      <c r="B637" s="126"/>
      <c r="C637" s="126"/>
      <c r="D637" s="126"/>
      <c r="E637" s="126"/>
      <c r="F637" s="126"/>
    </row>
    <row r="638" spans="2:6">
      <c r="B638" s="126"/>
      <c r="C638" s="126"/>
      <c r="D638" s="126"/>
      <c r="E638" s="126"/>
      <c r="F638" s="126"/>
    </row>
    <row r="639" spans="2:6">
      <c r="B639" s="126"/>
      <c r="C639" s="126"/>
      <c r="D639" s="126"/>
      <c r="E639" s="126"/>
      <c r="F639" s="126"/>
    </row>
    <row r="640" spans="2:6">
      <c r="B640" s="126"/>
      <c r="C640" s="126"/>
      <c r="D640" s="126"/>
      <c r="E640" s="126"/>
      <c r="F640" s="126"/>
    </row>
    <row r="641" spans="2:6">
      <c r="B641" s="126"/>
      <c r="C641" s="126"/>
      <c r="D641" s="126"/>
      <c r="E641" s="126"/>
      <c r="F641" s="126"/>
    </row>
    <row r="642" spans="2:6">
      <c r="B642" s="126"/>
      <c r="C642" s="126"/>
      <c r="D642" s="126"/>
      <c r="E642" s="126"/>
      <c r="F642" s="126"/>
    </row>
    <row r="643" spans="2:6">
      <c r="B643" s="126"/>
      <c r="C643" s="126"/>
      <c r="D643" s="126"/>
      <c r="E643" s="126"/>
      <c r="F643" s="126"/>
    </row>
    <row r="644" spans="2:6">
      <c r="B644" s="126"/>
      <c r="C644" s="126"/>
      <c r="D644" s="126"/>
      <c r="E644" s="126"/>
      <c r="F644" s="126"/>
    </row>
    <row r="645" spans="2:6">
      <c r="B645" s="126"/>
      <c r="C645" s="126"/>
      <c r="D645" s="126"/>
      <c r="E645" s="126"/>
      <c r="F645" s="126"/>
    </row>
    <row r="646" spans="2:6">
      <c r="B646" s="126"/>
      <c r="C646" s="126"/>
      <c r="D646" s="126"/>
      <c r="E646" s="126"/>
      <c r="F646" s="126"/>
    </row>
    <row r="647" spans="2:6">
      <c r="B647" s="126"/>
      <c r="C647" s="126"/>
      <c r="D647" s="126"/>
      <c r="E647" s="126"/>
      <c r="F647" s="126"/>
    </row>
    <row r="648" spans="2:6">
      <c r="B648" s="126"/>
      <c r="C648" s="126"/>
      <c r="D648" s="126"/>
      <c r="E648" s="126"/>
      <c r="F648" s="126"/>
    </row>
    <row r="649" spans="2:6">
      <c r="B649" s="126"/>
      <c r="C649" s="126"/>
      <c r="D649" s="126"/>
      <c r="E649" s="126"/>
      <c r="F649" s="126"/>
    </row>
    <row r="650" spans="2:6">
      <c r="B650" s="126"/>
      <c r="C650" s="126"/>
      <c r="D650" s="126"/>
      <c r="E650" s="126"/>
      <c r="F650" s="126"/>
    </row>
    <row r="651" spans="2:6">
      <c r="B651" s="126"/>
      <c r="C651" s="126"/>
      <c r="D651" s="126"/>
      <c r="E651" s="126"/>
      <c r="F651" s="126"/>
    </row>
    <row r="652" spans="2:6">
      <c r="B652" s="126"/>
      <c r="C652" s="126"/>
      <c r="D652" s="126"/>
      <c r="E652" s="126"/>
      <c r="F652" s="126"/>
    </row>
    <row r="653" spans="2:6">
      <c r="B653" s="126"/>
      <c r="C653" s="126"/>
      <c r="D653" s="126"/>
      <c r="E653" s="126"/>
      <c r="F653" s="126"/>
    </row>
    <row r="654" spans="2:6">
      <c r="B654" s="126"/>
      <c r="C654" s="126"/>
      <c r="D654" s="126"/>
      <c r="E654" s="126"/>
      <c r="F654" s="126"/>
    </row>
    <row r="655" spans="2:6">
      <c r="B655" s="126"/>
      <c r="C655" s="126"/>
      <c r="D655" s="126"/>
      <c r="E655" s="126"/>
      <c r="F655" s="126"/>
    </row>
    <row r="656" spans="2:6">
      <c r="B656" s="126"/>
      <c r="C656" s="126"/>
      <c r="D656" s="126"/>
      <c r="E656" s="126"/>
      <c r="F656" s="126"/>
    </row>
    <row r="657" spans="2:6">
      <c r="B657" s="126"/>
      <c r="C657" s="126"/>
      <c r="D657" s="126"/>
      <c r="E657" s="126"/>
      <c r="F657" s="126"/>
    </row>
    <row r="658" spans="2:6">
      <c r="B658" s="126"/>
      <c r="C658" s="126"/>
      <c r="D658" s="126"/>
      <c r="E658" s="126"/>
      <c r="F658" s="126"/>
    </row>
    <row r="659" spans="2:6">
      <c r="B659" s="126"/>
      <c r="C659" s="126"/>
      <c r="D659" s="126"/>
      <c r="E659" s="126"/>
      <c r="F659" s="126"/>
    </row>
    <row r="660" spans="2:6">
      <c r="B660" s="126"/>
      <c r="C660" s="126"/>
      <c r="D660" s="126"/>
      <c r="E660" s="126"/>
      <c r="F660" s="126"/>
    </row>
    <row r="661" spans="2:6">
      <c r="B661" s="126"/>
      <c r="C661" s="126"/>
      <c r="D661" s="126"/>
      <c r="E661" s="126"/>
      <c r="F661" s="126"/>
    </row>
    <row r="662" spans="2:6">
      <c r="B662" s="126"/>
      <c r="C662" s="126"/>
      <c r="D662" s="126"/>
      <c r="E662" s="126"/>
      <c r="F662" s="126"/>
    </row>
    <row r="663" spans="2:6">
      <c r="B663" s="126"/>
      <c r="C663" s="126"/>
      <c r="D663" s="126"/>
      <c r="E663" s="126"/>
      <c r="F663" s="126"/>
    </row>
    <row r="664" spans="2:6">
      <c r="B664" s="126"/>
      <c r="C664" s="126"/>
      <c r="D664" s="126"/>
      <c r="E664" s="126"/>
      <c r="F664" s="126"/>
    </row>
    <row r="665" spans="2:6">
      <c r="B665" s="126"/>
      <c r="C665" s="126"/>
      <c r="D665" s="126"/>
      <c r="E665" s="126"/>
      <c r="F665" s="126"/>
    </row>
    <row r="666" spans="2:6">
      <c r="B666" s="126"/>
      <c r="C666" s="126"/>
      <c r="D666" s="126"/>
      <c r="E666" s="126"/>
      <c r="F666" s="126"/>
    </row>
    <row r="667" spans="2:6">
      <c r="B667" s="126"/>
      <c r="C667" s="126"/>
      <c r="D667" s="126"/>
      <c r="E667" s="126"/>
      <c r="F667" s="126"/>
    </row>
    <row r="668" spans="2:6">
      <c r="B668" s="126"/>
      <c r="C668" s="126"/>
      <c r="D668" s="126"/>
      <c r="E668" s="126"/>
      <c r="F668" s="126"/>
    </row>
    <row r="669" spans="2:6">
      <c r="B669" s="126"/>
      <c r="C669" s="126"/>
      <c r="D669" s="126"/>
      <c r="E669" s="126"/>
      <c r="F669" s="126"/>
    </row>
    <row r="670" spans="2:6">
      <c r="B670" s="126"/>
      <c r="C670" s="126"/>
      <c r="D670" s="126"/>
      <c r="E670" s="126"/>
      <c r="F670" s="126"/>
    </row>
    <row r="671" spans="2:6">
      <c r="B671" s="126"/>
      <c r="C671" s="126"/>
      <c r="D671" s="126"/>
      <c r="E671" s="126"/>
      <c r="F671" s="126"/>
    </row>
    <row r="672" spans="2:6">
      <c r="B672" s="126"/>
      <c r="C672" s="126"/>
      <c r="D672" s="126"/>
      <c r="E672" s="126"/>
      <c r="F672" s="126"/>
    </row>
    <row r="673" spans="2:6">
      <c r="B673" s="126"/>
      <c r="C673" s="126"/>
      <c r="D673" s="126"/>
      <c r="E673" s="126"/>
      <c r="F673" s="126"/>
    </row>
    <row r="674" spans="2:6">
      <c r="B674" s="126"/>
      <c r="C674" s="126"/>
      <c r="D674" s="126"/>
      <c r="E674" s="126"/>
      <c r="F674" s="126"/>
    </row>
    <row r="675" spans="2:6">
      <c r="B675" s="126"/>
      <c r="C675" s="126"/>
      <c r="D675" s="126"/>
      <c r="E675" s="126"/>
      <c r="F675" s="126"/>
    </row>
    <row r="676" spans="2:6">
      <c r="B676" s="126"/>
      <c r="C676" s="126"/>
      <c r="D676" s="126"/>
      <c r="E676" s="126"/>
      <c r="F676" s="126"/>
    </row>
    <row r="677" spans="2:6">
      <c r="B677" s="126"/>
      <c r="C677" s="126"/>
      <c r="D677" s="126"/>
      <c r="E677" s="126"/>
      <c r="F677" s="126"/>
    </row>
    <row r="678" spans="2:6">
      <c r="B678" s="126"/>
      <c r="C678" s="126"/>
      <c r="D678" s="126"/>
      <c r="E678" s="126"/>
      <c r="F678" s="126"/>
    </row>
    <row r="679" spans="2:6">
      <c r="B679" s="126"/>
      <c r="C679" s="126"/>
      <c r="D679" s="126"/>
      <c r="E679" s="126"/>
      <c r="F679" s="126"/>
    </row>
    <row r="680" spans="2:6">
      <c r="B680" s="126"/>
      <c r="C680" s="126"/>
      <c r="D680" s="126"/>
      <c r="E680" s="126"/>
      <c r="F680" s="126"/>
    </row>
    <row r="681" spans="2:6">
      <c r="B681" s="126"/>
      <c r="C681" s="126"/>
      <c r="D681" s="126"/>
      <c r="E681" s="126"/>
      <c r="F681" s="126"/>
    </row>
    <row r="682" spans="2:6">
      <c r="B682" s="126"/>
      <c r="C682" s="126"/>
      <c r="D682" s="126"/>
      <c r="E682" s="126"/>
      <c r="F682" s="126"/>
    </row>
    <row r="683" spans="2:6">
      <c r="B683" s="126"/>
      <c r="C683" s="126"/>
      <c r="D683" s="126"/>
      <c r="E683" s="126"/>
      <c r="F683" s="126"/>
    </row>
    <row r="684" spans="2:6">
      <c r="B684" s="126"/>
      <c r="C684" s="126"/>
      <c r="D684" s="126"/>
      <c r="E684" s="126"/>
      <c r="F684" s="126"/>
    </row>
    <row r="685" spans="2:6">
      <c r="B685" s="126"/>
      <c r="C685" s="126"/>
      <c r="D685" s="126"/>
      <c r="E685" s="126"/>
      <c r="F685" s="126"/>
    </row>
    <row r="686" spans="2:6">
      <c r="B686" s="126"/>
      <c r="C686" s="126"/>
      <c r="D686" s="126"/>
      <c r="E686" s="126"/>
      <c r="F686" s="126"/>
    </row>
    <row r="687" spans="2:6">
      <c r="B687" s="126"/>
      <c r="C687" s="126"/>
      <c r="D687" s="126"/>
      <c r="E687" s="126"/>
      <c r="F687" s="126"/>
    </row>
    <row r="688" spans="2:6">
      <c r="B688" s="126"/>
      <c r="C688" s="126"/>
      <c r="D688" s="126"/>
      <c r="E688" s="126"/>
      <c r="F688" s="126"/>
    </row>
    <row r="689" spans="2:6">
      <c r="B689" s="126"/>
      <c r="C689" s="126"/>
      <c r="D689" s="126"/>
      <c r="E689" s="126"/>
      <c r="F689" s="126"/>
    </row>
    <row r="690" spans="2:6">
      <c r="B690" s="126"/>
      <c r="C690" s="126"/>
      <c r="D690" s="126"/>
      <c r="E690" s="126"/>
      <c r="F690" s="126"/>
    </row>
    <row r="691" spans="2:6">
      <c r="B691" s="126"/>
      <c r="C691" s="126"/>
      <c r="D691" s="126"/>
      <c r="E691" s="126"/>
      <c r="F691" s="126"/>
    </row>
    <row r="692" spans="2:6">
      <c r="B692" s="126"/>
      <c r="C692" s="126"/>
      <c r="D692" s="126"/>
      <c r="E692" s="126"/>
      <c r="F692" s="126"/>
    </row>
    <row r="693" spans="2:6">
      <c r="B693" s="126"/>
      <c r="C693" s="126"/>
      <c r="D693" s="126"/>
      <c r="E693" s="126"/>
      <c r="F693" s="126"/>
    </row>
    <row r="694" spans="2:6">
      <c r="B694" s="126"/>
      <c r="C694" s="126"/>
      <c r="D694" s="126"/>
      <c r="E694" s="126"/>
      <c r="F694" s="126"/>
    </row>
    <row r="695" spans="2:6">
      <c r="B695" s="126"/>
      <c r="C695" s="126"/>
      <c r="D695" s="126"/>
      <c r="E695" s="126"/>
      <c r="F695" s="126"/>
    </row>
    <row r="696" spans="2:6">
      <c r="B696" s="126"/>
      <c r="C696" s="126"/>
      <c r="D696" s="126"/>
      <c r="E696" s="126"/>
      <c r="F696" s="126"/>
    </row>
    <row r="697" spans="2:6">
      <c r="B697" s="126"/>
      <c r="C697" s="126"/>
      <c r="D697" s="126"/>
      <c r="E697" s="126"/>
      <c r="F697" s="126"/>
    </row>
    <row r="698" spans="2:6">
      <c r="B698" s="126"/>
      <c r="C698" s="126"/>
      <c r="D698" s="126"/>
      <c r="E698" s="126"/>
      <c r="F698" s="126"/>
    </row>
    <row r="699" spans="2:6">
      <c r="B699" s="126"/>
      <c r="C699" s="126"/>
      <c r="D699" s="126"/>
      <c r="E699" s="126"/>
      <c r="F699" s="126"/>
    </row>
    <row r="700" spans="2:6">
      <c r="B700" s="126"/>
      <c r="C700" s="126"/>
      <c r="D700" s="126"/>
      <c r="E700" s="126"/>
      <c r="F700" s="126"/>
    </row>
    <row r="701" spans="2:6">
      <c r="B701" s="126"/>
      <c r="C701" s="126"/>
      <c r="D701" s="126"/>
      <c r="E701" s="126"/>
      <c r="F701" s="126"/>
    </row>
    <row r="702" spans="2:6">
      <c r="B702" s="126"/>
      <c r="C702" s="126"/>
      <c r="D702" s="126"/>
      <c r="E702" s="126"/>
      <c r="F702" s="126"/>
    </row>
    <row r="703" spans="2:6">
      <c r="B703" s="126"/>
      <c r="C703" s="126"/>
      <c r="D703" s="126"/>
      <c r="E703" s="126"/>
      <c r="F703" s="126"/>
    </row>
    <row r="704" spans="2:6">
      <c r="B704" s="126"/>
      <c r="C704" s="126"/>
      <c r="D704" s="126"/>
      <c r="E704" s="126"/>
      <c r="F704" s="126"/>
    </row>
    <row r="705" spans="2:6">
      <c r="B705" s="126"/>
      <c r="C705" s="126"/>
      <c r="D705" s="126"/>
      <c r="E705" s="126"/>
      <c r="F705" s="126"/>
    </row>
    <row r="706" spans="2:6">
      <c r="B706" s="126"/>
      <c r="C706" s="126"/>
      <c r="D706" s="126"/>
      <c r="E706" s="126"/>
      <c r="F706" s="126"/>
    </row>
    <row r="707" spans="2:6">
      <c r="B707" s="126"/>
      <c r="C707" s="126"/>
      <c r="D707" s="126"/>
      <c r="E707" s="126"/>
      <c r="F707" s="126"/>
    </row>
    <row r="708" spans="2:6">
      <c r="B708" s="126"/>
      <c r="C708" s="126"/>
      <c r="D708" s="126"/>
      <c r="E708" s="126"/>
      <c r="F708" s="126"/>
    </row>
    <row r="709" spans="2:6">
      <c r="B709" s="126"/>
      <c r="C709" s="126"/>
      <c r="D709" s="126"/>
      <c r="E709" s="126"/>
      <c r="F709" s="126"/>
    </row>
    <row r="710" spans="2:6">
      <c r="B710" s="126"/>
      <c r="C710" s="126"/>
      <c r="D710" s="126"/>
      <c r="E710" s="126"/>
      <c r="F710" s="126"/>
    </row>
    <row r="711" spans="2:6">
      <c r="B711" s="126"/>
      <c r="C711" s="126"/>
      <c r="D711" s="126"/>
      <c r="E711" s="126"/>
      <c r="F711" s="126"/>
    </row>
    <row r="712" spans="2:6">
      <c r="B712" s="126"/>
      <c r="C712" s="126"/>
      <c r="D712" s="126"/>
      <c r="E712" s="126"/>
      <c r="F712" s="126"/>
    </row>
    <row r="713" spans="2:6">
      <c r="B713" s="126"/>
      <c r="C713" s="126"/>
      <c r="D713" s="126"/>
      <c r="E713" s="126"/>
      <c r="F713" s="126"/>
    </row>
    <row r="714" spans="2:6">
      <c r="B714" s="126"/>
      <c r="C714" s="126"/>
      <c r="D714" s="126"/>
      <c r="E714" s="126"/>
      <c r="F714" s="126"/>
    </row>
    <row r="715" spans="2:6">
      <c r="B715" s="126"/>
      <c r="C715" s="126"/>
      <c r="D715" s="126"/>
      <c r="E715" s="126"/>
      <c r="F715" s="126"/>
    </row>
    <row r="716" spans="2:6">
      <c r="B716" s="126"/>
      <c r="C716" s="126"/>
      <c r="D716" s="126"/>
      <c r="E716" s="126"/>
      <c r="F716" s="126"/>
    </row>
    <row r="717" spans="2:6">
      <c r="B717" s="126"/>
      <c r="C717" s="126"/>
      <c r="D717" s="126"/>
      <c r="E717" s="126"/>
      <c r="F717" s="126"/>
    </row>
    <row r="718" spans="2:6">
      <c r="B718" s="126"/>
      <c r="C718" s="126"/>
      <c r="D718" s="126"/>
      <c r="E718" s="126"/>
      <c r="F718" s="126"/>
    </row>
    <row r="719" spans="2:6">
      <c r="B719" s="126"/>
      <c r="C719" s="126"/>
      <c r="D719" s="126"/>
      <c r="E719" s="126"/>
      <c r="F719" s="126"/>
    </row>
    <row r="720" spans="2:6">
      <c r="B720" s="126"/>
      <c r="C720" s="126"/>
      <c r="D720" s="126"/>
      <c r="E720" s="126"/>
      <c r="F720" s="126"/>
    </row>
    <row r="721" spans="2:6">
      <c r="B721" s="126"/>
      <c r="C721" s="126"/>
      <c r="D721" s="126"/>
      <c r="E721" s="126"/>
      <c r="F721" s="126"/>
    </row>
    <row r="722" spans="2:6">
      <c r="B722" s="126"/>
      <c r="C722" s="126"/>
      <c r="D722" s="126"/>
      <c r="E722" s="126"/>
      <c r="F722" s="126"/>
    </row>
    <row r="723" spans="2:6">
      <c r="B723" s="126"/>
      <c r="C723" s="126"/>
      <c r="D723" s="126"/>
      <c r="E723" s="126"/>
      <c r="F723" s="126"/>
    </row>
    <row r="724" spans="2:6">
      <c r="B724" s="126"/>
      <c r="C724" s="126"/>
      <c r="D724" s="126"/>
      <c r="E724" s="126"/>
      <c r="F724" s="126"/>
    </row>
    <row r="725" spans="2:6">
      <c r="B725" s="126"/>
      <c r="C725" s="126"/>
      <c r="D725" s="126"/>
      <c r="E725" s="126"/>
      <c r="F725" s="126"/>
    </row>
    <row r="726" spans="2:6">
      <c r="B726" s="126"/>
      <c r="C726" s="126"/>
      <c r="D726" s="126"/>
      <c r="E726" s="126"/>
      <c r="F726" s="126"/>
    </row>
    <row r="727" spans="2:6">
      <c r="B727" s="126"/>
      <c r="C727" s="126"/>
      <c r="D727" s="126"/>
      <c r="E727" s="126"/>
      <c r="F727" s="126"/>
    </row>
    <row r="728" spans="2:6">
      <c r="B728" s="126"/>
      <c r="C728" s="126"/>
      <c r="D728" s="126"/>
      <c r="E728" s="126"/>
      <c r="F728" s="126"/>
    </row>
    <row r="729" spans="2:6">
      <c r="B729" s="126"/>
      <c r="C729" s="126"/>
      <c r="D729" s="126"/>
      <c r="E729" s="126"/>
      <c r="F729" s="126"/>
    </row>
    <row r="730" spans="2:6">
      <c r="B730" s="126"/>
      <c r="C730" s="126"/>
      <c r="D730" s="126"/>
      <c r="E730" s="126"/>
      <c r="F730" s="126"/>
    </row>
    <row r="731" spans="2:6">
      <c r="B731" s="126"/>
      <c r="C731" s="126"/>
      <c r="D731" s="126"/>
      <c r="E731" s="126"/>
      <c r="F731" s="126"/>
    </row>
    <row r="732" spans="2:6">
      <c r="B732" s="126"/>
      <c r="C732" s="126"/>
      <c r="D732" s="126"/>
      <c r="E732" s="126"/>
      <c r="F732" s="126"/>
    </row>
    <row r="733" spans="2:6">
      <c r="B733" s="126"/>
      <c r="C733" s="126"/>
      <c r="D733" s="126"/>
      <c r="E733" s="126"/>
      <c r="F733" s="126"/>
    </row>
    <row r="734" spans="2:6">
      <c r="B734" s="126"/>
      <c r="C734" s="126"/>
      <c r="D734" s="126"/>
      <c r="E734" s="126"/>
      <c r="F734" s="126"/>
    </row>
    <row r="735" spans="2:6">
      <c r="B735" s="126"/>
      <c r="C735" s="126"/>
      <c r="D735" s="126"/>
      <c r="E735" s="126"/>
      <c r="F735" s="126"/>
    </row>
    <row r="736" spans="2:6">
      <c r="B736" s="126"/>
      <c r="C736" s="126"/>
      <c r="D736" s="126"/>
      <c r="E736" s="126"/>
      <c r="F736" s="126"/>
    </row>
    <row r="737" spans="2:6">
      <c r="B737" s="126"/>
      <c r="C737" s="126"/>
      <c r="D737" s="126"/>
      <c r="E737" s="126"/>
      <c r="F737" s="126"/>
    </row>
    <row r="738" spans="2:6">
      <c r="B738" s="126"/>
      <c r="C738" s="126"/>
      <c r="D738" s="126"/>
      <c r="E738" s="126"/>
      <c r="F738" s="126"/>
    </row>
    <row r="739" spans="2:6">
      <c r="B739" s="126"/>
      <c r="C739" s="126"/>
      <c r="D739" s="126"/>
      <c r="E739" s="126"/>
      <c r="F739" s="126"/>
    </row>
    <row r="740" spans="2:6">
      <c r="B740" s="126"/>
      <c r="C740" s="126"/>
      <c r="D740" s="126"/>
      <c r="E740" s="126"/>
      <c r="F740" s="126"/>
    </row>
    <row r="741" spans="2:6">
      <c r="B741" s="126"/>
      <c r="C741" s="126"/>
      <c r="D741" s="126"/>
      <c r="E741" s="126"/>
      <c r="F741" s="126"/>
    </row>
    <row r="742" spans="2:6">
      <c r="B742" s="126"/>
      <c r="C742" s="126"/>
      <c r="D742" s="126"/>
      <c r="E742" s="126"/>
      <c r="F742" s="126"/>
    </row>
    <row r="743" spans="2:6">
      <c r="B743" s="126"/>
      <c r="C743" s="126"/>
      <c r="D743" s="126"/>
      <c r="E743" s="126"/>
      <c r="F743" s="126"/>
    </row>
    <row r="744" spans="2:6">
      <c r="B744" s="126"/>
      <c r="C744" s="126"/>
      <c r="D744" s="126"/>
      <c r="E744" s="126"/>
      <c r="F744" s="126"/>
    </row>
    <row r="745" spans="2:6">
      <c r="B745" s="126"/>
      <c r="C745" s="126"/>
      <c r="D745" s="126"/>
      <c r="E745" s="126"/>
      <c r="F745" s="126"/>
    </row>
    <row r="746" spans="2:6">
      <c r="B746" s="126"/>
      <c r="C746" s="126"/>
      <c r="D746" s="126"/>
      <c r="E746" s="126"/>
      <c r="F746" s="126"/>
    </row>
    <row r="747" spans="2:6">
      <c r="B747" s="126"/>
      <c r="C747" s="126"/>
      <c r="D747" s="126"/>
      <c r="E747" s="126"/>
      <c r="F747" s="126"/>
    </row>
    <row r="748" spans="2:6">
      <c r="B748" s="126"/>
      <c r="C748" s="126"/>
      <c r="D748" s="126"/>
      <c r="E748" s="126"/>
      <c r="F748" s="126"/>
    </row>
    <row r="749" spans="2:6">
      <c r="B749" s="126"/>
      <c r="C749" s="126"/>
      <c r="D749" s="126"/>
      <c r="E749" s="126"/>
      <c r="F749" s="126"/>
    </row>
    <row r="750" spans="2:6">
      <c r="B750" s="126"/>
      <c r="C750" s="126"/>
      <c r="D750" s="126"/>
      <c r="E750" s="126"/>
      <c r="F750" s="126"/>
    </row>
    <row r="751" spans="2:6">
      <c r="B751" s="126"/>
      <c r="C751" s="126"/>
      <c r="D751" s="126"/>
      <c r="E751" s="126"/>
      <c r="F751" s="126"/>
    </row>
    <row r="752" spans="2:6">
      <c r="B752" s="126"/>
      <c r="C752" s="126"/>
      <c r="D752" s="126"/>
      <c r="E752" s="126"/>
      <c r="F752" s="126"/>
    </row>
    <row r="753" spans="2:6">
      <c r="B753" s="126"/>
      <c r="C753" s="126"/>
      <c r="D753" s="126"/>
      <c r="E753" s="126"/>
      <c r="F753" s="126"/>
    </row>
    <row r="754" spans="2:6">
      <c r="B754" s="126"/>
      <c r="C754" s="126"/>
      <c r="D754" s="126"/>
      <c r="E754" s="126"/>
      <c r="F754" s="126"/>
    </row>
    <row r="755" spans="2:6">
      <c r="B755" s="126"/>
      <c r="C755" s="126"/>
      <c r="D755" s="126"/>
      <c r="E755" s="126"/>
      <c r="F755" s="126"/>
    </row>
    <row r="756" spans="2:6">
      <c r="B756" s="126"/>
      <c r="C756" s="126"/>
      <c r="D756" s="126"/>
      <c r="E756" s="126"/>
      <c r="F756" s="126"/>
    </row>
    <row r="757" spans="2:6">
      <c r="B757" s="126"/>
      <c r="C757" s="126"/>
      <c r="D757" s="126"/>
      <c r="E757" s="126"/>
      <c r="F757" s="126"/>
    </row>
    <row r="758" spans="2:6">
      <c r="B758" s="126"/>
      <c r="C758" s="126"/>
      <c r="D758" s="126"/>
      <c r="E758" s="126"/>
      <c r="F758" s="126"/>
    </row>
    <row r="759" spans="2:6">
      <c r="B759" s="126"/>
      <c r="C759" s="126"/>
      <c r="D759" s="126"/>
      <c r="E759" s="126"/>
      <c r="F759" s="126"/>
    </row>
    <row r="760" spans="2:6">
      <c r="B760" s="126"/>
      <c r="C760" s="126"/>
      <c r="D760" s="126"/>
      <c r="E760" s="126"/>
      <c r="F760" s="126"/>
    </row>
    <row r="761" spans="2:6">
      <c r="B761" s="126"/>
      <c r="C761" s="126"/>
      <c r="D761" s="126"/>
      <c r="E761" s="126"/>
      <c r="F761" s="126"/>
    </row>
    <row r="762" spans="2:6">
      <c r="B762" s="126"/>
      <c r="C762" s="126"/>
      <c r="D762" s="126"/>
      <c r="E762" s="126"/>
      <c r="F762" s="126"/>
    </row>
    <row r="763" spans="2:6">
      <c r="B763" s="126"/>
      <c r="C763" s="126"/>
      <c r="D763" s="126"/>
      <c r="E763" s="126"/>
      <c r="F763" s="126"/>
    </row>
    <row r="764" spans="2:6">
      <c r="B764" s="126"/>
      <c r="C764" s="126"/>
      <c r="D764" s="126"/>
      <c r="E764" s="126"/>
      <c r="F764" s="126"/>
    </row>
    <row r="765" spans="2:6">
      <c r="B765" s="126"/>
      <c r="C765" s="126"/>
      <c r="D765" s="126"/>
      <c r="E765" s="126"/>
      <c r="F765" s="126"/>
    </row>
    <row r="766" spans="2:6">
      <c r="B766" s="126"/>
      <c r="C766" s="126"/>
      <c r="D766" s="126"/>
      <c r="E766" s="126"/>
      <c r="F766" s="126"/>
    </row>
    <row r="767" spans="2:6">
      <c r="B767" s="126"/>
      <c r="C767" s="126"/>
      <c r="D767" s="126"/>
      <c r="E767" s="126"/>
      <c r="F767" s="126"/>
    </row>
    <row r="768" spans="2:6">
      <c r="B768" s="126"/>
      <c r="C768" s="126"/>
      <c r="D768" s="126"/>
      <c r="E768" s="126"/>
      <c r="F768" s="126"/>
    </row>
    <row r="769" spans="2:6">
      <c r="B769" s="126"/>
      <c r="C769" s="126"/>
      <c r="D769" s="126"/>
      <c r="E769" s="126"/>
      <c r="F769" s="126"/>
    </row>
    <row r="770" spans="2:6">
      <c r="B770" s="126"/>
      <c r="C770" s="126"/>
      <c r="D770" s="126"/>
      <c r="E770" s="126"/>
      <c r="F770" s="126"/>
    </row>
    <row r="771" spans="2:6">
      <c r="B771" s="126"/>
      <c r="C771" s="126"/>
      <c r="D771" s="126"/>
      <c r="E771" s="126"/>
      <c r="F771" s="126"/>
    </row>
    <row r="772" spans="2:6">
      <c r="B772" s="126"/>
      <c r="C772" s="126"/>
      <c r="D772" s="126"/>
      <c r="E772" s="126"/>
      <c r="F772" s="126"/>
    </row>
    <row r="773" spans="2:6">
      <c r="B773" s="126"/>
      <c r="C773" s="126"/>
      <c r="D773" s="126"/>
      <c r="E773" s="126"/>
      <c r="F773" s="126"/>
    </row>
    <row r="774" spans="2:6">
      <c r="B774" s="126"/>
      <c r="C774" s="126"/>
      <c r="D774" s="126"/>
      <c r="E774" s="126"/>
      <c r="F774" s="126"/>
    </row>
    <row r="775" spans="2:6">
      <c r="B775" s="126"/>
      <c r="C775" s="126"/>
      <c r="D775" s="126"/>
      <c r="E775" s="126"/>
      <c r="F775" s="126"/>
    </row>
    <row r="776" spans="2:6">
      <c r="B776" s="126"/>
      <c r="C776" s="126"/>
      <c r="D776" s="126"/>
      <c r="E776" s="126"/>
      <c r="F776" s="126"/>
    </row>
    <row r="777" spans="2:6">
      <c r="B777" s="126"/>
      <c r="C777" s="126"/>
      <c r="D777" s="126"/>
      <c r="E777" s="126"/>
      <c r="F777" s="126"/>
    </row>
    <row r="778" spans="2:6">
      <c r="B778" s="126"/>
      <c r="C778" s="126"/>
      <c r="D778" s="126"/>
      <c r="E778" s="126"/>
      <c r="F778" s="126"/>
    </row>
    <row r="779" spans="2:6">
      <c r="B779" s="126"/>
      <c r="C779" s="126"/>
      <c r="D779" s="126"/>
      <c r="E779" s="126"/>
      <c r="F779" s="126"/>
    </row>
    <row r="780" spans="2:6">
      <c r="B780" s="126"/>
      <c r="C780" s="126"/>
      <c r="D780" s="126"/>
      <c r="E780" s="126"/>
      <c r="F780" s="126"/>
    </row>
    <row r="781" spans="2:6">
      <c r="B781" s="126"/>
      <c r="C781" s="126"/>
      <c r="D781" s="126"/>
      <c r="E781" s="126"/>
      <c r="F781" s="126"/>
    </row>
    <row r="782" spans="2:6">
      <c r="B782" s="126"/>
      <c r="C782" s="126"/>
      <c r="D782" s="126"/>
      <c r="E782" s="126"/>
      <c r="F782" s="126"/>
    </row>
    <row r="783" spans="2:6">
      <c r="B783" s="126"/>
      <c r="C783" s="126"/>
      <c r="D783" s="126"/>
      <c r="E783" s="126"/>
      <c r="F783" s="126"/>
    </row>
    <row r="784" spans="2:6">
      <c r="B784" s="126"/>
      <c r="C784" s="126"/>
      <c r="D784" s="126"/>
      <c r="E784" s="126"/>
      <c r="F784" s="126"/>
    </row>
    <row r="785" spans="2:6">
      <c r="B785" s="126"/>
      <c r="C785" s="126"/>
      <c r="D785" s="126"/>
      <c r="E785" s="126"/>
      <c r="F785" s="126"/>
    </row>
    <row r="786" spans="2:6">
      <c r="B786" s="126"/>
      <c r="C786" s="126"/>
      <c r="D786" s="126"/>
      <c r="E786" s="126"/>
      <c r="F786" s="126"/>
    </row>
    <row r="787" spans="2:6">
      <c r="B787" s="126"/>
      <c r="C787" s="126"/>
      <c r="D787" s="126"/>
      <c r="E787" s="126"/>
      <c r="F787" s="126"/>
    </row>
    <row r="788" spans="2:6">
      <c r="B788" s="126"/>
      <c r="C788" s="126"/>
      <c r="D788" s="126"/>
      <c r="E788" s="126"/>
      <c r="F788" s="126"/>
    </row>
    <row r="789" spans="2:6">
      <c r="B789" s="126"/>
      <c r="C789" s="126"/>
      <c r="D789" s="126"/>
      <c r="E789" s="126"/>
      <c r="F789" s="126"/>
    </row>
    <row r="790" spans="2:6">
      <c r="B790" s="126"/>
      <c r="C790" s="126"/>
      <c r="D790" s="126"/>
      <c r="E790" s="126"/>
      <c r="F790" s="126"/>
    </row>
    <row r="791" spans="2:6">
      <c r="B791" s="126"/>
      <c r="C791" s="126"/>
      <c r="D791" s="126"/>
      <c r="E791" s="126"/>
      <c r="F791" s="126"/>
    </row>
    <row r="792" spans="2:6">
      <c r="B792" s="126"/>
      <c r="C792" s="126"/>
      <c r="D792" s="126"/>
      <c r="E792" s="126"/>
      <c r="F792" s="126"/>
    </row>
    <row r="793" spans="2:6">
      <c r="B793" s="126"/>
      <c r="C793" s="126"/>
      <c r="D793" s="126"/>
      <c r="E793" s="126"/>
      <c r="F793" s="126"/>
    </row>
    <row r="794" spans="2:6">
      <c r="B794" s="126"/>
      <c r="C794" s="126"/>
      <c r="D794" s="126"/>
      <c r="E794" s="126"/>
      <c r="F794" s="126"/>
    </row>
    <row r="795" spans="2:6">
      <c r="B795" s="126"/>
      <c r="C795" s="126"/>
      <c r="D795" s="126"/>
      <c r="E795" s="126"/>
      <c r="F795" s="126"/>
    </row>
    <row r="796" spans="2:6">
      <c r="B796" s="126"/>
      <c r="C796" s="126"/>
      <c r="D796" s="126"/>
      <c r="E796" s="126"/>
      <c r="F796" s="126"/>
    </row>
    <row r="797" spans="2:6">
      <c r="B797" s="126"/>
      <c r="C797" s="126"/>
      <c r="D797" s="126"/>
      <c r="E797" s="126"/>
      <c r="F797" s="126"/>
    </row>
    <row r="798" spans="2:6">
      <c r="B798" s="126"/>
      <c r="C798" s="126"/>
      <c r="D798" s="126"/>
      <c r="E798" s="126"/>
      <c r="F798" s="126"/>
    </row>
    <row r="799" spans="2:6">
      <c r="B799" s="126"/>
      <c r="C799" s="126"/>
      <c r="D799" s="126"/>
      <c r="E799" s="126"/>
      <c r="F799" s="126"/>
    </row>
    <row r="800" spans="2:6">
      <c r="B800" s="126"/>
      <c r="C800" s="126"/>
      <c r="D800" s="126"/>
      <c r="E800" s="126"/>
      <c r="F800" s="126"/>
    </row>
    <row r="801" spans="2:6">
      <c r="B801" s="126"/>
      <c r="C801" s="126"/>
      <c r="D801" s="126"/>
      <c r="E801" s="126"/>
      <c r="F801" s="126"/>
    </row>
    <row r="802" spans="2:6">
      <c r="B802" s="126"/>
      <c r="C802" s="126"/>
      <c r="D802" s="126"/>
      <c r="E802" s="126"/>
      <c r="F802" s="126"/>
    </row>
    <row r="803" spans="2:6">
      <c r="B803" s="126"/>
      <c r="C803" s="126"/>
      <c r="D803" s="126"/>
      <c r="E803" s="126"/>
      <c r="F803" s="126"/>
    </row>
    <row r="804" spans="2:6">
      <c r="B804" s="126"/>
      <c r="C804" s="126"/>
      <c r="D804" s="126"/>
      <c r="E804" s="126"/>
      <c r="F804" s="126"/>
    </row>
    <row r="805" spans="2:6">
      <c r="B805" s="126"/>
      <c r="C805" s="126"/>
      <c r="D805" s="126"/>
      <c r="E805" s="126"/>
      <c r="F805" s="126"/>
    </row>
    <row r="806" spans="2:6">
      <c r="B806" s="126"/>
      <c r="C806" s="126"/>
      <c r="D806" s="126"/>
      <c r="E806" s="126"/>
      <c r="F806" s="126"/>
    </row>
    <row r="807" spans="2:6">
      <c r="B807" s="126"/>
      <c r="C807" s="126"/>
      <c r="D807" s="126"/>
      <c r="E807" s="126"/>
      <c r="F807" s="126"/>
    </row>
    <row r="808" spans="2:6">
      <c r="B808" s="126"/>
      <c r="C808" s="126"/>
      <c r="D808" s="126"/>
      <c r="E808" s="126"/>
      <c r="F808" s="126"/>
    </row>
    <row r="809" spans="2:6">
      <c r="B809" s="126"/>
      <c r="C809" s="126"/>
      <c r="D809" s="126"/>
      <c r="E809" s="126"/>
      <c r="F809" s="126"/>
    </row>
    <row r="810" spans="2:6">
      <c r="B810" s="126"/>
      <c r="C810" s="126"/>
      <c r="D810" s="126"/>
      <c r="E810" s="126"/>
      <c r="F810" s="126"/>
    </row>
    <row r="811" spans="2:6">
      <c r="B811" s="126"/>
      <c r="C811" s="126"/>
      <c r="D811" s="126"/>
      <c r="E811" s="126"/>
      <c r="F811" s="126"/>
    </row>
    <row r="812" spans="2:6">
      <c r="B812" s="126"/>
      <c r="C812" s="126"/>
      <c r="D812" s="126"/>
      <c r="E812" s="126"/>
      <c r="F812" s="126"/>
    </row>
    <row r="813" spans="2:6">
      <c r="B813" s="126"/>
      <c r="C813" s="126"/>
      <c r="D813" s="126"/>
      <c r="E813" s="126"/>
      <c r="F813" s="126"/>
    </row>
    <row r="814" spans="2:6">
      <c r="B814" s="126"/>
      <c r="C814" s="126"/>
      <c r="D814" s="126"/>
      <c r="E814" s="126"/>
      <c r="F814" s="126"/>
    </row>
    <row r="815" spans="2:6">
      <c r="B815" s="126"/>
      <c r="C815" s="126"/>
      <c r="D815" s="126"/>
      <c r="E815" s="126"/>
      <c r="F815" s="126"/>
    </row>
    <row r="816" spans="2:6">
      <c r="B816" s="126"/>
      <c r="C816" s="126"/>
      <c r="D816" s="126"/>
      <c r="E816" s="126"/>
      <c r="F816" s="126"/>
    </row>
    <row r="817" spans="2:6">
      <c r="B817" s="126"/>
      <c r="C817" s="126"/>
      <c r="D817" s="126"/>
      <c r="E817" s="126"/>
      <c r="F817" s="126"/>
    </row>
    <row r="818" spans="2:6">
      <c r="B818" s="126"/>
      <c r="C818" s="126"/>
      <c r="D818" s="126"/>
      <c r="E818" s="126"/>
      <c r="F818" s="126"/>
    </row>
    <row r="819" spans="2:6">
      <c r="B819" s="126"/>
      <c r="C819" s="126"/>
      <c r="D819" s="126"/>
      <c r="E819" s="126"/>
      <c r="F819" s="126"/>
    </row>
    <row r="820" spans="2:6">
      <c r="B820" s="126"/>
      <c r="C820" s="126"/>
      <c r="D820" s="126"/>
      <c r="E820" s="126"/>
      <c r="F820" s="126"/>
    </row>
    <row r="821" spans="2:6">
      <c r="B821" s="126"/>
      <c r="C821" s="126"/>
      <c r="D821" s="126"/>
      <c r="E821" s="126"/>
      <c r="F821" s="126"/>
    </row>
    <row r="822" spans="2:6">
      <c r="B822" s="126"/>
      <c r="C822" s="126"/>
      <c r="D822" s="126"/>
      <c r="E822" s="126"/>
      <c r="F822" s="126"/>
    </row>
    <row r="823" spans="2:6">
      <c r="B823" s="126"/>
      <c r="C823" s="126"/>
      <c r="D823" s="126"/>
      <c r="E823" s="126"/>
      <c r="F823" s="126"/>
    </row>
    <row r="824" spans="2:6">
      <c r="B824" s="126"/>
      <c r="C824" s="126"/>
      <c r="D824" s="126"/>
      <c r="E824" s="126"/>
      <c r="F824" s="126"/>
    </row>
    <row r="825" spans="2:6">
      <c r="B825" s="126"/>
      <c r="C825" s="126"/>
      <c r="D825" s="126"/>
      <c r="E825" s="126"/>
      <c r="F825" s="126"/>
    </row>
    <row r="826" spans="2:6">
      <c r="B826" s="126"/>
      <c r="C826" s="126"/>
      <c r="D826" s="126"/>
      <c r="E826" s="126"/>
      <c r="F826" s="126"/>
    </row>
    <row r="827" spans="2:6">
      <c r="B827" s="126"/>
      <c r="C827" s="126"/>
      <c r="D827" s="126"/>
      <c r="E827" s="126"/>
      <c r="F827" s="126"/>
    </row>
    <row r="828" spans="2:6">
      <c r="B828" s="126"/>
      <c r="C828" s="126"/>
      <c r="D828" s="126"/>
      <c r="E828" s="126"/>
      <c r="F828" s="126"/>
    </row>
    <row r="829" spans="2:6">
      <c r="B829" s="126"/>
      <c r="C829" s="126"/>
      <c r="D829" s="126"/>
      <c r="E829" s="126"/>
      <c r="F829" s="126"/>
    </row>
    <row r="830" spans="2:6">
      <c r="B830" s="126"/>
      <c r="C830" s="126"/>
      <c r="D830" s="126"/>
      <c r="E830" s="126"/>
      <c r="F830" s="126"/>
    </row>
    <row r="831" spans="2:6">
      <c r="B831" s="126"/>
      <c r="C831" s="126"/>
      <c r="D831" s="126"/>
      <c r="E831" s="126"/>
      <c r="F831" s="126"/>
    </row>
    <row r="832" spans="2:6">
      <c r="B832" s="126"/>
      <c r="C832" s="126"/>
      <c r="D832" s="126"/>
      <c r="E832" s="126"/>
      <c r="F832" s="126"/>
    </row>
    <row r="833" spans="2:6">
      <c r="B833" s="126"/>
      <c r="C833" s="126"/>
      <c r="D833" s="126"/>
      <c r="E833" s="126"/>
      <c r="F833" s="126"/>
    </row>
    <row r="834" spans="2:6">
      <c r="B834" s="126"/>
      <c r="C834" s="126"/>
      <c r="D834" s="126"/>
      <c r="E834" s="126"/>
      <c r="F834" s="126"/>
    </row>
    <row r="835" spans="2:6">
      <c r="B835" s="126"/>
      <c r="C835" s="126"/>
      <c r="D835" s="126"/>
      <c r="E835" s="126"/>
      <c r="F835" s="126"/>
    </row>
    <row r="836" spans="2:6">
      <c r="B836" s="126"/>
      <c r="C836" s="126"/>
      <c r="D836" s="126"/>
      <c r="E836" s="126"/>
      <c r="F836" s="126"/>
    </row>
    <row r="837" spans="2:6">
      <c r="B837" s="126"/>
      <c r="C837" s="126"/>
      <c r="D837" s="126"/>
      <c r="E837" s="126"/>
      <c r="F837" s="126"/>
    </row>
    <row r="838" spans="2:6">
      <c r="B838" s="126"/>
      <c r="C838" s="126"/>
      <c r="D838" s="126"/>
      <c r="E838" s="126"/>
      <c r="F838" s="126"/>
    </row>
    <row r="839" spans="2:6">
      <c r="B839" s="126"/>
      <c r="C839" s="126"/>
      <c r="D839" s="126"/>
      <c r="E839" s="126"/>
      <c r="F839" s="126"/>
    </row>
    <row r="840" spans="2:6">
      <c r="B840" s="126"/>
      <c r="C840" s="126"/>
      <c r="D840" s="126"/>
      <c r="E840" s="126"/>
      <c r="F840" s="126"/>
    </row>
    <row r="841" spans="2:6">
      <c r="B841" s="126"/>
      <c r="C841" s="126"/>
      <c r="D841" s="126"/>
      <c r="E841" s="126"/>
      <c r="F841" s="126"/>
    </row>
    <row r="842" spans="2:6">
      <c r="B842" s="126"/>
      <c r="C842" s="126"/>
      <c r="D842" s="126"/>
      <c r="E842" s="126"/>
      <c r="F842" s="126"/>
    </row>
    <row r="843" spans="2:6">
      <c r="B843" s="126"/>
      <c r="C843" s="126"/>
      <c r="D843" s="126"/>
      <c r="E843" s="126"/>
      <c r="F843" s="126"/>
    </row>
    <row r="844" spans="2:6">
      <c r="B844" s="126"/>
      <c r="C844" s="126"/>
      <c r="D844" s="126"/>
      <c r="E844" s="126"/>
      <c r="F844" s="126"/>
    </row>
    <row r="845" spans="2:6">
      <c r="B845" s="126"/>
      <c r="C845" s="126"/>
      <c r="D845" s="126"/>
      <c r="E845" s="126"/>
      <c r="F845" s="126"/>
    </row>
    <row r="846" spans="2:6">
      <c r="B846" s="126"/>
      <c r="C846" s="126"/>
      <c r="D846" s="126"/>
      <c r="E846" s="126"/>
      <c r="F846" s="126"/>
    </row>
    <row r="847" spans="2:6">
      <c r="B847" s="126"/>
      <c r="C847" s="126"/>
      <c r="D847" s="126"/>
      <c r="E847" s="126"/>
      <c r="F847" s="126"/>
    </row>
    <row r="848" spans="2:6">
      <c r="B848" s="126"/>
      <c r="C848" s="126"/>
      <c r="D848" s="126"/>
      <c r="E848" s="126"/>
      <c r="F848" s="126"/>
    </row>
    <row r="849" spans="2:6">
      <c r="B849" s="126"/>
      <c r="C849" s="126"/>
      <c r="D849" s="126"/>
      <c r="E849" s="126"/>
      <c r="F849" s="126"/>
    </row>
    <row r="850" spans="2:6">
      <c r="B850" s="126"/>
      <c r="C850" s="126"/>
      <c r="D850" s="126"/>
      <c r="E850" s="126"/>
      <c r="F850" s="126"/>
    </row>
    <row r="851" spans="2:6">
      <c r="B851" s="126"/>
      <c r="C851" s="126"/>
      <c r="D851" s="126"/>
      <c r="E851" s="126"/>
      <c r="F851" s="126"/>
    </row>
    <row r="852" spans="2:6">
      <c r="B852" s="126"/>
      <c r="C852" s="126"/>
      <c r="D852" s="126"/>
      <c r="E852" s="126"/>
      <c r="F852" s="126"/>
    </row>
    <row r="853" spans="2:6">
      <c r="B853" s="126"/>
      <c r="C853" s="126"/>
      <c r="D853" s="126"/>
      <c r="E853" s="126"/>
      <c r="F853" s="126"/>
    </row>
    <row r="854" spans="2:6">
      <c r="B854" s="126"/>
      <c r="C854" s="126"/>
      <c r="D854" s="126"/>
      <c r="E854" s="126"/>
      <c r="F854" s="126"/>
    </row>
    <row r="855" spans="2:6">
      <c r="B855" s="126"/>
      <c r="C855" s="126"/>
      <c r="D855" s="126"/>
      <c r="E855" s="126"/>
      <c r="F855" s="126"/>
    </row>
    <row r="856" spans="2:6">
      <c r="B856" s="126"/>
      <c r="C856" s="126"/>
      <c r="D856" s="126"/>
      <c r="E856" s="126"/>
      <c r="F856" s="126"/>
    </row>
    <row r="857" spans="2:6">
      <c r="B857" s="126"/>
      <c r="C857" s="126"/>
      <c r="D857" s="126"/>
      <c r="E857" s="126"/>
      <c r="F857" s="126"/>
    </row>
    <row r="858" spans="2:6">
      <c r="B858" s="126"/>
      <c r="C858" s="126"/>
      <c r="D858" s="126"/>
      <c r="E858" s="126"/>
      <c r="F858" s="126"/>
    </row>
    <row r="859" spans="2:6">
      <c r="B859" s="126"/>
      <c r="C859" s="126"/>
      <c r="D859" s="126"/>
      <c r="E859" s="126"/>
      <c r="F859" s="126"/>
    </row>
    <row r="860" spans="2:6">
      <c r="B860" s="126"/>
      <c r="C860" s="126"/>
      <c r="D860" s="126"/>
      <c r="E860" s="126"/>
      <c r="F860" s="126"/>
    </row>
    <row r="861" spans="2:6">
      <c r="B861" s="126"/>
      <c r="C861" s="126"/>
      <c r="D861" s="126"/>
      <c r="E861" s="126"/>
      <c r="F861" s="126"/>
    </row>
    <row r="862" spans="2:6">
      <c r="B862" s="126"/>
      <c r="C862" s="126"/>
      <c r="D862" s="126"/>
      <c r="E862" s="126"/>
      <c r="F862" s="126"/>
    </row>
    <row r="863" spans="2:6">
      <c r="B863" s="126"/>
      <c r="C863" s="126"/>
      <c r="D863" s="126"/>
      <c r="E863" s="126"/>
      <c r="F863" s="126"/>
    </row>
    <row r="864" spans="2:6">
      <c r="B864" s="126"/>
      <c r="C864" s="126"/>
      <c r="D864" s="126"/>
      <c r="E864" s="126"/>
      <c r="F864" s="126"/>
    </row>
    <row r="865" spans="2:6">
      <c r="B865" s="126"/>
      <c r="C865" s="126"/>
      <c r="D865" s="126"/>
      <c r="E865" s="126"/>
      <c r="F865" s="126"/>
    </row>
    <row r="866" spans="2:6">
      <c r="B866" s="126"/>
      <c r="C866" s="126"/>
      <c r="D866" s="126"/>
      <c r="E866" s="126"/>
      <c r="F866" s="126"/>
    </row>
    <row r="867" spans="2:6">
      <c r="B867" s="126"/>
      <c r="C867" s="126"/>
      <c r="D867" s="126"/>
      <c r="E867" s="126"/>
      <c r="F867" s="126"/>
    </row>
    <row r="868" spans="2:6">
      <c r="B868" s="126"/>
      <c r="C868" s="126"/>
      <c r="D868" s="126"/>
      <c r="E868" s="126"/>
      <c r="F868" s="126"/>
    </row>
    <row r="869" spans="2:6">
      <c r="B869" s="126"/>
      <c r="C869" s="126"/>
      <c r="D869" s="126"/>
      <c r="E869" s="126"/>
      <c r="F869" s="126"/>
    </row>
    <row r="870" spans="2:6">
      <c r="B870" s="126"/>
      <c r="C870" s="126"/>
      <c r="D870" s="126"/>
      <c r="E870" s="126"/>
      <c r="F870" s="126"/>
    </row>
    <row r="871" spans="2:6">
      <c r="B871" s="126"/>
      <c r="C871" s="126"/>
      <c r="D871" s="126"/>
      <c r="E871" s="126"/>
      <c r="F871" s="126"/>
    </row>
    <row r="872" spans="2:6">
      <c r="B872" s="126"/>
      <c r="C872" s="126"/>
      <c r="D872" s="126"/>
      <c r="E872" s="126"/>
      <c r="F872" s="126"/>
    </row>
    <row r="873" spans="2:6">
      <c r="B873" s="126"/>
      <c r="C873" s="126"/>
      <c r="D873" s="126"/>
      <c r="E873" s="126"/>
      <c r="F873" s="126"/>
    </row>
    <row r="874" spans="2:6">
      <c r="B874" s="126"/>
      <c r="C874" s="126"/>
      <c r="D874" s="126"/>
      <c r="E874" s="126"/>
      <c r="F874" s="126"/>
    </row>
    <row r="875" spans="2:6">
      <c r="B875" s="126"/>
      <c r="C875" s="126"/>
      <c r="D875" s="126"/>
      <c r="E875" s="126"/>
      <c r="F875" s="126"/>
    </row>
    <row r="876" spans="2:6">
      <c r="B876" s="126"/>
      <c r="C876" s="126"/>
      <c r="D876" s="126"/>
      <c r="E876" s="126"/>
      <c r="F876" s="126"/>
    </row>
    <row r="877" spans="2:6">
      <c r="B877" s="126"/>
      <c r="C877" s="126"/>
      <c r="D877" s="126"/>
      <c r="E877" s="126"/>
      <c r="F877" s="126"/>
    </row>
    <row r="878" spans="2:6">
      <c r="B878" s="126"/>
      <c r="C878" s="126"/>
      <c r="D878" s="126"/>
      <c r="E878" s="126"/>
      <c r="F878" s="126"/>
    </row>
    <row r="879" spans="2:6">
      <c r="B879" s="126"/>
      <c r="C879" s="126"/>
      <c r="D879" s="126"/>
      <c r="E879" s="126"/>
      <c r="F879" s="126"/>
    </row>
    <row r="880" spans="2:6">
      <c r="B880" s="126"/>
      <c r="C880" s="126"/>
      <c r="D880" s="126"/>
      <c r="E880" s="126"/>
      <c r="F880" s="126"/>
    </row>
    <row r="881" spans="2:6">
      <c r="B881" s="126"/>
      <c r="C881" s="126"/>
      <c r="D881" s="126"/>
      <c r="E881" s="126"/>
      <c r="F881" s="126"/>
    </row>
    <row r="882" spans="2:6">
      <c r="B882" s="126"/>
      <c r="C882" s="126"/>
      <c r="D882" s="126"/>
      <c r="E882" s="126"/>
      <c r="F882" s="126"/>
    </row>
    <row r="883" spans="2:6">
      <c r="B883" s="126"/>
      <c r="C883" s="126"/>
      <c r="D883" s="126"/>
      <c r="E883" s="126"/>
      <c r="F883" s="126"/>
    </row>
    <row r="884" spans="2:6">
      <c r="B884" s="126"/>
      <c r="C884" s="126"/>
      <c r="D884" s="126"/>
      <c r="E884" s="126"/>
      <c r="F884" s="126"/>
    </row>
    <row r="885" spans="2:6">
      <c r="B885" s="126"/>
      <c r="C885" s="126"/>
      <c r="D885" s="126"/>
      <c r="E885" s="126"/>
      <c r="F885" s="126"/>
    </row>
    <row r="886" spans="2:6">
      <c r="B886" s="126"/>
      <c r="C886" s="126"/>
      <c r="D886" s="126"/>
      <c r="E886" s="126"/>
      <c r="F886" s="126"/>
    </row>
    <row r="887" spans="2:6">
      <c r="B887" s="126"/>
      <c r="C887" s="126"/>
      <c r="D887" s="126"/>
      <c r="E887" s="126"/>
      <c r="F887" s="126"/>
    </row>
    <row r="888" spans="2:6">
      <c r="B888" s="126"/>
      <c r="C888" s="126"/>
      <c r="D888" s="126"/>
      <c r="E888" s="126"/>
      <c r="F888" s="126"/>
    </row>
    <row r="889" spans="2:6">
      <c r="B889" s="126"/>
      <c r="C889" s="126"/>
      <c r="D889" s="126"/>
      <c r="E889" s="126"/>
      <c r="F889" s="126"/>
    </row>
    <row r="890" spans="2:6">
      <c r="B890" s="126"/>
      <c r="C890" s="126"/>
      <c r="D890" s="126"/>
      <c r="E890" s="126"/>
      <c r="F890" s="126"/>
    </row>
    <row r="891" spans="2:6">
      <c r="B891" s="126"/>
      <c r="C891" s="126"/>
      <c r="D891" s="126"/>
      <c r="E891" s="126"/>
      <c r="F891" s="126"/>
    </row>
    <row r="892" spans="2:6">
      <c r="B892" s="126"/>
      <c r="C892" s="126"/>
      <c r="D892" s="126"/>
      <c r="E892" s="126"/>
      <c r="F892" s="126"/>
    </row>
    <row r="893" spans="2:6">
      <c r="B893" s="126"/>
      <c r="C893" s="126"/>
      <c r="D893" s="126"/>
      <c r="E893" s="126"/>
      <c r="F893" s="126"/>
    </row>
    <row r="894" spans="2:6">
      <c r="B894" s="126"/>
      <c r="C894" s="126"/>
      <c r="D894" s="126"/>
      <c r="E894" s="126"/>
      <c r="F894" s="126"/>
    </row>
    <row r="895" spans="2:6">
      <c r="B895" s="126"/>
      <c r="C895" s="126"/>
      <c r="D895" s="126"/>
      <c r="E895" s="126"/>
      <c r="F895" s="126"/>
    </row>
    <row r="896" spans="2:6">
      <c r="B896" s="126"/>
      <c r="C896" s="126"/>
      <c r="D896" s="126"/>
      <c r="E896" s="126"/>
      <c r="F896" s="126"/>
    </row>
    <row r="897" spans="2:6">
      <c r="B897" s="126"/>
      <c r="C897" s="126"/>
      <c r="D897" s="126"/>
      <c r="E897" s="126"/>
      <c r="F897" s="126"/>
    </row>
    <row r="898" spans="2:6">
      <c r="B898" s="126"/>
      <c r="C898" s="126"/>
      <c r="D898" s="126"/>
      <c r="E898" s="126"/>
      <c r="F898" s="126"/>
    </row>
    <row r="899" spans="2:6">
      <c r="B899" s="126"/>
      <c r="C899" s="126"/>
      <c r="D899" s="126"/>
      <c r="E899" s="126"/>
      <c r="F899" s="126"/>
    </row>
    <row r="900" spans="2:6">
      <c r="B900" s="126"/>
      <c r="C900" s="126"/>
      <c r="D900" s="126"/>
      <c r="E900" s="126"/>
      <c r="F900" s="126"/>
    </row>
    <row r="901" spans="2:6">
      <c r="B901" s="126"/>
      <c r="C901" s="126"/>
      <c r="D901" s="126"/>
      <c r="E901" s="126"/>
      <c r="F901" s="126"/>
    </row>
    <row r="902" spans="2:6">
      <c r="B902" s="126"/>
      <c r="C902" s="126"/>
      <c r="D902" s="126"/>
      <c r="E902" s="126"/>
      <c r="F902" s="126"/>
    </row>
    <row r="903" spans="2:6">
      <c r="B903" s="126"/>
      <c r="C903" s="126"/>
      <c r="D903" s="126"/>
      <c r="E903" s="126"/>
      <c r="F903" s="126"/>
    </row>
    <row r="904" spans="2:6">
      <c r="B904" s="126"/>
      <c r="C904" s="126"/>
      <c r="D904" s="126"/>
      <c r="E904" s="126"/>
      <c r="F904" s="126"/>
    </row>
    <row r="905" spans="2:6">
      <c r="B905" s="126"/>
      <c r="C905" s="126"/>
      <c r="D905" s="126"/>
      <c r="E905" s="126"/>
      <c r="F905" s="126"/>
    </row>
    <row r="906" spans="2:6">
      <c r="B906" s="126"/>
      <c r="C906" s="126"/>
      <c r="D906" s="126"/>
      <c r="E906" s="126"/>
      <c r="F906" s="126"/>
    </row>
    <row r="907" spans="2:6">
      <c r="B907" s="126"/>
      <c r="C907" s="126"/>
      <c r="D907" s="126"/>
      <c r="E907" s="126"/>
      <c r="F907" s="126"/>
    </row>
    <row r="908" spans="2:6">
      <c r="B908" s="126"/>
      <c r="C908" s="126"/>
      <c r="D908" s="126"/>
      <c r="E908" s="126"/>
      <c r="F908" s="126"/>
    </row>
    <row r="909" spans="2:6">
      <c r="B909" s="126"/>
      <c r="C909" s="126"/>
      <c r="D909" s="126"/>
      <c r="E909" s="126"/>
      <c r="F909" s="126"/>
    </row>
    <row r="910" spans="2:6">
      <c r="B910" s="126"/>
      <c r="C910" s="126"/>
      <c r="D910" s="126"/>
      <c r="E910" s="126"/>
      <c r="F910" s="126"/>
    </row>
    <row r="911" spans="2:6">
      <c r="B911" s="126"/>
      <c r="C911" s="126"/>
      <c r="D911" s="126"/>
      <c r="E911" s="126"/>
      <c r="F911" s="126"/>
    </row>
    <row r="912" spans="2:6">
      <c r="B912" s="126"/>
      <c r="C912" s="126"/>
      <c r="D912" s="126"/>
      <c r="E912" s="126"/>
      <c r="F912" s="126"/>
    </row>
    <row r="913" spans="2:6">
      <c r="B913" s="126"/>
      <c r="C913" s="126"/>
      <c r="D913" s="126"/>
      <c r="E913" s="126"/>
      <c r="F913" s="126"/>
    </row>
    <row r="914" spans="2:6">
      <c r="B914" s="126"/>
      <c r="C914" s="126"/>
      <c r="D914" s="126"/>
      <c r="E914" s="126"/>
      <c r="F914" s="126"/>
    </row>
    <row r="915" spans="2:6">
      <c r="B915" s="126"/>
      <c r="C915" s="126"/>
      <c r="D915" s="126"/>
      <c r="E915" s="126"/>
      <c r="F915" s="126"/>
    </row>
    <row r="916" spans="2:6">
      <c r="B916" s="126"/>
      <c r="C916" s="126"/>
      <c r="D916" s="126"/>
      <c r="E916" s="126"/>
      <c r="F916" s="126"/>
    </row>
    <row r="917" spans="2:6">
      <c r="B917" s="126"/>
      <c r="C917" s="126"/>
      <c r="D917" s="126"/>
      <c r="E917" s="126"/>
      <c r="F917" s="126"/>
    </row>
    <row r="918" spans="2:6">
      <c r="B918" s="126"/>
      <c r="C918" s="126"/>
      <c r="D918" s="126"/>
      <c r="E918" s="126"/>
      <c r="F918" s="126"/>
    </row>
    <row r="919" spans="2:6">
      <c r="B919" s="126"/>
      <c r="C919" s="126"/>
      <c r="D919" s="126"/>
      <c r="E919" s="126"/>
      <c r="F919" s="126"/>
    </row>
    <row r="920" spans="2:6">
      <c r="B920" s="126"/>
      <c r="C920" s="126"/>
      <c r="D920" s="126"/>
      <c r="E920" s="126"/>
      <c r="F920" s="126"/>
    </row>
    <row r="921" spans="2:6">
      <c r="B921" s="126"/>
      <c r="C921" s="126"/>
      <c r="D921" s="126"/>
      <c r="E921" s="126"/>
      <c r="F921" s="126"/>
    </row>
    <row r="922" spans="2:6">
      <c r="B922" s="126"/>
      <c r="C922" s="126"/>
      <c r="D922" s="126"/>
      <c r="E922" s="126"/>
      <c r="F922" s="126"/>
    </row>
    <row r="923" spans="2:6">
      <c r="B923" s="126"/>
      <c r="C923" s="126"/>
      <c r="D923" s="126"/>
      <c r="E923" s="126"/>
      <c r="F923" s="126"/>
    </row>
    <row r="924" spans="2:6">
      <c r="B924" s="126"/>
      <c r="C924" s="126"/>
      <c r="D924" s="126"/>
      <c r="E924" s="126"/>
      <c r="F924" s="126"/>
    </row>
    <row r="925" spans="2:6">
      <c r="B925" s="126"/>
      <c r="C925" s="126"/>
      <c r="D925" s="126"/>
      <c r="E925" s="126"/>
      <c r="F925" s="126"/>
    </row>
    <row r="926" spans="2:6">
      <c r="B926" s="126"/>
      <c r="C926" s="126"/>
      <c r="D926" s="126"/>
      <c r="E926" s="126"/>
      <c r="F926" s="126"/>
    </row>
    <row r="927" spans="2:6">
      <c r="B927" s="126"/>
      <c r="C927" s="126"/>
      <c r="D927" s="126"/>
      <c r="E927" s="126"/>
      <c r="F927" s="126"/>
    </row>
    <row r="928" spans="2:6">
      <c r="B928" s="126"/>
      <c r="C928" s="126"/>
      <c r="D928" s="126"/>
      <c r="E928" s="126"/>
      <c r="F928" s="126"/>
    </row>
    <row r="929" spans="2:6">
      <c r="B929" s="126"/>
      <c r="C929" s="126"/>
      <c r="D929" s="126"/>
      <c r="E929" s="126"/>
      <c r="F929" s="126"/>
    </row>
    <row r="930" spans="2:6">
      <c r="B930" s="126"/>
      <c r="C930" s="126"/>
      <c r="D930" s="126"/>
      <c r="E930" s="126"/>
      <c r="F930" s="126"/>
    </row>
    <row r="931" spans="2:6">
      <c r="B931" s="126"/>
      <c r="C931" s="126"/>
      <c r="D931" s="126"/>
      <c r="E931" s="126"/>
      <c r="F931" s="126"/>
    </row>
    <row r="932" spans="2:6">
      <c r="B932" s="126"/>
      <c r="C932" s="126"/>
      <c r="D932" s="126"/>
      <c r="E932" s="126"/>
      <c r="F932" s="126"/>
    </row>
    <row r="933" spans="2:6">
      <c r="B933" s="126"/>
      <c r="C933" s="126"/>
      <c r="D933" s="126"/>
      <c r="E933" s="126"/>
      <c r="F933" s="126"/>
    </row>
    <row r="934" spans="2:6">
      <c r="B934" s="126"/>
      <c r="C934" s="126"/>
      <c r="D934" s="126"/>
      <c r="E934" s="126"/>
      <c r="F934" s="126"/>
    </row>
    <row r="935" spans="2:6">
      <c r="B935" s="126"/>
      <c r="C935" s="126"/>
      <c r="D935" s="126"/>
      <c r="E935" s="126"/>
      <c r="F935" s="126"/>
    </row>
    <row r="936" spans="2:6">
      <c r="B936" s="126"/>
      <c r="C936" s="126"/>
      <c r="D936" s="126"/>
      <c r="E936" s="126"/>
      <c r="F936" s="126"/>
    </row>
    <row r="937" spans="2:6">
      <c r="B937" s="126"/>
      <c r="C937" s="126"/>
      <c r="D937" s="126"/>
      <c r="E937" s="126"/>
      <c r="F937" s="126"/>
    </row>
    <row r="938" spans="2:6">
      <c r="B938" s="126"/>
      <c r="C938" s="126"/>
      <c r="D938" s="126"/>
      <c r="E938" s="126"/>
      <c r="F938" s="126"/>
    </row>
    <row r="939" spans="2:6">
      <c r="B939" s="126"/>
      <c r="C939" s="126"/>
      <c r="D939" s="126"/>
      <c r="E939" s="126"/>
      <c r="F939" s="126"/>
    </row>
    <row r="940" spans="2:6">
      <c r="B940" s="126"/>
      <c r="C940" s="126"/>
      <c r="D940" s="126"/>
      <c r="E940" s="126"/>
      <c r="F940" s="126"/>
    </row>
    <row r="941" spans="2:6">
      <c r="B941" s="126"/>
      <c r="C941" s="126"/>
      <c r="D941" s="126"/>
      <c r="E941" s="126"/>
      <c r="F941" s="126"/>
    </row>
    <row r="942" spans="2:6">
      <c r="B942" s="126"/>
      <c r="C942" s="126"/>
      <c r="D942" s="126"/>
      <c r="E942" s="126"/>
      <c r="F942" s="126"/>
    </row>
    <row r="943" spans="2:6">
      <c r="B943" s="126"/>
      <c r="C943" s="126"/>
      <c r="D943" s="126"/>
      <c r="E943" s="126"/>
      <c r="F943" s="126"/>
    </row>
    <row r="944" spans="2:6">
      <c r="B944" s="126"/>
      <c r="C944" s="126"/>
      <c r="D944" s="126"/>
      <c r="E944" s="126"/>
      <c r="F944" s="126"/>
    </row>
    <row r="945" spans="2:6">
      <c r="B945" s="126"/>
      <c r="C945" s="126"/>
      <c r="D945" s="126"/>
      <c r="E945" s="126"/>
      <c r="F945" s="126"/>
    </row>
    <row r="946" spans="2:6">
      <c r="B946" s="126"/>
      <c r="C946" s="126"/>
      <c r="D946" s="126"/>
      <c r="E946" s="126"/>
      <c r="F946" s="126"/>
    </row>
    <row r="947" spans="2:6">
      <c r="B947" s="126"/>
      <c r="C947" s="126"/>
      <c r="D947" s="126"/>
      <c r="E947" s="126"/>
      <c r="F947" s="126"/>
    </row>
    <row r="948" spans="2:6">
      <c r="B948" s="126"/>
      <c r="C948" s="126"/>
      <c r="D948" s="126"/>
      <c r="E948" s="126"/>
      <c r="F948" s="126"/>
    </row>
    <row r="949" spans="2:6">
      <c r="B949" s="126"/>
      <c r="C949" s="126"/>
      <c r="D949" s="126"/>
      <c r="E949" s="126"/>
      <c r="F949" s="126"/>
    </row>
  </sheetData>
  <mergeCells count="3">
    <mergeCell ref="A1:H1"/>
    <mergeCell ref="A2:H2"/>
    <mergeCell ref="A4:H4"/>
  </mergeCells>
  <phoneticPr fontId="0" type="noConversion"/>
  <pageMargins left="0.25" right="0.25" top="0.5" bottom="0.25"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85"/>
  <sheetViews>
    <sheetView view="pageBreakPreview" topLeftCell="A10" zoomScaleNormal="100" zoomScaleSheetLayoutView="100" workbookViewId="0">
      <selection activeCell="E16" sqref="E16"/>
    </sheetView>
  </sheetViews>
  <sheetFormatPr defaultColWidth="13.7109375" defaultRowHeight="13.5"/>
  <cols>
    <col min="1" max="1" width="7.28515625" style="26" customWidth="1"/>
    <col min="2" max="2" width="6.42578125" style="26" customWidth="1"/>
    <col min="3" max="3" width="10.85546875" style="26" customWidth="1"/>
    <col min="4" max="4" width="47.85546875" style="26" customWidth="1"/>
    <col min="5" max="5" width="16.7109375" style="26" customWidth="1"/>
    <col min="6" max="16384" width="13.7109375" style="26"/>
  </cols>
  <sheetData>
    <row r="1" spans="1:5">
      <c r="A1" s="364" t="s">
        <v>432</v>
      </c>
      <c r="E1" s="184"/>
    </row>
    <row r="2" spans="1:5">
      <c r="A2" s="184" t="s">
        <v>102</v>
      </c>
      <c r="C2" s="184"/>
      <c r="D2" s="184"/>
    </row>
    <row r="3" spans="1:5" ht="16.5">
      <c r="A3" s="412" t="s">
        <v>445</v>
      </c>
      <c r="B3" s="358"/>
      <c r="C3" s="359"/>
      <c r="D3" s="360"/>
    </row>
    <row r="4" spans="1:5">
      <c r="B4" s="139"/>
    </row>
    <row r="5" spans="1:5">
      <c r="B5" s="139"/>
    </row>
    <row r="6" spans="1:5">
      <c r="B6" s="139"/>
      <c r="C6" s="48"/>
    </row>
    <row r="7" spans="1:5">
      <c r="B7" s="139"/>
      <c r="C7" s="318"/>
    </row>
    <row r="8" spans="1:5">
      <c r="B8" s="139"/>
      <c r="C8" s="319"/>
    </row>
    <row r="9" spans="1:5">
      <c r="B9" s="139"/>
    </row>
    <row r="10" spans="1:5">
      <c r="B10" s="140" t="s">
        <v>97</v>
      </c>
      <c r="C10" s="140" t="s">
        <v>98</v>
      </c>
      <c r="D10" s="140" t="s">
        <v>99</v>
      </c>
      <c r="E10" s="140" t="s">
        <v>100</v>
      </c>
    </row>
    <row r="11" spans="1:5">
      <c r="B11" s="140" t="s">
        <v>69</v>
      </c>
      <c r="C11" s="140" t="s">
        <v>52</v>
      </c>
      <c r="E11" s="141"/>
    </row>
    <row r="12" spans="1:5">
      <c r="B12" s="142" t="s">
        <v>70</v>
      </c>
      <c r="C12" s="54" t="s">
        <v>70</v>
      </c>
      <c r="D12" s="54" t="s">
        <v>53</v>
      </c>
      <c r="E12" s="142" t="s">
        <v>54</v>
      </c>
    </row>
    <row r="13" spans="1:5">
      <c r="B13" s="143"/>
      <c r="C13" s="144"/>
      <c r="D13" s="144"/>
      <c r="E13" s="145"/>
    </row>
    <row r="14" spans="1:5">
      <c r="D14" s="146" t="s">
        <v>58</v>
      </c>
    </row>
    <row r="15" spans="1:5">
      <c r="B15" s="53">
        <v>1</v>
      </c>
      <c r="C15" s="3">
        <v>560</v>
      </c>
      <c r="D15" s="1" t="s">
        <v>44</v>
      </c>
      <c r="E15" s="357"/>
    </row>
    <row r="16" spans="1:5">
      <c r="B16" s="53">
        <f>+B15+1</f>
        <v>2</v>
      </c>
      <c r="C16" s="3">
        <v>561</v>
      </c>
      <c r="D16" s="1" t="s">
        <v>45</v>
      </c>
      <c r="E16" s="347"/>
    </row>
    <row r="17" spans="2:6">
      <c r="B17" s="53" t="s">
        <v>385</v>
      </c>
      <c r="C17" s="73">
        <v>561.1</v>
      </c>
      <c r="D17" s="2" t="s">
        <v>394</v>
      </c>
      <c r="E17" s="347"/>
      <c r="F17" s="309"/>
    </row>
    <row r="18" spans="2:6">
      <c r="B18" s="53" t="s">
        <v>386</v>
      </c>
      <c r="C18" s="73">
        <v>561.20000000000005</v>
      </c>
      <c r="D18" s="2" t="s">
        <v>395</v>
      </c>
      <c r="E18" s="347"/>
      <c r="F18" s="309"/>
    </row>
    <row r="19" spans="2:6">
      <c r="B19" s="53" t="s">
        <v>387</v>
      </c>
      <c r="C19" s="73">
        <v>561.29999999999995</v>
      </c>
      <c r="D19" s="2" t="s">
        <v>396</v>
      </c>
      <c r="E19" s="347"/>
    </row>
    <row r="20" spans="2:6">
      <c r="B20" s="53" t="s">
        <v>388</v>
      </c>
      <c r="C20" s="73">
        <v>561.4</v>
      </c>
      <c r="D20" s="2" t="s">
        <v>397</v>
      </c>
      <c r="E20" s="347"/>
    </row>
    <row r="21" spans="2:6">
      <c r="B21" s="53" t="s">
        <v>389</v>
      </c>
      <c r="C21" s="73">
        <v>561.5</v>
      </c>
      <c r="D21" s="2" t="s">
        <v>398</v>
      </c>
      <c r="E21" s="347"/>
    </row>
    <row r="22" spans="2:6">
      <c r="B22" s="53" t="s">
        <v>390</v>
      </c>
      <c r="C22" s="73">
        <v>561.6</v>
      </c>
      <c r="D22" s="2" t="s">
        <v>399</v>
      </c>
      <c r="E22" s="347"/>
    </row>
    <row r="23" spans="2:6">
      <c r="B23" s="53" t="s">
        <v>391</v>
      </c>
      <c r="C23" s="73">
        <v>561.70000000000005</v>
      </c>
      <c r="D23" s="2" t="s">
        <v>400</v>
      </c>
      <c r="E23" s="347"/>
    </row>
    <row r="24" spans="2:6">
      <c r="B24" s="53" t="s">
        <v>392</v>
      </c>
      <c r="C24" s="73">
        <v>561.79999999999995</v>
      </c>
      <c r="D24" s="2" t="s">
        <v>401</v>
      </c>
      <c r="E24" s="347"/>
    </row>
    <row r="25" spans="2:6">
      <c r="B25" s="53">
        <v>3</v>
      </c>
      <c r="C25" s="3">
        <v>562</v>
      </c>
      <c r="D25" s="1" t="s">
        <v>46</v>
      </c>
      <c r="E25" s="347"/>
    </row>
    <row r="26" spans="2:6">
      <c r="B26" s="53">
        <f t="shared" ref="B26:B31" si="0">+B25+1</f>
        <v>4</v>
      </c>
      <c r="C26" s="3">
        <v>563</v>
      </c>
      <c r="D26" s="1" t="s">
        <v>47</v>
      </c>
      <c r="E26" s="347"/>
    </row>
    <row r="27" spans="2:6">
      <c r="B27" s="53">
        <f t="shared" si="0"/>
        <v>5</v>
      </c>
      <c r="C27" s="3">
        <v>564</v>
      </c>
      <c r="D27" s="1" t="s">
        <v>328</v>
      </c>
      <c r="E27" s="347"/>
    </row>
    <row r="28" spans="2:6">
      <c r="B28" s="53">
        <f t="shared" si="0"/>
        <v>6</v>
      </c>
      <c r="C28" s="3">
        <v>565</v>
      </c>
      <c r="D28" s="1" t="s">
        <v>48</v>
      </c>
      <c r="E28" s="347"/>
    </row>
    <row r="29" spans="2:6">
      <c r="B29" s="53">
        <f t="shared" si="0"/>
        <v>7</v>
      </c>
      <c r="C29" s="3">
        <v>566</v>
      </c>
      <c r="D29" s="1" t="s">
        <v>49</v>
      </c>
      <c r="E29" s="347"/>
    </row>
    <row r="30" spans="2:6">
      <c r="B30" s="53">
        <f t="shared" si="0"/>
        <v>8</v>
      </c>
      <c r="C30" s="3">
        <v>567</v>
      </c>
      <c r="D30" s="1" t="s">
        <v>329</v>
      </c>
      <c r="E30" s="331"/>
    </row>
    <row r="31" spans="2:6">
      <c r="B31" s="53">
        <f t="shared" si="0"/>
        <v>9</v>
      </c>
      <c r="C31" s="139"/>
      <c r="D31" s="1" t="s">
        <v>60</v>
      </c>
      <c r="E31" s="147">
        <f>SUM(E15:E30)</f>
        <v>0</v>
      </c>
    </row>
    <row r="32" spans="2:6">
      <c r="B32" s="53"/>
      <c r="C32" s="139"/>
      <c r="D32" s="1"/>
      <c r="E32" s="147"/>
    </row>
    <row r="33" spans="2:5">
      <c r="B33" s="53"/>
      <c r="D33" s="146" t="s">
        <v>67</v>
      </c>
      <c r="E33" s="147"/>
    </row>
    <row r="34" spans="2:5">
      <c r="B34" s="53">
        <f>+B31+1</f>
        <v>10</v>
      </c>
      <c r="C34" s="3">
        <v>568</v>
      </c>
      <c r="D34" s="1" t="s">
        <v>50</v>
      </c>
      <c r="E34" s="357"/>
    </row>
    <row r="35" spans="2:5">
      <c r="B35" s="53">
        <f>+B34+1</f>
        <v>11</v>
      </c>
      <c r="C35" s="3">
        <v>569</v>
      </c>
      <c r="D35" s="1" t="s">
        <v>331</v>
      </c>
      <c r="E35" s="357"/>
    </row>
    <row r="36" spans="2:5">
      <c r="B36" s="53"/>
      <c r="C36" s="3"/>
      <c r="D36" s="1" t="s">
        <v>334</v>
      </c>
      <c r="E36" s="148"/>
    </row>
    <row r="37" spans="2:5">
      <c r="B37" s="53"/>
      <c r="C37" s="3"/>
      <c r="D37" s="1" t="s">
        <v>335</v>
      </c>
      <c r="E37" s="148"/>
    </row>
    <row r="38" spans="2:5">
      <c r="B38" s="53">
        <f>+B35+1</f>
        <v>12</v>
      </c>
      <c r="C38" s="3">
        <v>570</v>
      </c>
      <c r="D38" s="1" t="s">
        <v>330</v>
      </c>
      <c r="E38" s="357"/>
    </row>
    <row r="39" spans="2:5">
      <c r="B39" s="53">
        <f>+B38+1</f>
        <v>13</v>
      </c>
      <c r="C39" s="3">
        <v>571</v>
      </c>
      <c r="D39" s="1" t="s">
        <v>15</v>
      </c>
      <c r="E39" s="347"/>
    </row>
    <row r="40" spans="2:5">
      <c r="B40" s="53">
        <f>+B39+1</f>
        <v>14</v>
      </c>
      <c r="C40" s="3">
        <v>572</v>
      </c>
      <c r="D40" s="1" t="s">
        <v>332</v>
      </c>
      <c r="E40" s="347"/>
    </row>
    <row r="41" spans="2:5">
      <c r="B41" s="53">
        <f>+B40+1</f>
        <v>15</v>
      </c>
      <c r="C41" s="3">
        <v>573</v>
      </c>
      <c r="D41" s="1" t="s">
        <v>51</v>
      </c>
      <c r="E41" s="331"/>
    </row>
    <row r="42" spans="2:5">
      <c r="B42" s="53">
        <f>+B41+1</f>
        <v>16</v>
      </c>
      <c r="C42" s="139"/>
      <c r="D42" s="1" t="s">
        <v>59</v>
      </c>
      <c r="E42" s="147">
        <f>SUM(E34:E41)</f>
        <v>0</v>
      </c>
    </row>
    <row r="43" spans="2:5">
      <c r="B43" s="53"/>
      <c r="C43" s="139"/>
      <c r="D43" s="1"/>
      <c r="E43" s="147"/>
    </row>
    <row r="44" spans="2:5">
      <c r="B44" s="53">
        <f>+B42+1</f>
        <v>17</v>
      </c>
      <c r="C44" s="139"/>
      <c r="D44" s="139" t="s">
        <v>66</v>
      </c>
      <c r="E44" s="147">
        <f>+E31+E42</f>
        <v>0</v>
      </c>
    </row>
    <row r="45" spans="2:5">
      <c r="B45" s="53"/>
    </row>
    <row r="46" spans="2:5" s="149" customFormat="1"/>
    <row r="47" spans="2:5" s="149" customFormat="1"/>
    <row r="48" spans="2:5" s="149" customFormat="1">
      <c r="B48" s="62">
        <f>+B44+1</f>
        <v>18</v>
      </c>
      <c r="C48" s="149" t="s">
        <v>250</v>
      </c>
      <c r="D48" s="149" t="s">
        <v>249</v>
      </c>
      <c r="E48" s="373"/>
    </row>
    <row r="49" spans="2:5" s="149" customFormat="1"/>
    <row r="50" spans="2:5" s="149" customFormat="1">
      <c r="D50" s="149" t="s">
        <v>333</v>
      </c>
      <c r="E50" s="150">
        <f>+E44-E48</f>
        <v>0</v>
      </c>
    </row>
    <row r="51" spans="2:5" s="149" customFormat="1">
      <c r="E51" s="151" t="s">
        <v>336</v>
      </c>
    </row>
    <row r="52" spans="2:5" s="149" customFormat="1">
      <c r="E52" s="151"/>
    </row>
    <row r="53" spans="2:5" s="149" customFormat="1" ht="14.25" thickBot="1">
      <c r="B53" s="152"/>
      <c r="C53" s="152"/>
      <c r="D53" s="152"/>
      <c r="E53" s="152"/>
    </row>
    <row r="54" spans="2:5" s="149" customFormat="1" ht="14.25" thickTop="1"/>
    <row r="55" spans="2:5" s="149" customFormat="1"/>
    <row r="56" spans="2:5" s="149" customFormat="1">
      <c r="B56" s="153"/>
    </row>
    <row r="57" spans="2:5" s="149" customFormat="1"/>
    <row r="58" spans="2:5" s="149" customFormat="1"/>
    <row r="59" spans="2:5" s="149" customFormat="1"/>
    <row r="60" spans="2:5" s="149" customFormat="1"/>
    <row r="61" spans="2:5" s="149" customFormat="1"/>
    <row r="62" spans="2:5" s="149" customFormat="1"/>
    <row r="63" spans="2:5" s="149" customFormat="1"/>
    <row r="64" spans="2:5" s="149" customFormat="1"/>
    <row r="65" s="149" customFormat="1"/>
    <row r="66" s="149" customFormat="1"/>
    <row r="67" s="149" customFormat="1"/>
    <row r="68" s="149" customFormat="1"/>
    <row r="69" s="149" customFormat="1"/>
    <row r="70" s="149" customFormat="1"/>
    <row r="71" s="149" customFormat="1"/>
    <row r="72" s="149" customFormat="1"/>
    <row r="73" s="149" customFormat="1"/>
    <row r="74" s="149" customFormat="1"/>
    <row r="75" s="149" customFormat="1"/>
    <row r="76" s="149" customFormat="1"/>
    <row r="77" s="149" customFormat="1"/>
    <row r="78" s="149" customFormat="1"/>
    <row r="79" s="149" customFormat="1"/>
    <row r="80" s="149" customFormat="1"/>
    <row r="81" s="149" customFormat="1"/>
    <row r="82" s="149" customFormat="1"/>
    <row r="83" s="149" customFormat="1"/>
    <row r="84" s="149" customFormat="1"/>
    <row r="85" s="149" customFormat="1"/>
  </sheetData>
  <phoneticPr fontId="0" type="noConversion"/>
  <pageMargins left="0.25" right="0.25" top="0.5" bottom="0.25" header="0.5" footer="0.5"/>
  <pageSetup scale="10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00"/>
  <sheetViews>
    <sheetView view="pageBreakPreview" topLeftCell="A19" zoomScaleNormal="100" zoomScaleSheetLayoutView="100" workbookViewId="0">
      <selection activeCell="B47" sqref="B47:B49"/>
    </sheetView>
  </sheetViews>
  <sheetFormatPr defaultColWidth="9.140625" defaultRowHeight="13.5"/>
  <cols>
    <col min="1" max="1" width="8.42578125" style="1" customWidth="1"/>
    <col min="2" max="2" width="7.28515625" style="1" customWidth="1"/>
    <col min="3" max="3" width="12.85546875" style="1" customWidth="1"/>
    <col min="4" max="4" width="33.85546875" style="1" customWidth="1"/>
    <col min="5" max="5" width="15.7109375" style="1" customWidth="1"/>
    <col min="6" max="6" width="17.42578125" style="1" customWidth="1"/>
    <col min="7" max="7" width="15.7109375" style="1" customWidth="1"/>
    <col min="8" max="8" width="6.140625" style="1" customWidth="1"/>
    <col min="9" max="9" width="14.28515625" style="1" customWidth="1"/>
    <col min="10" max="10" width="4" style="1" customWidth="1"/>
    <col min="11" max="16384" width="9.140625" style="1"/>
  </cols>
  <sheetData>
    <row r="1" spans="1:7" ht="16.5">
      <c r="A1" s="364" t="s">
        <v>432</v>
      </c>
      <c r="C1" s="155"/>
      <c r="D1" s="155"/>
      <c r="E1" s="26"/>
      <c r="F1" s="26"/>
      <c r="G1" s="26"/>
    </row>
    <row r="2" spans="1:7">
      <c r="A2" s="184" t="s">
        <v>105</v>
      </c>
      <c r="B2" s="362"/>
      <c r="C2" s="362"/>
      <c r="D2" s="362"/>
      <c r="E2" s="362"/>
      <c r="F2" s="26"/>
      <c r="G2" s="26"/>
    </row>
    <row r="3" spans="1:7" ht="16.5">
      <c r="A3" s="412" t="s">
        <v>445</v>
      </c>
      <c r="B3" s="358"/>
      <c r="C3" s="359"/>
      <c r="D3" s="360"/>
      <c r="E3" s="26"/>
      <c r="F3" s="26"/>
      <c r="G3" s="26"/>
    </row>
    <row r="4" spans="1:7">
      <c r="C4" s="48"/>
      <c r="E4" s="26"/>
      <c r="F4" s="26"/>
      <c r="G4" s="26"/>
    </row>
    <row r="5" spans="1:7">
      <c r="C5" s="318"/>
      <c r="E5" s="26"/>
      <c r="F5" s="26"/>
      <c r="G5" s="26"/>
    </row>
    <row r="6" spans="1:7">
      <c r="C6" s="319"/>
      <c r="E6" s="26"/>
      <c r="F6" s="26"/>
      <c r="G6" s="26"/>
    </row>
    <row r="7" spans="1:7">
      <c r="C7" s="169"/>
      <c r="E7" s="26"/>
      <c r="F7" s="26"/>
      <c r="G7" s="26"/>
    </row>
    <row r="8" spans="1:7">
      <c r="B8" s="107" t="s">
        <v>97</v>
      </c>
      <c r="C8" s="107" t="s">
        <v>98</v>
      </c>
      <c r="D8" s="107" t="s">
        <v>99</v>
      </c>
      <c r="E8" s="140" t="s">
        <v>100</v>
      </c>
      <c r="F8" s="140" t="s">
        <v>101</v>
      </c>
      <c r="G8" s="140" t="s">
        <v>103</v>
      </c>
    </row>
    <row r="9" spans="1:7">
      <c r="B9" s="107" t="s">
        <v>69</v>
      </c>
      <c r="C9" s="107" t="s">
        <v>52</v>
      </c>
      <c r="D9" s="107"/>
      <c r="E9" s="26"/>
      <c r="F9" s="26"/>
      <c r="G9" s="26"/>
    </row>
    <row r="10" spans="1:7">
      <c r="B10" s="54" t="s">
        <v>70</v>
      </c>
      <c r="C10" s="54" t="s">
        <v>70</v>
      </c>
      <c r="D10" s="54" t="s">
        <v>53</v>
      </c>
      <c r="E10" s="142" t="s">
        <v>54</v>
      </c>
      <c r="F10" s="142" t="s">
        <v>55</v>
      </c>
      <c r="G10" s="142" t="s">
        <v>56</v>
      </c>
    </row>
    <row r="11" spans="1:7">
      <c r="E11" s="26"/>
      <c r="F11" s="26"/>
      <c r="G11" s="26"/>
    </row>
    <row r="12" spans="1:7">
      <c r="B12" s="107">
        <v>1</v>
      </c>
      <c r="C12" s="107">
        <v>920</v>
      </c>
      <c r="D12" s="1" t="s">
        <v>61</v>
      </c>
      <c r="E12" s="345"/>
      <c r="F12" s="327" t="e">
        <f>+E12*F41</f>
        <v>#DIV/0!</v>
      </c>
      <c r="G12" s="327" t="e">
        <f>+E12-F12</f>
        <v>#DIV/0!</v>
      </c>
    </row>
    <row r="13" spans="1:7">
      <c r="B13" s="107">
        <v>2</v>
      </c>
      <c r="C13" s="107">
        <v>921</v>
      </c>
      <c r="D13" s="1" t="s">
        <v>80</v>
      </c>
      <c r="E13" s="327"/>
      <c r="F13" s="327" t="e">
        <f>+E13*F41</f>
        <v>#DIV/0!</v>
      </c>
      <c r="G13" s="327" t="e">
        <f t="shared" ref="G13:G22" si="0">+E13-F13</f>
        <v>#DIV/0!</v>
      </c>
    </row>
    <row r="14" spans="1:7">
      <c r="B14" s="107">
        <v>3</v>
      </c>
      <c r="C14" s="107">
        <v>922</v>
      </c>
      <c r="D14" s="1" t="s">
        <v>81</v>
      </c>
      <c r="E14" s="327"/>
      <c r="F14" s="327" t="e">
        <f>+E14*F41</f>
        <v>#DIV/0!</v>
      </c>
      <c r="G14" s="327" t="e">
        <f t="shared" si="0"/>
        <v>#DIV/0!</v>
      </c>
    </row>
    <row r="15" spans="1:7">
      <c r="B15" s="107">
        <v>4</v>
      </c>
      <c r="C15" s="107">
        <v>923</v>
      </c>
      <c r="D15" s="1" t="s">
        <v>62</v>
      </c>
      <c r="E15" s="327"/>
      <c r="F15" s="327" t="e">
        <f>+E15*F41</f>
        <v>#DIV/0!</v>
      </c>
      <c r="G15" s="327" t="e">
        <f t="shared" si="0"/>
        <v>#DIV/0!</v>
      </c>
    </row>
    <row r="16" spans="1:7">
      <c r="B16" s="107">
        <v>5</v>
      </c>
      <c r="C16" s="107">
        <v>924</v>
      </c>
      <c r="D16" s="1" t="s">
        <v>63</v>
      </c>
      <c r="E16" s="327"/>
      <c r="F16" s="327" t="e">
        <f>+E16*F41</f>
        <v>#DIV/0!</v>
      </c>
      <c r="G16" s="327" t="e">
        <f t="shared" si="0"/>
        <v>#DIV/0!</v>
      </c>
    </row>
    <row r="17" spans="2:18">
      <c r="B17" s="107">
        <v>6</v>
      </c>
      <c r="C17" s="107">
        <v>925</v>
      </c>
      <c r="D17" s="1" t="s">
        <v>64</v>
      </c>
      <c r="E17" s="327"/>
      <c r="F17" s="327" t="e">
        <f>+E17*F41</f>
        <v>#DIV/0!</v>
      </c>
      <c r="G17" s="327" t="e">
        <f t="shared" si="0"/>
        <v>#DIV/0!</v>
      </c>
    </row>
    <row r="18" spans="2:18">
      <c r="B18" s="107">
        <v>7</v>
      </c>
      <c r="C18" s="107">
        <v>926</v>
      </c>
      <c r="D18" s="1" t="s">
        <v>82</v>
      </c>
      <c r="E18" s="327"/>
      <c r="F18" s="327" t="e">
        <f>+E18*F41</f>
        <v>#DIV/0!</v>
      </c>
      <c r="G18" s="327" t="e">
        <f t="shared" si="0"/>
        <v>#DIV/0!</v>
      </c>
    </row>
    <row r="19" spans="2:18" ht="16.5">
      <c r="B19" s="107">
        <v>8</v>
      </c>
      <c r="C19" s="107">
        <v>929</v>
      </c>
      <c r="D19" s="1" t="s">
        <v>307</v>
      </c>
      <c r="E19" s="327"/>
      <c r="F19" s="327" t="e">
        <f>+E19*F41</f>
        <v>#DIV/0!</v>
      </c>
      <c r="G19" s="327" t="e">
        <f t="shared" si="0"/>
        <v>#DIV/0!</v>
      </c>
      <c r="M19" s="156"/>
      <c r="N19" s="157"/>
      <c r="O19" s="157"/>
      <c r="P19" s="157"/>
      <c r="Q19" s="156"/>
      <c r="R19" s="158"/>
    </row>
    <row r="20" spans="2:18" ht="16.5">
      <c r="B20" s="107">
        <v>9</v>
      </c>
      <c r="C20" s="107">
        <v>930</v>
      </c>
      <c r="D20" s="1" t="s">
        <v>83</v>
      </c>
      <c r="E20" s="327"/>
      <c r="F20" s="327" t="e">
        <f>+E20*F41</f>
        <v>#DIV/0!</v>
      </c>
      <c r="G20" s="327" t="e">
        <f t="shared" si="0"/>
        <v>#DIV/0!</v>
      </c>
      <c r="M20" s="156"/>
      <c r="N20" s="157"/>
      <c r="O20" s="157"/>
      <c r="P20" s="157"/>
      <c r="Q20" s="156"/>
      <c r="R20" s="158"/>
    </row>
    <row r="21" spans="2:18" ht="16.5">
      <c r="B21" s="107">
        <v>10</v>
      </c>
      <c r="C21" s="107">
        <v>931</v>
      </c>
      <c r="D21" s="1" t="s">
        <v>65</v>
      </c>
      <c r="E21" s="353"/>
      <c r="F21" s="327" t="e">
        <f>+E21*F41</f>
        <v>#DIV/0!</v>
      </c>
      <c r="G21" s="353" t="e">
        <f t="shared" si="0"/>
        <v>#DIV/0!</v>
      </c>
      <c r="M21" s="156"/>
      <c r="N21" s="157"/>
      <c r="O21" s="157"/>
      <c r="P21" s="157"/>
      <c r="Q21" s="156"/>
      <c r="R21" s="158"/>
    </row>
    <row r="22" spans="2:18" ht="16.5">
      <c r="B22" s="107">
        <v>11</v>
      </c>
      <c r="C22" s="107">
        <v>935</v>
      </c>
      <c r="D22" s="1" t="s">
        <v>0</v>
      </c>
      <c r="E22" s="353"/>
      <c r="F22" s="327" t="e">
        <f>+E22*F41</f>
        <v>#DIV/0!</v>
      </c>
      <c r="G22" s="353" t="e">
        <f t="shared" si="0"/>
        <v>#DIV/0!</v>
      </c>
      <c r="M22" s="157"/>
      <c r="N22" s="157"/>
      <c r="O22" s="157"/>
      <c r="P22" s="157"/>
      <c r="Q22" s="157"/>
      <c r="R22" s="158"/>
    </row>
    <row r="23" spans="2:18" ht="16.5">
      <c r="E23" s="159"/>
      <c r="F23" s="159"/>
      <c r="G23" s="317"/>
      <c r="M23" s="157"/>
      <c r="N23" s="157"/>
      <c r="O23" s="157"/>
      <c r="P23" s="157"/>
      <c r="Q23" s="157"/>
      <c r="R23" s="158"/>
    </row>
    <row r="24" spans="2:18" ht="17.25" thickBot="1">
      <c r="B24" s="107">
        <v>12</v>
      </c>
      <c r="D24" s="139" t="s">
        <v>54</v>
      </c>
      <c r="E24" s="160">
        <f>SUM(E12:E22)</f>
        <v>0</v>
      </c>
      <c r="F24" s="160" t="e">
        <f>SUM(F12:F22)</f>
        <v>#DIV/0!</v>
      </c>
      <c r="G24" s="160" t="e">
        <f>SUM(G12:G22)</f>
        <v>#DIV/0!</v>
      </c>
      <c r="M24" s="156"/>
      <c r="N24" s="157"/>
      <c r="O24" s="157"/>
      <c r="P24" s="157"/>
      <c r="Q24" s="156"/>
      <c r="R24" s="158"/>
    </row>
    <row r="25" spans="2:18" ht="17.25" thickTop="1">
      <c r="B25" s="107">
        <v>13</v>
      </c>
      <c r="D25" s="1" t="s">
        <v>343</v>
      </c>
      <c r="E25" s="161"/>
      <c r="F25" s="162" t="e">
        <f>+F24/E24</f>
        <v>#DIV/0!</v>
      </c>
      <c r="G25" s="161"/>
      <c r="M25" s="157"/>
      <c r="N25" s="157"/>
      <c r="O25" s="157"/>
      <c r="P25" s="157"/>
      <c r="Q25" s="157"/>
      <c r="R25" s="163"/>
    </row>
    <row r="26" spans="2:18">
      <c r="E26" s="26"/>
      <c r="F26" s="26"/>
      <c r="G26" s="26"/>
    </row>
    <row r="27" spans="2:18">
      <c r="E27" s="26"/>
      <c r="F27" s="26"/>
      <c r="G27" s="26"/>
    </row>
    <row r="28" spans="2:18">
      <c r="B28" s="107">
        <v>14</v>
      </c>
      <c r="C28" s="1" t="s">
        <v>251</v>
      </c>
      <c r="D28" s="26" t="s">
        <v>249</v>
      </c>
      <c r="E28" s="345"/>
      <c r="F28" s="161"/>
      <c r="G28" s="161"/>
    </row>
    <row r="29" spans="2:18">
      <c r="B29" s="107"/>
      <c r="D29" s="26"/>
      <c r="E29" s="161"/>
      <c r="F29" s="161"/>
      <c r="G29" s="161"/>
    </row>
    <row r="30" spans="2:18">
      <c r="B30" s="107"/>
      <c r="D30" s="26" t="s">
        <v>359</v>
      </c>
      <c r="E30" s="161">
        <f>+E24-E28</f>
        <v>0</v>
      </c>
      <c r="F30" s="161"/>
      <c r="G30" s="161"/>
    </row>
    <row r="31" spans="2:18">
      <c r="B31" s="107"/>
      <c r="D31" s="26"/>
      <c r="E31" s="161"/>
      <c r="F31" s="161"/>
      <c r="G31" s="161"/>
    </row>
    <row r="32" spans="2:18">
      <c r="B32" s="313"/>
      <c r="D32" s="26"/>
      <c r="E32" s="161"/>
      <c r="F32" s="161"/>
      <c r="G32" s="161"/>
    </row>
    <row r="33" spans="1:14">
      <c r="B33" s="313"/>
      <c r="D33" s="26"/>
      <c r="E33" s="161"/>
      <c r="F33" s="161"/>
      <c r="G33" s="161"/>
    </row>
    <row r="34" spans="1:14">
      <c r="A34" s="375" t="s">
        <v>416</v>
      </c>
      <c r="B34" s="376"/>
      <c r="C34" s="375"/>
      <c r="D34" s="377" t="s">
        <v>410</v>
      </c>
      <c r="E34" s="378"/>
      <c r="F34" s="345"/>
      <c r="G34" s="161"/>
    </row>
    <row r="35" spans="1:14">
      <c r="A35" s="375"/>
      <c r="B35" s="376"/>
      <c r="C35" s="375"/>
      <c r="D35" s="377" t="s">
        <v>411</v>
      </c>
      <c r="E35" s="378"/>
      <c r="F35" s="345"/>
      <c r="G35" s="161"/>
    </row>
    <row r="36" spans="1:14">
      <c r="A36" s="375"/>
      <c r="B36" s="376"/>
      <c r="C36" s="375"/>
      <c r="D36" s="377" t="s">
        <v>412</v>
      </c>
      <c r="E36" s="378"/>
      <c r="F36" s="345"/>
      <c r="G36" s="161"/>
    </row>
    <row r="37" spans="1:14">
      <c r="A37" s="375"/>
      <c r="B37" s="376"/>
      <c r="C37" s="375"/>
      <c r="D37" s="379" t="s">
        <v>413</v>
      </c>
      <c r="E37" s="378"/>
      <c r="F37" s="354"/>
      <c r="G37" s="161"/>
    </row>
    <row r="38" spans="1:14">
      <c r="A38" s="375"/>
      <c r="B38" s="376"/>
      <c r="C38" s="375"/>
      <c r="D38" s="379" t="s">
        <v>414</v>
      </c>
      <c r="E38" s="378"/>
      <c r="F38" s="355"/>
      <c r="G38" s="161"/>
    </row>
    <row r="39" spans="1:14">
      <c r="A39" s="375"/>
      <c r="B39" s="376"/>
      <c r="C39" s="375"/>
      <c r="D39" s="377" t="s">
        <v>415</v>
      </c>
      <c r="E39" s="378"/>
      <c r="F39" s="356"/>
      <c r="G39" s="161"/>
    </row>
    <row r="40" spans="1:14">
      <c r="A40" s="375"/>
      <c r="B40" s="376"/>
      <c r="C40" s="375"/>
      <c r="D40" s="380"/>
      <c r="E40" s="378"/>
      <c r="G40" s="161"/>
    </row>
    <row r="41" spans="1:14">
      <c r="A41" s="375"/>
      <c r="B41" s="376"/>
      <c r="C41" s="375"/>
      <c r="D41" s="380" t="s">
        <v>417</v>
      </c>
      <c r="E41" s="378"/>
      <c r="F41" s="162" t="e">
        <f>(+F35/F39)</f>
        <v>#DIV/0!</v>
      </c>
      <c r="G41" s="161"/>
    </row>
    <row r="42" spans="1:14">
      <c r="A42" s="375"/>
      <c r="B42" s="376"/>
      <c r="C42" s="375"/>
      <c r="D42" s="380"/>
      <c r="E42" s="378"/>
      <c r="F42" s="161"/>
      <c r="G42" s="161"/>
    </row>
    <row r="43" spans="1:14" ht="16.5">
      <c r="C43" s="156"/>
      <c r="D43" s="26"/>
      <c r="E43" s="157"/>
      <c r="G43" s="156"/>
    </row>
    <row r="44" spans="1:14" ht="16.5">
      <c r="C44" s="156"/>
      <c r="D44" s="26"/>
      <c r="E44" s="157"/>
      <c r="F44" s="164"/>
      <c r="G44" s="156"/>
      <c r="I44" s="310"/>
      <c r="J44" s="442"/>
      <c r="K44" s="442"/>
      <c r="L44" s="442"/>
      <c r="M44" s="442"/>
      <c r="N44" s="442"/>
    </row>
    <row r="45" spans="1:14">
      <c r="D45" s="26"/>
      <c r="E45" s="26"/>
      <c r="F45" s="26"/>
      <c r="G45" s="26"/>
    </row>
    <row r="46" spans="1:14" s="2" customFormat="1">
      <c r="D46" s="26"/>
      <c r="E46" s="149"/>
      <c r="F46" s="149"/>
      <c r="G46" s="149"/>
    </row>
    <row r="47" spans="1:14" s="2" customFormat="1">
      <c r="B47" s="149"/>
      <c r="D47" s="26"/>
      <c r="E47" s="149"/>
      <c r="F47" s="149"/>
      <c r="G47" s="149"/>
    </row>
    <row r="48" spans="1:14" s="2" customFormat="1">
      <c r="B48" s="149"/>
      <c r="D48" s="26"/>
      <c r="E48" s="149"/>
      <c r="G48" s="149"/>
    </row>
    <row r="49" spans="2:7" s="2" customFormat="1">
      <c r="B49" s="149"/>
      <c r="D49" s="26"/>
      <c r="E49" s="149"/>
      <c r="F49" s="149"/>
      <c r="G49" s="149"/>
    </row>
    <row r="50" spans="2:7" s="2" customFormat="1">
      <c r="B50" s="153"/>
      <c r="D50" s="26"/>
      <c r="E50" s="149"/>
      <c r="F50" s="149"/>
      <c r="G50" s="149"/>
    </row>
    <row r="51" spans="2:7" s="2" customFormat="1">
      <c r="B51" s="149"/>
      <c r="D51" s="26"/>
      <c r="E51" s="149"/>
      <c r="F51" s="149"/>
      <c r="G51" s="149"/>
    </row>
    <row r="52" spans="2:7" s="2" customFormat="1">
      <c r="B52" s="149"/>
      <c r="D52" s="26"/>
      <c r="E52" s="149"/>
      <c r="F52" s="149"/>
      <c r="G52" s="149"/>
    </row>
    <row r="53" spans="2:7" s="2" customFormat="1">
      <c r="D53" s="26"/>
      <c r="E53" s="149"/>
      <c r="F53" s="149"/>
      <c r="G53" s="149"/>
    </row>
    <row r="54" spans="2:7" s="2" customFormat="1">
      <c r="D54" s="26"/>
      <c r="E54" s="149"/>
      <c r="F54" s="149"/>
      <c r="G54" s="149"/>
    </row>
    <row r="55" spans="2:7" s="2" customFormat="1">
      <c r="D55" s="26"/>
      <c r="E55" s="149"/>
      <c r="F55" s="149"/>
      <c r="G55" s="149"/>
    </row>
    <row r="56" spans="2:7" s="2" customFormat="1">
      <c r="D56" s="26"/>
      <c r="E56" s="149"/>
      <c r="F56" s="149"/>
      <c r="G56" s="149"/>
    </row>
    <row r="57" spans="2:7" s="2" customFormat="1">
      <c r="D57" s="26"/>
      <c r="E57" s="149"/>
      <c r="F57" s="149"/>
      <c r="G57" s="149"/>
    </row>
    <row r="58" spans="2:7" s="2" customFormat="1" ht="16.5">
      <c r="D58" s="308"/>
      <c r="E58" s="149"/>
      <c r="F58" s="149"/>
      <c r="G58" s="149"/>
    </row>
    <row r="59" spans="2:7" s="2" customFormat="1" ht="16.5">
      <c r="D59" s="308"/>
      <c r="E59" s="149"/>
      <c r="F59" s="149"/>
      <c r="G59" s="149"/>
    </row>
    <row r="60" spans="2:7" s="2" customFormat="1">
      <c r="D60" s="1"/>
      <c r="E60" s="149"/>
      <c r="F60" s="149"/>
      <c r="G60" s="149"/>
    </row>
    <row r="61" spans="2:7" s="2" customFormat="1" ht="14.25" thickBot="1">
      <c r="D61" s="166"/>
      <c r="E61" s="149"/>
      <c r="F61" s="149"/>
      <c r="G61" s="149"/>
    </row>
    <row r="62" spans="2:7" s="2" customFormat="1" ht="14.25" thickTop="1">
      <c r="E62" s="149"/>
      <c r="F62" s="149"/>
      <c r="G62" s="149"/>
    </row>
    <row r="63" spans="2:7" s="2" customFormat="1">
      <c r="D63" s="149"/>
      <c r="E63" s="149"/>
      <c r="F63" s="149"/>
      <c r="G63" s="149"/>
    </row>
    <row r="64" spans="2:7" s="2" customFormat="1">
      <c r="D64" s="149"/>
      <c r="E64" s="149"/>
      <c r="F64" s="149"/>
      <c r="G64" s="149"/>
    </row>
    <row r="65" spans="4:7" s="2" customFormat="1">
      <c r="D65" s="149"/>
      <c r="E65" s="149"/>
      <c r="F65" s="149"/>
      <c r="G65" s="149"/>
    </row>
    <row r="66" spans="4:7" s="2" customFormat="1">
      <c r="D66" s="149"/>
    </row>
    <row r="67" spans="4:7" s="2" customFormat="1">
      <c r="D67" s="149"/>
    </row>
    <row r="68" spans="4:7" s="2" customFormat="1">
      <c r="D68" s="149"/>
    </row>
    <row r="69" spans="4:7" s="2" customFormat="1"/>
    <row r="70" spans="4:7" s="2" customFormat="1"/>
    <row r="71" spans="4:7" s="2" customFormat="1"/>
    <row r="72" spans="4:7" s="2" customFormat="1"/>
    <row r="73" spans="4:7" s="2" customFormat="1"/>
    <row r="74" spans="4:7" s="2" customFormat="1"/>
    <row r="75" spans="4:7" s="2" customFormat="1"/>
    <row r="76" spans="4:7" s="2" customFormat="1"/>
    <row r="77" spans="4:7" s="2" customFormat="1"/>
    <row r="78" spans="4:7" s="2" customFormat="1"/>
    <row r="79" spans="4:7" s="2" customFormat="1"/>
    <row r="80" spans="4:7" s="2" customFormat="1"/>
    <row r="81" spans="4:4" s="2" customFormat="1"/>
    <row r="82" spans="4:4" s="2" customFormat="1"/>
    <row r="83" spans="4:4" s="2" customFormat="1"/>
    <row r="84" spans="4:4" s="2" customFormat="1"/>
    <row r="85" spans="4:4">
      <c r="D85" s="2"/>
    </row>
    <row r="86" spans="4:4">
      <c r="D86" s="2"/>
    </row>
    <row r="87" spans="4:4">
      <c r="D87" s="2"/>
    </row>
    <row r="88" spans="4:4">
      <c r="D88" s="2"/>
    </row>
    <row r="89" spans="4:4">
      <c r="D89" s="2"/>
    </row>
    <row r="90" spans="4:4">
      <c r="D90" s="2"/>
    </row>
    <row r="91" spans="4:4">
      <c r="D91" s="2"/>
    </row>
    <row r="92" spans="4:4">
      <c r="D92" s="2"/>
    </row>
    <row r="93" spans="4:4">
      <c r="D93" s="2"/>
    </row>
    <row r="94" spans="4:4">
      <c r="D94" s="2"/>
    </row>
    <row r="95" spans="4:4">
      <c r="D95" s="2"/>
    </row>
    <row r="96" spans="4:4">
      <c r="D96" s="2"/>
    </row>
    <row r="97" spans="4:4">
      <c r="D97" s="2"/>
    </row>
    <row r="98" spans="4:4">
      <c r="D98" s="2"/>
    </row>
    <row r="99" spans="4:4">
      <c r="D99" s="2"/>
    </row>
    <row r="100" spans="4:4">
      <c r="D100" s="2"/>
    </row>
  </sheetData>
  <mergeCells count="1">
    <mergeCell ref="J44:N44"/>
  </mergeCells>
  <phoneticPr fontId="0" type="noConversion"/>
  <pageMargins left="0.25" right="0.25" top="0.5" bottom="0.25" header="0.5" footer="0.5"/>
  <pageSetup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73"/>
  <sheetViews>
    <sheetView view="pageBreakPreview" zoomScaleNormal="100" zoomScaleSheetLayoutView="100" workbookViewId="0">
      <selection activeCell="D42" sqref="D42"/>
    </sheetView>
  </sheetViews>
  <sheetFormatPr defaultColWidth="9.140625" defaultRowHeight="13.5"/>
  <cols>
    <col min="1" max="1" width="8" style="1" customWidth="1"/>
    <col min="2" max="2" width="39.7109375" style="1" bestFit="1" customWidth="1"/>
    <col min="3" max="3" width="14.7109375" style="161" customWidth="1"/>
    <col min="4" max="4" width="18.5703125" style="161" customWidth="1"/>
    <col min="5" max="5" width="15.42578125" style="161" bestFit="1" customWidth="1"/>
    <col min="6" max="6" width="68.85546875" style="1" customWidth="1"/>
    <col min="7" max="16384" width="9.140625" style="1"/>
  </cols>
  <sheetData>
    <row r="1" spans="1:10">
      <c r="A1" s="364" t="s">
        <v>432</v>
      </c>
      <c r="F1" s="2"/>
    </row>
    <row r="2" spans="1:10">
      <c r="A2" s="184" t="s">
        <v>106</v>
      </c>
      <c r="B2" s="362"/>
      <c r="C2" s="362"/>
      <c r="D2" s="362"/>
    </row>
    <row r="3" spans="1:10" ht="16.5">
      <c r="A3" s="412" t="s">
        <v>445</v>
      </c>
      <c r="B3" s="358"/>
      <c r="C3" s="359"/>
      <c r="D3" s="360"/>
    </row>
    <row r="4" spans="1:10">
      <c r="C4" s="48"/>
    </row>
    <row r="5" spans="1:10">
      <c r="C5" s="318"/>
    </row>
    <row r="6" spans="1:10">
      <c r="C6" s="319"/>
      <c r="D6" s="162"/>
    </row>
    <row r="8" spans="1:10">
      <c r="A8" s="107" t="s">
        <v>97</v>
      </c>
      <c r="B8" s="107" t="s">
        <v>98</v>
      </c>
      <c r="C8" s="140" t="s">
        <v>99</v>
      </c>
      <c r="D8" s="140" t="s">
        <v>100</v>
      </c>
      <c r="E8" s="140" t="s">
        <v>101</v>
      </c>
      <c r="F8" s="140" t="s">
        <v>103</v>
      </c>
    </row>
    <row r="9" spans="1:10">
      <c r="A9" s="107" t="s">
        <v>69</v>
      </c>
      <c r="C9" s="167"/>
      <c r="D9" s="167"/>
      <c r="E9" s="167"/>
    </row>
    <row r="10" spans="1:10">
      <c r="A10" s="54" t="s">
        <v>70</v>
      </c>
      <c r="B10" s="54" t="s">
        <v>53</v>
      </c>
      <c r="C10" s="168" t="s">
        <v>54</v>
      </c>
      <c r="D10" s="168" t="s">
        <v>55</v>
      </c>
      <c r="E10" s="168" t="s">
        <v>56</v>
      </c>
      <c r="F10" s="54" t="s">
        <v>198</v>
      </c>
      <c r="G10" s="169"/>
      <c r="H10" s="169"/>
      <c r="I10" s="169"/>
      <c r="J10" s="169"/>
    </row>
    <row r="12" spans="1:10">
      <c r="A12" s="107">
        <v>1</v>
      </c>
      <c r="B12" s="1" t="s">
        <v>86</v>
      </c>
      <c r="C12" s="345"/>
      <c r="D12" s="345" t="e">
        <f>+C12*'Worksheet L'!F16</f>
        <v>#DIV/0!</v>
      </c>
      <c r="E12" s="345" t="e">
        <f>+C12-D12</f>
        <v>#DIV/0!</v>
      </c>
      <c r="F12" s="170"/>
    </row>
    <row r="13" spans="1:10">
      <c r="A13" s="107"/>
      <c r="C13" s="171"/>
      <c r="D13" s="171"/>
      <c r="F13" s="170"/>
    </row>
    <row r="14" spans="1:10">
      <c r="A14" s="107">
        <v>2</v>
      </c>
      <c r="B14" s="1" t="s">
        <v>87</v>
      </c>
      <c r="C14" s="329"/>
      <c r="D14" s="345" t="e">
        <f>+C14*'Worksheet L'!F16</f>
        <v>#DIV/0!</v>
      </c>
      <c r="E14" s="345" t="e">
        <f>+C14-D14</f>
        <v>#DIV/0!</v>
      </c>
      <c r="F14" s="170"/>
    </row>
    <row r="15" spans="1:10">
      <c r="A15" s="107"/>
      <c r="C15" s="172"/>
      <c r="D15" s="172"/>
      <c r="E15" s="172"/>
      <c r="F15" s="170"/>
    </row>
    <row r="16" spans="1:10">
      <c r="A16" s="107">
        <v>3</v>
      </c>
      <c r="B16" s="1" t="s">
        <v>88</v>
      </c>
      <c r="C16" s="329"/>
      <c r="D16" s="345" t="e">
        <f>+C16*'Worksheet L'!F16</f>
        <v>#DIV/0!</v>
      </c>
      <c r="E16" s="345" t="e">
        <f>+C16-D16</f>
        <v>#DIV/0!</v>
      </c>
      <c r="F16" s="170"/>
    </row>
    <row r="17" spans="1:6">
      <c r="A17" s="107"/>
      <c r="C17" s="172"/>
      <c r="D17" s="172"/>
      <c r="E17" s="172"/>
      <c r="F17" s="170"/>
    </row>
    <row r="18" spans="1:6">
      <c r="A18" s="107">
        <v>4</v>
      </c>
      <c r="B18" s="1" t="s">
        <v>68</v>
      </c>
      <c r="C18" s="347"/>
      <c r="D18" s="345" t="e">
        <f>+C18*'Worksheet L'!F16</f>
        <v>#DIV/0!</v>
      </c>
      <c r="E18" s="345" t="e">
        <f>+C18-D18</f>
        <v>#DIV/0!</v>
      </c>
      <c r="F18" s="170"/>
    </row>
    <row r="19" spans="1:6" ht="15.75">
      <c r="A19" s="107"/>
      <c r="C19" s="173"/>
      <c r="D19" s="173"/>
      <c r="E19" s="173"/>
      <c r="F19" s="170"/>
    </row>
    <row r="20" spans="1:6" s="165" customFormat="1" ht="40.5">
      <c r="A20" s="174">
        <v>5</v>
      </c>
      <c r="B20" s="175" t="s">
        <v>167</v>
      </c>
      <c r="C20" s="348">
        <v>0</v>
      </c>
      <c r="D20" s="348">
        <v>0</v>
      </c>
      <c r="E20" s="345">
        <f>+C20-D20</f>
        <v>0</v>
      </c>
      <c r="F20" s="176" t="s">
        <v>197</v>
      </c>
    </row>
    <row r="21" spans="1:6" ht="15.75">
      <c r="A21" s="107"/>
      <c r="B21" s="177"/>
      <c r="C21" s="178"/>
      <c r="D21" s="178"/>
      <c r="E21" s="178"/>
      <c r="F21" s="177"/>
    </row>
    <row r="22" spans="1:6" ht="40.5">
      <c r="A22" s="174">
        <v>6</v>
      </c>
      <c r="B22" s="175" t="s">
        <v>166</v>
      </c>
      <c r="C22" s="433"/>
      <c r="D22" s="349">
        <v>0</v>
      </c>
      <c r="E22" s="350">
        <f>+C22-D22</f>
        <v>0</v>
      </c>
      <c r="F22" s="176" t="s">
        <v>200</v>
      </c>
    </row>
    <row r="23" spans="1:6">
      <c r="A23" s="107"/>
      <c r="B23" s="177"/>
      <c r="C23" s="179"/>
      <c r="D23" s="179"/>
      <c r="E23" s="179"/>
      <c r="F23" s="177"/>
    </row>
    <row r="24" spans="1:6">
      <c r="A24" s="107">
        <v>7</v>
      </c>
      <c r="B24" s="177" t="s">
        <v>202</v>
      </c>
      <c r="C24" s="179">
        <f>SUM(C12:C22)</f>
        <v>0</v>
      </c>
      <c r="D24" s="179" t="e">
        <f>SUM(D12:D22)</f>
        <v>#DIV/0!</v>
      </c>
      <c r="E24" s="179" t="e">
        <f>+C24-D24</f>
        <v>#DIV/0!</v>
      </c>
      <c r="F24" s="177"/>
    </row>
    <row r="25" spans="1:6">
      <c r="A25" s="107"/>
      <c r="B25" s="177"/>
      <c r="C25" s="179"/>
      <c r="D25" s="179"/>
      <c r="E25" s="179"/>
      <c r="F25" s="177"/>
    </row>
    <row r="26" spans="1:6" s="165" customFormat="1" ht="54">
      <c r="A26" s="174">
        <v>8</v>
      </c>
      <c r="B26" s="175" t="s">
        <v>172</v>
      </c>
      <c r="C26" s="351"/>
      <c r="D26" s="352" t="e">
        <f>+C26*'Worksheet L'!F16</f>
        <v>#DIV/0!</v>
      </c>
      <c r="E26" s="351" t="e">
        <f>+C26-D26</f>
        <v>#DIV/0!</v>
      </c>
      <c r="F26" s="176" t="s">
        <v>201</v>
      </c>
    </row>
    <row r="27" spans="1:6" ht="14.25" thickBot="1">
      <c r="A27" s="107">
        <v>9</v>
      </c>
      <c r="B27" s="177" t="s">
        <v>168</v>
      </c>
      <c r="C27" s="180">
        <f>+C24+C26</f>
        <v>0</v>
      </c>
      <c r="D27" s="180" t="e">
        <f>+D24+D26</f>
        <v>#DIV/0!</v>
      </c>
      <c r="E27" s="180" t="e">
        <f>+E24+E26</f>
        <v>#DIV/0!</v>
      </c>
      <c r="F27" s="177"/>
    </row>
    <row r="28" spans="1:6" ht="14.25" thickTop="1">
      <c r="B28" s="177"/>
      <c r="C28" s="179"/>
      <c r="D28" s="179"/>
      <c r="E28" s="179"/>
      <c r="F28" s="177"/>
    </row>
    <row r="29" spans="1:6">
      <c r="B29" s="177"/>
      <c r="C29" s="179"/>
      <c r="D29" s="179"/>
      <c r="E29" s="179"/>
      <c r="F29" s="177"/>
    </row>
    <row r="30" spans="1:6" s="170" customFormat="1" ht="25.5" customHeight="1">
      <c r="A30" s="175" t="s">
        <v>199</v>
      </c>
      <c r="B30" s="443" t="s">
        <v>342</v>
      </c>
      <c r="C30" s="443"/>
      <c r="D30" s="443"/>
      <c r="E30" s="443"/>
      <c r="F30" s="443"/>
    </row>
    <row r="31" spans="1:6" s="170" customFormat="1">
      <c r="B31" s="177"/>
      <c r="C31" s="179"/>
      <c r="D31" s="179"/>
      <c r="E31" s="179"/>
      <c r="F31" s="177"/>
    </row>
    <row r="32" spans="1:6" s="182" customFormat="1" ht="39" customHeight="1">
      <c r="A32" s="181"/>
      <c r="B32" s="444"/>
      <c r="C32" s="444"/>
      <c r="D32" s="444"/>
      <c r="E32" s="444"/>
      <c r="F32" s="444"/>
    </row>
    <row r="33" spans="1:6" s="2" customFormat="1" ht="14.25" thickBot="1">
      <c r="A33" s="166"/>
      <c r="B33" s="166"/>
      <c r="C33" s="183"/>
      <c r="D33" s="183"/>
      <c r="E33" s="183"/>
      <c r="F33" s="166"/>
    </row>
    <row r="34" spans="1:6" s="2" customFormat="1" ht="14.25" thickTop="1">
      <c r="C34" s="171"/>
      <c r="D34" s="171"/>
      <c r="E34" s="171"/>
    </row>
    <row r="35" spans="1:6" s="2" customFormat="1">
      <c r="C35" s="171"/>
      <c r="D35" s="171"/>
      <c r="E35" s="171"/>
    </row>
    <row r="36" spans="1:6" s="2" customFormat="1">
      <c r="C36" s="171"/>
      <c r="D36" s="171"/>
      <c r="E36" s="171"/>
    </row>
    <row r="37" spans="1:6" s="2" customFormat="1">
      <c r="C37" s="171"/>
      <c r="D37" s="171"/>
      <c r="E37" s="171"/>
    </row>
    <row r="38" spans="1:6" s="2" customFormat="1">
      <c r="C38" s="171"/>
      <c r="D38" s="171"/>
      <c r="E38" s="171"/>
    </row>
    <row r="39" spans="1:6" s="2" customFormat="1">
      <c r="C39" s="171"/>
      <c r="D39" s="171"/>
      <c r="E39" s="171"/>
    </row>
    <row r="40" spans="1:6" s="2" customFormat="1">
      <c r="C40" s="171"/>
      <c r="D40" s="171"/>
      <c r="E40" s="171"/>
    </row>
    <row r="41" spans="1:6" s="2" customFormat="1">
      <c r="C41" s="171"/>
      <c r="D41" s="171"/>
      <c r="E41" s="171"/>
    </row>
    <row r="42" spans="1:6" s="2" customFormat="1">
      <c r="C42" s="171"/>
      <c r="D42" s="171"/>
      <c r="E42" s="171"/>
    </row>
    <row r="43" spans="1:6" s="2" customFormat="1">
      <c r="C43" s="171"/>
      <c r="D43" s="171"/>
      <c r="E43" s="171"/>
    </row>
    <row r="44" spans="1:6" s="2" customFormat="1">
      <c r="C44" s="171"/>
      <c r="D44" s="171"/>
      <c r="E44" s="171"/>
    </row>
    <row r="45" spans="1:6" s="2" customFormat="1">
      <c r="C45" s="171"/>
      <c r="D45" s="171"/>
      <c r="E45" s="171"/>
    </row>
    <row r="46" spans="1:6" s="2" customFormat="1">
      <c r="C46" s="171"/>
      <c r="D46" s="171"/>
      <c r="E46" s="171"/>
    </row>
    <row r="47" spans="1:6" s="2" customFormat="1">
      <c r="C47" s="171"/>
      <c r="D47" s="171"/>
      <c r="E47" s="171"/>
    </row>
    <row r="48" spans="1:6" s="2" customFormat="1">
      <c r="C48" s="171"/>
      <c r="D48" s="171"/>
      <c r="E48" s="171"/>
    </row>
    <row r="49" spans="3:5" s="2" customFormat="1">
      <c r="C49" s="171"/>
      <c r="D49" s="171"/>
      <c r="E49" s="171"/>
    </row>
    <row r="50" spans="3:5" s="2" customFormat="1">
      <c r="C50" s="171"/>
      <c r="D50" s="171"/>
      <c r="E50" s="171"/>
    </row>
    <row r="51" spans="3:5" s="2" customFormat="1">
      <c r="C51" s="171"/>
      <c r="D51" s="171"/>
      <c r="E51" s="171"/>
    </row>
    <row r="52" spans="3:5" s="2" customFormat="1">
      <c r="C52" s="171"/>
      <c r="D52" s="171"/>
      <c r="E52" s="171"/>
    </row>
    <row r="53" spans="3:5" s="2" customFormat="1">
      <c r="C53" s="171"/>
      <c r="D53" s="171"/>
      <c r="E53" s="171"/>
    </row>
    <row r="54" spans="3:5" s="2" customFormat="1">
      <c r="C54" s="171"/>
      <c r="D54" s="171"/>
      <c r="E54" s="171"/>
    </row>
    <row r="55" spans="3:5" s="2" customFormat="1">
      <c r="C55" s="171"/>
      <c r="D55" s="171"/>
      <c r="E55" s="171"/>
    </row>
    <row r="56" spans="3:5" s="2" customFormat="1">
      <c r="C56" s="171"/>
      <c r="D56" s="171"/>
      <c r="E56" s="171"/>
    </row>
    <row r="57" spans="3:5" s="2" customFormat="1">
      <c r="C57" s="171"/>
      <c r="D57" s="171"/>
      <c r="E57" s="171"/>
    </row>
    <row r="58" spans="3:5" s="2" customFormat="1">
      <c r="C58" s="171"/>
      <c r="D58" s="171"/>
      <c r="E58" s="171"/>
    </row>
    <row r="59" spans="3:5" s="2" customFormat="1">
      <c r="C59" s="171"/>
      <c r="D59" s="171"/>
      <c r="E59" s="171"/>
    </row>
    <row r="60" spans="3:5" s="2" customFormat="1">
      <c r="C60" s="171"/>
      <c r="D60" s="171"/>
      <c r="E60" s="171"/>
    </row>
    <row r="61" spans="3:5" s="2" customFormat="1">
      <c r="C61" s="171"/>
      <c r="D61" s="171"/>
      <c r="E61" s="171"/>
    </row>
    <row r="62" spans="3:5" s="2" customFormat="1">
      <c r="C62" s="171"/>
      <c r="D62" s="171"/>
      <c r="E62" s="171"/>
    </row>
    <row r="63" spans="3:5" s="2" customFormat="1">
      <c r="C63" s="171"/>
      <c r="D63" s="171"/>
      <c r="E63" s="171"/>
    </row>
    <row r="64" spans="3:5" s="2" customFormat="1">
      <c r="C64" s="171"/>
      <c r="D64" s="171"/>
      <c r="E64" s="171"/>
    </row>
    <row r="65" spans="3:5" s="2" customFormat="1">
      <c r="C65" s="171"/>
      <c r="D65" s="171"/>
      <c r="E65" s="171"/>
    </row>
    <row r="66" spans="3:5" s="2" customFormat="1">
      <c r="C66" s="171"/>
      <c r="D66" s="171"/>
      <c r="E66" s="171"/>
    </row>
    <row r="67" spans="3:5" s="2" customFormat="1">
      <c r="C67" s="171"/>
      <c r="D67" s="171"/>
      <c r="E67" s="171"/>
    </row>
    <row r="68" spans="3:5" s="2" customFormat="1">
      <c r="C68" s="171"/>
      <c r="D68" s="171"/>
      <c r="E68" s="171"/>
    </row>
    <row r="69" spans="3:5" s="2" customFormat="1">
      <c r="C69" s="171"/>
      <c r="D69" s="171"/>
      <c r="E69" s="171"/>
    </row>
    <row r="70" spans="3:5" s="2" customFormat="1">
      <c r="C70" s="171"/>
      <c r="D70" s="171"/>
      <c r="E70" s="171"/>
    </row>
    <row r="71" spans="3:5" s="2" customFormat="1">
      <c r="C71" s="171"/>
      <c r="D71" s="171"/>
      <c r="E71" s="171"/>
    </row>
    <row r="72" spans="3:5" s="2" customFormat="1">
      <c r="C72" s="171"/>
      <c r="D72" s="171"/>
      <c r="E72" s="171"/>
    </row>
    <row r="73" spans="3:5" s="2" customFormat="1">
      <c r="C73" s="171"/>
      <c r="D73" s="171"/>
      <c r="E73" s="171"/>
    </row>
  </sheetData>
  <mergeCells count="2">
    <mergeCell ref="B30:F30"/>
    <mergeCell ref="B32:F32"/>
  </mergeCells>
  <phoneticPr fontId="0" type="noConversion"/>
  <pageMargins left="0.25" right="0.25" top="0.5" bottom="0.25" header="0.5" footer="0.5"/>
  <pageSetup scale="8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87"/>
  <sheetViews>
    <sheetView view="pageBreakPreview" topLeftCell="A16" zoomScaleNormal="75" zoomScaleSheetLayoutView="100" workbookViewId="0">
      <selection activeCell="D53" sqref="D53"/>
    </sheetView>
  </sheetViews>
  <sheetFormatPr defaultColWidth="9.140625" defaultRowHeight="13.5"/>
  <cols>
    <col min="1" max="1" width="9.140625" style="1"/>
    <col min="2" max="2" width="5.7109375" style="1" customWidth="1"/>
    <col min="3" max="3" width="9.7109375" style="1" customWidth="1"/>
    <col min="4" max="4" width="35.5703125" style="1" customWidth="1"/>
    <col min="5" max="7" width="19.5703125" style="161" bestFit="1" customWidth="1"/>
    <col min="8" max="8" width="18.5703125" style="1" customWidth="1"/>
    <col min="9" max="16384" width="9.140625" style="1"/>
  </cols>
  <sheetData>
    <row r="1" spans="1:8">
      <c r="A1" s="364" t="s">
        <v>432</v>
      </c>
      <c r="C1" s="4"/>
    </row>
    <row r="2" spans="1:8">
      <c r="A2" s="184" t="s">
        <v>169</v>
      </c>
      <c r="C2" s="4"/>
    </row>
    <row r="3" spans="1:8" ht="16.5">
      <c r="A3" s="412" t="s">
        <v>445</v>
      </c>
      <c r="B3" s="358"/>
      <c r="C3" s="359"/>
      <c r="D3" s="360"/>
    </row>
    <row r="4" spans="1:8">
      <c r="B4" s="4"/>
      <c r="C4" s="4"/>
    </row>
    <row r="5" spans="1:8">
      <c r="B5" s="4"/>
      <c r="C5" s="48"/>
    </row>
    <row r="6" spans="1:8">
      <c r="B6" s="4"/>
      <c r="C6" s="318"/>
    </row>
    <row r="7" spans="1:8">
      <c r="B7" s="4"/>
      <c r="C7" s="319"/>
    </row>
    <row r="8" spans="1:8">
      <c r="B8" s="4"/>
      <c r="C8" s="4"/>
    </row>
    <row r="9" spans="1:8">
      <c r="B9" s="154" t="s">
        <v>97</v>
      </c>
      <c r="C9" s="154" t="s">
        <v>98</v>
      </c>
      <c r="D9" s="154" t="s">
        <v>99</v>
      </c>
      <c r="E9" s="140" t="s">
        <v>100</v>
      </c>
      <c r="F9" s="140" t="s">
        <v>101</v>
      </c>
      <c r="G9" s="140" t="s">
        <v>103</v>
      </c>
      <c r="H9" s="140" t="s">
        <v>111</v>
      </c>
    </row>
    <row r="10" spans="1:8">
      <c r="B10" s="154" t="s">
        <v>69</v>
      </c>
      <c r="C10" s="154" t="s">
        <v>52</v>
      </c>
      <c r="E10" s="167"/>
      <c r="F10" s="167"/>
      <c r="G10" s="167" t="s">
        <v>84</v>
      </c>
    </row>
    <row r="11" spans="1:8">
      <c r="B11" s="54" t="s">
        <v>70</v>
      </c>
      <c r="C11" s="54" t="s">
        <v>70</v>
      </c>
      <c r="D11" s="54" t="s">
        <v>53</v>
      </c>
      <c r="E11" s="168" t="s">
        <v>54</v>
      </c>
      <c r="F11" s="168" t="s">
        <v>55</v>
      </c>
      <c r="G11" s="168" t="s">
        <v>85</v>
      </c>
      <c r="H11" s="54" t="s">
        <v>79</v>
      </c>
    </row>
    <row r="13" spans="1:8">
      <c r="B13" s="154">
        <v>1</v>
      </c>
      <c r="C13" s="154">
        <v>4081</v>
      </c>
      <c r="D13" s="1" t="s">
        <v>174</v>
      </c>
      <c r="E13" s="345"/>
      <c r="F13" s="327"/>
      <c r="G13" s="345"/>
    </row>
    <row r="14" spans="1:8">
      <c r="B14" s="154"/>
      <c r="C14" s="154"/>
      <c r="D14" s="1" t="s">
        <v>317</v>
      </c>
      <c r="E14" s="345"/>
      <c r="F14" s="327" t="e">
        <f>+E14*'Worksheet L'!F16</f>
        <v>#DIV/0!</v>
      </c>
      <c r="G14" s="345" t="e">
        <f t="shared" ref="G14:G22" si="0">+E14-F14</f>
        <v>#DIV/0!</v>
      </c>
      <c r="H14" s="1" t="s">
        <v>340</v>
      </c>
    </row>
    <row r="15" spans="1:8">
      <c r="B15" s="154" t="s">
        <v>309</v>
      </c>
      <c r="C15" s="154"/>
      <c r="D15" s="1" t="s">
        <v>393</v>
      </c>
      <c r="E15" s="345"/>
      <c r="F15" s="327">
        <v>0</v>
      </c>
      <c r="G15" s="345">
        <f t="shared" si="0"/>
        <v>0</v>
      </c>
      <c r="H15" s="1" t="s">
        <v>341</v>
      </c>
    </row>
    <row r="16" spans="1:8">
      <c r="B16" s="154" t="s">
        <v>310</v>
      </c>
      <c r="C16" s="154"/>
      <c r="D16" s="1" t="s">
        <v>318</v>
      </c>
      <c r="E16" s="345"/>
      <c r="F16" s="327" t="e">
        <f>+E16*'Worksheet L'!F16</f>
        <v>#DIV/0!</v>
      </c>
      <c r="G16" s="345" t="e">
        <f t="shared" si="0"/>
        <v>#DIV/0!</v>
      </c>
      <c r="H16" s="1" t="s">
        <v>340</v>
      </c>
    </row>
    <row r="17" spans="2:8">
      <c r="B17" s="154" t="s">
        <v>311</v>
      </c>
      <c r="C17" s="154"/>
      <c r="D17" s="1" t="s">
        <v>316</v>
      </c>
      <c r="E17" s="345"/>
      <c r="F17" s="327" t="e">
        <f>+E17*'Worksheet L'!F16</f>
        <v>#DIV/0!</v>
      </c>
      <c r="G17" s="345" t="e">
        <f t="shared" si="0"/>
        <v>#DIV/0!</v>
      </c>
      <c r="H17" s="1" t="s">
        <v>340</v>
      </c>
    </row>
    <row r="18" spans="2:8">
      <c r="B18" s="154" t="s">
        <v>312</v>
      </c>
      <c r="C18" s="154"/>
      <c r="D18" s="1" t="s">
        <v>315</v>
      </c>
      <c r="E18" s="345"/>
      <c r="F18" s="327" t="e">
        <f>+E18*'Worksheet L'!F16</f>
        <v>#DIV/0!</v>
      </c>
      <c r="G18" s="345" t="e">
        <f t="shared" si="0"/>
        <v>#DIV/0!</v>
      </c>
      <c r="H18" s="1" t="s">
        <v>340</v>
      </c>
    </row>
    <row r="19" spans="2:8">
      <c r="B19" s="154" t="s">
        <v>313</v>
      </c>
      <c r="C19" s="154"/>
      <c r="D19" s="1" t="s">
        <v>314</v>
      </c>
      <c r="E19" s="345"/>
      <c r="F19" s="327" t="e">
        <f>+E19*'Worksheet L'!F16</f>
        <v>#DIV/0!</v>
      </c>
      <c r="G19" s="345" t="e">
        <f t="shared" si="0"/>
        <v>#DIV/0!</v>
      </c>
      <c r="H19" s="1" t="s">
        <v>341</v>
      </c>
    </row>
    <row r="20" spans="2:8">
      <c r="B20" s="154">
        <v>2</v>
      </c>
      <c r="C20" s="154">
        <v>4081</v>
      </c>
      <c r="D20" s="1" t="s">
        <v>308</v>
      </c>
      <c r="E20" s="345"/>
      <c r="F20" s="327" t="e">
        <f>+E20*'Worksheet L'!F16</f>
        <v>#DIV/0!</v>
      </c>
      <c r="G20" s="345" t="e">
        <f t="shared" si="0"/>
        <v>#DIV/0!</v>
      </c>
      <c r="H20" s="1" t="s">
        <v>341</v>
      </c>
    </row>
    <row r="21" spans="2:8">
      <c r="B21" s="312">
        <v>3</v>
      </c>
      <c r="C21" s="312" t="s">
        <v>404</v>
      </c>
      <c r="D21" s="1" t="s">
        <v>405</v>
      </c>
      <c r="E21" s="345"/>
      <c r="F21" s="327" t="e">
        <f>+E21*'Worksheet L'!F16</f>
        <v>#DIV/0!</v>
      </c>
      <c r="G21" s="345" t="e">
        <f t="shared" si="0"/>
        <v>#DIV/0!</v>
      </c>
    </row>
    <row r="22" spans="2:8">
      <c r="B22" s="174"/>
      <c r="C22" s="174"/>
      <c r="D22" s="165"/>
      <c r="E22" s="346">
        <v>0</v>
      </c>
      <c r="F22" s="327" t="e">
        <f>+E22*'Worksheet L'!F16</f>
        <v>#DIV/0!</v>
      </c>
      <c r="G22" s="346" t="e">
        <f t="shared" si="0"/>
        <v>#DIV/0!</v>
      </c>
      <c r="H22" s="193"/>
    </row>
    <row r="23" spans="2:8" ht="14.25" thickBot="1">
      <c r="B23" s="154">
        <v>4</v>
      </c>
      <c r="D23" s="194" t="s">
        <v>175</v>
      </c>
      <c r="E23" s="195">
        <f>SUM(E13:E22)</f>
        <v>0</v>
      </c>
      <c r="F23" s="195" t="e">
        <f>SUM(F13:F22)</f>
        <v>#DIV/0!</v>
      </c>
      <c r="G23" s="195" t="e">
        <f>SUM(G13:G22)</f>
        <v>#DIV/0!</v>
      </c>
    </row>
    <row r="24" spans="2:8" ht="14.25" thickTop="1"/>
    <row r="28" spans="2:8">
      <c r="C28" s="6" t="s">
        <v>360</v>
      </c>
    </row>
    <row r="29" spans="2:8">
      <c r="C29" s="1" t="s">
        <v>361</v>
      </c>
    </row>
    <row r="30" spans="2:8">
      <c r="C30" s="1" t="s">
        <v>362</v>
      </c>
    </row>
    <row r="31" spans="2:8">
      <c r="D31" s="1" t="s">
        <v>363</v>
      </c>
    </row>
    <row r="32" spans="2:8">
      <c r="D32" s="1" t="s">
        <v>374</v>
      </c>
    </row>
    <row r="33" spans="4:7">
      <c r="D33" s="1" t="s">
        <v>364</v>
      </c>
    </row>
    <row r="34" spans="4:7">
      <c r="D34" s="1" t="s">
        <v>365</v>
      </c>
    </row>
    <row r="35" spans="4:7">
      <c r="D35" s="1" t="s">
        <v>366</v>
      </c>
    </row>
    <row r="36" spans="4:7">
      <c r="D36" s="1" t="s">
        <v>367</v>
      </c>
    </row>
    <row r="37" spans="4:7">
      <c r="D37" s="1" t="s">
        <v>368</v>
      </c>
    </row>
    <row r="38" spans="4:7">
      <c r="D38" s="1" t="s">
        <v>370</v>
      </c>
    </row>
    <row r="39" spans="4:7">
      <c r="D39" s="1" t="s">
        <v>371</v>
      </c>
    </row>
    <row r="40" spans="4:7">
      <c r="D40" s="1" t="s">
        <v>369</v>
      </c>
    </row>
    <row r="41" spans="4:7">
      <c r="D41" s="1" t="s">
        <v>375</v>
      </c>
    </row>
    <row r="42" spans="4:7">
      <c r="D42" s="1" t="s">
        <v>376</v>
      </c>
    </row>
    <row r="43" spans="4:7">
      <c r="D43" s="1" t="s">
        <v>372</v>
      </c>
    </row>
    <row r="44" spans="4:7">
      <c r="D44" s="1" t="s">
        <v>373</v>
      </c>
    </row>
    <row r="48" spans="4:7" s="2" customFormat="1">
      <c r="E48" s="171"/>
      <c r="F48" s="171"/>
      <c r="G48" s="171"/>
    </row>
    <row r="49" spans="2:8" s="2" customFormat="1">
      <c r="D49" s="2" t="s">
        <v>339</v>
      </c>
      <c r="E49" s="171"/>
      <c r="F49" s="171"/>
      <c r="G49" s="171"/>
    </row>
    <row r="50" spans="2:8" s="2" customFormat="1">
      <c r="D50" s="2" t="s">
        <v>333</v>
      </c>
      <c r="E50" s="43">
        <f>+E23-E49</f>
        <v>0</v>
      </c>
      <c r="F50" s="171" t="s">
        <v>438</v>
      </c>
      <c r="G50" s="171"/>
    </row>
    <row r="51" spans="2:8" s="2" customFormat="1" ht="14.25" thickBot="1">
      <c r="B51" s="166"/>
      <c r="C51" s="166"/>
      <c r="D51" s="166"/>
      <c r="E51" s="183"/>
      <c r="F51" s="183"/>
      <c r="G51" s="183"/>
      <c r="H51" s="166"/>
    </row>
    <row r="52" spans="2:8" s="2" customFormat="1" ht="14.25" thickTop="1">
      <c r="E52" s="171"/>
      <c r="F52" s="171"/>
      <c r="G52" s="171"/>
    </row>
    <row r="53" spans="2:8" s="2" customFormat="1">
      <c r="E53" s="171"/>
      <c r="F53" s="171"/>
      <c r="G53" s="171"/>
    </row>
    <row r="54" spans="2:8" s="2" customFormat="1">
      <c r="E54" s="171"/>
      <c r="F54" s="171"/>
      <c r="G54" s="171"/>
    </row>
    <row r="55" spans="2:8" s="2" customFormat="1">
      <c r="E55" s="171"/>
      <c r="F55" s="171"/>
      <c r="G55" s="171"/>
    </row>
    <row r="56" spans="2:8" s="2" customFormat="1">
      <c r="E56" s="171"/>
      <c r="F56" s="171"/>
      <c r="G56" s="171"/>
    </row>
    <row r="57" spans="2:8" s="2" customFormat="1">
      <c r="E57" s="171"/>
      <c r="F57" s="171"/>
      <c r="G57" s="171"/>
    </row>
    <row r="58" spans="2:8" s="2" customFormat="1">
      <c r="E58" s="171"/>
      <c r="F58" s="171"/>
      <c r="G58" s="171"/>
    </row>
    <row r="59" spans="2:8" s="2" customFormat="1">
      <c r="E59" s="171"/>
      <c r="F59" s="171"/>
      <c r="G59" s="171"/>
    </row>
    <row r="60" spans="2:8" s="2" customFormat="1">
      <c r="E60" s="171"/>
      <c r="F60" s="171"/>
      <c r="G60" s="171"/>
    </row>
    <row r="61" spans="2:8" s="2" customFormat="1">
      <c r="E61" s="171"/>
      <c r="F61" s="171"/>
      <c r="G61" s="171"/>
    </row>
    <row r="62" spans="2:8" s="2" customFormat="1">
      <c r="E62" s="171"/>
      <c r="F62" s="171"/>
      <c r="G62" s="171"/>
    </row>
    <row r="63" spans="2:8" s="2" customFormat="1">
      <c r="E63" s="171"/>
      <c r="F63" s="171"/>
      <c r="G63" s="171"/>
    </row>
    <row r="64" spans="2:8" s="2" customFormat="1">
      <c r="E64" s="171"/>
      <c r="F64" s="171"/>
      <c r="G64" s="171"/>
    </row>
    <row r="65" spans="5:7" s="2" customFormat="1">
      <c r="E65" s="171"/>
      <c r="F65" s="171"/>
      <c r="G65" s="171"/>
    </row>
    <row r="66" spans="5:7" s="2" customFormat="1">
      <c r="E66" s="171"/>
      <c r="F66" s="171"/>
      <c r="G66" s="171"/>
    </row>
    <row r="67" spans="5:7" s="2" customFormat="1">
      <c r="E67" s="171"/>
      <c r="F67" s="171"/>
      <c r="G67" s="171"/>
    </row>
    <row r="68" spans="5:7" s="2" customFormat="1">
      <c r="E68" s="171"/>
      <c r="F68" s="171"/>
      <c r="G68" s="171"/>
    </row>
    <row r="69" spans="5:7" s="2" customFormat="1">
      <c r="E69" s="171"/>
      <c r="F69" s="171"/>
      <c r="G69" s="171"/>
    </row>
    <row r="70" spans="5:7" s="2" customFormat="1">
      <c r="E70" s="171"/>
      <c r="F70" s="171"/>
      <c r="G70" s="171"/>
    </row>
    <row r="71" spans="5:7" s="2" customFormat="1">
      <c r="E71" s="171"/>
      <c r="F71" s="171"/>
      <c r="G71" s="171"/>
    </row>
    <row r="72" spans="5:7" s="2" customFormat="1">
      <c r="E72" s="171"/>
      <c r="F72" s="171"/>
      <c r="G72" s="171"/>
    </row>
    <row r="73" spans="5:7" s="2" customFormat="1">
      <c r="E73" s="171"/>
      <c r="F73" s="171"/>
      <c r="G73" s="171"/>
    </row>
    <row r="74" spans="5:7" s="2" customFormat="1">
      <c r="E74" s="171"/>
      <c r="F74" s="171"/>
      <c r="G74" s="171"/>
    </row>
    <row r="75" spans="5:7" s="2" customFormat="1">
      <c r="E75" s="171"/>
      <c r="F75" s="171"/>
      <c r="G75" s="171"/>
    </row>
    <row r="76" spans="5:7" s="2" customFormat="1">
      <c r="E76" s="171"/>
      <c r="F76" s="171"/>
      <c r="G76" s="171"/>
    </row>
    <row r="77" spans="5:7" s="2" customFormat="1">
      <c r="E77" s="171"/>
      <c r="F77" s="171"/>
      <c r="G77" s="171"/>
    </row>
    <row r="78" spans="5:7" s="2" customFormat="1">
      <c r="E78" s="171"/>
      <c r="F78" s="171"/>
      <c r="G78" s="171"/>
    </row>
    <row r="79" spans="5:7" s="2" customFormat="1">
      <c r="E79" s="171"/>
      <c r="F79" s="171"/>
      <c r="G79" s="171"/>
    </row>
    <row r="80" spans="5:7" s="2" customFormat="1">
      <c r="E80" s="171"/>
      <c r="F80" s="171"/>
      <c r="G80" s="171"/>
    </row>
    <row r="81" spans="5:7" s="2" customFormat="1">
      <c r="E81" s="171"/>
      <c r="F81" s="171"/>
      <c r="G81" s="171"/>
    </row>
    <row r="82" spans="5:7" s="2" customFormat="1">
      <c r="E82" s="171"/>
      <c r="F82" s="171"/>
      <c r="G82" s="171"/>
    </row>
    <row r="83" spans="5:7" s="2" customFormat="1">
      <c r="E83" s="171"/>
      <c r="F83" s="171"/>
      <c r="G83" s="171"/>
    </row>
    <row r="84" spans="5:7" s="2" customFormat="1">
      <c r="E84" s="171"/>
      <c r="F84" s="171"/>
      <c r="G84" s="171"/>
    </row>
    <row r="85" spans="5:7" s="2" customFormat="1">
      <c r="E85" s="171"/>
      <c r="F85" s="171"/>
      <c r="G85" s="171"/>
    </row>
    <row r="86" spans="5:7" s="2" customFormat="1">
      <c r="E86" s="171"/>
      <c r="F86" s="171"/>
      <c r="G86" s="171"/>
    </row>
    <row r="87" spans="5:7" s="2" customFormat="1">
      <c r="E87" s="171"/>
      <c r="F87" s="171"/>
      <c r="G87" s="171"/>
    </row>
  </sheetData>
  <phoneticPr fontId="0" type="noConversion"/>
  <pageMargins left="0.25" right="0.25" top="0.5" bottom="0.25" header="0.5" footer="0.5"/>
  <pageSetup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ATRR Rate Template - Page 1</vt:lpstr>
      <vt:lpstr>ATRR Rate Template - Page 2</vt:lpstr>
      <vt:lpstr>ATRR Rate Template - Page 3</vt:lpstr>
      <vt:lpstr>ATRR Rate Template - Page 4</vt:lpstr>
      <vt:lpstr>Schedule 1</vt:lpstr>
      <vt:lpstr>Worksheet A</vt:lpstr>
      <vt:lpstr>Worksheet B</vt:lpstr>
      <vt:lpstr>Worksheet C</vt:lpstr>
      <vt:lpstr>Worksheet D</vt:lpstr>
      <vt:lpstr>Worksheet E</vt:lpstr>
      <vt:lpstr>Worksheet F</vt:lpstr>
      <vt:lpstr>Worksheet G</vt:lpstr>
      <vt:lpstr>Worksheet J</vt:lpstr>
      <vt:lpstr>Worksheet K</vt:lpstr>
      <vt:lpstr>Worksheet L</vt:lpstr>
      <vt:lpstr>'ATRR Rate Template - Page 1'!Print_Area</vt:lpstr>
      <vt:lpstr>'ATRR Rate Template - Page 2'!Print_Area</vt:lpstr>
      <vt:lpstr>'ATRR Rate Template - Page 3'!Print_Area</vt:lpstr>
      <vt:lpstr>'ATRR Rate Template - Page 4'!Print_Area</vt:lpstr>
      <vt:lpstr>'Schedule 1'!Print_Area</vt:lpstr>
      <vt:lpstr>'Worksheet A'!Print_Area</vt:lpstr>
      <vt:lpstr>'Worksheet B'!Print_Area</vt:lpstr>
      <vt:lpstr>'Worksheet C'!Print_Area</vt:lpstr>
      <vt:lpstr>'Worksheet D'!Print_Area</vt:lpstr>
      <vt:lpstr>'Worksheet E'!Print_Area</vt:lpstr>
      <vt:lpstr>'Worksheet F'!Print_Area</vt:lpstr>
      <vt:lpstr>'Worksheet G'!Print_Area</vt:lpstr>
      <vt:lpstr>'Worksheet J'!Print_Area</vt:lpstr>
      <vt:lpstr>'Worksheet K'!Print_Area</vt:lpstr>
      <vt:lpstr>'Worksheet L'!Print_Area</vt:lpstr>
      <vt:lpstr>'ATRR Rate Template - Page 4'!Print_Titles</vt:lpstr>
      <vt:lpstr>'Worksheet F'!Print_Titles</vt:lpstr>
      <vt:lpstr>'Worksheet G'!Print_Titles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MCPHERSON</dc:creator>
  <cp:lastModifiedBy>scuser</cp:lastModifiedBy>
  <cp:lastPrinted>2016-04-29T17:57:43Z</cp:lastPrinted>
  <dcterms:created xsi:type="dcterms:W3CDTF">2008-10-14T14:15:05Z</dcterms:created>
  <dcterms:modified xsi:type="dcterms:W3CDTF">2016-11-23T12:29:27Z</dcterms:modified>
</cp:coreProperties>
</file>