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Krupa \ Kelleen \ M" algorithmName="SHA-512" hashValue="1cKF2cizkO+0RFNMKg9dB177Zs50LHJi7ZBDmJI22eCMtmJpPM9xnzGkqUBDAf8SWtdRe2cEwRJpCqV2bkZIng==" saltValue="0o+rq7Un7EtuTgWE6k/qFA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ERC Filings\2018 Forecast O, MM, GG\Posting 11-30-2017\2018\"/>
    </mc:Choice>
  </mc:AlternateContent>
  <bookViews>
    <workbookView xWindow="0" yWindow="0" windowWidth="23070" windowHeight="10320"/>
  </bookViews>
  <sheets>
    <sheet name="Attach GG" sheetId="1" r:id="rId1"/>
    <sheet name="GG_Forward Rate TO Support Data" sheetId="2" r:id="rId2"/>
    <sheet name="GG_Project Descriptions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min1">[1]Sheet1!$D$310</definedName>
    <definedName name="_min10">[1]Sheet1!$AX$308</definedName>
    <definedName name="_min11">[1]Sheet1!$AT$308</definedName>
    <definedName name="_min12">[1]Sheet1!$AV$308</definedName>
    <definedName name="_min13">[1]Sheet1!$AZ$308</definedName>
    <definedName name="_min14">[1]Sheet1!$BB$308</definedName>
    <definedName name="_min15">[1]Sheet1!$BD$308</definedName>
    <definedName name="_min16">[1]Sheet1!$BF$308</definedName>
    <definedName name="_min17">[1]Sheet1!$BL$308</definedName>
    <definedName name="_min18">[1]Sheet1!$BN$308</definedName>
    <definedName name="_min2">[1]Sheet1!$F$308</definedName>
    <definedName name="_min3">[1]Sheet1!$H$308</definedName>
    <definedName name="_min4">[1]Sheet1!$J$308</definedName>
    <definedName name="_min5">[1]Sheet1!$T$308</definedName>
    <definedName name="_min6">[1]Sheet1!$V$308</definedName>
    <definedName name="_min7">[1]Sheet1!$X$308</definedName>
    <definedName name="_min8">[1]Sheet1!$Z$308</definedName>
    <definedName name="_min9">[1]Sheet1!$AR$308</definedName>
    <definedName name="_Order1" hidden="1">255</definedName>
    <definedName name="above">OFFSET(!A1,-1,0)</definedName>
    <definedName name="AccessDatabase" hidden="1">"W:\DF\NISource\Studies\nipsco\Normalization Electric Merchant.mdb"</definedName>
    <definedName name="below">OFFSET(!A1,1,0)</definedName>
    <definedName name="Button_1">"Normalization_Electric_Merchant_Public_Auth_List"</definedName>
    <definedName name="CH_COS" localSheetId="0">#REF!</definedName>
    <definedName name="CH_COS">#REF!</definedName>
    <definedName name="Data.All">OFFSET([2]Data!$B$2,0,0,COUNTA([2]Data!$H$1:$H$65536),16)</definedName>
    <definedName name="DATA.GF">OFFSET('[2]Data-GF'!$B$2,0,0,COUNTA('[2]Data-GF'!$G$1:$G$65536),9)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K2_WBEVMODE" hidden="1">0</definedName>
    <definedName name="left">OFFSET(!A1,0,-1)</definedName>
    <definedName name="Loads">[2]Loads!$B$7:$M$37</definedName>
    <definedName name="mcfill">[1]Sheet1!$BL$243:$BL$254</definedName>
    <definedName name="migcust">[1]Sheet1!$BL$242</definedName>
    <definedName name="miggraphs">[1]Sheet1!$BL$3:$BO$302</definedName>
    <definedName name="migvol">[1]Sheet1!$BN$242</definedName>
    <definedName name="mintable">[1]Sheet1!$I$316:$K$321</definedName>
    <definedName name="mvfill">[1]Sheet1!$BN$243:$BN$254</definedName>
    <definedName name="Normalization_Electric_Merchant_Public_Auth_List">'[3]Public Auth'!$AA$123:$AA$124</definedName>
    <definedName name="NSP_COS" localSheetId="0">#REF!</definedName>
    <definedName name="NSP_COS">#REF!</definedName>
    <definedName name="_xlnm.Print_Area" localSheetId="0">'Attach GG'!$A$1:$N$107</definedName>
    <definedName name="_xlnm.Print_Area" localSheetId="1">'GG_Forward Rate TO Support Data'!$A$1:$F$61</definedName>
    <definedName name="_xlnm.Print_Area" localSheetId="2">'GG_Project Descriptions'!$A$1:$D$36</definedName>
    <definedName name="Print1" localSheetId="0">#REF!</definedName>
    <definedName name="Print1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ojIDList">#REF!</definedName>
    <definedName name="PSCo_COS" localSheetId="0">#REF!</definedName>
    <definedName name="PSCo_COS">#REF!</definedName>
    <definedName name="q_MTEP06_App_AB_Facility">#REF!</definedName>
    <definedName name="q_MTEP06_App_AB_Projects">#REF!</definedName>
    <definedName name="revreq" localSheetId="0">#REF!</definedName>
    <definedName name="revreq">#REF!</definedName>
    <definedName name="right">OFFSET(!A1,0,1)</definedName>
    <definedName name="special1">[1]Sheet1!$D$255:$D$266,[1]Sheet1!$H$255:$H$266,[1]Sheet1!$J$255:$J$266,[1]Sheet1!$T$255:$T$266,[1]Sheet1!$X$255:$X$266,[1]Sheet1!$Z$255:$Z$266</definedName>
    <definedName name="special2">[1]Sheet1!$AR$255,[1]Sheet1!$AR$255:$AR$266,[1]Sheet1!$AT$255:$AT$266,[1]Sheet1!$AV$255:$AV$266,[1]Sheet1!$AX$255:$AX$266,[1]Sheet1!$AZ$255:$AZ$266,[1]Sheet1!$BB$255:$BB$266,[1]Sheet1!$BD$255:$BD$266,[1]Sheet1!$BF$255:$BF$266</definedName>
    <definedName name="SPS_COS" localSheetId="0">#REF!</definedName>
    <definedName name="SPS_COS">#REF!</definedName>
    <definedName name="Xcel" localSheetId="0">'[4]Data Entry and Forecaster'!#REF!</definedName>
    <definedName name="Xcel">'[5]Data Entry and Forecaster'!#REF!</definedName>
    <definedName name="Xcel_COS" localSheetId="0">#REF!</definedName>
    <definedName name="Xcel_COS">#REF!</definedName>
    <definedName name="Z_1300EB20_C00D_434F_AACB_2D5FA02139C4_.wvu.PrintArea" localSheetId="0" hidden="1">'Attach GG'!$A$1:$N$107</definedName>
    <definedName name="Z_1300EB20_C00D_434F_AACB_2D5FA02139C4_.wvu.PrintArea" localSheetId="1" hidden="1">'GG_Forward Rate TO Support Data'!$A$1:$G$61</definedName>
    <definedName name="Z_49A0760C_CEBE_4DAF_BF3A_5EFC17FD46EA_.wvu.PrintArea" localSheetId="0" hidden="1">'Attach GG'!$A$1:$N$107</definedName>
    <definedName name="Z_49A0760C_CEBE_4DAF_BF3A_5EFC17FD46EA_.wvu.PrintArea" localSheetId="1" hidden="1">'GG_Forward Rate TO Support Data'!$A$1:$G$61</definedName>
    <definedName name="Z_97A88294_D5FF_4E09_9834_078F5B095032_.wvu.PrintArea" localSheetId="0" hidden="1">'Attach GG'!$A$1:$N$107</definedName>
    <definedName name="Z_97A88294_D5FF_4E09_9834_078F5B095032_.wvu.PrintArea" localSheetId="1" hidden="1">'GG_Forward Rate TO Support Data'!$A$1:$G$61</definedName>
    <definedName name="Z_E4ABDA01_F819_48F3_9181_B4A19AE0AE4E_.wvu.PrintArea" localSheetId="0" hidden="1">'Attach GG'!$A$1:$N$107</definedName>
    <definedName name="Z_E4ABDA01_F819_48F3_9181_B4A19AE0AE4E_.wvu.PrintArea" localSheetId="1" hidden="1">'GG_Forward Rate TO Support Data'!$A$1:$G$61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2" l="1"/>
  <c r="F61" i="2" s="1"/>
  <c r="K76" i="1" s="1"/>
  <c r="E59" i="2"/>
  <c r="E61" i="2" s="1"/>
  <c r="K75" i="1" s="1"/>
  <c r="D59" i="2"/>
  <c r="D61" i="2" s="1"/>
  <c r="C59" i="2"/>
  <c r="K73" i="1" s="1"/>
  <c r="F55" i="2"/>
  <c r="E55" i="2"/>
  <c r="E56" i="2" s="1"/>
  <c r="H75" i="1" s="1"/>
  <c r="D55" i="2"/>
  <c r="C55" i="2"/>
  <c r="B55" i="2"/>
  <c r="F54" i="2"/>
  <c r="E54" i="2"/>
  <c r="D54" i="2"/>
  <c r="C54" i="2"/>
  <c r="F53" i="2"/>
  <c r="E53" i="2"/>
  <c r="D53" i="2"/>
  <c r="C53" i="2"/>
  <c r="F52" i="2"/>
  <c r="E52" i="2"/>
  <c r="D52" i="2"/>
  <c r="C52" i="2"/>
  <c r="F51" i="2"/>
  <c r="E51" i="2"/>
  <c r="D51" i="2"/>
  <c r="C51" i="2"/>
  <c r="F50" i="2"/>
  <c r="E50" i="2"/>
  <c r="D50" i="2"/>
  <c r="C50" i="2"/>
  <c r="F49" i="2"/>
  <c r="E49" i="2"/>
  <c r="D49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F45" i="2"/>
  <c r="E45" i="2"/>
  <c r="D45" i="2"/>
  <c r="C45" i="2"/>
  <c r="F44" i="2"/>
  <c r="F56" i="2" s="1"/>
  <c r="H76" i="1" s="1"/>
  <c r="E44" i="2"/>
  <c r="D44" i="2"/>
  <c r="C44" i="2"/>
  <c r="B44" i="2"/>
  <c r="F43" i="2"/>
  <c r="E43" i="2"/>
  <c r="D43" i="2"/>
  <c r="D56" i="2" s="1"/>
  <c r="H74" i="1" s="1"/>
  <c r="C43" i="2"/>
  <c r="C56" i="2" s="1"/>
  <c r="H73" i="1" s="1"/>
  <c r="F39" i="2"/>
  <c r="E39" i="2"/>
  <c r="D39" i="2"/>
  <c r="C39" i="2"/>
  <c r="B38" i="2"/>
  <c r="B27" i="2"/>
  <c r="B26" i="2"/>
  <c r="F23" i="2"/>
  <c r="E23" i="2"/>
  <c r="E75" i="1" s="1"/>
  <c r="D23" i="2"/>
  <c r="E74" i="1" s="1"/>
  <c r="C23" i="2"/>
  <c r="E73" i="1" s="1"/>
  <c r="B22" i="2"/>
  <c r="B11" i="2"/>
  <c r="B10" i="2"/>
  <c r="B43" i="2" s="1"/>
  <c r="M93" i="1"/>
  <c r="E76" i="1"/>
  <c r="K74" i="1"/>
  <c r="G65" i="1"/>
  <c r="G63" i="1"/>
  <c r="N62" i="1"/>
  <c r="G62" i="1"/>
  <c r="C62" i="1"/>
  <c r="G31" i="1"/>
  <c r="L31" i="1" s="1"/>
  <c r="G27" i="1"/>
  <c r="L27" i="1" s="1"/>
  <c r="G23" i="1"/>
  <c r="L23" i="1" s="1"/>
  <c r="G41" i="1"/>
  <c r="G43" i="1" l="1"/>
  <c r="L41" i="1"/>
  <c r="G37" i="1"/>
  <c r="L37" i="1" s="1"/>
  <c r="L33" i="1"/>
  <c r="C61" i="2"/>
  <c r="F74" i="1" l="1"/>
  <c r="G74" i="1" s="1"/>
  <c r="F73" i="1"/>
  <c r="G73" i="1" s="1"/>
  <c r="F76" i="1"/>
  <c r="G76" i="1" s="1"/>
  <c r="F75" i="1"/>
  <c r="G75" i="1" s="1"/>
  <c r="L43" i="1"/>
  <c r="L73" i="1" l="1"/>
  <c r="I75" i="1"/>
  <c r="J75" i="1" s="1"/>
  <c r="L75" i="1" s="1"/>
  <c r="N75" i="1" s="1"/>
  <c r="I74" i="1"/>
  <c r="J74" i="1" s="1"/>
  <c r="I73" i="1"/>
  <c r="J73" i="1" s="1"/>
  <c r="I76" i="1"/>
  <c r="J76" i="1" s="1"/>
  <c r="L76" i="1" s="1"/>
  <c r="N76" i="1" s="1"/>
  <c r="L74" i="1"/>
  <c r="N74" i="1" s="1"/>
  <c r="L93" i="1" l="1"/>
  <c r="L95" i="1" s="1"/>
  <c r="N73" i="1"/>
  <c r="N93" i="1" s="1"/>
</calcChain>
</file>

<file path=xl/sharedStrings.xml><?xml version="1.0" encoding="utf-8"?>
<sst xmlns="http://schemas.openxmlformats.org/spreadsheetml/2006/main" count="203" uniqueCount="160">
  <si>
    <t>Attachment GG</t>
  </si>
  <si>
    <t>Formula Rate calculation</t>
  </si>
  <si>
    <t xml:space="preserve">     Rate Formula Template</t>
  </si>
  <si>
    <t>For  the 12 months ended 12/31/17</t>
  </si>
  <si>
    <t xml:space="preserve"> </t>
  </si>
  <si>
    <t xml:space="preserve"> Utilizing Attachment O Data</t>
  </si>
  <si>
    <t>Page 1 of 2</t>
  </si>
  <si>
    <t>Northern Indiana Public Service Company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</si>
  <si>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</si>
  <si>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</si>
  <si>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</si>
  <si>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</si>
  <si>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</si>
  <si>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</si>
  <si>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</si>
  <si>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</si>
  <si>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</si>
  <si>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</si>
  <si>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</si>
  <si>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</si>
  <si>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</si>
  <si>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</si>
  <si>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and 23b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</si>
  <si>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</si>
  <si>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</si>
  <si>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</si>
  <si>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</si>
  <si>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</si>
  <si>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</si>
  <si>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</si>
  <si>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</si>
  <si>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</si>
  <si>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</si>
  <si>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</si>
  <si>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</si>
  <si>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</si>
  <si>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</si>
  <si>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</si>
  <si>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</si>
  <si>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</si>
  <si>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</si>
  <si>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</si>
  <si>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</si>
  <si>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</si>
  <si>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</si>
  <si>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</si>
  <si>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</si>
  <si>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</si>
  <si>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</si>
  <si>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</si>
  <si>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</si>
  <si>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</si>
  <si>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</si>
  <si>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</si>
  <si>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</si>
  <si>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</si>
  <si>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</si>
  <si>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</si>
  <si>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</si>
  <si>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</si>
  <si>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</si>
  <si>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</si>
  <si>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</si>
  <si>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 xml:space="preserve">                           Network Upgrade Charge Calculation By Project</t>
  </si>
  <si>
    <t>Line No.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</si>
  <si>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</si>
  <si>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</si>
  <si>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</si>
  <si>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</si>
  <si>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</si>
  <si>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</si>
  <si>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</si>
  <si>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</si>
  <si>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</si>
  <si>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</si>
  <si>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</si>
  <si>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</si>
  <si>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</si>
  <si>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</si>
  <si>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</si>
  <si>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</si>
  <si>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(Note E)</t>
  </si>
  <si>
    <t>(Sum Col. 5, 8 &amp; 9)</t>
  </si>
  <si>
    <t>(Note F)</t>
  </si>
  <si>
    <t>Sum Col. 10 &amp; 11
(Note G)</t>
  </si>
  <si>
    <t>1a</t>
  </si>
  <si>
    <t>MTEP07</t>
  </si>
  <si>
    <t>1b</t>
  </si>
  <si>
    <t>MTEP08</t>
  </si>
  <si>
    <t>1c</t>
  </si>
  <si>
    <t>1615 GIP</t>
  </si>
  <si>
    <t>1d</t>
  </si>
  <si>
    <t>MTEP11</t>
  </si>
  <si>
    <t>2</t>
  </si>
  <si>
    <t>Annual Totals</t>
  </si>
  <si>
    <t>Rev. Req. Adj For Attachment O</t>
  </si>
  <si>
    <t>Note</t>
  </si>
  <si>
    <t>Letter</t>
  </si>
  <si>
    <t>A</t>
  </si>
  <si>
    <t>Gross Transmission Plant is that identified on page 2 line 2 of Attachment O and includes any sub lines 2a or 2b etc. and is inclusive of any CWIP included in rate base when authorized by FERC order less any prefunded AFUDC, if applicable.</t>
  </si>
  <si>
    <t>B</t>
  </si>
  <si>
    <t>Net Transmission Plant is that identified on page 2 line 14 of Attachment O and includes any sub lines 14a or 14b etc. and is inclusive of any CWIP included in rate base when authorized by FERC order less any prefunded AFUDC, if applicable.</t>
  </si>
  <si>
    <t>C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</si>
  <si>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</si>
  <si>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</si>
  <si>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</si>
  <si>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</si>
  <si>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</si>
  <si>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</si>
  <si>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 if applicable.</t>
  </si>
  <si>
    <t>G</t>
  </si>
  <si>
    <t>The Network Upgrade Charge is the value to be used in Schedules 26, 37  and 38.</t>
  </si>
  <si>
    <t>H</t>
  </si>
  <si>
    <t>The Total General and Common Depreciation Expense excludes any depreciation expense directly associated with a project and thereby included in page 2 column 9.</t>
  </si>
  <si>
    <t>Attachment GG - Supporting Data for Network Upgrade Charge Calculation - Forward Looking Rate Transmission Owner</t>
  </si>
  <si>
    <t xml:space="preserve">Rate Year </t>
  </si>
  <si>
    <t>Reporting Company</t>
  </si>
  <si>
    <t>MTEP Project ID</t>
  </si>
  <si>
    <t>612 - In Service</t>
  </si>
  <si>
    <t>1551 - In Service</t>
  </si>
  <si>
    <t>1615 GIP - In Service</t>
  </si>
  <si>
    <t>2322 - In Service</t>
  </si>
  <si>
    <t>Pricing Zone</t>
  </si>
  <si>
    <t>East - NIPS</t>
  </si>
  <si>
    <t>East</t>
  </si>
  <si>
    <t>Allocation Type Per Attachment FF</t>
  </si>
  <si>
    <t>Reliability</t>
  </si>
  <si>
    <t>GIP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</si>
  <si>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</si>
  <si>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</si>
  <si>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</si>
  <si>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</si>
  <si>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</si>
  <si>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</si>
  <si>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</si>
  <si>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</si>
  <si>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</si>
  <si>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</si>
  <si>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</si>
  <si>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</si>
  <si>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</si>
  <si>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</si>
  <si>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</si>
  <si>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</si>
  <si>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</si>
  <si>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</si>
  <si>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</si>
  <si>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</si>
  <si>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</si>
  <si>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</si>
  <si>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Facility ID</t>
  </si>
  <si>
    <t>Project Record Date</t>
  </si>
  <si>
    <t>Description of Facilities Included in Network Upgrade Charge as of Record Date</t>
  </si>
  <si>
    <t>Add 2nd 345/138 kV Transformer</t>
  </si>
  <si>
    <t>Add 2nd 345/138 KV transformer</t>
  </si>
  <si>
    <t>Add 2nd 138kV circuit</t>
  </si>
  <si>
    <t>Amount related to 138 kV Ring Bus Interconnection Substation</t>
  </si>
  <si>
    <t>Protection and Relay($930,000), 138XX and 138YY Line Extensions 900 MCM ACSR with Static Wire ($60,000)</t>
  </si>
  <si>
    <t>Reconductor/rebuild circuit 6966 to 477 MCM conductor (7.7 mi.)</t>
  </si>
  <si>
    <t>Install a 560 MVA 345/138 kV transformer, (1) 345 kV and (1) 138 kV circuit breaker and associated equipment at Green Acres Substation.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</si>
</sst>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0.00000%"/>
    <numFmt numFmtId="167" formatCode="&quot;$&quot;#,##0"/>
    <numFmt numFmtId="168" formatCode="0.000%"/>
    <numFmt numFmtId="169" formatCode="0_);\(0\)"/>
    <numFmt numFmtId="170" formatCode="_(&quot;$&quot;* #,##0_);_(&quot;$&quot;* \(#,##0\);_(&quot;$&quot;* &quot;-&quot;??_);_(@_)"/>
    <numFmt numFmtId="171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2"/>
      <name val="Arial MT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 MT"/>
    </font>
    <font>
      <sz val="10"/>
      <name val="Arial"/>
      <family val="2"/>
    </font>
    <font>
      <sz val="12"/>
      <name val="Times New Roman"/>
      <family val="1"/>
    </font>
    <font>
      <sz val="10"/>
      <name val="Arial MT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>
      <alignment vertical="top"/>
    </xf>
    <xf numFmtId="0" fontId="6" fillId="0" borderId="0"/>
    <xf numFmtId="0" fontId="9" fillId="0" borderId="0">
      <alignment vertical="top"/>
    </xf>
    <xf numFmtId="0" fontId="6" fillId="0" borderId="0"/>
    <xf numFmtId="164" fontId="1" fillId="0" borderId="0" applyProtection="0"/>
  </cellStyleXfs>
  <cellXfs count="171">
    <xf numFmtId="0" fontId="0" fillId="0" borderId="0" xfId="0"/>
    <xf numFmtId="164" fontId="1" fillId="0" borderId="0" xfId="4" applyFont="1" applyFill="1" applyBorder="1" applyAlignment="1"/>
    <xf numFmtId="164" fontId="1" fillId="0" borderId="0" xfId="4" applyFont="1" applyFill="1" applyBorder="1" applyAlignment="1">
      <alignment horizontal="right"/>
    </xf>
    <xf numFmtId="0" fontId="2" fillId="0" borderId="0" xfId="4" applyNumberFormat="1" applyFont="1" applyFill="1" applyBorder="1" applyAlignment="1" applyProtection="1">
      <protection locked="0"/>
    </xf>
    <xf numFmtId="0" fontId="2" fillId="0" borderId="0" xfId="4" applyNumberFormat="1" applyFont="1" applyFill="1" applyBorder="1" applyAlignment="1" applyProtection="1">
      <alignment horizontal="left"/>
      <protection locked="0"/>
    </xf>
    <xf numFmtId="0" fontId="2" fillId="0" borderId="0" xfId="4" applyNumberFormat="1" applyFont="1" applyFill="1" applyBorder="1" applyProtection="1">
      <protection locked="0"/>
    </xf>
    <xf numFmtId="0" fontId="2" fillId="0" borderId="0" xfId="4" applyNumberFormat="1" applyFont="1" applyFill="1" applyBorder="1"/>
    <xf numFmtId="0" fontId="2" fillId="0" borderId="0" xfId="4" applyNumberFormat="1" applyFont="1" applyFill="1" applyBorder="1" applyAlignment="1" applyProtection="1">
      <alignment horizontal="right"/>
      <protection locked="0"/>
    </xf>
    <xf numFmtId="0" fontId="1" fillId="0" borderId="0" xfId="4" applyNumberFormat="1" applyFont="1" applyFill="1" applyBorder="1"/>
    <xf numFmtId="3" fontId="2" fillId="0" borderId="0" xfId="4" applyNumberFormat="1" applyFont="1" applyFill="1" applyBorder="1" applyAlignment="1"/>
    <xf numFmtId="0" fontId="1" fillId="0" borderId="0" xfId="4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right"/>
    </xf>
    <xf numFmtId="0" fontId="1" fillId="0" borderId="0" xfId="4" applyNumberFormat="1" applyFont="1" applyFill="1" applyBorder="1" applyAlignment="1" applyProtection="1">
      <alignment horizontal="center"/>
      <protection locked="0"/>
    </xf>
    <xf numFmtId="3" fontId="2" fillId="2" borderId="0" xfId="4" applyNumberFormat="1" applyFont="1" applyFill="1" applyBorder="1" applyAlignment="1"/>
    <xf numFmtId="49" fontId="2" fillId="0" borderId="0" xfId="4" applyNumberFormat="1" applyFont="1" applyFill="1" applyBorder="1"/>
    <xf numFmtId="3" fontId="2" fillId="0" borderId="0" xfId="4" applyNumberFormat="1" applyFont="1" applyFill="1" applyBorder="1"/>
    <xf numFmtId="0" fontId="2" fillId="0" borderId="0" xfId="4" applyNumberFormat="1" applyFont="1" applyFill="1" applyBorder="1" applyAlignment="1">
      <alignment horizontal="center"/>
    </xf>
    <xf numFmtId="49" fontId="2" fillId="0" borderId="0" xfId="4" applyNumberFormat="1" applyFont="1" applyFill="1" applyBorder="1" applyAlignment="1">
      <alignment horizontal="center"/>
    </xf>
    <xf numFmtId="3" fontId="1" fillId="0" borderId="0" xfId="4" applyNumberFormat="1" applyFont="1" applyFill="1" applyBorder="1" applyAlignment="1"/>
    <xf numFmtId="0" fontId="1" fillId="0" borderId="0" xfId="4" applyNumberFormat="1" applyFont="1" applyFill="1" applyBorder="1" applyAlignment="1"/>
    <xf numFmtId="0" fontId="2" fillId="0" borderId="0" xfId="4" applyNumberFormat="1" applyFont="1" applyFill="1" applyBorder="1" applyAlignment="1"/>
    <xf numFmtId="3" fontId="3" fillId="0" borderId="0" xfId="4" applyNumberFormat="1" applyFont="1" applyFill="1" applyBorder="1" applyAlignment="1">
      <alignment horizontal="center"/>
    </xf>
    <xf numFmtId="164" fontId="3" fillId="0" borderId="0" xfId="4" applyFont="1" applyFill="1" applyBorder="1" applyAlignment="1">
      <alignment horizontal="center"/>
    </xf>
    <xf numFmtId="0" fontId="3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4" applyNumberFormat="1" applyFont="1" applyFill="1" applyBorder="1" applyAlignment="1">
      <alignment horizontal="center"/>
    </xf>
    <xf numFmtId="0" fontId="3" fillId="0" borderId="0" xfId="4" applyNumberFormat="1" applyFont="1" applyFill="1" applyBorder="1" applyAlignment="1"/>
    <xf numFmtId="0" fontId="5" fillId="0" borderId="0" xfId="4" applyNumberFormat="1" applyFont="1" applyFill="1" applyBorder="1" applyAlignment="1" applyProtection="1">
      <alignment horizontal="center"/>
      <protection locked="0"/>
    </xf>
    <xf numFmtId="3" fontId="1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41" fontId="2" fillId="2" borderId="0" xfId="4" applyNumberFormat="1" applyFont="1" applyFill="1" applyBorder="1" applyAlignment="1">
      <alignment horizontal="right"/>
    </xf>
    <xf numFmtId="10" fontId="2" fillId="0" borderId="0" xfId="4" applyNumberFormat="1" applyFont="1" applyFill="1" applyBorder="1" applyAlignment="1"/>
    <xf numFmtId="10" fontId="1" fillId="0" borderId="0" xfId="5" applyNumberFormat="1" applyFont="1" applyFill="1" applyBorder="1" applyAlignment="1"/>
    <xf numFmtId="10" fontId="3" fillId="0" borderId="0" xfId="4" applyNumberFormat="1" applyFont="1" applyFill="1" applyBorder="1" applyAlignment="1"/>
    <xf numFmtId="3" fontId="4" fillId="0" borderId="0" xfId="4" applyNumberFormat="1" applyFont="1" applyFill="1" applyBorder="1" applyAlignment="1"/>
    <xf numFmtId="10" fontId="3" fillId="0" borderId="0" xfId="3" applyNumberFormat="1" applyFont="1" applyFill="1" applyBorder="1" applyAlignment="1"/>
    <xf numFmtId="165" fontId="1" fillId="0" borderId="0" xfId="4" applyNumberFormat="1" applyFont="1" applyFill="1" applyBorder="1" applyAlignment="1"/>
    <xf numFmtId="165" fontId="3" fillId="0" borderId="0" xfId="4" applyNumberFormat="1" applyFont="1" applyFill="1" applyBorder="1" applyAlignment="1"/>
    <xf numFmtId="49" fontId="1" fillId="0" borderId="0" xfId="4" applyNumberFormat="1" applyFont="1" applyFill="1" applyBorder="1" applyAlignment="1">
      <alignment horizontal="center"/>
    </xf>
    <xf numFmtId="164" fontId="2" fillId="0" borderId="0" xfId="4" applyFont="1" applyFill="1" applyBorder="1" applyAlignment="1">
      <alignment horizontal="center"/>
    </xf>
    <xf numFmtId="10" fontId="1" fillId="0" borderId="0" xfId="4" applyNumberFormat="1" applyFont="1" applyFill="1" applyBorder="1" applyAlignment="1"/>
    <xf numFmtId="0" fontId="3" fillId="0" borderId="0" xfId="4" applyNumberFormat="1" applyFont="1" applyFill="1" applyBorder="1" applyAlignment="1">
      <alignment horizontal="center"/>
    </xf>
    <xf numFmtId="49" fontId="4" fillId="0" borderId="0" xfId="4" applyNumberFormat="1" applyFont="1" applyFill="1" applyBorder="1" applyAlignment="1">
      <alignment horizontal="center"/>
    </xf>
    <xf numFmtId="164" fontId="4" fillId="0" borderId="0" xfId="4" applyFont="1" applyFill="1" applyBorder="1" applyAlignment="1"/>
    <xf numFmtId="3" fontId="3" fillId="0" borderId="0" xfId="4" applyNumberFormat="1" applyFont="1" applyFill="1" applyBorder="1" applyAlignment="1"/>
    <xf numFmtId="10" fontId="1" fillId="0" borderId="0" xfId="3" applyNumberFormat="1" applyFont="1" applyFill="1" applyBorder="1" applyAlignment="1"/>
    <xf numFmtId="10" fontId="3" fillId="0" borderId="0" xfId="5" applyNumberFormat="1" applyFont="1" applyFill="1" applyBorder="1" applyAlignment="1"/>
    <xf numFmtId="166" fontId="2" fillId="0" borderId="0" xfId="4" applyNumberFormat="1" applyFont="1" applyFill="1" applyBorder="1" applyAlignment="1"/>
    <xf numFmtId="0" fontId="1" fillId="0" borderId="0" xfId="4" applyNumberFormat="1" applyFont="1" applyFill="1" applyBorder="1" applyAlignment="1">
      <alignment horizontal="fill"/>
    </xf>
    <xf numFmtId="167" fontId="1" fillId="0" borderId="0" xfId="4" applyNumberFormat="1" applyFont="1" applyFill="1" applyBorder="1" applyAlignment="1"/>
    <xf numFmtId="168" fontId="2" fillId="0" borderId="0" xfId="4" applyNumberFormat="1" applyFont="1" applyFill="1" applyBorder="1" applyAlignment="1">
      <alignment horizontal="center"/>
    </xf>
    <xf numFmtId="166" fontId="1" fillId="0" borderId="0" xfId="4" applyNumberFormat="1" applyFont="1" applyFill="1" applyBorder="1" applyAlignment="1"/>
    <xf numFmtId="10" fontId="2" fillId="0" borderId="0" xfId="5" applyNumberFormat="1" applyFont="1" applyFill="1" applyBorder="1" applyAlignment="1"/>
    <xf numFmtId="164" fontId="2" fillId="0" borderId="0" xfId="4" applyFont="1" applyFill="1" applyBorder="1" applyAlignment="1"/>
    <xf numFmtId="49" fontId="7" fillId="0" borderId="0" xfId="4" applyNumberFormat="1" applyFont="1" applyFill="1" applyBorder="1" applyAlignment="1">
      <alignment horizontal="left"/>
    </xf>
    <xf numFmtId="0" fontId="7" fillId="0" borderId="0" xfId="4" applyNumberFormat="1" applyFont="1" applyFill="1" applyBorder="1" applyAlignment="1">
      <alignment horizontal="right"/>
    </xf>
    <xf numFmtId="0" fontId="1" fillId="0" borderId="0" xfId="4" applyNumberFormat="1" applyFont="1" applyFill="1" applyBorder="1" applyAlignment="1">
      <alignment horizontal="right"/>
    </xf>
    <xf numFmtId="49" fontId="1" fillId="0" borderId="0" xfId="4" applyNumberFormat="1" applyFont="1" applyFill="1" applyBorder="1" applyAlignment="1">
      <alignment horizontal="left"/>
    </xf>
    <xf numFmtId="164" fontId="2" fillId="0" borderId="0" xfId="4" applyFont="1" applyFill="1" applyBorder="1" applyAlignment="1">
      <alignment horizontal="right"/>
    </xf>
    <xf numFmtId="169" fontId="3" fillId="0" borderId="0" xfId="4" applyNumberFormat="1" applyFont="1" applyFill="1" applyBorder="1" applyAlignment="1">
      <alignment horizontal="center"/>
    </xf>
    <xf numFmtId="164" fontId="4" fillId="0" borderId="1" xfId="4" applyFont="1" applyFill="1" applyBorder="1" applyAlignment="1">
      <alignment horizontal="center" wrapText="1"/>
    </xf>
    <xf numFmtId="164" fontId="4" fillId="0" borderId="2" xfId="4" applyFont="1" applyFill="1" applyBorder="1" applyAlignment="1"/>
    <xf numFmtId="164" fontId="4" fillId="0" borderId="2" xfId="4" applyFont="1" applyFill="1" applyBorder="1" applyAlignment="1">
      <alignment horizontal="center" wrapText="1"/>
    </xf>
    <xf numFmtId="0" fontId="3" fillId="0" borderId="2" xfId="4" applyNumberFormat="1" applyFont="1" applyFill="1" applyBorder="1" applyAlignment="1">
      <alignment horizontal="center" wrapText="1"/>
    </xf>
    <xf numFmtId="164" fontId="4" fillId="0" borderId="3" xfId="4" applyFont="1" applyFill="1" applyBorder="1" applyAlignment="1">
      <alignment horizontal="center" wrapText="1"/>
    </xf>
    <xf numFmtId="3" fontId="3" fillId="0" borderId="3" xfId="4" applyNumberFormat="1" applyFont="1" applyFill="1" applyBorder="1" applyAlignment="1">
      <alignment horizontal="center" wrapText="1"/>
    </xf>
    <xf numFmtId="3" fontId="3" fillId="0" borderId="2" xfId="4" applyNumberFormat="1" applyFont="1" applyFill="1" applyBorder="1" applyAlignment="1">
      <alignment horizontal="center" wrapText="1"/>
    </xf>
    <xf numFmtId="0" fontId="2" fillId="0" borderId="1" xfId="4" applyNumberFormat="1" applyFont="1" applyFill="1" applyBorder="1"/>
    <xf numFmtId="0" fontId="2" fillId="0" borderId="2" xfId="4" applyNumberFormat="1" applyFont="1" applyFill="1" applyBorder="1"/>
    <xf numFmtId="0" fontId="2" fillId="0" borderId="2" xfId="4" applyNumberFormat="1" applyFont="1" applyFill="1" applyBorder="1" applyAlignment="1">
      <alignment horizontal="center"/>
    </xf>
    <xf numFmtId="0" fontId="2" fillId="0" borderId="3" xfId="4" applyNumberFormat="1" applyFont="1" applyFill="1" applyBorder="1" applyAlignment="1">
      <alignment horizontal="center"/>
    </xf>
    <xf numFmtId="3" fontId="2" fillId="0" borderId="2" xfId="4" applyNumberFormat="1" applyFont="1" applyFill="1" applyBorder="1" applyAlignment="1">
      <alignment horizontal="center"/>
    </xf>
    <xf numFmtId="3" fontId="2" fillId="0" borderId="3" xfId="4" applyNumberFormat="1" applyFont="1" applyFill="1" applyBorder="1" applyAlignment="1">
      <alignment horizontal="center" wrapText="1"/>
    </xf>
    <xf numFmtId="0" fontId="2" fillId="0" borderId="4" xfId="4" applyNumberFormat="1" applyFont="1" applyFill="1" applyBorder="1"/>
    <xf numFmtId="0" fontId="2" fillId="0" borderId="5" xfId="4" applyNumberFormat="1" applyFont="1" applyFill="1" applyBorder="1"/>
    <xf numFmtId="3" fontId="2" fillId="0" borderId="5" xfId="4" applyNumberFormat="1" applyFont="1" applyFill="1" applyBorder="1" applyAlignment="1"/>
    <xf numFmtId="164" fontId="1" fillId="0" borderId="4" xfId="4" applyFont="1" applyFill="1" applyBorder="1" applyAlignment="1"/>
    <xf numFmtId="1" fontId="1" fillId="0" borderId="0" xfId="4" applyNumberFormat="1" applyFont="1" applyFill="1" applyBorder="1" applyAlignment="1">
      <alignment horizontal="center"/>
    </xf>
    <xf numFmtId="170" fontId="2" fillId="2" borderId="0" xfId="6" applyNumberFormat="1" applyFont="1" applyFill="1" applyBorder="1" applyAlignment="1"/>
    <xf numFmtId="170" fontId="1" fillId="0" borderId="5" xfId="2" applyNumberFormat="1" applyFont="1" applyFill="1" applyBorder="1" applyAlignment="1"/>
    <xf numFmtId="164" fontId="8" fillId="0" borderId="0" xfId="4" applyFont="1" applyFill="1" applyBorder="1" applyAlignment="1"/>
    <xf numFmtId="170" fontId="1" fillId="2" borderId="0" xfId="6" applyNumberFormat="1" applyFont="1" applyFill="1" applyBorder="1" applyAlignment="1"/>
    <xf numFmtId="164" fontId="1" fillId="0" borderId="5" xfId="4" applyFont="1" applyFill="1" applyBorder="1" applyAlignment="1"/>
    <xf numFmtId="164" fontId="8" fillId="0" borderId="5" xfId="4" applyFont="1" applyFill="1" applyBorder="1" applyAlignment="1"/>
    <xf numFmtId="164" fontId="1" fillId="0" borderId="6" xfId="4" applyFont="1" applyFill="1" applyBorder="1" applyAlignment="1"/>
    <xf numFmtId="164" fontId="1" fillId="0" borderId="7" xfId="4" applyFont="1" applyFill="1" applyBorder="1" applyAlignment="1"/>
    <xf numFmtId="164" fontId="8" fillId="0" borderId="7" xfId="4" applyFont="1" applyFill="1" applyBorder="1" applyAlignment="1"/>
    <xf numFmtId="164" fontId="8" fillId="0" borderId="8" xfId="4" applyFont="1" applyFill="1" applyBorder="1" applyAlignment="1"/>
    <xf numFmtId="170" fontId="2" fillId="0" borderId="0" xfId="2" applyNumberFormat="1" applyFont="1" applyFill="1" applyBorder="1" applyAlignment="1"/>
    <xf numFmtId="164" fontId="6" fillId="0" borderId="0" xfId="4" applyFont="1" applyFill="1" applyBorder="1" applyAlignment="1"/>
    <xf numFmtId="170" fontId="8" fillId="0" borderId="0" xfId="2" applyNumberFormat="1" applyFont="1" applyFill="1" applyBorder="1" applyAlignment="1"/>
    <xf numFmtId="1" fontId="2" fillId="0" borderId="0" xfId="7" applyNumberFormat="1" applyFont="1" applyFill="1" applyBorder="1" applyAlignment="1">
      <alignment horizontal="center"/>
    </xf>
    <xf numFmtId="164" fontId="2" fillId="0" borderId="9" xfId="4" applyFont="1" applyFill="1" applyBorder="1" applyAlignment="1">
      <alignment horizontal="center"/>
    </xf>
    <xf numFmtId="164" fontId="1" fillId="0" borderId="0" xfId="4" applyFont="1" applyFill="1" applyBorder="1" applyAlignment="1">
      <alignment horizontal="center" vertical="top"/>
    </xf>
    <xf numFmtId="164" fontId="1" fillId="0" borderId="0" xfId="4" applyFont="1" applyFill="1" applyBorder="1" applyAlignment="1">
      <alignment horizontal="center"/>
    </xf>
    <xf numFmtId="164" fontId="8" fillId="0" borderId="0" xfId="4" applyFont="1" applyFill="1" applyBorder="1" applyAlignment="1">
      <alignment horizontal="center"/>
    </xf>
    <xf numFmtId="164" fontId="7" fillId="0" borderId="0" xfId="4" applyFont="1" applyFill="1" applyBorder="1" applyAlignment="1"/>
    <xf numFmtId="49" fontId="7" fillId="0" borderId="0" xfId="4" applyNumberFormat="1" applyFont="1" applyFill="1" applyBorder="1" applyAlignment="1">
      <alignment horizontal="center"/>
    </xf>
    <xf numFmtId="0" fontId="10" fillId="0" borderId="0" xfId="8" applyFont="1">
      <alignment vertical="top"/>
    </xf>
    <xf numFmtId="0" fontId="11" fillId="0" borderId="0" xfId="9" applyFont="1"/>
    <xf numFmtId="0" fontId="11" fillId="0" borderId="0" xfId="9" applyFont="1" applyFill="1"/>
    <xf numFmtId="0" fontId="12" fillId="0" borderId="0" xfId="8" applyFont="1">
      <alignment vertical="top"/>
    </xf>
    <xf numFmtId="0" fontId="6" fillId="0" borderId="0" xfId="9"/>
    <xf numFmtId="0" fontId="6" fillId="0" borderId="0" xfId="9" applyFill="1"/>
    <xf numFmtId="0" fontId="12" fillId="0" borderId="0" xfId="10" applyFont="1" applyFill="1" applyBorder="1">
      <alignment vertical="top"/>
    </xf>
    <xf numFmtId="0" fontId="13" fillId="0" borderId="7" xfId="9" applyFont="1" applyFill="1" applyBorder="1" applyAlignment="1">
      <alignment horizontal="center"/>
    </xf>
    <xf numFmtId="0" fontId="6" fillId="0" borderId="0" xfId="8" applyFont="1">
      <alignment vertical="top"/>
    </xf>
    <xf numFmtId="0" fontId="12" fillId="0" borderId="7" xfId="10" applyFont="1" applyFill="1" applyBorder="1">
      <alignment vertical="top"/>
    </xf>
    <xf numFmtId="0" fontId="6" fillId="0" borderId="0" xfId="9" applyFont="1" applyFill="1"/>
    <xf numFmtId="0" fontId="9" fillId="0" borderId="0" xfId="8">
      <alignment vertical="top"/>
    </xf>
    <xf numFmtId="0" fontId="14" fillId="3" borderId="0" xfId="11" applyFont="1" applyFill="1" applyAlignment="1"/>
    <xf numFmtId="1" fontId="15" fillId="3" borderId="0" xfId="12" applyNumberFormat="1" applyFont="1" applyFill="1" applyAlignment="1">
      <alignment horizontal="center" wrapText="1"/>
    </xf>
    <xf numFmtId="167" fontId="8" fillId="0" borderId="0" xfId="12" applyNumberFormat="1" applyFont="1" applyFill="1" applyAlignment="1">
      <alignment horizontal="center" wrapText="1"/>
    </xf>
    <xf numFmtId="167" fontId="15" fillId="3" borderId="0" xfId="12" applyNumberFormat="1" applyFont="1" applyFill="1" applyAlignment="1">
      <alignment horizontal="center" wrapText="1"/>
    </xf>
    <xf numFmtId="0" fontId="12" fillId="4" borderId="10" xfId="8" applyFont="1" applyFill="1" applyBorder="1">
      <alignment vertical="top"/>
    </xf>
    <xf numFmtId="0" fontId="6" fillId="0" borderId="11" xfId="11" quotePrefix="1" applyFont="1" applyFill="1" applyBorder="1" applyAlignment="1">
      <alignment horizontal="left"/>
    </xf>
    <xf numFmtId="170" fontId="6" fillId="5" borderId="10" xfId="6" applyNumberFormat="1" applyFont="1" applyFill="1" applyBorder="1" applyAlignment="1">
      <alignment horizontal="right" vertical="top"/>
    </xf>
    <xf numFmtId="170" fontId="6" fillId="0" borderId="10" xfId="6" applyNumberFormat="1" applyFont="1" applyBorder="1" applyAlignment="1">
      <alignment horizontal="right" vertical="top"/>
    </xf>
    <xf numFmtId="164" fontId="6" fillId="0" borderId="0" xfId="9" applyNumberFormat="1" applyFill="1"/>
    <xf numFmtId="0" fontId="12" fillId="4" borderId="5" xfId="8" applyFont="1" applyFill="1" applyBorder="1">
      <alignment vertical="top"/>
    </xf>
    <xf numFmtId="0" fontId="6" fillId="0" borderId="4" xfId="11" quotePrefix="1" applyFont="1" applyFill="1" applyBorder="1" applyAlignment="1">
      <alignment horizontal="left"/>
    </xf>
    <xf numFmtId="171" fontId="6" fillId="5" borderId="5" xfId="1" applyNumberFormat="1" applyFont="1" applyFill="1" applyBorder="1" applyAlignment="1">
      <alignment horizontal="right" vertical="top"/>
    </xf>
    <xf numFmtId="171" fontId="6" fillId="0" borderId="5" xfId="1" applyNumberFormat="1" applyFont="1" applyBorder="1" applyAlignment="1">
      <alignment horizontal="right" vertical="top"/>
    </xf>
    <xf numFmtId="0" fontId="6" fillId="0" borderId="4" xfId="11" applyFont="1" applyFill="1" applyBorder="1"/>
    <xf numFmtId="0" fontId="12" fillId="4" borderId="8" xfId="8" applyFont="1" applyFill="1" applyBorder="1">
      <alignment vertical="top"/>
    </xf>
    <xf numFmtId="0" fontId="6" fillId="0" borderId="6" xfId="11" applyFont="1" applyFill="1" applyBorder="1"/>
    <xf numFmtId="171" fontId="6" fillId="5" borderId="8" xfId="1" applyNumberFormat="1" applyFont="1" applyFill="1" applyBorder="1" applyAlignment="1">
      <alignment horizontal="right" vertical="top"/>
    </xf>
    <xf numFmtId="171" fontId="6" fillId="0" borderId="8" xfId="1" applyNumberFormat="1" applyFont="1" applyBorder="1" applyAlignment="1">
      <alignment horizontal="right" vertical="top"/>
    </xf>
    <xf numFmtId="0" fontId="12" fillId="4" borderId="0" xfId="8" applyFont="1" applyFill="1">
      <alignment vertical="top"/>
    </xf>
    <xf numFmtId="0" fontId="12" fillId="0" borderId="0" xfId="11" applyFont="1" applyAlignment="1">
      <alignment horizontal="right"/>
    </xf>
    <xf numFmtId="170" fontId="6" fillId="5" borderId="3" xfId="8" applyNumberFormat="1" applyFont="1" applyFill="1" applyBorder="1" applyAlignment="1">
      <alignment horizontal="right" vertical="top"/>
    </xf>
    <xf numFmtId="170" fontId="6" fillId="0" borderId="3" xfId="8" applyNumberFormat="1" applyFont="1" applyBorder="1" applyAlignment="1">
      <alignment horizontal="right" vertical="top"/>
    </xf>
    <xf numFmtId="170" fontId="6" fillId="5" borderId="1" xfId="8" applyNumberFormat="1" applyFont="1" applyFill="1" applyBorder="1" applyAlignment="1">
      <alignment horizontal="right" vertical="top"/>
    </xf>
    <xf numFmtId="0" fontId="12" fillId="6" borderId="0" xfId="8" applyFont="1" applyFill="1">
      <alignment vertical="top"/>
    </xf>
    <xf numFmtId="0" fontId="12" fillId="6" borderId="0" xfId="11" applyFont="1" applyFill="1" applyAlignment="1">
      <alignment horizontal="right"/>
    </xf>
    <xf numFmtId="170" fontId="6" fillId="6" borderId="0" xfId="8" applyNumberFormat="1" applyFont="1" applyFill="1" applyBorder="1" applyAlignment="1">
      <alignment horizontal="right" vertical="top"/>
    </xf>
    <xf numFmtId="0" fontId="6" fillId="0" borderId="4" xfId="11" applyFont="1" applyBorder="1"/>
    <xf numFmtId="170" fontId="6" fillId="5" borderId="6" xfId="8" applyNumberFormat="1" applyFont="1" applyFill="1" applyBorder="1" applyAlignment="1">
      <alignment horizontal="right" vertical="top"/>
    </xf>
    <xf numFmtId="0" fontId="6" fillId="6" borderId="0" xfId="11" applyFont="1" applyFill="1" applyAlignment="1">
      <alignment horizontal="right"/>
    </xf>
    <xf numFmtId="170" fontId="6" fillId="6" borderId="0" xfId="11" applyNumberFormat="1" applyFont="1" applyFill="1" applyBorder="1" applyAlignment="1">
      <alignment horizontal="right"/>
    </xf>
    <xf numFmtId="0" fontId="6" fillId="6" borderId="0" xfId="11" applyFont="1" applyFill="1"/>
    <xf numFmtId="170" fontId="6" fillId="6" borderId="0" xfId="11" applyNumberFormat="1" applyFont="1" applyFill="1" applyAlignment="1">
      <alignment horizontal="right"/>
    </xf>
    <xf numFmtId="0" fontId="6" fillId="0" borderId="10" xfId="11" quotePrefix="1" applyFont="1" applyBorder="1" applyAlignment="1">
      <alignment horizontal="left"/>
    </xf>
    <xf numFmtId="170" fontId="6" fillId="5" borderId="11" xfId="6" applyNumberFormat="1" applyFont="1" applyFill="1" applyBorder="1" applyAlignment="1">
      <alignment horizontal="right" vertical="top"/>
    </xf>
    <xf numFmtId="0" fontId="6" fillId="0" borderId="5" xfId="11" quotePrefix="1" applyFont="1" applyBorder="1" applyAlignment="1">
      <alignment horizontal="left"/>
    </xf>
    <xf numFmtId="171" fontId="6" fillId="5" borderId="4" xfId="1" applyNumberFormat="1" applyFont="1" applyFill="1" applyBorder="1" applyAlignment="1">
      <alignment horizontal="right" vertical="top"/>
    </xf>
    <xf numFmtId="0" fontId="6" fillId="0" borderId="5" xfId="11" applyFont="1" applyBorder="1"/>
    <xf numFmtId="0" fontId="6" fillId="0" borderId="8" xfId="11" applyFont="1" applyBorder="1"/>
    <xf numFmtId="171" fontId="6" fillId="5" borderId="6" xfId="1" applyNumberFormat="1" applyFont="1" applyFill="1" applyBorder="1" applyAlignment="1">
      <alignment horizontal="right" vertical="top"/>
    </xf>
    <xf numFmtId="0" fontId="6" fillId="4" borderId="0" xfId="11" applyFont="1" applyFill="1" applyAlignment="1">
      <alignment horizontal="right"/>
    </xf>
    <xf numFmtId="170" fontId="6" fillId="4" borderId="0" xfId="8" applyNumberFormat="1" applyFont="1" applyFill="1" applyBorder="1" applyAlignment="1">
      <alignment horizontal="right" vertical="top"/>
    </xf>
    <xf numFmtId="0" fontId="6" fillId="4" borderId="0" xfId="9" applyFill="1"/>
    <xf numFmtId="170" fontId="6" fillId="4" borderId="0" xfId="9" applyNumberFormat="1" applyFill="1" applyAlignment="1">
      <alignment horizontal="right"/>
    </xf>
    <xf numFmtId="0" fontId="12" fillId="0" borderId="10" xfId="9" applyFont="1" applyBorder="1"/>
    <xf numFmtId="0" fontId="6" fillId="0" borderId="10" xfId="8" applyFont="1" applyBorder="1">
      <alignment vertical="top"/>
    </xf>
    <xf numFmtId="170" fontId="6" fillId="5" borderId="10" xfId="2" applyNumberFormat="1" applyFont="1" applyFill="1" applyBorder="1" applyAlignment="1">
      <alignment horizontal="right" vertical="top"/>
    </xf>
    <xf numFmtId="170" fontId="6" fillId="0" borderId="10" xfId="2" applyNumberFormat="1" applyFont="1" applyBorder="1" applyAlignment="1">
      <alignment horizontal="right" vertical="top"/>
    </xf>
    <xf numFmtId="0" fontId="6" fillId="0" borderId="8" xfId="8" applyFont="1" applyBorder="1">
      <alignment vertical="top"/>
    </xf>
    <xf numFmtId="170" fontId="6" fillId="5" borderId="3" xfId="2" applyNumberFormat="1" applyFont="1" applyFill="1" applyBorder="1" applyAlignment="1">
      <alignment horizontal="right" vertical="top"/>
    </xf>
    <xf numFmtId="170" fontId="6" fillId="0" borderId="2" xfId="2" applyNumberFormat="1" applyFont="1" applyBorder="1" applyAlignment="1">
      <alignment horizontal="right" vertical="top"/>
    </xf>
    <xf numFmtId="0" fontId="6" fillId="6" borderId="0" xfId="9" applyFill="1"/>
    <xf numFmtId="0" fontId="6" fillId="6" borderId="0" xfId="9" applyFill="1" applyBorder="1"/>
    <xf numFmtId="0" fontId="12" fillId="0" borderId="0" xfId="9" applyFont="1"/>
    <xf numFmtId="0" fontId="16" fillId="0" borderId="3" xfId="9" applyFont="1" applyBorder="1" applyAlignment="1">
      <alignment horizontal="center" wrapText="1"/>
    </xf>
    <xf numFmtId="0" fontId="16" fillId="0" borderId="3" xfId="9" applyFont="1" applyBorder="1" applyAlignment="1">
      <alignment wrapText="1"/>
    </xf>
    <xf numFmtId="0" fontId="6" fillId="0" borderId="12" xfId="9" applyBorder="1" applyAlignment="1">
      <alignment horizontal="right" vertical="top"/>
    </xf>
    <xf numFmtId="0" fontId="6" fillId="0" borderId="12" xfId="9" applyBorder="1" applyAlignment="1">
      <alignment vertical="top"/>
    </xf>
    <xf numFmtId="0" fontId="6" fillId="0" borderId="13" xfId="9" applyBorder="1" applyAlignment="1">
      <alignment horizontal="right" vertical="top"/>
    </xf>
    <xf numFmtId="0" fontId="6" fillId="0" borderId="13" xfId="9" applyBorder="1" applyAlignment="1">
      <alignment vertical="top"/>
    </xf>
    <xf numFmtId="164" fontId="1" fillId="0" borderId="0" xfId="4" applyFont="1" applyFill="1" applyBorder="1" applyAlignment="1">
      <alignment horizontal="left"/>
    </xf>
    <xf numFmtId="164" fontId="1" fillId="0" borderId="0" xfId="4" applyFont="1" applyFill="1" applyBorder="1" applyAlignment="1">
      <alignment horizontal="left" vertical="top" wrapText="1"/>
    </xf>
    <xf numFmtId="164" fontId="1" fillId="0" borderId="0" xfId="4" applyFont="1" applyFill="1" applyBorder="1" applyAlignment="1">
      <alignment horizontal="left" wrapText="1"/>
    </xf>
  </cellXfs>
  <cellStyles count="13">
    <cellStyle name="Comma" xfId="1" builtinId="3"/>
    <cellStyle name="Comma 2" xfId="7"/>
    <cellStyle name="Currency" xfId="2" builtinId="4"/>
    <cellStyle name="Currency 2 2" xfId="6"/>
    <cellStyle name="Normal" xfId="0" builtinId="0"/>
    <cellStyle name="Normal 2" xfId="9"/>
    <cellStyle name="Normal 8" xfId="4"/>
    <cellStyle name="Normal_Attachment GG (2)" xfId="12"/>
    <cellStyle name="Normal_Schedule O Info for Mike" xfId="11"/>
    <cellStyle name="Normal_Sheet1" xfId="10"/>
    <cellStyle name="Normal_Sheet3" xfId="8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u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AYER\LOCALS~1\Temp\Other%20Elec%20Fc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  <sheetName val="Casi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U306"/>
  <sheetViews>
    <sheetView tabSelected="1" topLeftCell="E67" zoomScale="70" zoomScaleNormal="70" zoomScaleSheetLayoutView="55" workbookViewId="0">
      <selection activeCell="M95" sqref="M95"/>
    </sheetView>
  </sheetViews>
  <sheetFormatPr defaultRowHeight="15"/>
  <cols>
    <col min="1" max="1" width="7.7109375" style="1" customWidth="1"/>
    <col min="2" max="2" width="1.85546875" style="1" customWidth="1"/>
    <col min="3" max="3" width="50.28515625" style="1" customWidth="1"/>
    <col min="4" max="4" width="15.42578125" style="1" customWidth="1"/>
    <col min="5" max="5" width="18.5703125" style="1" customWidth="1"/>
    <col min="6" max="6" width="15.28515625" style="1" customWidth="1"/>
    <col min="7" max="7" width="18.140625" style="1" customWidth="1"/>
    <col min="8" max="8" width="17.85546875" style="1" customWidth="1"/>
    <col min="9" max="10" width="16.42578125" style="1" customWidth="1"/>
    <col min="11" max="11" width="17.42578125" style="1" customWidth="1"/>
    <col min="12" max="12" width="20.5703125" style="1" customWidth="1"/>
    <col min="13" max="13" width="16.42578125" style="1" customWidth="1"/>
    <col min="14" max="14" width="17.85546875" style="1" customWidth="1"/>
    <col min="15" max="15" width="2.42578125" style="1" customWidth="1"/>
    <col min="16" max="16" width="19.42578125" style="1" bestFit="1" customWidth="1"/>
    <col min="17" max="17" width="18.28515625" style="1" bestFit="1" customWidth="1"/>
    <col min="18" max="16384" width="9.140625" style="1"/>
  </cols>
  <sheetData>
    <row r="1" spans="1:18">
      <c r="N1" s="2"/>
    </row>
    <row r="2" spans="1:18">
      <c r="N2" s="2"/>
    </row>
    <row r="4" spans="1:18">
      <c r="N4" s="2" t="s">
        <v>0</v>
      </c>
    </row>
    <row r="5" spans="1:18">
      <c r="C5" s="3" t="s">
        <v>1</v>
      </c>
      <c r="D5" s="3"/>
      <c r="E5" s="3"/>
      <c r="F5" s="3"/>
      <c r="G5" s="4" t="s">
        <v>2</v>
      </c>
      <c r="H5" s="3"/>
      <c r="I5" s="3"/>
      <c r="J5" s="3"/>
      <c r="K5" s="5"/>
      <c r="M5" s="6"/>
      <c r="N5" s="7" t="s">
        <v>3</v>
      </c>
      <c r="O5" s="8"/>
      <c r="P5" s="8"/>
      <c r="Q5" s="8"/>
      <c r="R5" s="8"/>
    </row>
    <row r="6" spans="1:18">
      <c r="C6" s="3"/>
      <c r="D6" s="3"/>
      <c r="E6" s="9" t="s">
        <v>4</v>
      </c>
      <c r="F6" s="9"/>
      <c r="G6" s="9" t="s">
        <v>5</v>
      </c>
      <c r="H6" s="9"/>
      <c r="I6" s="9"/>
      <c r="J6" s="9"/>
      <c r="K6" s="5"/>
      <c r="M6" s="6"/>
      <c r="N6" s="5"/>
      <c r="O6" s="8"/>
      <c r="P6" s="10"/>
      <c r="Q6" s="8"/>
      <c r="R6" s="8"/>
    </row>
    <row r="7" spans="1:18">
      <c r="C7" s="6"/>
      <c r="D7" s="6"/>
      <c r="E7" s="6"/>
      <c r="F7" s="6"/>
      <c r="G7" s="6"/>
      <c r="H7" s="6"/>
      <c r="I7" s="6"/>
      <c r="J7" s="6"/>
      <c r="K7" s="6"/>
      <c r="M7" s="6"/>
      <c r="N7" s="11" t="s">
        <v>6</v>
      </c>
      <c r="O7" s="8"/>
      <c r="P7" s="8"/>
      <c r="Q7" s="8"/>
      <c r="R7" s="8"/>
    </row>
    <row r="8" spans="1:18">
      <c r="A8" s="12"/>
      <c r="C8" s="6"/>
      <c r="D8" s="6"/>
      <c r="E8" s="6"/>
      <c r="F8" s="13"/>
      <c r="G8" s="13" t="s">
        <v>7</v>
      </c>
      <c r="H8" s="13"/>
      <c r="I8" s="13"/>
      <c r="J8" s="6"/>
      <c r="K8" s="6"/>
      <c r="L8" s="6"/>
      <c r="M8" s="6"/>
      <c r="N8" s="6"/>
      <c r="O8" s="8"/>
      <c r="P8" s="8"/>
      <c r="Q8" s="8"/>
      <c r="R8" s="8"/>
    </row>
    <row r="9" spans="1:18">
      <c r="A9" s="12"/>
      <c r="C9" s="6"/>
      <c r="D9" s="6"/>
      <c r="E9" s="6"/>
      <c r="F9" s="6"/>
      <c r="G9" s="14"/>
      <c r="H9" s="6"/>
      <c r="I9" s="6"/>
      <c r="J9" s="6"/>
      <c r="K9" s="6"/>
      <c r="L9" s="6"/>
      <c r="M9" s="6"/>
      <c r="N9" s="6"/>
      <c r="O9" s="8"/>
      <c r="P9" s="8"/>
      <c r="Q9" s="8"/>
      <c r="R9" s="8"/>
    </row>
    <row r="10" spans="1:18">
      <c r="A10" s="12"/>
      <c r="C10" s="6" t="s">
        <v>8</v>
      </c>
      <c r="D10" s="6"/>
      <c r="E10" s="6"/>
      <c r="F10" s="6"/>
      <c r="G10" s="14"/>
      <c r="H10" s="6"/>
      <c r="I10" s="6"/>
      <c r="J10" s="6"/>
      <c r="K10" s="6"/>
      <c r="L10" s="6"/>
      <c r="M10" s="6"/>
      <c r="N10" s="6"/>
      <c r="O10" s="8"/>
      <c r="P10" s="8"/>
      <c r="Q10" s="8"/>
      <c r="R10" s="8"/>
    </row>
    <row r="11" spans="1:18">
      <c r="A11" s="12"/>
      <c r="C11" s="6"/>
      <c r="D11" s="6"/>
      <c r="E11" s="6"/>
      <c r="F11" s="6"/>
      <c r="G11" s="14"/>
      <c r="L11" s="6"/>
      <c r="M11" s="6"/>
      <c r="N11" s="6"/>
      <c r="O11" s="8"/>
      <c r="P11" s="8"/>
      <c r="Q11" s="8"/>
      <c r="R11" s="8"/>
    </row>
    <row r="12" spans="1:18">
      <c r="A12" s="12"/>
      <c r="C12" s="6"/>
      <c r="D12" s="6"/>
      <c r="E12" s="6"/>
      <c r="F12" s="6"/>
      <c r="G12" s="6"/>
      <c r="L12" s="15"/>
      <c r="M12" s="6"/>
      <c r="N12" s="6"/>
      <c r="O12" s="8"/>
      <c r="P12" s="8"/>
      <c r="Q12" s="8"/>
      <c r="R12" s="8"/>
    </row>
    <row r="13" spans="1:18">
      <c r="C13" s="16" t="s">
        <v>9</v>
      </c>
      <c r="D13" s="16"/>
      <c r="E13" s="16" t="s">
        <v>10</v>
      </c>
      <c r="F13" s="16"/>
      <c r="G13" s="16" t="s">
        <v>11</v>
      </c>
      <c r="L13" s="17" t="s">
        <v>12</v>
      </c>
      <c r="M13" s="9"/>
      <c r="N13" s="17"/>
      <c r="O13" s="18"/>
      <c r="P13" s="17"/>
      <c r="Q13" s="18"/>
      <c r="R13" s="19"/>
    </row>
    <row r="14" spans="1:18" ht="15.75">
      <c r="C14" s="20"/>
      <c r="D14" s="20"/>
      <c r="E14" s="21" t="s">
        <v>13</v>
      </c>
      <c r="F14" s="21"/>
      <c r="G14" s="9"/>
      <c r="M14" s="9"/>
      <c r="O14" s="18"/>
      <c r="P14" s="10"/>
      <c r="Q14" s="10"/>
      <c r="R14" s="19"/>
    </row>
    <row r="15" spans="1:18" ht="15.75">
      <c r="A15" s="12" t="s">
        <v>14</v>
      </c>
      <c r="C15" s="20"/>
      <c r="D15" s="20"/>
      <c r="E15" s="22" t="s">
        <v>15</v>
      </c>
      <c r="F15" s="22"/>
      <c r="G15" s="23" t="s">
        <v>16</v>
      </c>
      <c r="L15" s="23" t="s">
        <v>17</v>
      </c>
      <c r="M15" s="9"/>
      <c r="O15" s="8"/>
      <c r="P15" s="24"/>
      <c r="Q15" s="10"/>
      <c r="R15" s="19"/>
    </row>
    <row r="16" spans="1:18" ht="15.75">
      <c r="A16" s="12" t="s">
        <v>18</v>
      </c>
      <c r="C16" s="25"/>
      <c r="D16" s="25"/>
      <c r="E16" s="9"/>
      <c r="F16" s="9"/>
      <c r="G16" s="9"/>
      <c r="L16" s="9"/>
      <c r="M16" s="9"/>
      <c r="N16" s="9"/>
      <c r="O16" s="8"/>
      <c r="P16" s="18"/>
      <c r="Q16" s="18"/>
      <c r="R16" s="19"/>
    </row>
    <row r="17" spans="1:18" ht="15.75">
      <c r="A17" s="26"/>
      <c r="C17" s="20"/>
      <c r="D17" s="20"/>
      <c r="E17" s="9"/>
      <c r="F17" s="9"/>
      <c r="G17" s="9"/>
      <c r="L17" s="9"/>
      <c r="M17" s="9"/>
      <c r="N17" s="9"/>
      <c r="O17" s="8"/>
      <c r="P17" s="18"/>
      <c r="Q17" s="18"/>
      <c r="R17" s="19"/>
    </row>
    <row r="18" spans="1:18">
      <c r="A18" s="27">
        <v>1</v>
      </c>
      <c r="C18" s="20" t="s">
        <v>19</v>
      </c>
      <c r="D18" s="20"/>
      <c r="E18" s="28" t="s">
        <v>20</v>
      </c>
      <c r="F18" s="28"/>
      <c r="G18" s="13">
        <v>1606213612.7974324</v>
      </c>
      <c r="M18" s="9"/>
      <c r="N18" s="9"/>
      <c r="O18" s="8"/>
      <c r="P18" s="18"/>
      <c r="Q18" s="18"/>
      <c r="R18" s="19"/>
    </row>
    <row r="19" spans="1:18">
      <c r="A19" s="27">
        <v>2</v>
      </c>
      <c r="C19" s="20" t="s">
        <v>21</v>
      </c>
      <c r="D19" s="20"/>
      <c r="E19" s="28" t="s">
        <v>22</v>
      </c>
      <c r="F19" s="28"/>
      <c r="G19" s="29">
        <v>1099115115.7974324</v>
      </c>
      <c r="H19" s="1" t="s">
        <v>4</v>
      </c>
      <c r="M19" s="9"/>
      <c r="N19" s="9"/>
      <c r="O19" s="8"/>
      <c r="P19" s="18"/>
      <c r="Q19" s="18"/>
      <c r="R19" s="19"/>
    </row>
    <row r="20" spans="1:18">
      <c r="A20" s="27"/>
      <c r="E20" s="28"/>
      <c r="F20" s="28"/>
      <c r="M20" s="9"/>
      <c r="N20" s="9"/>
      <c r="O20" s="8"/>
      <c r="P20" s="18"/>
      <c r="Q20" s="18"/>
      <c r="R20" s="19"/>
    </row>
    <row r="21" spans="1:18">
      <c r="A21" s="27"/>
      <c r="C21" s="20" t="s">
        <v>23</v>
      </c>
      <c r="D21" s="20"/>
      <c r="E21" s="28"/>
      <c r="F21" s="28"/>
      <c r="G21" s="9"/>
      <c r="L21" s="9"/>
      <c r="M21" s="9"/>
      <c r="N21" s="9"/>
      <c r="O21" s="18"/>
      <c r="P21" s="18"/>
      <c r="Q21" s="18"/>
      <c r="R21" s="19"/>
    </row>
    <row r="22" spans="1:18">
      <c r="A22" s="27">
        <v>3</v>
      </c>
      <c r="C22" s="20" t="s">
        <v>24</v>
      </c>
      <c r="D22" s="20"/>
      <c r="E22" s="28" t="s">
        <v>25</v>
      </c>
      <c r="F22" s="28"/>
      <c r="G22" s="13">
        <v>45748868.082061931</v>
      </c>
      <c r="M22" s="9"/>
      <c r="N22" s="9"/>
      <c r="O22" s="18"/>
      <c r="P22" s="18"/>
      <c r="Q22" s="18"/>
      <c r="R22" s="19"/>
    </row>
    <row r="23" spans="1:18" ht="15.75">
      <c r="A23" s="27">
        <v>4</v>
      </c>
      <c r="C23" s="20" t="s">
        <v>26</v>
      </c>
      <c r="D23" s="20"/>
      <c r="E23" s="28" t="s">
        <v>27</v>
      </c>
      <c r="F23" s="28"/>
      <c r="G23" s="30">
        <f>IF(G22=0,0,G22/G18)</f>
        <v>2.8482430803449772E-2</v>
      </c>
      <c r="L23" s="31">
        <f>G23</f>
        <v>2.8482430803449772E-2</v>
      </c>
      <c r="M23" s="9"/>
      <c r="N23" s="32"/>
      <c r="O23" s="33"/>
      <c r="P23" s="34"/>
      <c r="Q23" s="35"/>
      <c r="R23" s="19"/>
    </row>
    <row r="24" spans="1:18" ht="15.75">
      <c r="A24" s="27"/>
      <c r="C24" s="20"/>
      <c r="D24" s="20"/>
      <c r="E24" s="28"/>
      <c r="F24" s="28"/>
      <c r="G24" s="30"/>
      <c r="L24" s="31"/>
      <c r="M24" s="9"/>
      <c r="N24" s="32"/>
      <c r="O24" s="33"/>
      <c r="P24" s="36"/>
      <c r="Q24" s="35"/>
      <c r="R24" s="19"/>
    </row>
    <row r="25" spans="1:18" ht="15.75">
      <c r="A25" s="37"/>
      <c r="C25" s="20" t="s">
        <v>28</v>
      </c>
      <c r="D25" s="20"/>
      <c r="E25" s="38"/>
      <c r="F25" s="38"/>
      <c r="G25" s="9"/>
      <c r="L25" s="30"/>
      <c r="M25" s="9"/>
      <c r="N25" s="32"/>
      <c r="O25" s="33"/>
      <c r="P25" s="36"/>
      <c r="Q25" s="35"/>
      <c r="R25" s="19"/>
    </row>
    <row r="26" spans="1:18" ht="15.75">
      <c r="A26" s="37" t="s">
        <v>29</v>
      </c>
      <c r="C26" s="20" t="s">
        <v>30</v>
      </c>
      <c r="D26" s="20"/>
      <c r="E26" s="28" t="s">
        <v>31</v>
      </c>
      <c r="F26" s="28"/>
      <c r="G26" s="13">
        <v>5629935.6152640376</v>
      </c>
      <c r="L26" s="39"/>
      <c r="M26" s="9"/>
      <c r="N26" s="32"/>
      <c r="O26" s="33"/>
      <c r="P26" s="18"/>
      <c r="Q26" s="35"/>
      <c r="R26" s="19"/>
    </row>
    <row r="27" spans="1:18" ht="15.75">
      <c r="A27" s="37" t="s">
        <v>32</v>
      </c>
      <c r="C27" s="20" t="s">
        <v>33</v>
      </c>
      <c r="D27" s="20"/>
      <c r="E27" s="28" t="s">
        <v>34</v>
      </c>
      <c r="F27" s="28"/>
      <c r="G27" s="30">
        <f>IF(G26=0,0,G26/G18)</f>
        <v>3.5050976846465421E-3</v>
      </c>
      <c r="L27" s="31">
        <f>G27</f>
        <v>3.5050976846465421E-3</v>
      </c>
      <c r="M27" s="9"/>
      <c r="N27" s="32"/>
      <c r="O27" s="33"/>
      <c r="P27" s="34"/>
      <c r="Q27" s="35"/>
      <c r="R27" s="19"/>
    </row>
    <row r="28" spans="1:18" ht="15.75">
      <c r="A28" s="27"/>
      <c r="C28" s="20"/>
      <c r="D28" s="20"/>
      <c r="E28" s="28"/>
      <c r="F28" s="28"/>
      <c r="G28" s="30"/>
      <c r="L28" s="31"/>
      <c r="M28" s="9"/>
      <c r="N28" s="32"/>
      <c r="O28" s="33"/>
      <c r="P28" s="36"/>
      <c r="Q28" s="35"/>
      <c r="R28" s="19"/>
    </row>
    <row r="29" spans="1:18">
      <c r="A29" s="37"/>
      <c r="C29" s="20" t="s">
        <v>35</v>
      </c>
      <c r="D29" s="20"/>
      <c r="E29" s="38"/>
      <c r="F29" s="38"/>
      <c r="G29" s="9"/>
      <c r="L29" s="30"/>
      <c r="M29" s="9"/>
      <c r="N29" s="9"/>
      <c r="O29" s="18"/>
      <c r="P29" s="9"/>
      <c r="Q29" s="35"/>
      <c r="R29" s="19"/>
    </row>
    <row r="30" spans="1:18" ht="15.75">
      <c r="A30" s="37" t="s">
        <v>36</v>
      </c>
      <c r="C30" s="20" t="s">
        <v>37</v>
      </c>
      <c r="D30" s="20"/>
      <c r="E30" s="28" t="s">
        <v>38</v>
      </c>
      <c r="F30" s="28"/>
      <c r="G30" s="13">
        <v>5805809.445568624</v>
      </c>
      <c r="L30" s="39"/>
      <c r="M30" s="9"/>
      <c r="N30" s="40"/>
      <c r="O30" s="18"/>
      <c r="P30" s="18"/>
      <c r="Q30" s="35"/>
      <c r="R30" s="19"/>
    </row>
    <row r="31" spans="1:18" ht="15.75">
      <c r="A31" s="37" t="s">
        <v>39</v>
      </c>
      <c r="C31" s="20" t="s">
        <v>40</v>
      </c>
      <c r="D31" s="20"/>
      <c r="E31" s="28" t="s">
        <v>41</v>
      </c>
      <c r="F31" s="28"/>
      <c r="G31" s="30">
        <f>IF(G30=0,0,G30/G18)</f>
        <v>3.6145936003225887E-3</v>
      </c>
      <c r="L31" s="31">
        <f>G31</f>
        <v>3.6145936003225887E-3</v>
      </c>
      <c r="M31" s="9"/>
      <c r="N31" s="32"/>
      <c r="O31" s="18"/>
      <c r="P31" s="34"/>
      <c r="Q31" s="35"/>
      <c r="R31" s="19"/>
    </row>
    <row r="32" spans="1:18">
      <c r="A32" s="37"/>
      <c r="C32" s="20"/>
      <c r="D32" s="20"/>
      <c r="E32" s="28"/>
      <c r="F32" s="28"/>
      <c r="G32" s="9"/>
      <c r="L32" s="30"/>
      <c r="M32" s="9"/>
      <c r="Q32" s="35"/>
      <c r="R32" s="19"/>
    </row>
    <row r="33" spans="1:18" ht="15.75">
      <c r="A33" s="41" t="s">
        <v>42</v>
      </c>
      <c r="B33" s="42"/>
      <c r="C33" s="25" t="s">
        <v>43</v>
      </c>
      <c r="D33" s="25"/>
      <c r="E33" s="21" t="s">
        <v>44</v>
      </c>
      <c r="F33" s="21"/>
      <c r="G33" s="43"/>
      <c r="K33" s="44"/>
      <c r="L33" s="45">
        <f>L23+L27+L31</f>
        <v>3.5602122088418904E-2</v>
      </c>
      <c r="M33" s="9"/>
      <c r="Q33" s="35"/>
      <c r="R33" s="19"/>
    </row>
    <row r="34" spans="1:18">
      <c r="A34" s="37"/>
      <c r="C34" s="20"/>
      <c r="D34" s="20"/>
      <c r="E34" s="28"/>
      <c r="F34" s="28"/>
      <c r="G34" s="9"/>
      <c r="L34" s="46"/>
      <c r="M34" s="9"/>
      <c r="N34" s="9"/>
      <c r="O34" s="18"/>
      <c r="P34" s="47"/>
      <c r="Q34" s="35"/>
      <c r="R34" s="19"/>
    </row>
    <row r="35" spans="1:18">
      <c r="A35" s="37"/>
      <c r="C35" s="9" t="s">
        <v>45</v>
      </c>
      <c r="D35" s="9"/>
      <c r="E35" s="28"/>
      <c r="F35" s="28"/>
      <c r="G35" s="9"/>
      <c r="L35" s="46"/>
      <c r="M35" s="9"/>
      <c r="Q35" s="35"/>
      <c r="R35" s="18"/>
    </row>
    <row r="36" spans="1:18">
      <c r="A36" s="37" t="s">
        <v>46</v>
      </c>
      <c r="C36" s="9" t="s">
        <v>47</v>
      </c>
      <c r="D36" s="9"/>
      <c r="E36" s="28" t="s">
        <v>48</v>
      </c>
      <c r="F36" s="28"/>
      <c r="G36" s="13">
        <v>37051790.425746329</v>
      </c>
      <c r="L36" s="46"/>
      <c r="M36" s="9"/>
      <c r="P36" s="48"/>
      <c r="Q36" s="35"/>
      <c r="R36" s="18"/>
    </row>
    <row r="37" spans="1:18">
      <c r="A37" s="37" t="s">
        <v>49</v>
      </c>
      <c r="C37" s="9" t="s">
        <v>50</v>
      </c>
      <c r="D37" s="9"/>
      <c r="E37" s="28" t="s">
        <v>51</v>
      </c>
      <c r="F37" s="28"/>
      <c r="G37" s="30">
        <f>IF(G36=0,0,G36/G19)</f>
        <v>3.3710563973878595E-2</v>
      </c>
      <c r="L37" s="31">
        <f>G37</f>
        <v>3.3710563973878595E-2</v>
      </c>
      <c r="M37" s="9"/>
      <c r="O37" s="18"/>
      <c r="P37" s="44"/>
      <c r="Q37" s="35"/>
      <c r="R37" s="18"/>
    </row>
    <row r="38" spans="1:18">
      <c r="A38" s="37"/>
      <c r="C38" s="9"/>
      <c r="D38" s="9"/>
      <c r="E38" s="28"/>
      <c r="F38" s="28"/>
      <c r="G38" s="9"/>
      <c r="L38" s="46"/>
      <c r="M38" s="9"/>
      <c r="O38" s="8"/>
      <c r="P38" s="18"/>
      <c r="Q38" s="35"/>
      <c r="R38" s="19"/>
    </row>
    <row r="39" spans="1:18">
      <c r="A39" s="37"/>
      <c r="C39" s="20" t="s">
        <v>52</v>
      </c>
      <c r="D39" s="20"/>
      <c r="E39" s="49"/>
      <c r="F39" s="49"/>
      <c r="L39" s="50"/>
      <c r="M39" s="9"/>
      <c r="O39" s="18"/>
      <c r="P39" s="18"/>
      <c r="Q39" s="35"/>
      <c r="R39" s="19"/>
    </row>
    <row r="40" spans="1:18">
      <c r="A40" s="37" t="s">
        <v>53</v>
      </c>
      <c r="C40" s="20" t="s">
        <v>54</v>
      </c>
      <c r="D40" s="20"/>
      <c r="E40" s="28" t="s">
        <v>55</v>
      </c>
      <c r="F40" s="28"/>
      <c r="G40" s="13">
        <v>78672288.097479373</v>
      </c>
      <c r="L40" s="46"/>
      <c r="M40" s="9"/>
      <c r="O40" s="18"/>
      <c r="P40" s="18"/>
      <c r="Q40" s="35"/>
      <c r="R40" s="19"/>
    </row>
    <row r="41" spans="1:18">
      <c r="A41" s="37" t="s">
        <v>56</v>
      </c>
      <c r="C41" s="9" t="s">
        <v>57</v>
      </c>
      <c r="D41" s="9"/>
      <c r="E41" s="28" t="s">
        <v>58</v>
      </c>
      <c r="F41" s="28"/>
      <c r="G41" s="51">
        <f>IF(G40=0,0,G40/G19)</f>
        <v>7.1577841999198491E-2</v>
      </c>
      <c r="L41" s="31">
        <f>G41</f>
        <v>7.1577841999198491E-2</v>
      </c>
      <c r="M41" s="9"/>
      <c r="P41" s="44"/>
      <c r="Q41" s="35"/>
      <c r="R41" s="18"/>
    </row>
    <row r="42" spans="1:18">
      <c r="A42" s="37"/>
      <c r="C42" s="20"/>
      <c r="D42" s="20"/>
      <c r="E42" s="28"/>
      <c r="F42" s="28"/>
      <c r="G42" s="9"/>
      <c r="L42" s="46"/>
      <c r="M42" s="9"/>
      <c r="N42" s="49"/>
      <c r="O42" s="18"/>
      <c r="P42" s="18"/>
      <c r="Q42" s="18"/>
      <c r="R42" s="19"/>
    </row>
    <row r="43" spans="1:18" ht="15.75">
      <c r="A43" s="41" t="s">
        <v>59</v>
      </c>
      <c r="B43" s="42"/>
      <c r="C43" s="25" t="s">
        <v>60</v>
      </c>
      <c r="D43" s="25"/>
      <c r="E43" s="21" t="s">
        <v>61</v>
      </c>
      <c r="F43" s="21"/>
      <c r="G43" s="34">
        <f>G41+G37</f>
        <v>0.10528840597307709</v>
      </c>
      <c r="L43" s="45">
        <f>L37+L41</f>
        <v>0.10528840597307709</v>
      </c>
      <c r="M43" s="9"/>
      <c r="N43" s="49"/>
      <c r="O43" s="18"/>
      <c r="P43" s="18"/>
      <c r="Q43" s="18"/>
      <c r="R43" s="19"/>
    </row>
    <row r="44" spans="1:18">
      <c r="M44" s="6"/>
      <c r="N44" s="6"/>
      <c r="O44" s="18"/>
      <c r="P44" s="18"/>
      <c r="Q44" s="18"/>
      <c r="R44" s="19"/>
    </row>
    <row r="45" spans="1:18">
      <c r="M45" s="6"/>
      <c r="N45" s="6"/>
      <c r="O45" s="18"/>
      <c r="P45" s="18"/>
      <c r="Q45" s="18"/>
      <c r="R45" s="19"/>
    </row>
    <row r="46" spans="1:18">
      <c r="M46" s="6"/>
      <c r="N46" s="6"/>
      <c r="O46" s="18"/>
      <c r="P46" s="18"/>
      <c r="Q46" s="18"/>
      <c r="R46" s="19"/>
    </row>
    <row r="47" spans="1:18">
      <c r="M47" s="6"/>
      <c r="N47" s="6"/>
      <c r="O47" s="19"/>
      <c r="P47" s="19"/>
      <c r="Q47" s="19"/>
      <c r="R47" s="19"/>
    </row>
    <row r="48" spans="1:18">
      <c r="M48" s="9"/>
      <c r="N48" s="9"/>
      <c r="O48" s="18"/>
      <c r="P48" s="8"/>
      <c r="Q48" s="18"/>
      <c r="R48" s="19"/>
    </row>
    <row r="49" spans="1:18" ht="15.75">
      <c r="M49" s="9"/>
      <c r="N49" s="32"/>
      <c r="O49" s="18"/>
      <c r="P49" s="18"/>
      <c r="Q49" s="27"/>
      <c r="R49" s="18"/>
    </row>
    <row r="50" spans="1:18" ht="15.75">
      <c r="M50" s="9"/>
      <c r="N50" s="32"/>
      <c r="O50" s="18"/>
      <c r="P50" s="18"/>
      <c r="Q50" s="27"/>
      <c r="R50" s="18"/>
    </row>
    <row r="51" spans="1:18" ht="15.75">
      <c r="M51" s="9"/>
      <c r="N51" s="32"/>
      <c r="O51" s="18"/>
      <c r="P51" s="18"/>
      <c r="Q51" s="27"/>
      <c r="R51" s="18"/>
    </row>
    <row r="52" spans="1:18" ht="15.75">
      <c r="A52" s="37"/>
      <c r="C52" s="52"/>
      <c r="D52" s="52"/>
      <c r="E52" s="38"/>
      <c r="F52" s="38"/>
      <c r="G52" s="9"/>
      <c r="H52" s="52"/>
      <c r="I52" s="52"/>
      <c r="J52" s="30"/>
      <c r="K52" s="52"/>
      <c r="L52" s="9"/>
      <c r="M52" s="9"/>
      <c r="N52" s="32"/>
      <c r="O52" s="18"/>
      <c r="P52" s="18"/>
      <c r="Q52" s="27"/>
      <c r="R52" s="18"/>
    </row>
    <row r="53" spans="1:18" ht="15.75">
      <c r="A53" s="37"/>
      <c r="C53" s="52"/>
      <c r="D53" s="52"/>
      <c r="E53" s="38"/>
      <c r="F53" s="38"/>
      <c r="G53" s="9"/>
      <c r="H53" s="52"/>
      <c r="I53" s="52"/>
      <c r="J53" s="30"/>
      <c r="K53" s="52"/>
      <c r="L53" s="9"/>
      <c r="M53" s="9"/>
      <c r="N53" s="32"/>
      <c r="O53" s="18"/>
      <c r="P53" s="18"/>
      <c r="Q53" s="27"/>
      <c r="R53" s="18"/>
    </row>
    <row r="54" spans="1:18" ht="15.75">
      <c r="A54" s="53"/>
      <c r="C54" s="37"/>
      <c r="D54" s="37"/>
      <c r="E54" s="38"/>
      <c r="F54" s="38"/>
      <c r="G54" s="9"/>
      <c r="H54" s="52"/>
      <c r="I54" s="52"/>
      <c r="J54" s="30"/>
      <c r="K54" s="52"/>
      <c r="M54" s="9"/>
      <c r="N54" s="54"/>
      <c r="O54" s="55"/>
      <c r="P54" s="18"/>
      <c r="Q54" s="27"/>
      <c r="R54" s="18"/>
    </row>
    <row r="55" spans="1:18" ht="15.75">
      <c r="A55" s="53"/>
      <c r="C55" s="37"/>
      <c r="D55" s="37"/>
      <c r="E55" s="38"/>
      <c r="F55" s="38"/>
      <c r="G55" s="9"/>
      <c r="H55" s="52"/>
      <c r="I55" s="52"/>
      <c r="J55" s="30"/>
      <c r="K55" s="52"/>
      <c r="M55" s="9"/>
      <c r="N55" s="32"/>
      <c r="O55" s="55"/>
      <c r="P55" s="18"/>
      <c r="Q55" s="27"/>
      <c r="R55" s="18"/>
    </row>
    <row r="56" spans="1:18" ht="15.75">
      <c r="A56" s="56"/>
      <c r="C56" s="37"/>
      <c r="D56" s="37"/>
      <c r="E56" s="38"/>
      <c r="F56" s="38"/>
      <c r="G56" s="9"/>
      <c r="H56" s="52"/>
      <c r="I56" s="52"/>
      <c r="J56" s="30"/>
      <c r="K56" s="52"/>
      <c r="M56" s="9"/>
      <c r="N56" s="32"/>
      <c r="O56" s="55"/>
      <c r="P56" s="18"/>
      <c r="Q56" s="27"/>
      <c r="R56" s="18"/>
    </row>
    <row r="57" spans="1:18">
      <c r="A57" s="12"/>
      <c r="C57" s="52"/>
      <c r="D57" s="52"/>
      <c r="E57" s="52"/>
      <c r="F57" s="52"/>
      <c r="G57" s="9"/>
      <c r="H57" s="52"/>
      <c r="I57" s="52"/>
      <c r="J57" s="52"/>
      <c r="K57" s="52"/>
      <c r="M57" s="9"/>
      <c r="N57" s="9"/>
      <c r="O57" s="18"/>
      <c r="P57" s="18"/>
      <c r="Q57" s="10"/>
      <c r="R57" s="18" t="s">
        <v>4</v>
      </c>
    </row>
    <row r="58" spans="1:18">
      <c r="N58" s="2"/>
    </row>
    <row r="59" spans="1:18">
      <c r="N59" s="2"/>
    </row>
    <row r="61" spans="1:18">
      <c r="A61" s="12"/>
      <c r="C61" s="52"/>
      <c r="D61" s="52"/>
      <c r="E61" s="52"/>
      <c r="F61" s="52"/>
      <c r="G61" s="9"/>
      <c r="H61" s="52"/>
      <c r="I61" s="52"/>
      <c r="J61" s="52"/>
      <c r="K61" s="52"/>
      <c r="M61" s="9"/>
      <c r="N61" s="2" t="s">
        <v>0</v>
      </c>
      <c r="O61" s="18"/>
      <c r="P61" s="8"/>
      <c r="Q61" s="18"/>
      <c r="R61" s="19"/>
    </row>
    <row r="62" spans="1:18">
      <c r="A62" s="12"/>
      <c r="C62" s="20" t="str">
        <f>C5</f>
        <v>Formula Rate calculation</v>
      </c>
      <c r="D62" s="20"/>
      <c r="E62" s="52"/>
      <c r="F62" s="52"/>
      <c r="G62" s="52" t="str">
        <f>G5</f>
        <v xml:space="preserve">     Rate Formula Template</v>
      </c>
      <c r="H62" s="52"/>
      <c r="I62" s="52"/>
      <c r="J62" s="52"/>
      <c r="K62" s="52"/>
      <c r="M62" s="9"/>
      <c r="N62" s="57" t="str">
        <f>N5</f>
        <v>For  the 12 months ended 12/31/17</v>
      </c>
      <c r="O62" s="18"/>
      <c r="P62" s="8"/>
      <c r="Q62" s="18"/>
      <c r="R62" s="19"/>
    </row>
    <row r="63" spans="1:18">
      <c r="A63" s="12"/>
      <c r="C63" s="20"/>
      <c r="D63" s="20"/>
      <c r="E63" s="52"/>
      <c r="F63" s="52"/>
      <c r="G63" s="52" t="str">
        <f>G6</f>
        <v xml:space="preserve"> Utilizing Attachment O Data</v>
      </c>
      <c r="H63" s="52"/>
      <c r="I63" s="52"/>
      <c r="J63" s="52"/>
      <c r="K63" s="52"/>
      <c r="L63" s="9"/>
      <c r="M63" s="9"/>
      <c r="O63" s="18"/>
      <c r="P63" s="8"/>
      <c r="Q63" s="18"/>
      <c r="R63" s="19"/>
    </row>
    <row r="64" spans="1:18" ht="14.25" customHeight="1">
      <c r="A64" s="12"/>
      <c r="C64" s="52"/>
      <c r="D64" s="52"/>
      <c r="E64" s="52"/>
      <c r="F64" s="52"/>
      <c r="G64" s="52"/>
      <c r="H64" s="52"/>
      <c r="I64" s="52"/>
      <c r="J64" s="52"/>
      <c r="K64" s="52"/>
      <c r="M64" s="9"/>
      <c r="N64" s="57" t="s">
        <v>62</v>
      </c>
      <c r="O64" s="18"/>
      <c r="P64" s="8"/>
      <c r="Q64" s="18"/>
      <c r="R64" s="19"/>
    </row>
    <row r="65" spans="1:21">
      <c r="A65" s="12"/>
      <c r="E65" s="52"/>
      <c r="F65" s="9"/>
      <c r="G65" s="9" t="str">
        <f>G8</f>
        <v>Northern Indiana Public Service Company</v>
      </c>
      <c r="H65" s="9"/>
      <c r="I65" s="9"/>
      <c r="J65" s="52"/>
      <c r="K65" s="52"/>
      <c r="L65" s="52"/>
      <c r="M65" s="9"/>
      <c r="N65" s="9"/>
      <c r="O65" s="18"/>
      <c r="P65" s="8"/>
      <c r="Q65" s="18"/>
      <c r="R65" s="19"/>
    </row>
    <row r="66" spans="1:21">
      <c r="A66" s="12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18"/>
      <c r="P66" s="8"/>
      <c r="Q66" s="18"/>
      <c r="R66" s="19"/>
    </row>
    <row r="67" spans="1:21" ht="15.75">
      <c r="A67" s="12"/>
      <c r="C67" s="52"/>
      <c r="D67" s="52"/>
      <c r="E67" s="25" t="s">
        <v>63</v>
      </c>
      <c r="F67" s="25"/>
      <c r="H67" s="6"/>
      <c r="I67" s="6"/>
      <c r="J67" s="6"/>
      <c r="K67" s="6"/>
      <c r="L67" s="6"/>
      <c r="M67" s="9"/>
      <c r="N67" s="9"/>
      <c r="O67" s="18"/>
      <c r="P67" s="8"/>
      <c r="Q67" s="18"/>
      <c r="R67" s="19"/>
    </row>
    <row r="68" spans="1:21" ht="15.75">
      <c r="A68" s="12"/>
      <c r="C68" s="52"/>
      <c r="D68" s="52"/>
      <c r="E68" s="25"/>
      <c r="F68" s="25"/>
      <c r="H68" s="6"/>
      <c r="I68" s="6"/>
      <c r="J68" s="6"/>
      <c r="K68" s="6"/>
      <c r="L68" s="6"/>
      <c r="M68" s="9"/>
      <c r="N68" s="9"/>
      <c r="O68" s="18"/>
      <c r="P68" s="8"/>
      <c r="Q68" s="18"/>
      <c r="R68" s="19"/>
    </row>
    <row r="69" spans="1:21" ht="15.75">
      <c r="A69" s="12"/>
      <c r="C69" s="58">
        <v>-1</v>
      </c>
      <c r="D69" s="58">
        <v>-2</v>
      </c>
      <c r="E69" s="58">
        <v>-3</v>
      </c>
      <c r="F69" s="58">
        <v>-4</v>
      </c>
      <c r="G69" s="58">
        <v>-5</v>
      </c>
      <c r="H69" s="58">
        <v>-6</v>
      </c>
      <c r="I69" s="58">
        <v>-7</v>
      </c>
      <c r="J69" s="58">
        <v>-8</v>
      </c>
      <c r="K69" s="58">
        <v>-9</v>
      </c>
      <c r="L69" s="58">
        <v>-10</v>
      </c>
      <c r="M69" s="58">
        <v>-11</v>
      </c>
      <c r="N69" s="58">
        <v>-12</v>
      </c>
      <c r="O69" s="18"/>
      <c r="P69" s="8"/>
      <c r="Q69" s="18"/>
      <c r="R69" s="19"/>
    </row>
    <row r="70" spans="1:21" ht="63">
      <c r="A70" s="59" t="s">
        <v>64</v>
      </c>
      <c r="B70" s="60"/>
      <c r="C70" s="60" t="s">
        <v>65</v>
      </c>
      <c r="D70" s="61" t="s">
        <v>66</v>
      </c>
      <c r="E70" s="62" t="s">
        <v>67</v>
      </c>
      <c r="F70" s="62" t="s">
        <v>43</v>
      </c>
      <c r="G70" s="63" t="s">
        <v>68</v>
      </c>
      <c r="H70" s="62" t="s">
        <v>69</v>
      </c>
      <c r="I70" s="62" t="s">
        <v>60</v>
      </c>
      <c r="J70" s="63" t="s">
        <v>70</v>
      </c>
      <c r="K70" s="62" t="s">
        <v>71</v>
      </c>
      <c r="L70" s="64" t="s">
        <v>72</v>
      </c>
      <c r="M70" s="65" t="s">
        <v>73</v>
      </c>
      <c r="N70" s="64" t="s">
        <v>74</v>
      </c>
      <c r="O70" s="33"/>
      <c r="P70" s="8"/>
      <c r="Q70" s="18"/>
      <c r="R70" s="19"/>
    </row>
    <row r="71" spans="1:21" ht="46.5" customHeight="1">
      <c r="A71" s="66"/>
      <c r="B71" s="67"/>
      <c r="C71" s="67"/>
      <c r="D71" s="67"/>
      <c r="E71" s="68" t="s">
        <v>75</v>
      </c>
      <c r="F71" s="68" t="s">
        <v>76</v>
      </c>
      <c r="G71" s="69" t="s">
        <v>77</v>
      </c>
      <c r="H71" s="68" t="s">
        <v>78</v>
      </c>
      <c r="I71" s="68" t="s">
        <v>79</v>
      </c>
      <c r="J71" s="69" t="s">
        <v>80</v>
      </c>
      <c r="K71" s="68" t="s">
        <v>81</v>
      </c>
      <c r="L71" s="69" t="s">
        <v>82</v>
      </c>
      <c r="M71" s="70" t="s">
        <v>83</v>
      </c>
      <c r="N71" s="71" t="s">
        <v>84</v>
      </c>
      <c r="O71" s="18"/>
      <c r="P71" s="8"/>
      <c r="Q71" s="18"/>
      <c r="R71" s="19"/>
    </row>
    <row r="72" spans="1:21">
      <c r="A72" s="72"/>
      <c r="B72" s="6"/>
      <c r="C72" s="6"/>
      <c r="D72" s="6"/>
      <c r="E72" s="6"/>
      <c r="F72" s="6"/>
      <c r="G72" s="73"/>
      <c r="H72" s="6"/>
      <c r="I72" s="6"/>
      <c r="J72" s="73"/>
      <c r="K72" s="6"/>
      <c r="L72" s="73"/>
      <c r="M72" s="9"/>
      <c r="N72" s="74"/>
      <c r="O72" s="18"/>
      <c r="P72" s="8"/>
      <c r="Q72" s="18"/>
      <c r="R72" s="19"/>
    </row>
    <row r="73" spans="1:21">
      <c r="A73" s="75" t="s">
        <v>85</v>
      </c>
      <c r="C73" s="1" t="s">
        <v>86</v>
      </c>
      <c r="D73" s="76">
        <v>612</v>
      </c>
      <c r="E73" s="77">
        <f>+'GG_Forward Rate TO Support Data'!C23</f>
        <v>5786829.799999998</v>
      </c>
      <c r="F73" s="31">
        <f>$L$33</f>
        <v>3.5602122088418904E-2</v>
      </c>
      <c r="G73" s="78">
        <f>E73*F73</f>
        <v>206023.42104450069</v>
      </c>
      <c r="H73" s="77">
        <f>+'GG_Forward Rate TO Support Data'!C56</f>
        <v>4342704.8781236652</v>
      </c>
      <c r="I73" s="31">
        <f>$L$43</f>
        <v>0.10528840597307709</v>
      </c>
      <c r="J73" s="78">
        <f>H73*I73</f>
        <v>457236.47422914673</v>
      </c>
      <c r="K73" s="77">
        <f>+'GG_Forward Rate TO Support Data'!C59</f>
        <v>150463.41870800033</v>
      </c>
      <c r="L73" s="78">
        <f>ROUND(G73+J73+K73,0)</f>
        <v>813723</v>
      </c>
      <c r="M73" s="77">
        <v>-28129</v>
      </c>
      <c r="N73" s="78">
        <f>L73+M73</f>
        <v>785594</v>
      </c>
      <c r="O73" s="79"/>
      <c r="P73" s="79"/>
      <c r="Q73" s="79"/>
      <c r="R73" s="79"/>
      <c r="S73" s="79"/>
      <c r="T73" s="79"/>
      <c r="U73" s="79"/>
    </row>
    <row r="74" spans="1:21">
      <c r="A74" s="75" t="s">
        <v>87</v>
      </c>
      <c r="C74" s="1" t="s">
        <v>88</v>
      </c>
      <c r="D74" s="76">
        <v>1551</v>
      </c>
      <c r="E74" s="77">
        <f>+'GG_Forward Rate TO Support Data'!D23</f>
        <v>4422572.79</v>
      </c>
      <c r="F74" s="31">
        <f>$L$33</f>
        <v>3.5602122088418904E-2</v>
      </c>
      <c r="G74" s="78">
        <f>E74*F74</f>
        <v>157452.97641449943</v>
      </c>
      <c r="H74" s="77">
        <f>+'GG_Forward Rate TO Support Data'!D56</f>
        <v>3213637.9739460009</v>
      </c>
      <c r="I74" s="31">
        <f>$L$43</f>
        <v>0.10528840597307709</v>
      </c>
      <c r="J74" s="78">
        <f>H74*I74</f>
        <v>338358.81965132349</v>
      </c>
      <c r="K74" s="77">
        <f>+'GG_Forward Rate TO Support Data'!D59</f>
        <v>116404.34868699964</v>
      </c>
      <c r="L74" s="78">
        <f>ROUND(G74+J74+K74,0)</f>
        <v>612216</v>
      </c>
      <c r="M74" s="77">
        <v>-19584</v>
      </c>
      <c r="N74" s="78">
        <f>L74+M74</f>
        <v>592632</v>
      </c>
      <c r="O74" s="79"/>
      <c r="P74" s="79"/>
      <c r="Q74" s="79"/>
      <c r="R74" s="79"/>
      <c r="S74" s="79"/>
      <c r="T74" s="79"/>
      <c r="U74" s="79"/>
    </row>
    <row r="75" spans="1:21">
      <c r="A75" s="75" t="s">
        <v>89</v>
      </c>
      <c r="C75" s="1" t="s">
        <v>86</v>
      </c>
      <c r="D75" s="76" t="s">
        <v>90</v>
      </c>
      <c r="E75" s="80">
        <f>+'GG_Forward Rate TO Support Data'!E23</f>
        <v>2075151.0300000003</v>
      </c>
      <c r="F75" s="31">
        <f>$L$33</f>
        <v>3.5602122088418904E-2</v>
      </c>
      <c r="G75" s="78">
        <f>E75*F75</f>
        <v>73879.780321968254</v>
      </c>
      <c r="H75" s="80">
        <f>+'GG_Forward Rate TO Support Data'!E56</f>
        <v>1504779.5528998338</v>
      </c>
      <c r="I75" s="31">
        <f>$L$43</f>
        <v>0.10528840597307709</v>
      </c>
      <c r="J75" s="78">
        <f>H75*I75</f>
        <v>158435.84046570314</v>
      </c>
      <c r="K75" s="80">
        <f>+'GG_Forward Rate TO Support Data'!E61</f>
        <v>54539.34671700024</v>
      </c>
      <c r="L75" s="78">
        <f>ROUND(G75+J75+K75,0)</f>
        <v>286855</v>
      </c>
      <c r="M75" s="80">
        <v>-9950</v>
      </c>
      <c r="N75" s="78">
        <f>L75+M75</f>
        <v>276905</v>
      </c>
      <c r="O75" s="79"/>
      <c r="P75" s="79"/>
      <c r="Q75" s="79"/>
      <c r="R75" s="79"/>
      <c r="S75" s="79"/>
      <c r="T75" s="79"/>
      <c r="U75" s="79"/>
    </row>
    <row r="76" spans="1:21">
      <c r="A76" s="75" t="s">
        <v>91</v>
      </c>
      <c r="C76" s="1" t="s">
        <v>92</v>
      </c>
      <c r="D76" s="76">
        <v>2322</v>
      </c>
      <c r="E76" s="80">
        <f>+'GG_Forward Rate TO Support Data'!F23</f>
        <v>9263742.1299999971</v>
      </c>
      <c r="F76" s="31">
        <f>$L$33</f>
        <v>3.5602122088418904E-2</v>
      </c>
      <c r="G76" s="78">
        <f>E76*F76</f>
        <v>329808.87830788968</v>
      </c>
      <c r="H76" s="80">
        <f>+'GG_Forward Rate TO Support Data'!F56</f>
        <v>7458835.8722989168</v>
      </c>
      <c r="I76" s="31">
        <f>$L$43</f>
        <v>0.10528840597307709</v>
      </c>
      <c r="J76" s="78">
        <f>H76*I76</f>
        <v>785328.93940915901</v>
      </c>
      <c r="K76" s="80">
        <f>+'GG_Forward Rate TO Support Data'!F61</f>
        <v>239877.2107689986</v>
      </c>
      <c r="L76" s="78">
        <f>ROUND(G76+J76+K76,0)</f>
        <v>1355015</v>
      </c>
      <c r="M76" s="80">
        <v>-47008</v>
      </c>
      <c r="N76" s="78">
        <f>L76+M76</f>
        <v>1308007</v>
      </c>
      <c r="O76" s="79"/>
      <c r="P76" s="79"/>
      <c r="Q76" s="79"/>
      <c r="R76" s="79"/>
      <c r="S76" s="79"/>
      <c r="T76" s="79"/>
      <c r="U76" s="79"/>
    </row>
    <row r="77" spans="1:21">
      <c r="A77" s="75"/>
      <c r="G77" s="81"/>
      <c r="J77" s="81"/>
      <c r="L77" s="81"/>
      <c r="N77" s="81"/>
      <c r="O77" s="79"/>
      <c r="P77" s="79"/>
      <c r="Q77" s="79"/>
      <c r="R77" s="79"/>
      <c r="S77" s="79"/>
      <c r="T77" s="79"/>
      <c r="U77" s="79"/>
    </row>
    <row r="78" spans="1:21">
      <c r="A78" s="75"/>
      <c r="G78" s="81"/>
      <c r="J78" s="81"/>
      <c r="L78" s="81"/>
      <c r="N78" s="81"/>
      <c r="O78" s="79"/>
      <c r="P78" s="79"/>
      <c r="Q78" s="79"/>
      <c r="R78" s="79"/>
      <c r="S78" s="79"/>
      <c r="T78" s="79"/>
      <c r="U78" s="79"/>
    </row>
    <row r="79" spans="1:21">
      <c r="A79" s="75"/>
      <c r="G79" s="81"/>
      <c r="J79" s="81"/>
      <c r="L79" s="81"/>
      <c r="N79" s="81"/>
      <c r="O79" s="79"/>
      <c r="P79" s="79"/>
      <c r="Q79" s="79"/>
      <c r="R79" s="79"/>
      <c r="S79" s="79"/>
      <c r="T79" s="79"/>
      <c r="U79" s="79"/>
    </row>
    <row r="80" spans="1:21">
      <c r="A80" s="75"/>
      <c r="G80" s="81"/>
      <c r="J80" s="81"/>
      <c r="L80" s="81"/>
      <c r="N80" s="81"/>
      <c r="O80" s="79"/>
      <c r="P80" s="79"/>
      <c r="Q80" s="79"/>
      <c r="R80" s="79"/>
      <c r="S80" s="79"/>
      <c r="T80" s="79"/>
      <c r="U80" s="79"/>
    </row>
    <row r="81" spans="1:21">
      <c r="A81" s="75"/>
      <c r="C81" s="79"/>
      <c r="D81" s="79"/>
      <c r="E81" s="79"/>
      <c r="F81" s="79"/>
      <c r="G81" s="82"/>
      <c r="H81" s="79"/>
      <c r="I81" s="79"/>
      <c r="J81" s="82"/>
      <c r="K81" s="79"/>
      <c r="L81" s="82"/>
      <c r="M81" s="79"/>
      <c r="N81" s="82"/>
      <c r="O81" s="79"/>
      <c r="P81" s="79"/>
      <c r="Q81" s="79"/>
      <c r="R81" s="79"/>
      <c r="S81" s="79"/>
      <c r="T81" s="79"/>
      <c r="U81" s="79"/>
    </row>
    <row r="82" spans="1:21">
      <c r="A82" s="75"/>
      <c r="C82" s="79"/>
      <c r="D82" s="79"/>
      <c r="E82" s="79"/>
      <c r="F82" s="79"/>
      <c r="G82" s="82"/>
      <c r="H82" s="79"/>
      <c r="I82" s="79" t="s">
        <v>4</v>
      </c>
      <c r="J82" s="82"/>
      <c r="K82" s="79"/>
      <c r="L82" s="82"/>
      <c r="M82" s="79"/>
      <c r="N82" s="82"/>
      <c r="O82" s="79"/>
      <c r="P82" s="79"/>
      <c r="Q82" s="79"/>
      <c r="R82" s="79"/>
      <c r="S82" s="79"/>
      <c r="T82" s="79"/>
      <c r="U82" s="79"/>
    </row>
    <row r="83" spans="1:21">
      <c r="A83" s="75"/>
      <c r="C83" s="79"/>
      <c r="D83" s="79"/>
      <c r="E83" s="79"/>
      <c r="F83" s="79"/>
      <c r="G83" s="82"/>
      <c r="H83" s="79"/>
      <c r="I83" s="79"/>
      <c r="J83" s="82"/>
      <c r="K83" s="79"/>
      <c r="L83" s="82"/>
      <c r="M83" s="79"/>
      <c r="N83" s="82"/>
      <c r="O83" s="79"/>
      <c r="P83" s="79"/>
      <c r="Q83" s="79"/>
      <c r="R83" s="79"/>
      <c r="S83" s="79"/>
      <c r="T83" s="79"/>
      <c r="U83" s="79"/>
    </row>
    <row r="84" spans="1:21">
      <c r="A84" s="75"/>
      <c r="C84" s="79"/>
      <c r="D84" s="79"/>
      <c r="E84" s="79"/>
      <c r="F84" s="79"/>
      <c r="G84" s="82"/>
      <c r="H84" s="79"/>
      <c r="I84" s="79"/>
      <c r="J84" s="82"/>
      <c r="K84" s="79"/>
      <c r="L84" s="82"/>
      <c r="M84" s="79"/>
      <c r="N84" s="82"/>
      <c r="O84" s="79"/>
      <c r="P84" s="79"/>
      <c r="Q84" s="79"/>
      <c r="R84" s="79"/>
      <c r="S84" s="79"/>
      <c r="T84" s="79"/>
      <c r="U84" s="79"/>
    </row>
    <row r="85" spans="1:21">
      <c r="A85" s="75"/>
      <c r="C85" s="79"/>
      <c r="D85" s="79"/>
      <c r="E85" s="79"/>
      <c r="F85" s="79"/>
      <c r="G85" s="82"/>
      <c r="H85" s="79"/>
      <c r="I85" s="79"/>
      <c r="J85" s="82"/>
      <c r="K85" s="79"/>
      <c r="L85" s="82"/>
      <c r="M85" s="79"/>
      <c r="N85" s="82"/>
      <c r="O85" s="79"/>
      <c r="P85" s="79"/>
      <c r="Q85" s="79"/>
      <c r="R85" s="79"/>
      <c r="S85" s="79"/>
      <c r="T85" s="79"/>
      <c r="U85" s="79"/>
    </row>
    <row r="86" spans="1:21">
      <c r="A86" s="75"/>
      <c r="C86" s="79"/>
      <c r="D86" s="79"/>
      <c r="E86" s="79"/>
      <c r="F86" s="79"/>
      <c r="G86" s="82"/>
      <c r="H86" s="79"/>
      <c r="I86" s="79"/>
      <c r="J86" s="82"/>
      <c r="K86" s="79"/>
      <c r="L86" s="82"/>
      <c r="M86" s="79"/>
      <c r="N86" s="82"/>
      <c r="O86" s="79"/>
      <c r="P86" s="79"/>
      <c r="Q86" s="79"/>
      <c r="R86" s="79"/>
      <c r="S86" s="79"/>
      <c r="T86" s="79"/>
      <c r="U86" s="79"/>
    </row>
    <row r="87" spans="1:21">
      <c r="A87" s="75"/>
      <c r="C87" s="79"/>
      <c r="D87" s="79"/>
      <c r="E87" s="79"/>
      <c r="F87" s="79"/>
      <c r="G87" s="82"/>
      <c r="H87" s="79"/>
      <c r="I87" s="79"/>
      <c r="J87" s="82"/>
      <c r="K87" s="79"/>
      <c r="L87" s="82"/>
      <c r="M87" s="79"/>
      <c r="N87" s="82"/>
      <c r="O87" s="79"/>
      <c r="P87" s="79"/>
      <c r="Q87" s="79"/>
      <c r="R87" s="79"/>
      <c r="S87" s="79"/>
      <c r="T87" s="79"/>
      <c r="U87" s="79"/>
    </row>
    <row r="88" spans="1:21">
      <c r="A88" s="75"/>
      <c r="C88" s="79"/>
      <c r="D88" s="79"/>
      <c r="E88" s="79"/>
      <c r="F88" s="79"/>
      <c r="G88" s="82"/>
      <c r="H88" s="79"/>
      <c r="I88" s="79"/>
      <c r="J88" s="82"/>
      <c r="K88" s="79"/>
      <c r="L88" s="82"/>
      <c r="M88" s="79"/>
      <c r="N88" s="82"/>
      <c r="O88" s="79"/>
      <c r="P88" s="79"/>
      <c r="Q88" s="79"/>
      <c r="R88" s="79"/>
      <c r="S88" s="79"/>
      <c r="T88" s="79"/>
      <c r="U88" s="79"/>
    </row>
    <row r="89" spans="1:21">
      <c r="A89" s="75"/>
      <c r="C89" s="79"/>
      <c r="D89" s="79"/>
      <c r="E89" s="79"/>
      <c r="F89" s="79"/>
      <c r="G89" s="82"/>
      <c r="H89" s="79"/>
      <c r="I89" s="79"/>
      <c r="J89" s="82"/>
      <c r="K89" s="79"/>
      <c r="L89" s="82"/>
      <c r="M89" s="79"/>
      <c r="N89" s="82"/>
      <c r="O89" s="79"/>
      <c r="P89" s="79"/>
      <c r="Q89" s="79"/>
      <c r="R89" s="79"/>
      <c r="S89" s="79"/>
      <c r="T89" s="79"/>
      <c r="U89" s="79"/>
    </row>
    <row r="90" spans="1:21">
      <c r="A90" s="75"/>
      <c r="C90" s="79"/>
      <c r="D90" s="79"/>
      <c r="E90" s="79"/>
      <c r="F90" s="79"/>
      <c r="G90" s="82"/>
      <c r="H90" s="79"/>
      <c r="I90" s="79"/>
      <c r="J90" s="82"/>
      <c r="K90" s="79"/>
      <c r="L90" s="82"/>
      <c r="M90" s="79"/>
      <c r="N90" s="82"/>
      <c r="O90" s="79"/>
      <c r="P90" s="79"/>
      <c r="Q90" s="79"/>
      <c r="R90" s="79"/>
      <c r="S90" s="79"/>
      <c r="T90" s="79"/>
      <c r="U90" s="79"/>
    </row>
    <row r="91" spans="1:21">
      <c r="A91" s="75"/>
      <c r="C91" s="79"/>
      <c r="D91" s="79"/>
      <c r="E91" s="79"/>
      <c r="F91" s="79"/>
      <c r="G91" s="82"/>
      <c r="H91" s="79"/>
      <c r="I91" s="79"/>
      <c r="J91" s="82"/>
      <c r="K91" s="79"/>
      <c r="L91" s="82"/>
      <c r="M91" s="79"/>
      <c r="N91" s="82"/>
      <c r="O91" s="79"/>
      <c r="P91" s="79"/>
      <c r="Q91" s="79"/>
      <c r="R91" s="79"/>
      <c r="S91" s="79"/>
      <c r="T91" s="79"/>
      <c r="U91" s="79"/>
    </row>
    <row r="92" spans="1:21">
      <c r="A92" s="83"/>
      <c r="B92" s="84"/>
      <c r="C92" s="85"/>
      <c r="D92" s="85"/>
      <c r="E92" s="85"/>
      <c r="F92" s="85"/>
      <c r="G92" s="86"/>
      <c r="H92" s="85"/>
      <c r="I92" s="85"/>
      <c r="J92" s="86"/>
      <c r="K92" s="85"/>
      <c r="L92" s="86"/>
      <c r="M92" s="85"/>
      <c r="N92" s="86"/>
      <c r="O92" s="79"/>
      <c r="P92" s="79"/>
      <c r="Q92" s="79"/>
      <c r="R92" s="79"/>
      <c r="S92" s="79"/>
      <c r="T92" s="79"/>
      <c r="U92" s="79"/>
    </row>
    <row r="93" spans="1:21">
      <c r="A93" s="17" t="s">
        <v>93</v>
      </c>
      <c r="C93" s="20" t="s">
        <v>94</v>
      </c>
      <c r="D93" s="20"/>
      <c r="E93" s="38"/>
      <c r="F93" s="38"/>
      <c r="G93" s="9"/>
      <c r="H93" s="9"/>
      <c r="I93" s="9"/>
      <c r="J93" s="9"/>
      <c r="K93" s="9"/>
      <c r="L93" s="87">
        <f>SUM(L73:L92)</f>
        <v>3067809</v>
      </c>
      <c r="M93" s="87">
        <f>SUM(M73:M92)</f>
        <v>-104671</v>
      </c>
      <c r="N93" s="87">
        <f>SUM(N73:N92)</f>
        <v>2963138</v>
      </c>
      <c r="O93" s="79"/>
      <c r="P93" s="79"/>
      <c r="Q93" s="79"/>
      <c r="R93" s="79"/>
      <c r="S93" s="79"/>
      <c r="T93" s="79"/>
      <c r="U93" s="79"/>
    </row>
    <row r="94" spans="1:21">
      <c r="A94" s="8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89"/>
      <c r="M94" s="89"/>
      <c r="N94" s="89"/>
      <c r="O94" s="79"/>
      <c r="P94" s="79"/>
      <c r="Q94" s="79"/>
      <c r="R94" s="79"/>
      <c r="S94" s="79"/>
      <c r="T94" s="79"/>
      <c r="U94" s="79"/>
    </row>
    <row r="95" spans="1:21">
      <c r="A95" s="90">
        <v>3</v>
      </c>
      <c r="B95" s="79"/>
      <c r="C95" s="52" t="s">
        <v>95</v>
      </c>
      <c r="D95" s="79"/>
      <c r="E95" s="79"/>
      <c r="F95" s="79"/>
      <c r="G95" s="79"/>
      <c r="H95" s="79"/>
      <c r="I95" s="79"/>
      <c r="J95" s="79"/>
      <c r="K95" s="79"/>
      <c r="L95" s="87">
        <f>L93</f>
        <v>3067809</v>
      </c>
      <c r="M95" s="89"/>
      <c r="N95" s="89"/>
      <c r="O95" s="79"/>
      <c r="P95" s="79"/>
      <c r="Q95" s="79"/>
      <c r="R95" s="79"/>
      <c r="S95" s="79"/>
      <c r="T95" s="79"/>
      <c r="U95" s="79"/>
    </row>
    <row r="96" spans="1:21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</row>
    <row r="97" spans="1:21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</row>
    <row r="98" spans="1:21">
      <c r="A98" s="38" t="s">
        <v>96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</row>
    <row r="99" spans="1:21" ht="15.75" thickBot="1">
      <c r="A99" s="91" t="s">
        <v>97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</row>
    <row r="100" spans="1:21" ht="34.700000000000003" customHeight="1">
      <c r="A100" s="92" t="s">
        <v>98</v>
      </c>
      <c r="C100" s="169" t="s">
        <v>99</v>
      </c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79"/>
      <c r="P100" s="79"/>
      <c r="Q100" s="79"/>
      <c r="R100" s="79"/>
      <c r="S100" s="79"/>
      <c r="T100" s="79"/>
      <c r="U100" s="79"/>
    </row>
    <row r="101" spans="1:21" ht="34.700000000000003" customHeight="1">
      <c r="A101" s="92" t="s">
        <v>100</v>
      </c>
      <c r="C101" s="169" t="s">
        <v>101</v>
      </c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79"/>
      <c r="P101" s="79"/>
      <c r="Q101" s="79"/>
      <c r="R101" s="79"/>
      <c r="S101" s="79"/>
      <c r="T101" s="79"/>
      <c r="U101" s="79"/>
    </row>
    <row r="102" spans="1:21" ht="34.700000000000003" customHeight="1">
      <c r="A102" s="92" t="s">
        <v>102</v>
      </c>
      <c r="C102" s="169" t="s">
        <v>103</v>
      </c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79"/>
      <c r="P102" s="79"/>
      <c r="Q102" s="79"/>
      <c r="R102" s="79"/>
      <c r="S102" s="79"/>
      <c r="T102" s="79"/>
      <c r="U102" s="79"/>
    </row>
    <row r="103" spans="1:21">
      <c r="A103" s="92" t="s">
        <v>104</v>
      </c>
      <c r="C103" s="170" t="s">
        <v>105</v>
      </c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79"/>
      <c r="P103" s="79"/>
      <c r="Q103" s="79"/>
      <c r="R103" s="79"/>
      <c r="S103" s="79"/>
      <c r="T103" s="79"/>
      <c r="U103" s="79"/>
    </row>
    <row r="104" spans="1:21">
      <c r="A104" s="93" t="s">
        <v>106</v>
      </c>
      <c r="C104" s="168" t="s">
        <v>107</v>
      </c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79"/>
      <c r="P104" s="79"/>
      <c r="Q104" s="79"/>
      <c r="R104" s="79"/>
      <c r="S104" s="79"/>
      <c r="T104" s="79"/>
      <c r="U104" s="79"/>
    </row>
    <row r="105" spans="1:21">
      <c r="A105" s="93" t="s">
        <v>108</v>
      </c>
      <c r="C105" s="168" t="s">
        <v>109</v>
      </c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79"/>
      <c r="P105" s="79"/>
      <c r="Q105" s="79"/>
      <c r="R105" s="79"/>
      <c r="S105" s="79"/>
      <c r="T105" s="79"/>
      <c r="U105" s="79"/>
    </row>
    <row r="106" spans="1:21">
      <c r="A106" s="93" t="s">
        <v>110</v>
      </c>
      <c r="C106" s="168" t="s">
        <v>111</v>
      </c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79"/>
      <c r="P106" s="79"/>
      <c r="Q106" s="79"/>
      <c r="R106" s="79"/>
      <c r="S106" s="79"/>
      <c r="T106" s="79"/>
      <c r="U106" s="79"/>
    </row>
    <row r="107" spans="1:21">
      <c r="A107" s="93" t="s">
        <v>112</v>
      </c>
      <c r="C107" s="168" t="s">
        <v>113</v>
      </c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79"/>
      <c r="P107" s="79"/>
      <c r="Q107" s="79"/>
      <c r="R107" s="79"/>
      <c r="S107" s="79"/>
      <c r="T107" s="79"/>
      <c r="U107" s="79"/>
    </row>
    <row r="108" spans="1:21">
      <c r="A108" s="94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</row>
    <row r="109" spans="1:21" ht="15.75">
      <c r="A109" s="53"/>
      <c r="B109" s="95"/>
      <c r="C109" s="96"/>
      <c r="D109" s="37"/>
      <c r="E109" s="38"/>
      <c r="F109" s="38"/>
      <c r="G109" s="9"/>
      <c r="H109" s="52"/>
      <c r="I109" s="52"/>
      <c r="J109" s="30"/>
      <c r="K109" s="52"/>
      <c r="M109" s="9"/>
      <c r="N109" s="54"/>
      <c r="O109" s="79"/>
      <c r="P109" s="79"/>
      <c r="Q109" s="79"/>
      <c r="R109" s="79"/>
      <c r="S109" s="79"/>
      <c r="T109" s="79"/>
      <c r="U109" s="79"/>
    </row>
    <row r="110" spans="1:21" ht="15.75">
      <c r="A110" s="53"/>
      <c r="B110" s="95"/>
      <c r="C110" s="96"/>
      <c r="D110" s="37"/>
      <c r="E110" s="38"/>
      <c r="F110" s="38"/>
      <c r="G110" s="9"/>
      <c r="H110" s="52"/>
      <c r="I110" s="52"/>
      <c r="J110" s="30"/>
      <c r="K110" s="52"/>
      <c r="M110" s="9"/>
      <c r="N110" s="32"/>
      <c r="O110" s="79"/>
      <c r="P110" s="79"/>
      <c r="Q110" s="79"/>
      <c r="R110" s="79"/>
      <c r="S110" s="79"/>
      <c r="T110" s="79"/>
      <c r="U110" s="79"/>
    </row>
    <row r="111" spans="1:21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</row>
    <row r="112" spans="1:21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</row>
    <row r="113" spans="3:21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</row>
    <row r="114" spans="3:21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</row>
    <row r="115" spans="3:21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</row>
    <row r="116" spans="3:21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</row>
    <row r="117" spans="3:21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</row>
    <row r="118" spans="3:21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</row>
    <row r="119" spans="3:21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</row>
    <row r="120" spans="3:21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</row>
    <row r="121" spans="3:21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</row>
    <row r="122" spans="3:21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</row>
    <row r="123" spans="3:21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</row>
    <row r="124" spans="3:21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</row>
    <row r="125" spans="3:21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</row>
    <row r="126" spans="3:21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</row>
    <row r="127" spans="3:21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</row>
    <row r="128" spans="3:21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</row>
    <row r="129" spans="3:21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</row>
    <row r="130" spans="3:21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</row>
    <row r="131" spans="3:21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</row>
    <row r="132" spans="3:21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</row>
    <row r="133" spans="3:21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</row>
    <row r="134" spans="3:21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</row>
    <row r="135" spans="3:21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</row>
    <row r="136" spans="3:21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</row>
    <row r="137" spans="3:21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</row>
    <row r="138" spans="3:21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</row>
    <row r="139" spans="3:21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</row>
    <row r="140" spans="3:21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</row>
    <row r="141" spans="3:21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</row>
    <row r="142" spans="3:21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</row>
    <row r="143" spans="3:21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</row>
    <row r="144" spans="3:21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</row>
    <row r="145" spans="3:21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</row>
    <row r="146" spans="3:21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</row>
    <row r="147" spans="3:21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</row>
    <row r="148" spans="3:21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</row>
    <row r="149" spans="3:21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</row>
    <row r="150" spans="3:21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</row>
    <row r="151" spans="3:21"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</row>
    <row r="152" spans="3:21"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</row>
    <row r="153" spans="3:21"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</row>
    <row r="154" spans="3:21"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</row>
    <row r="155" spans="3:21"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</row>
    <row r="156" spans="3:21"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</row>
    <row r="157" spans="3:21"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</row>
    <row r="158" spans="3:21"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</row>
    <row r="159" spans="3:21"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</row>
    <row r="160" spans="3:21"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</row>
    <row r="161" spans="3:21"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</row>
    <row r="162" spans="3:21"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</row>
    <row r="163" spans="3:21"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</row>
    <row r="164" spans="3:21"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</row>
    <row r="165" spans="3:21"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</row>
    <row r="166" spans="3:21"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</row>
    <row r="167" spans="3:21"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</row>
    <row r="168" spans="3:21"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</row>
    <row r="169" spans="3:21"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</row>
    <row r="170" spans="3:21"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</row>
    <row r="171" spans="3:21"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</row>
    <row r="172" spans="3:21"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</row>
    <row r="173" spans="3:21"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</row>
    <row r="174" spans="3:21"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</row>
    <row r="175" spans="3:21"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</row>
    <row r="176" spans="3:21"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</row>
    <row r="177" spans="3:21"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</row>
    <row r="178" spans="3:21"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</row>
    <row r="179" spans="3:21"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</row>
    <row r="180" spans="3:21"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</row>
    <row r="181" spans="3:21"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</row>
    <row r="182" spans="3:21"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</row>
    <row r="183" spans="3:21"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</row>
    <row r="184" spans="3:21"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</row>
    <row r="185" spans="3:21"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</row>
    <row r="186" spans="3:21"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</row>
    <row r="187" spans="3:21"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</row>
    <row r="188" spans="3:21"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</row>
    <row r="189" spans="3:21"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</row>
    <row r="190" spans="3:21"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</row>
    <row r="191" spans="3:21"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</row>
    <row r="192" spans="3:21"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</row>
    <row r="193" spans="3:21"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</row>
    <row r="194" spans="3:21"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</row>
    <row r="195" spans="3:21"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</row>
    <row r="196" spans="3:21"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</row>
    <row r="197" spans="3:21"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</row>
    <row r="198" spans="3:21"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</row>
    <row r="199" spans="3:21"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</row>
    <row r="200" spans="3:21"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</row>
    <row r="201" spans="3:21"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</row>
    <row r="202" spans="3:21"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</row>
    <row r="203" spans="3:21"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</row>
    <row r="204" spans="3:21"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</row>
    <row r="205" spans="3:21"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</row>
    <row r="206" spans="3:21"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</row>
    <row r="207" spans="3:21"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</row>
    <row r="208" spans="3:21"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</row>
    <row r="209" spans="3:21"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</row>
    <row r="210" spans="3:21"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</row>
    <row r="211" spans="3:21"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</row>
    <row r="212" spans="3:21"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</row>
    <row r="213" spans="3:21"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</row>
    <row r="214" spans="3:21"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</row>
    <row r="215" spans="3:21"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</row>
    <row r="216" spans="3:21"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</row>
    <row r="217" spans="3:21"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</row>
    <row r="218" spans="3:21"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</row>
    <row r="219" spans="3:21"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</row>
    <row r="220" spans="3:21"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</row>
    <row r="221" spans="3:21"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</row>
    <row r="222" spans="3:21"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</row>
    <row r="223" spans="3:21"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</row>
    <row r="224" spans="3:21"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</row>
    <row r="225" spans="3:21"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</row>
    <row r="226" spans="3:21"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</row>
    <row r="227" spans="3:21"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</row>
    <row r="228" spans="3:21"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</row>
    <row r="229" spans="3:21"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</row>
    <row r="230" spans="3:21"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</row>
    <row r="231" spans="3:21"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</row>
    <row r="232" spans="3:21"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</row>
    <row r="233" spans="3:21"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</row>
    <row r="234" spans="3:21"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</row>
    <row r="235" spans="3:21"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</row>
    <row r="236" spans="3:21"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</row>
    <row r="237" spans="3:21"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</row>
    <row r="238" spans="3:21"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</row>
    <row r="239" spans="3:21"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</row>
    <row r="240" spans="3:21"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</row>
    <row r="241" spans="3:21"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</row>
    <row r="242" spans="3:21"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</row>
    <row r="243" spans="3:21"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</row>
    <row r="244" spans="3:21"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</row>
    <row r="245" spans="3:21"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</row>
    <row r="246" spans="3:21"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</row>
    <row r="247" spans="3:21"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</row>
    <row r="248" spans="3:21"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</row>
    <row r="249" spans="3:21"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</row>
    <row r="250" spans="3:21"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</row>
    <row r="251" spans="3:21"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</row>
    <row r="252" spans="3:21"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</row>
    <row r="253" spans="3:21"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</row>
    <row r="254" spans="3:21"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</row>
    <row r="255" spans="3:21"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</row>
    <row r="256" spans="3:21"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</row>
    <row r="257" spans="3:21"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</row>
    <row r="258" spans="3:21"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</row>
    <row r="259" spans="3:21"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</row>
    <row r="260" spans="3:21"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</row>
    <row r="261" spans="3:21"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</row>
    <row r="262" spans="3:21"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</row>
    <row r="263" spans="3:21"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</row>
    <row r="264" spans="3:21"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</row>
    <row r="265" spans="3:21"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</row>
    <row r="266" spans="3:21"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</row>
    <row r="267" spans="3:21"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</row>
    <row r="268" spans="3:21"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</row>
    <row r="269" spans="3:21"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</row>
    <row r="270" spans="3:21"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</row>
    <row r="271" spans="3:21"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</row>
    <row r="272" spans="3:21"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</row>
    <row r="273" spans="3:21"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</row>
    <row r="274" spans="3:21"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</row>
    <row r="275" spans="3:21"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</row>
    <row r="276" spans="3:21"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</row>
    <row r="277" spans="3:21"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</row>
    <row r="278" spans="3:21"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</row>
    <row r="279" spans="3:21"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</row>
    <row r="280" spans="3:21"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</row>
    <row r="281" spans="3:21"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</row>
    <row r="282" spans="3:21"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</row>
    <row r="283" spans="3:21"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</row>
    <row r="284" spans="3:21"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</row>
    <row r="285" spans="3:21"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</row>
    <row r="286" spans="3:21"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</row>
    <row r="287" spans="3:21"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</row>
    <row r="288" spans="3:21"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</row>
    <row r="289" spans="3:21"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</row>
    <row r="290" spans="3:21"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</row>
    <row r="291" spans="3:21"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</row>
    <row r="292" spans="3:21"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</row>
    <row r="293" spans="3:21"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</row>
    <row r="294" spans="3:21"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</row>
    <row r="295" spans="3:21"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</row>
    <row r="296" spans="3:21"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</row>
    <row r="297" spans="3:21"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</row>
    <row r="298" spans="3:21"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</row>
    <row r="299" spans="3:21"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</row>
    <row r="300" spans="3:21"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</row>
    <row r="301" spans="3:21"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</row>
    <row r="302" spans="3:21"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</row>
    <row r="303" spans="3:21"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</row>
    <row r="304" spans="3:21"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</row>
    <row r="305" spans="3:14"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</row>
    <row r="306" spans="3:14"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</row>
  </sheetData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rintOptions horizontalCentered="1"/>
  <pageMargins left="0.32" right="0.3" top="0.77" bottom="0.75" header="0.5" footer="0.5"/>
  <pageSetup scale="54" fitToWidth="0" fitToHeight="0" orientation="landscape" horizontalDpi="300" verticalDpi="300" r:id="rId1"/>
  <headerFooter alignWithMargins="0">
    <oddFooter>&amp;LV30
EFF 11.19.13&amp;R&amp;A</oddFooter>
  </headerFooter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L63"/>
  <sheetViews>
    <sheetView view="pageBreakPreview" zoomScale="85" zoomScaleNormal="90" zoomScaleSheetLayoutView="85" workbookViewId="0">
      <selection activeCell="M95" sqref="M95"/>
    </sheetView>
  </sheetViews>
  <sheetFormatPr defaultRowHeight="12.75"/>
  <cols>
    <col min="1" max="1" width="29.7109375" style="101" customWidth="1"/>
    <col min="2" max="2" width="33.5703125" style="101" customWidth="1"/>
    <col min="3" max="6" width="24.140625" style="101" customWidth="1"/>
    <col min="7" max="7" width="9.140625" style="102" customWidth="1"/>
    <col min="8" max="8" width="11.42578125" style="102" customWidth="1"/>
    <col min="9" max="12" width="12.7109375" style="102" bestFit="1" customWidth="1"/>
    <col min="13" max="16384" width="9.140625" style="102"/>
  </cols>
  <sheetData>
    <row r="1" spans="1:12" s="99" customFormat="1" ht="18">
      <c r="A1" s="97" t="s">
        <v>114</v>
      </c>
      <c r="B1" s="98"/>
      <c r="C1" s="98"/>
      <c r="D1" s="98"/>
      <c r="E1" s="98"/>
    </row>
    <row r="2" spans="1:12">
      <c r="A2" s="100"/>
    </row>
    <row r="3" spans="1:12" ht="14.25">
      <c r="A3" s="103" t="s">
        <v>115</v>
      </c>
      <c r="B3" s="104">
        <v>2018</v>
      </c>
      <c r="C3" s="105"/>
      <c r="D3" s="105"/>
    </row>
    <row r="4" spans="1:12">
      <c r="A4" s="100"/>
      <c r="B4" s="105"/>
      <c r="C4" s="105"/>
      <c r="D4" s="105"/>
    </row>
    <row r="5" spans="1:12">
      <c r="A5" s="103" t="s">
        <v>116</v>
      </c>
      <c r="B5" s="106" t="s">
        <v>7</v>
      </c>
      <c r="C5" s="105"/>
      <c r="D5" s="105"/>
    </row>
    <row r="6" spans="1:12">
      <c r="A6" s="100"/>
      <c r="B6" s="105"/>
      <c r="C6" s="105"/>
      <c r="D6" s="105"/>
      <c r="E6" s="105"/>
      <c r="G6" s="107"/>
    </row>
    <row r="7" spans="1:12">
      <c r="A7" s="108"/>
      <c r="B7" s="109" t="s">
        <v>117</v>
      </c>
      <c r="C7" s="110" t="s">
        <v>118</v>
      </c>
      <c r="D7" s="110" t="s">
        <v>119</v>
      </c>
      <c r="E7" s="110" t="s">
        <v>120</v>
      </c>
      <c r="F7" s="110" t="s">
        <v>121</v>
      </c>
      <c r="G7" s="111"/>
    </row>
    <row r="8" spans="1:12">
      <c r="A8" s="108"/>
      <c r="B8" s="109" t="s">
        <v>122</v>
      </c>
      <c r="C8" s="112" t="s">
        <v>123</v>
      </c>
      <c r="D8" s="112" t="s">
        <v>124</v>
      </c>
      <c r="E8" s="112" t="s">
        <v>123</v>
      </c>
      <c r="F8" s="112" t="s">
        <v>124</v>
      </c>
    </row>
    <row r="9" spans="1:12" ht="15" customHeight="1">
      <c r="A9" s="108"/>
      <c r="B9" s="109" t="s">
        <v>125</v>
      </c>
      <c r="C9" s="112" t="s">
        <v>126</v>
      </c>
      <c r="D9" s="112" t="s">
        <v>126</v>
      </c>
      <c r="E9" s="112" t="s">
        <v>127</v>
      </c>
      <c r="F9" s="112" t="s">
        <v>126</v>
      </c>
    </row>
    <row r="10" spans="1:12">
      <c r="A10" s="113" t="s">
        <v>128</v>
      </c>
      <c r="B10" s="114" t="str">
        <f xml:space="preserve"> "December " &amp; B3-1</f>
        <v>December 2017</v>
      </c>
      <c r="C10" s="115">
        <v>5786829.7999999998</v>
      </c>
      <c r="D10" s="116">
        <v>4422572.79</v>
      </c>
      <c r="E10" s="115">
        <v>2075151.03</v>
      </c>
      <c r="F10" s="116">
        <v>9263742.1299999971</v>
      </c>
      <c r="I10" s="117"/>
      <c r="J10" s="117"/>
      <c r="K10" s="117"/>
      <c r="L10" s="117"/>
    </row>
    <row r="11" spans="1:12">
      <c r="A11" s="118" t="s">
        <v>129</v>
      </c>
      <c r="B11" s="119" t="str">
        <f xml:space="preserve"> "January " &amp; B3</f>
        <v>January 2018</v>
      </c>
      <c r="C11" s="120">
        <v>5786829.7999999998</v>
      </c>
      <c r="D11" s="121">
        <v>4422572.79</v>
      </c>
      <c r="E11" s="120">
        <v>2075151.03</v>
      </c>
      <c r="F11" s="121">
        <v>9263742.1299999971</v>
      </c>
      <c r="I11" s="117"/>
      <c r="J11" s="117"/>
      <c r="K11" s="117"/>
      <c r="L11" s="117"/>
    </row>
    <row r="12" spans="1:12">
      <c r="A12" s="118"/>
      <c r="B12" s="122" t="s">
        <v>130</v>
      </c>
      <c r="C12" s="120">
        <v>5786829.7999999998</v>
      </c>
      <c r="D12" s="121">
        <v>4422572.79</v>
      </c>
      <c r="E12" s="120">
        <v>2075151.03</v>
      </c>
      <c r="F12" s="121">
        <v>9263742.1299999971</v>
      </c>
      <c r="I12" s="117"/>
      <c r="J12" s="117"/>
      <c r="K12" s="117"/>
      <c r="L12" s="117"/>
    </row>
    <row r="13" spans="1:12">
      <c r="A13" s="118"/>
      <c r="B13" s="122" t="s">
        <v>131</v>
      </c>
      <c r="C13" s="120">
        <v>5786829.7999999998</v>
      </c>
      <c r="D13" s="121">
        <v>4422572.79</v>
      </c>
      <c r="E13" s="120">
        <v>2075151.03</v>
      </c>
      <c r="F13" s="121">
        <v>9263742.1299999971</v>
      </c>
      <c r="I13" s="117"/>
      <c r="J13" s="117"/>
      <c r="K13" s="117"/>
      <c r="L13" s="117"/>
    </row>
    <row r="14" spans="1:12">
      <c r="A14" s="118"/>
      <c r="B14" s="122" t="s">
        <v>132</v>
      </c>
      <c r="C14" s="120">
        <v>5786829.7999999998</v>
      </c>
      <c r="D14" s="121">
        <v>4422572.79</v>
      </c>
      <c r="E14" s="120">
        <v>2075151.03</v>
      </c>
      <c r="F14" s="121">
        <v>9263742.1299999971</v>
      </c>
      <c r="I14" s="117"/>
      <c r="J14" s="117"/>
      <c r="K14" s="117"/>
      <c r="L14" s="117"/>
    </row>
    <row r="15" spans="1:12">
      <c r="A15" s="118"/>
      <c r="B15" s="122" t="s">
        <v>133</v>
      </c>
      <c r="C15" s="120">
        <v>5786829.7999999998</v>
      </c>
      <c r="D15" s="121">
        <v>4422572.79</v>
      </c>
      <c r="E15" s="120">
        <v>2075151.03</v>
      </c>
      <c r="F15" s="121">
        <v>9263742.1299999971</v>
      </c>
      <c r="I15" s="117"/>
      <c r="J15" s="117"/>
      <c r="K15" s="117"/>
      <c r="L15" s="117"/>
    </row>
    <row r="16" spans="1:12">
      <c r="A16" s="118"/>
      <c r="B16" s="122" t="s">
        <v>134</v>
      </c>
      <c r="C16" s="120">
        <v>5786829.7999999998</v>
      </c>
      <c r="D16" s="121">
        <v>4422572.79</v>
      </c>
      <c r="E16" s="120">
        <v>2075151.03</v>
      </c>
      <c r="F16" s="121">
        <v>9263742.1299999971</v>
      </c>
      <c r="I16" s="117"/>
      <c r="J16" s="117"/>
      <c r="K16" s="117"/>
      <c r="L16" s="117"/>
    </row>
    <row r="17" spans="1:12">
      <c r="A17" s="118"/>
      <c r="B17" s="122" t="s">
        <v>135</v>
      </c>
      <c r="C17" s="120">
        <v>5786829.7999999998</v>
      </c>
      <c r="D17" s="121">
        <v>4422572.79</v>
      </c>
      <c r="E17" s="120">
        <v>2075151.03</v>
      </c>
      <c r="F17" s="121">
        <v>9263742.1299999971</v>
      </c>
      <c r="I17" s="117"/>
      <c r="J17" s="117"/>
      <c r="K17" s="117"/>
      <c r="L17" s="117"/>
    </row>
    <row r="18" spans="1:12">
      <c r="A18" s="118"/>
      <c r="B18" s="122" t="s">
        <v>136</v>
      </c>
      <c r="C18" s="120">
        <v>5786829.7999999998</v>
      </c>
      <c r="D18" s="121">
        <v>4422572.79</v>
      </c>
      <c r="E18" s="120">
        <v>2075151.03</v>
      </c>
      <c r="F18" s="121">
        <v>9263742.1299999971</v>
      </c>
      <c r="I18" s="117"/>
      <c r="J18" s="117"/>
      <c r="K18" s="117"/>
      <c r="L18" s="117"/>
    </row>
    <row r="19" spans="1:12">
      <c r="A19" s="118"/>
      <c r="B19" s="122" t="s">
        <v>137</v>
      </c>
      <c r="C19" s="120">
        <v>5786829.7999999998</v>
      </c>
      <c r="D19" s="121">
        <v>4422572.79</v>
      </c>
      <c r="E19" s="120">
        <v>2075151.03</v>
      </c>
      <c r="F19" s="121">
        <v>9263742.1299999971</v>
      </c>
      <c r="I19" s="117"/>
      <c r="J19" s="117"/>
      <c r="K19" s="117"/>
      <c r="L19" s="117"/>
    </row>
    <row r="20" spans="1:12">
      <c r="A20" s="118"/>
      <c r="B20" s="122" t="s">
        <v>138</v>
      </c>
      <c r="C20" s="120">
        <v>5786829.7999999998</v>
      </c>
      <c r="D20" s="121">
        <v>4422572.79</v>
      </c>
      <c r="E20" s="120">
        <v>2075151.03</v>
      </c>
      <c r="F20" s="121">
        <v>9263742.1299999971</v>
      </c>
      <c r="I20" s="117"/>
      <c r="J20" s="117"/>
      <c r="K20" s="117"/>
      <c r="L20" s="117"/>
    </row>
    <row r="21" spans="1:12">
      <c r="A21" s="118"/>
      <c r="B21" s="122" t="s">
        <v>139</v>
      </c>
      <c r="C21" s="120">
        <v>5786829.7999999998</v>
      </c>
      <c r="D21" s="121">
        <v>4422572.79</v>
      </c>
      <c r="E21" s="120">
        <v>2075151.03</v>
      </c>
      <c r="F21" s="121">
        <v>9263742.1299999971</v>
      </c>
      <c r="I21" s="117"/>
      <c r="J21" s="117"/>
      <c r="K21" s="117"/>
      <c r="L21" s="117"/>
    </row>
    <row r="22" spans="1:12">
      <c r="A22" s="123"/>
      <c r="B22" s="124" t="str">
        <f xml:space="preserve"> "December " &amp; B3</f>
        <v>December 2018</v>
      </c>
      <c r="C22" s="125">
        <v>5786829.7999999998</v>
      </c>
      <c r="D22" s="126">
        <v>4422572.79</v>
      </c>
      <c r="E22" s="125">
        <v>2075151.03</v>
      </c>
      <c r="F22" s="126">
        <v>9263742.1299999971</v>
      </c>
      <c r="I22" s="117"/>
      <c r="J22" s="117"/>
      <c r="K22" s="117"/>
      <c r="L22" s="117"/>
    </row>
    <row r="23" spans="1:12">
      <c r="A23" s="127"/>
      <c r="B23" s="128" t="s">
        <v>140</v>
      </c>
      <c r="C23" s="129">
        <f>AVERAGE(C10:C22)</f>
        <v>5786829.799999998</v>
      </c>
      <c r="D23" s="130">
        <f>AVERAGE(D10:D22)</f>
        <v>4422572.79</v>
      </c>
      <c r="E23" s="131">
        <f t="shared" ref="E23:F23" si="0">AVERAGE(E10:E22)</f>
        <v>2075151.0300000003</v>
      </c>
      <c r="F23" s="130">
        <f t="shared" si="0"/>
        <v>9263742.1299999971</v>
      </c>
    </row>
    <row r="24" spans="1:12">
      <c r="A24" s="132"/>
      <c r="B24" s="133"/>
      <c r="C24" s="134"/>
      <c r="D24" s="134"/>
      <c r="E24" s="134"/>
      <c r="F24" s="134"/>
    </row>
    <row r="25" spans="1:12">
      <c r="A25" s="132"/>
      <c r="B25" s="133"/>
      <c r="C25" s="134"/>
      <c r="D25" s="134"/>
      <c r="E25" s="134"/>
      <c r="F25" s="134"/>
    </row>
    <row r="26" spans="1:12">
      <c r="A26" s="113" t="s">
        <v>141</v>
      </c>
      <c r="B26" s="114" t="str">
        <f>B10</f>
        <v>December 2017</v>
      </c>
      <c r="C26" s="115">
        <v>1368893.2125223344</v>
      </c>
      <c r="D26" s="116">
        <v>1150732.6417104991</v>
      </c>
      <c r="E26" s="115">
        <v>543101.80374166614</v>
      </c>
      <c r="F26" s="116">
        <v>1684967.6523165801</v>
      </c>
    </row>
    <row r="27" spans="1:12">
      <c r="A27" s="118" t="s">
        <v>142</v>
      </c>
      <c r="B27" s="119" t="str">
        <f>B11</f>
        <v>January 2018</v>
      </c>
      <c r="C27" s="120">
        <v>1381431.8307480011</v>
      </c>
      <c r="D27" s="121">
        <v>1160433.0041010824</v>
      </c>
      <c r="E27" s="120">
        <v>547646.74930141622</v>
      </c>
      <c r="F27" s="121">
        <v>1704957.4198806633</v>
      </c>
    </row>
    <row r="28" spans="1:12">
      <c r="A28" s="118"/>
      <c r="B28" s="135" t="s">
        <v>130</v>
      </c>
      <c r="C28" s="120">
        <v>1393970.4489736678</v>
      </c>
      <c r="D28" s="121">
        <v>1170133.3664916656</v>
      </c>
      <c r="E28" s="120">
        <v>552191.6948611663</v>
      </c>
      <c r="F28" s="121">
        <v>1724947.1874447465</v>
      </c>
    </row>
    <row r="29" spans="1:12">
      <c r="A29" s="118"/>
      <c r="B29" s="135" t="s">
        <v>131</v>
      </c>
      <c r="C29" s="120">
        <v>1406509.0671993345</v>
      </c>
      <c r="D29" s="121">
        <v>1179833.728882249</v>
      </c>
      <c r="E29" s="120">
        <v>556736.64042091637</v>
      </c>
      <c r="F29" s="121">
        <v>1744936.9550088297</v>
      </c>
    </row>
    <row r="30" spans="1:12">
      <c r="A30" s="118"/>
      <c r="B30" s="135" t="s">
        <v>132</v>
      </c>
      <c r="C30" s="120">
        <v>1419047.6854250012</v>
      </c>
      <c r="D30" s="121">
        <v>1189534.0912728324</v>
      </c>
      <c r="E30" s="120">
        <v>561281.58598066622</v>
      </c>
      <c r="F30" s="121">
        <v>1764926.7225729129</v>
      </c>
    </row>
    <row r="31" spans="1:12">
      <c r="A31" s="118"/>
      <c r="B31" s="135" t="s">
        <v>133</v>
      </c>
      <c r="C31" s="120">
        <v>1431586.3036506679</v>
      </c>
      <c r="D31" s="121">
        <v>1199234.4536634155</v>
      </c>
      <c r="E31" s="120">
        <v>565826.5315404163</v>
      </c>
      <c r="F31" s="121">
        <v>1784916.4901369961</v>
      </c>
    </row>
    <row r="32" spans="1:12">
      <c r="A32" s="118"/>
      <c r="B32" s="135" t="s">
        <v>134</v>
      </c>
      <c r="C32" s="120">
        <v>1444124.9218763346</v>
      </c>
      <c r="D32" s="121">
        <v>1208934.8160539989</v>
      </c>
      <c r="E32" s="120">
        <v>570371.47710016638</v>
      </c>
      <c r="F32" s="121">
        <v>1804906.2577010794</v>
      </c>
    </row>
    <row r="33" spans="1:6">
      <c r="A33" s="118"/>
      <c r="B33" s="135" t="s">
        <v>135</v>
      </c>
      <c r="C33" s="120">
        <v>1456663.5401020013</v>
      </c>
      <c r="D33" s="121">
        <v>1218635.178444582</v>
      </c>
      <c r="E33" s="120">
        <v>574916.42265991645</v>
      </c>
      <c r="F33" s="121">
        <v>1824896.0252651626</v>
      </c>
    </row>
    <row r="34" spans="1:6">
      <c r="A34" s="118"/>
      <c r="B34" s="135" t="s">
        <v>136</v>
      </c>
      <c r="C34" s="120">
        <v>1469202.158327668</v>
      </c>
      <c r="D34" s="121">
        <v>1228335.5408351654</v>
      </c>
      <c r="E34" s="120">
        <v>579461.36821966642</v>
      </c>
      <c r="F34" s="121">
        <v>1844885.7928292458</v>
      </c>
    </row>
    <row r="35" spans="1:6">
      <c r="A35" s="118"/>
      <c r="B35" s="135" t="s">
        <v>137</v>
      </c>
      <c r="C35" s="120">
        <v>1481740.7765533347</v>
      </c>
      <c r="D35" s="121">
        <v>1238035.9032257488</v>
      </c>
      <c r="E35" s="120">
        <v>584006.31377941649</v>
      </c>
      <c r="F35" s="121">
        <v>1864875.560393329</v>
      </c>
    </row>
    <row r="36" spans="1:6">
      <c r="A36" s="118"/>
      <c r="B36" s="135" t="s">
        <v>138</v>
      </c>
      <c r="C36" s="120">
        <v>1494279.3947790014</v>
      </c>
      <c r="D36" s="121">
        <v>1247736.2656163319</v>
      </c>
      <c r="E36" s="120">
        <v>588551.25933916646</v>
      </c>
      <c r="F36" s="121">
        <v>1884865.3279574122</v>
      </c>
    </row>
    <row r="37" spans="1:6">
      <c r="A37" s="118"/>
      <c r="B37" s="135" t="s">
        <v>139</v>
      </c>
      <c r="C37" s="120">
        <v>1506818.0130046681</v>
      </c>
      <c r="D37" s="121">
        <v>1257436.6280069153</v>
      </c>
      <c r="E37" s="120">
        <v>593096.20489891653</v>
      </c>
      <c r="F37" s="121">
        <v>1904855.0955214954</v>
      </c>
    </row>
    <row r="38" spans="1:6">
      <c r="A38" s="123"/>
      <c r="B38" s="124" t="str">
        <f>+B22</f>
        <v>December 2018</v>
      </c>
      <c r="C38" s="125">
        <v>1519356.6312303348</v>
      </c>
      <c r="D38" s="126">
        <v>1267136.9903974987</v>
      </c>
      <c r="E38" s="125">
        <v>597641.15045866638</v>
      </c>
      <c r="F38" s="126">
        <v>1924844.8630855787</v>
      </c>
    </row>
    <row r="39" spans="1:6">
      <c r="A39" s="127"/>
      <c r="B39" s="128" t="s">
        <v>140</v>
      </c>
      <c r="C39" s="136">
        <f t="shared" ref="C39:F39" si="1">AVERAGE(C26:C38)</f>
        <v>1444124.9218763348</v>
      </c>
      <c r="D39" s="130">
        <f t="shared" si="1"/>
        <v>1208934.8160539987</v>
      </c>
      <c r="E39" s="136">
        <f t="shared" si="1"/>
        <v>570371.47710016638</v>
      </c>
      <c r="F39" s="130">
        <f t="shared" si="1"/>
        <v>1804906.2577010791</v>
      </c>
    </row>
    <row r="40" spans="1:6">
      <c r="A40" s="132"/>
      <c r="B40" s="133"/>
      <c r="C40" s="134"/>
      <c r="D40" s="134"/>
      <c r="E40" s="134"/>
      <c r="F40" s="134"/>
    </row>
    <row r="41" spans="1:6">
      <c r="A41" s="132"/>
      <c r="B41" s="137"/>
      <c r="C41" s="138"/>
      <c r="D41" s="138"/>
      <c r="E41" s="138"/>
      <c r="F41" s="138"/>
    </row>
    <row r="42" spans="1:6">
      <c r="A42" s="132"/>
      <c r="B42" s="139"/>
      <c r="C42" s="140"/>
      <c r="D42" s="140"/>
      <c r="E42" s="140"/>
      <c r="F42" s="140"/>
    </row>
    <row r="43" spans="1:6">
      <c r="A43" s="113" t="s">
        <v>143</v>
      </c>
      <c r="B43" s="141" t="str">
        <f>B10</f>
        <v>December 2017</v>
      </c>
      <c r="C43" s="142">
        <f t="shared" ref="C43:F55" si="2">+C10-C26</f>
        <v>4417936.5874776654</v>
      </c>
      <c r="D43" s="116">
        <f t="shared" si="2"/>
        <v>3271840.1482895007</v>
      </c>
      <c r="E43" s="142">
        <f t="shared" si="2"/>
        <v>1532049.2262583338</v>
      </c>
      <c r="F43" s="116">
        <f t="shared" si="2"/>
        <v>7578774.4776834175</v>
      </c>
    </row>
    <row r="44" spans="1:6">
      <c r="A44" s="118" t="s">
        <v>144</v>
      </c>
      <c r="B44" s="143" t="str">
        <f>B11</f>
        <v>January 2018</v>
      </c>
      <c r="C44" s="144">
        <f t="shared" si="2"/>
        <v>4405397.9692519987</v>
      </c>
      <c r="D44" s="121">
        <f t="shared" si="2"/>
        <v>3262139.7858989174</v>
      </c>
      <c r="E44" s="144">
        <f t="shared" si="2"/>
        <v>1527504.2806985839</v>
      </c>
      <c r="F44" s="121">
        <f t="shared" si="2"/>
        <v>7558784.710119334</v>
      </c>
    </row>
    <row r="45" spans="1:6">
      <c r="A45" s="118"/>
      <c r="B45" s="145" t="s">
        <v>130</v>
      </c>
      <c r="C45" s="144">
        <f t="shared" si="2"/>
        <v>4392859.351026332</v>
      </c>
      <c r="D45" s="121">
        <f t="shared" si="2"/>
        <v>3252439.4235083344</v>
      </c>
      <c r="E45" s="144">
        <f t="shared" si="2"/>
        <v>1522959.3351388336</v>
      </c>
      <c r="F45" s="121">
        <f t="shared" si="2"/>
        <v>7538794.9425552506</v>
      </c>
    </row>
    <row r="46" spans="1:6">
      <c r="A46" s="118"/>
      <c r="B46" s="145" t="s">
        <v>131</v>
      </c>
      <c r="C46" s="144">
        <f t="shared" si="2"/>
        <v>4380320.7328006653</v>
      </c>
      <c r="D46" s="121">
        <f t="shared" si="2"/>
        <v>3242739.0611177511</v>
      </c>
      <c r="E46" s="144">
        <f t="shared" si="2"/>
        <v>1518414.3895790838</v>
      </c>
      <c r="F46" s="121">
        <f t="shared" si="2"/>
        <v>7518805.1749911672</v>
      </c>
    </row>
    <row r="47" spans="1:6">
      <c r="A47" s="118"/>
      <c r="B47" s="145" t="s">
        <v>132</v>
      </c>
      <c r="C47" s="144">
        <f t="shared" si="2"/>
        <v>4367782.1145749986</v>
      </c>
      <c r="D47" s="121">
        <f t="shared" si="2"/>
        <v>3233038.6987271677</v>
      </c>
      <c r="E47" s="144">
        <f t="shared" si="2"/>
        <v>1513869.4440193339</v>
      </c>
      <c r="F47" s="121">
        <f t="shared" si="2"/>
        <v>7498815.4074270837</v>
      </c>
    </row>
    <row r="48" spans="1:6">
      <c r="A48" s="118"/>
      <c r="B48" s="145" t="s">
        <v>133</v>
      </c>
      <c r="C48" s="144">
        <f t="shared" si="2"/>
        <v>4355243.4963493319</v>
      </c>
      <c r="D48" s="121">
        <f t="shared" si="2"/>
        <v>3223338.3363365848</v>
      </c>
      <c r="E48" s="144">
        <f t="shared" si="2"/>
        <v>1509324.4984595836</v>
      </c>
      <c r="F48" s="121">
        <f t="shared" si="2"/>
        <v>7478825.6398630012</v>
      </c>
    </row>
    <row r="49" spans="1:6">
      <c r="A49" s="118"/>
      <c r="B49" s="145" t="s">
        <v>134</v>
      </c>
      <c r="C49" s="144">
        <f t="shared" si="2"/>
        <v>4342704.8781236652</v>
      </c>
      <c r="D49" s="121">
        <f t="shared" si="2"/>
        <v>3213637.9739460014</v>
      </c>
      <c r="E49" s="144">
        <f t="shared" si="2"/>
        <v>1504779.5528998338</v>
      </c>
      <c r="F49" s="121">
        <f t="shared" si="2"/>
        <v>7458835.8722989177</v>
      </c>
    </row>
    <row r="50" spans="1:6">
      <c r="A50" s="118"/>
      <c r="B50" s="145" t="s">
        <v>135</v>
      </c>
      <c r="C50" s="144">
        <f t="shared" si="2"/>
        <v>4330166.2598979985</v>
      </c>
      <c r="D50" s="121">
        <f t="shared" si="2"/>
        <v>3203937.611555418</v>
      </c>
      <c r="E50" s="144">
        <f t="shared" si="2"/>
        <v>1500234.6073400835</v>
      </c>
      <c r="F50" s="121">
        <f t="shared" si="2"/>
        <v>7438846.1047348343</v>
      </c>
    </row>
    <row r="51" spans="1:6">
      <c r="A51" s="118"/>
      <c r="B51" s="145" t="s">
        <v>136</v>
      </c>
      <c r="C51" s="144">
        <f t="shared" si="2"/>
        <v>4317627.6416723318</v>
      </c>
      <c r="D51" s="121">
        <f t="shared" si="2"/>
        <v>3194237.2491648346</v>
      </c>
      <c r="E51" s="144">
        <f t="shared" si="2"/>
        <v>1495689.6617803336</v>
      </c>
      <c r="F51" s="121">
        <f t="shared" si="2"/>
        <v>7418856.3371707518</v>
      </c>
    </row>
    <row r="52" spans="1:6">
      <c r="A52" s="118"/>
      <c r="B52" s="145" t="s">
        <v>137</v>
      </c>
      <c r="C52" s="144">
        <f t="shared" si="2"/>
        <v>4305089.0234466651</v>
      </c>
      <c r="D52" s="121">
        <f t="shared" si="2"/>
        <v>3184536.8867742512</v>
      </c>
      <c r="E52" s="144">
        <f t="shared" si="2"/>
        <v>1491144.7162205835</v>
      </c>
      <c r="F52" s="121">
        <f t="shared" si="2"/>
        <v>7398866.5696066683</v>
      </c>
    </row>
    <row r="53" spans="1:6">
      <c r="A53" s="118"/>
      <c r="B53" s="145" t="s">
        <v>138</v>
      </c>
      <c r="C53" s="144">
        <f t="shared" si="2"/>
        <v>4292550.4052209985</v>
      </c>
      <c r="D53" s="121">
        <f t="shared" si="2"/>
        <v>3174836.5243836679</v>
      </c>
      <c r="E53" s="144">
        <f t="shared" si="2"/>
        <v>1486599.7706608335</v>
      </c>
      <c r="F53" s="121">
        <f t="shared" si="2"/>
        <v>7378876.8020425849</v>
      </c>
    </row>
    <row r="54" spans="1:6">
      <c r="A54" s="118"/>
      <c r="B54" s="145" t="s">
        <v>139</v>
      </c>
      <c r="C54" s="144">
        <f t="shared" si="2"/>
        <v>4280011.7869953318</v>
      </c>
      <c r="D54" s="121">
        <f t="shared" si="2"/>
        <v>3165136.1619930845</v>
      </c>
      <c r="E54" s="144">
        <f t="shared" si="2"/>
        <v>1482054.8251010836</v>
      </c>
      <c r="F54" s="121">
        <f t="shared" si="2"/>
        <v>7358887.0344785014</v>
      </c>
    </row>
    <row r="55" spans="1:6">
      <c r="A55" s="123"/>
      <c r="B55" s="146" t="str">
        <f>+B38</f>
        <v>December 2018</v>
      </c>
      <c r="C55" s="147">
        <f t="shared" si="2"/>
        <v>4267473.1687696651</v>
      </c>
      <c r="D55" s="126">
        <f t="shared" si="2"/>
        <v>3155435.7996025011</v>
      </c>
      <c r="E55" s="147">
        <f t="shared" si="2"/>
        <v>1477509.8795413338</v>
      </c>
      <c r="F55" s="126">
        <f t="shared" si="2"/>
        <v>7338897.266914418</v>
      </c>
    </row>
    <row r="56" spans="1:6">
      <c r="A56" s="127"/>
      <c r="B56" s="128" t="s">
        <v>140</v>
      </c>
      <c r="C56" s="129">
        <f>AVERAGE(C43:C55)</f>
        <v>4342704.8781236652</v>
      </c>
      <c r="D56" s="130">
        <f>AVERAGE(D43:D55)</f>
        <v>3213637.9739460009</v>
      </c>
      <c r="E56" s="131">
        <f t="shared" ref="E56:F56" si="3">AVERAGE(E43:E55)</f>
        <v>1504779.5528998338</v>
      </c>
      <c r="F56" s="130">
        <f t="shared" si="3"/>
        <v>7458835.8722989168</v>
      </c>
    </row>
    <row r="57" spans="1:6">
      <c r="A57" s="127"/>
      <c r="B57" s="148"/>
      <c r="C57" s="149"/>
      <c r="D57" s="149"/>
      <c r="E57" s="149"/>
      <c r="F57" s="149"/>
    </row>
    <row r="58" spans="1:6">
      <c r="A58" s="127"/>
      <c r="B58" s="150"/>
      <c r="C58" s="151"/>
      <c r="D58" s="151"/>
      <c r="E58" s="151"/>
      <c r="F58" s="151"/>
    </row>
    <row r="59" spans="1:6">
      <c r="A59" s="152" t="s">
        <v>145</v>
      </c>
      <c r="B59" s="153" t="s">
        <v>71</v>
      </c>
      <c r="C59" s="154">
        <f>+C38-C26</f>
        <v>150463.41870800033</v>
      </c>
      <c r="D59" s="155">
        <f>+D38-D26</f>
        <v>116404.34868699964</v>
      </c>
      <c r="E59" s="154">
        <f>+E38-E26</f>
        <v>54539.34671700024</v>
      </c>
      <c r="F59" s="155">
        <f>+F38-F26</f>
        <v>239877.2107689986</v>
      </c>
    </row>
    <row r="60" spans="1:6">
      <c r="A60" s="123" t="s">
        <v>146</v>
      </c>
      <c r="B60" s="156" t="s">
        <v>147</v>
      </c>
      <c r="C60" s="147">
        <v>0</v>
      </c>
      <c r="D60" s="121">
        <v>0</v>
      </c>
      <c r="E60" s="147">
        <v>0</v>
      </c>
      <c r="F60" s="121">
        <v>0</v>
      </c>
    </row>
    <row r="61" spans="1:6">
      <c r="A61" s="100"/>
      <c r="B61" s="128" t="s">
        <v>148</v>
      </c>
      <c r="C61" s="157">
        <f>+C59+C60</f>
        <v>150463.41870800033</v>
      </c>
      <c r="D61" s="158">
        <f>+D59+D60</f>
        <v>116404.34868699964</v>
      </c>
      <c r="E61" s="157">
        <f t="shared" ref="E61:F61" si="4">+E59+E60</f>
        <v>54539.34671700024</v>
      </c>
      <c r="F61" s="158">
        <f t="shared" si="4"/>
        <v>239877.2107689986</v>
      </c>
    </row>
    <row r="62" spans="1:6">
      <c r="A62" s="159"/>
      <c r="B62" s="159"/>
      <c r="C62" s="159"/>
      <c r="D62" s="159"/>
      <c r="E62" s="160"/>
      <c r="F62" s="159"/>
    </row>
    <row r="63" spans="1:6">
      <c r="A63" s="102"/>
      <c r="B63" s="102"/>
      <c r="C63" s="102"/>
      <c r="D63" s="102"/>
      <c r="E63" s="102"/>
      <c r="F63" s="102"/>
    </row>
  </sheetData>
  <dataValidations count="1">
    <dataValidation type="list" allowBlank="1" showInputMessage="1" showErrorMessage="1" sqref="C9:F9">
      <formula1>$G$6:$G$7</formula1>
    </dataValidation>
  </dataValidations>
  <pageMargins left="0.75" right="0.5" top="0.75" bottom="0.5" header="0.28000000000000003" footer="0.17"/>
  <pageSetup scale="69" orientation="landscape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D42"/>
  <sheetViews>
    <sheetView showGridLines="0" zoomScale="85" zoomScaleNormal="85" zoomScaleSheetLayoutView="85" workbookViewId="0">
      <selection activeCell="M95" sqref="M95"/>
    </sheetView>
  </sheetViews>
  <sheetFormatPr defaultRowHeight="12.75"/>
  <cols>
    <col min="1" max="2" width="9.140625" style="101"/>
    <col min="3" max="3" width="11.28515625" style="101" bestFit="1" customWidth="1"/>
    <col min="4" max="4" width="118.5703125" style="101" bestFit="1" customWidth="1"/>
    <col min="5" max="16384" width="9.140625" style="101"/>
  </cols>
  <sheetData>
    <row r="1" spans="1:4">
      <c r="A1" s="161" t="s">
        <v>149</v>
      </c>
      <c r="B1" s="161"/>
    </row>
    <row r="3" spans="1:4" ht="25.5">
      <c r="A3" s="162" t="s">
        <v>117</v>
      </c>
      <c r="B3" s="163" t="s">
        <v>150</v>
      </c>
      <c r="C3" s="162" t="s">
        <v>151</v>
      </c>
      <c r="D3" s="163" t="s">
        <v>152</v>
      </c>
    </row>
    <row r="4" spans="1:4">
      <c r="A4" s="164">
        <v>612</v>
      </c>
      <c r="B4" s="165">
        <v>1279</v>
      </c>
      <c r="C4" s="165" t="s">
        <v>86</v>
      </c>
      <c r="D4" s="165" t="s">
        <v>153</v>
      </c>
    </row>
    <row r="5" spans="1:4">
      <c r="A5" s="164">
        <v>612</v>
      </c>
      <c r="B5" s="165">
        <v>2999</v>
      </c>
      <c r="C5" s="165" t="s">
        <v>86</v>
      </c>
      <c r="D5" s="165" t="s">
        <v>154</v>
      </c>
    </row>
    <row r="6" spans="1:4">
      <c r="A6" s="166">
        <v>1551</v>
      </c>
      <c r="B6" s="167">
        <v>2650</v>
      </c>
      <c r="C6" s="167" t="s">
        <v>88</v>
      </c>
      <c r="D6" s="167" t="s">
        <v>155</v>
      </c>
    </row>
    <row r="7" spans="1:4">
      <c r="A7" s="166">
        <v>1615</v>
      </c>
      <c r="B7" s="167">
        <v>2667</v>
      </c>
      <c r="C7" s="167" t="s">
        <v>86</v>
      </c>
      <c r="D7" s="167" t="s">
        <v>156</v>
      </c>
    </row>
    <row r="8" spans="1:4">
      <c r="A8" s="166">
        <v>1615</v>
      </c>
      <c r="B8" s="167">
        <v>2668</v>
      </c>
      <c r="C8" s="167" t="s">
        <v>86</v>
      </c>
      <c r="D8" s="167" t="s">
        <v>157</v>
      </c>
    </row>
    <row r="9" spans="1:4">
      <c r="A9" s="166">
        <v>1615</v>
      </c>
      <c r="B9" s="167">
        <v>2665</v>
      </c>
      <c r="C9" s="167" t="s">
        <v>86</v>
      </c>
      <c r="D9" s="167" t="s">
        <v>158</v>
      </c>
    </row>
    <row r="10" spans="1:4">
      <c r="A10" s="166">
        <v>2322</v>
      </c>
      <c r="B10" s="167">
        <v>4248</v>
      </c>
      <c r="C10" s="167" t="s">
        <v>92</v>
      </c>
      <c r="D10" s="167" t="s">
        <v>159</v>
      </c>
    </row>
    <row r="11" spans="1:4">
      <c r="A11" s="167"/>
      <c r="B11" s="167"/>
      <c r="C11" s="167"/>
      <c r="D11" s="167"/>
    </row>
    <row r="12" spans="1:4">
      <c r="A12" s="167"/>
      <c r="B12" s="167"/>
      <c r="C12" s="167"/>
      <c r="D12" s="167"/>
    </row>
    <row r="13" spans="1:4">
      <c r="A13" s="167"/>
      <c r="B13" s="167"/>
      <c r="C13" s="167"/>
      <c r="D13" s="167"/>
    </row>
    <row r="14" spans="1:4">
      <c r="A14" s="167"/>
      <c r="B14" s="167"/>
      <c r="C14" s="167"/>
      <c r="D14" s="167"/>
    </row>
    <row r="15" spans="1:4">
      <c r="A15" s="167"/>
      <c r="B15" s="167"/>
      <c r="C15" s="167"/>
      <c r="D15" s="167"/>
    </row>
    <row r="16" spans="1:4">
      <c r="A16" s="167"/>
      <c r="B16" s="167"/>
      <c r="C16" s="167"/>
      <c r="D16" s="167"/>
    </row>
    <row r="17" spans="1:4">
      <c r="A17" s="167"/>
      <c r="B17" s="167"/>
      <c r="C17" s="167"/>
      <c r="D17" s="167"/>
    </row>
    <row r="18" spans="1:4">
      <c r="A18" s="167"/>
      <c r="B18" s="167"/>
      <c r="C18" s="167"/>
      <c r="D18" s="167"/>
    </row>
    <row r="19" spans="1:4">
      <c r="A19" s="167"/>
      <c r="B19" s="167"/>
      <c r="C19" s="167"/>
      <c r="D19" s="167"/>
    </row>
    <row r="20" spans="1:4">
      <c r="A20" s="167"/>
      <c r="B20" s="167"/>
      <c r="C20" s="167"/>
      <c r="D20" s="167"/>
    </row>
    <row r="21" spans="1:4">
      <c r="A21" s="167"/>
      <c r="B21" s="167"/>
      <c r="C21" s="167"/>
      <c r="D21" s="167"/>
    </row>
    <row r="22" spans="1:4">
      <c r="A22" s="167"/>
      <c r="B22" s="167"/>
      <c r="C22" s="167"/>
      <c r="D22" s="167"/>
    </row>
    <row r="23" spans="1:4">
      <c r="A23" s="167"/>
      <c r="B23" s="167"/>
      <c r="C23" s="167"/>
      <c r="D23" s="167"/>
    </row>
    <row r="24" spans="1:4">
      <c r="A24" s="167"/>
      <c r="B24" s="167"/>
      <c r="C24" s="167"/>
      <c r="D24" s="167"/>
    </row>
    <row r="25" spans="1:4">
      <c r="A25" s="167"/>
      <c r="B25" s="167"/>
      <c r="C25" s="167"/>
      <c r="D25" s="167"/>
    </row>
    <row r="26" spans="1:4">
      <c r="A26" s="167"/>
      <c r="B26" s="167"/>
      <c r="C26" s="167"/>
      <c r="D26" s="167"/>
    </row>
    <row r="27" spans="1:4">
      <c r="A27" s="167"/>
      <c r="B27" s="167"/>
      <c r="C27" s="167"/>
      <c r="D27" s="167"/>
    </row>
    <row r="28" spans="1:4">
      <c r="A28" s="167"/>
      <c r="B28" s="167"/>
      <c r="C28" s="167"/>
      <c r="D28" s="167"/>
    </row>
    <row r="29" spans="1:4">
      <c r="A29" s="167"/>
      <c r="B29" s="167"/>
      <c r="C29" s="167"/>
      <c r="D29" s="167"/>
    </row>
    <row r="30" spans="1:4">
      <c r="A30" s="167"/>
      <c r="B30" s="167"/>
      <c r="C30" s="167"/>
      <c r="D30" s="167"/>
    </row>
    <row r="31" spans="1:4">
      <c r="A31" s="167"/>
      <c r="B31" s="167"/>
      <c r="C31" s="167"/>
      <c r="D31" s="167"/>
    </row>
    <row r="32" spans="1:4">
      <c r="A32" s="167"/>
      <c r="B32" s="167"/>
      <c r="C32" s="167"/>
      <c r="D32" s="167"/>
    </row>
    <row r="33" spans="1:4">
      <c r="A33" s="167"/>
      <c r="B33" s="167"/>
      <c r="C33" s="167"/>
      <c r="D33" s="167"/>
    </row>
    <row r="34" spans="1:4">
      <c r="A34" s="167"/>
      <c r="B34" s="167"/>
      <c r="C34" s="167"/>
      <c r="D34" s="167"/>
    </row>
    <row r="35" spans="1:4">
      <c r="A35" s="167"/>
      <c r="B35" s="167"/>
      <c r="C35" s="167"/>
      <c r="D35" s="167"/>
    </row>
    <row r="36" spans="1:4">
      <c r="A36" s="167"/>
      <c r="B36" s="167"/>
      <c r="C36" s="167"/>
      <c r="D36" s="167"/>
    </row>
    <row r="37" spans="1:4">
      <c r="A37" s="167"/>
      <c r="B37" s="167"/>
      <c r="C37" s="167"/>
      <c r="D37" s="167"/>
    </row>
    <row r="38" spans="1:4">
      <c r="A38" s="167"/>
      <c r="B38" s="167"/>
      <c r="C38" s="167"/>
      <c r="D38" s="167"/>
    </row>
    <row r="39" spans="1:4">
      <c r="A39" s="167"/>
      <c r="B39" s="167"/>
      <c r="C39" s="167"/>
      <c r="D39" s="167"/>
    </row>
    <row r="40" spans="1:4">
      <c r="A40" s="167"/>
      <c r="B40" s="167"/>
      <c r="C40" s="167"/>
      <c r="D40" s="167"/>
    </row>
    <row r="41" spans="1:4">
      <c r="A41" s="167"/>
      <c r="B41" s="167"/>
      <c r="C41" s="167"/>
      <c r="D41" s="167"/>
    </row>
    <row r="42" spans="1:4">
      <c r="A42" s="167"/>
      <c r="B42" s="167"/>
      <c r="C42" s="167"/>
      <c r="D42" s="167"/>
    </row>
  </sheetData>
  <pageMargins left="0.75" right="0.5" top="0.75" bottom="0.5" header="0.28000000000000003" footer="0.17"/>
  <pageSetup scale="83" orientation="landscape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Attach GG</vt:lpstr>
      <vt:lpstr>GG_Forward Rate TO Support Data</vt:lpstr>
      <vt:lpstr>GG_Project Descriptions</vt:lpstr>
      <vt:lpstr>'Attach GG'!Print_Area</vt:lpstr>
      <vt:lpstr>'GG_Forward Rate TO Support Data'!Print_Area</vt:lpstr>
      <vt:lpstr>'GG_Project Descriptions'!Print_Area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 \ Kelleen \ M</dc:creator>
  <cp:lastModifiedBy>Krupa \ Kelleen \ M</cp:lastModifiedBy>
  <cp:lastPrinted>2017-11-29T17:03:01Z</cp:lastPrinted>
  <dcterms:created xsi:type="dcterms:W3CDTF">2017-11-28T16:24:22Z</dcterms:created>
  <dcterms:modified xsi:type="dcterms:W3CDTF">2017-11-29T20:48:20Z</dcterms:modified>
</cp:coreProperties>
</file>