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sipma\AppData\Roaming\OpenText\OTEdit\EC_production\c2743600\"/>
    </mc:Choice>
  </mc:AlternateContent>
  <bookViews>
    <workbookView xWindow="0" yWindow="0" windowWidth="23040" windowHeight="9972" tabRatio="874"/>
  </bookViews>
  <sheets>
    <sheet name="Nonlevelized-EIA 412" sheetId="35" r:id="rId1"/>
    <sheet name="Schedule 2" sheetId="28" r:id="rId2"/>
    <sheet name="Schedule 3" sheetId="29" r:id="rId3"/>
    <sheet name="Schedule 4" sheetId="30" r:id="rId4"/>
    <sheet name="Depreciation Schedule" sheetId="38" r:id="rId5"/>
    <sheet name="Schedule 5" sheetId="31" r:id="rId6"/>
    <sheet name="Schedule 7" sheetId="32" r:id="rId7"/>
    <sheet name="Detailed Income Statement" sheetId="11" r:id="rId8"/>
    <sheet name="Salaries" sheetId="7" r:id="rId9"/>
    <sheet name="Acct 456.1" sheetId="37" r:id="rId10"/>
    <sheet name="Other Data" sheetId="34"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__C_._RIGHT_">#REF!</definedName>
    <definedName name="\C">#REF!</definedName>
    <definedName name="\D">#REF!</definedName>
    <definedName name="\E">#REF!</definedName>
    <definedName name="\p" localSheetId="4">#REF!</definedName>
    <definedName name="\p" localSheetId="0">#REF!</definedName>
    <definedName name="\p">#REF!</definedName>
    <definedName name="\S">#REF!</definedName>
    <definedName name="\U">#REF!</definedName>
    <definedName name="\V">#REF!</definedName>
    <definedName name="\W">#REF!</definedName>
    <definedName name="____C_._DOWN_">#REF!</definedName>
    <definedName name="__123Graph_A" localSheetId="0" hidden="1">[1]Sheet3!#REF!</definedName>
    <definedName name="__123Graph_A" hidden="1">[1]Sheet3!#REF!</definedName>
    <definedName name="__123Graph_A1991" localSheetId="0" hidden="1">[1]Sheet3!#REF!</definedName>
    <definedName name="__123Graph_A1991" hidden="1">[1]Sheet3!#REF!</definedName>
    <definedName name="__123Graph_A1992" localSheetId="0" hidden="1">[1]Sheet3!#REF!</definedName>
    <definedName name="__123Graph_A1992" hidden="1">[1]Sheet3!#REF!</definedName>
    <definedName name="__123Graph_A1993" localSheetId="0" hidden="1">[1]Sheet3!#REF!</definedName>
    <definedName name="__123Graph_A1993" hidden="1">[1]Sheet3!#REF!</definedName>
    <definedName name="__123Graph_A1994" localSheetId="0" hidden="1">[1]Sheet3!#REF!</definedName>
    <definedName name="__123Graph_A1994" hidden="1">[1]Sheet3!#REF!</definedName>
    <definedName name="__123Graph_A1995" localSheetId="0" hidden="1">[1]Sheet3!#REF!</definedName>
    <definedName name="__123Graph_A1995" hidden="1">[1]Sheet3!#REF!</definedName>
    <definedName name="__123Graph_A1996" localSheetId="0" hidden="1">[1]Sheet3!#REF!</definedName>
    <definedName name="__123Graph_A1996" hidden="1">[1]Sheet3!#REF!</definedName>
    <definedName name="__123Graph_ABAR" localSheetId="0" hidden="1">[1]Sheet3!#REF!</definedName>
    <definedName name="__123Graph_ABAR" hidden="1">[1]Sheet3!#REF!</definedName>
    <definedName name="__123Graph_B" localSheetId="0" hidden="1">[1]Sheet3!#REF!</definedName>
    <definedName name="__123Graph_B" hidden="1">[1]Sheet3!#REF!</definedName>
    <definedName name="__123Graph_B1991" localSheetId="0" hidden="1">[1]Sheet3!#REF!</definedName>
    <definedName name="__123Graph_B1991" hidden="1">[1]Sheet3!#REF!</definedName>
    <definedName name="__123Graph_B1992" localSheetId="0" hidden="1">[1]Sheet3!#REF!</definedName>
    <definedName name="__123Graph_B1992" hidden="1">[1]Sheet3!#REF!</definedName>
    <definedName name="__123Graph_B1993" localSheetId="0" hidden="1">[1]Sheet3!#REF!</definedName>
    <definedName name="__123Graph_B1993" hidden="1">[1]Sheet3!#REF!</definedName>
    <definedName name="__123Graph_B1994" localSheetId="0" hidden="1">[1]Sheet3!#REF!</definedName>
    <definedName name="__123Graph_B1994" hidden="1">[1]Sheet3!#REF!</definedName>
    <definedName name="__123Graph_B1995" localSheetId="0" hidden="1">[1]Sheet3!#REF!</definedName>
    <definedName name="__123Graph_B1995" hidden="1">[1]Sheet3!#REF!</definedName>
    <definedName name="__123Graph_B1996" localSheetId="0" hidden="1">[1]Sheet3!#REF!</definedName>
    <definedName name="__123Graph_B1996" hidden="1">[1]Sheet3!#REF!</definedName>
    <definedName name="__123Graph_BBAR" localSheetId="0" hidden="1">[1]Sheet3!#REF!</definedName>
    <definedName name="__123Graph_BBAR" hidden="1">[1]Sheet3!#REF!</definedName>
    <definedName name="__123Graph_CBAR" localSheetId="0" hidden="1">[1]Sheet3!#REF!</definedName>
    <definedName name="__123Graph_CBAR" hidden="1">[1]Sheet3!#REF!</definedName>
    <definedName name="__123Graph_DBAR" localSheetId="0" hidden="1">[1]Sheet3!#REF!</definedName>
    <definedName name="__123Graph_DBAR" hidden="1">[1]Sheet3!#REF!</definedName>
    <definedName name="__123Graph_EBAR" localSheetId="0" hidden="1">[1]Sheet3!#REF!</definedName>
    <definedName name="__123Graph_EBAR" hidden="1">[1]Sheet3!#REF!</definedName>
    <definedName name="__123Graph_FBAR" localSheetId="0" hidden="1">[1]Sheet3!#REF!</definedName>
    <definedName name="__123Graph_FBAR" hidden="1">[1]Sheet3!#REF!</definedName>
    <definedName name="__123Graph_X" localSheetId="0" hidden="1">[1]Sheet3!#REF!</definedName>
    <definedName name="__123Graph_X" hidden="1">[1]Sheet3!#REF!</definedName>
    <definedName name="__123Graph_X1991" localSheetId="0" hidden="1">[1]Sheet3!#REF!</definedName>
    <definedName name="__123Graph_X1991" hidden="1">[1]Sheet3!#REF!</definedName>
    <definedName name="__123Graph_X1992" localSheetId="0" hidden="1">[1]Sheet3!#REF!</definedName>
    <definedName name="__123Graph_X1992" hidden="1">[1]Sheet3!#REF!</definedName>
    <definedName name="__123Graph_X1993" localSheetId="0" hidden="1">[1]Sheet3!#REF!</definedName>
    <definedName name="__123Graph_X1993" hidden="1">[1]Sheet3!#REF!</definedName>
    <definedName name="__123Graph_X1994" localSheetId="0" hidden="1">[1]Sheet3!#REF!</definedName>
    <definedName name="__123Graph_X1994" hidden="1">[1]Sheet3!#REF!</definedName>
    <definedName name="__123Graph_X1995" localSheetId="0" hidden="1">[1]Sheet3!#REF!</definedName>
    <definedName name="__123Graph_X1995" hidden="1">[1]Sheet3!#REF!</definedName>
    <definedName name="__123Graph_X1996" localSheetId="0" hidden="1">[1]Sheet3!#REF!</definedName>
    <definedName name="__123Graph_X1996" hidden="1">[1]Sheet3!#REF!</definedName>
    <definedName name="_Check_Input" localSheetId="4">#REF!</definedName>
    <definedName name="_Check_Input" localSheetId="10">#REF!</definedName>
    <definedName name="_Check_Input">#REF!</definedName>
    <definedName name="_Checks">#REF!</definedName>
    <definedName name="_CurrCase" localSheetId="0">[2]DANDE!#REF!</definedName>
    <definedName name="_CurrCase" localSheetId="10">[3]DANDE!#REF!</definedName>
    <definedName name="_CurrCase">[4]DANDE!#REF!</definedName>
    <definedName name="_Data_Query" localSheetId="4">#REF!</definedName>
    <definedName name="_Data_Query" localSheetId="0">#REF!</definedName>
    <definedName name="_Data_Query" localSheetId="10">#REF!</definedName>
    <definedName name="_Data_Query">#REF!</definedName>
    <definedName name="_Data_Query2" localSheetId="4">#REF!</definedName>
    <definedName name="_Data_Query2" localSheetId="10">#REF!</definedName>
    <definedName name="_Data_Query2">#REF!</definedName>
    <definedName name="_DATE_87__?___?">#REF!</definedName>
    <definedName name="_End_Yr" localSheetId="4">#REF!</definedName>
    <definedName name="_End_Yr" localSheetId="10">#REF!</definedName>
    <definedName name="_End_Yr">#REF!</definedName>
    <definedName name="_EndYr2">#REF!</definedName>
    <definedName name="_FC_ID">#REF!</definedName>
    <definedName name="_FC_Query">#REF!</definedName>
    <definedName name="_FC_Table">#REF!</definedName>
    <definedName name="_FEB01" localSheetId="4" hidden="1">{#N/A,#N/A,FALSE,"EMPPAY"}</definedName>
    <definedName name="_FEB01" localSheetId="0" hidden="1">{#N/A,#N/A,FALSE,"EMPPAY"}</definedName>
    <definedName name="_FEB01" hidden="1">{#N/A,#N/A,FALSE,"EMPPAY"}</definedName>
    <definedName name="_Fill" hidden="1">'[5]Exp Detail'!#REF!</definedName>
    <definedName name="_FS_R">#REF!</definedName>
    <definedName name="_JAN01" localSheetId="4" hidden="1">{#N/A,#N/A,FALSE,"EMPPAY"}</definedName>
    <definedName name="_JAN01" localSheetId="0" hidden="1">{#N/A,#N/A,FALSE,"EMPPAY"}</definedName>
    <definedName name="_JAN01" hidden="1">{#N/A,#N/A,FALSE,"EMPPAY"}</definedName>
    <definedName name="_JAN2001" localSheetId="4" hidden="1">{#N/A,#N/A,FALSE,"EMPPAY"}</definedName>
    <definedName name="_JAN2001" localSheetId="0" hidden="1">{#N/A,#N/A,FALSE,"EMPPAY"}</definedName>
    <definedName name="_JAN2001" hidden="1">{#N/A,#N/A,FALSE,"EMPPAY"}</definedName>
    <definedName name="_Key1" hidden="1">'[5]Exp Detail'!#REF!</definedName>
    <definedName name="_lookup1">#REF!</definedName>
    <definedName name="_lookup2">#REF!</definedName>
    <definedName name="_lookup3">#REF!</definedName>
    <definedName name="_Meter_Pt" localSheetId="4">#REF!</definedName>
    <definedName name="_Meter_Pt" localSheetId="0">#REF!</definedName>
    <definedName name="_Meter_Pt" localSheetId="10">#REF!</definedName>
    <definedName name="_Meter_Pt">#REF!</definedName>
    <definedName name="_Order1" hidden="1">255</definedName>
    <definedName name="_PPR_?__AGAQ">#REF!</definedName>
    <definedName name="_Query1a" localSheetId="4">#REF!</definedName>
    <definedName name="_Query1a" localSheetId="0">#REF!</definedName>
    <definedName name="_Query1a" localSheetId="10">#REF!</definedName>
    <definedName name="_Query1a">#REF!</definedName>
    <definedName name="_Query1b" localSheetId="4">#REF!</definedName>
    <definedName name="_Query1b" localSheetId="10">#REF!</definedName>
    <definedName name="_Query1b">#REF!</definedName>
    <definedName name="_Query2a">#REF!</definedName>
    <definedName name="_Query2b">#REF!</definedName>
    <definedName name="_RE_">#REF!</definedName>
    <definedName name="_RFD1__WCS10_">#REF!</definedName>
    <definedName name="_RunCase" localSheetId="0">[2]DANDE!#REF!</definedName>
    <definedName name="_RunCase" localSheetId="10">[3]DANDE!#REF!</definedName>
    <definedName name="_RunCase">[4]DANDE!#REF!</definedName>
    <definedName name="_Sort" hidden="1">'[5]Exp Detail'!#REF!</definedName>
    <definedName name="_Split_Mthd" localSheetId="4">#REF!</definedName>
    <definedName name="_Split_Mthd" localSheetId="0">#REF!</definedName>
    <definedName name="_Split_Mthd" localSheetId="10">#REF!</definedName>
    <definedName name="_Split_Mthd">#REF!</definedName>
    <definedName name="_Start_Yr" localSheetId="4">#REF!</definedName>
    <definedName name="_Start_Yr" localSheetId="10">#REF!</definedName>
    <definedName name="_Start_Yr">#REF!</definedName>
    <definedName name="_StartYr2" localSheetId="4">#REF!</definedName>
    <definedName name="_StartYr2" localSheetId="10">#REF!</definedName>
    <definedName name="_StartYr2">#REF!</definedName>
    <definedName name="_WCS_?__">#REF!</definedName>
    <definedName name="_WIC_">#REF!</definedName>
    <definedName name="_WIR_">#REF!</definedName>
    <definedName name="A" localSheetId="4" hidden="1">{#N/A,#N/A,FALSE,"EMPPAY"}</definedName>
    <definedName name="A" localSheetId="0" hidden="1">{#N/A,#N/A,FALSE,"EMPPAY"}</definedName>
    <definedName name="A" hidden="1">{#N/A,#N/A,FALSE,"EMPPAY"}</definedName>
    <definedName name="Adjusted_KW">[6]CALCULATIONS!$C$29</definedName>
    <definedName name="CIP_Year" localSheetId="0">OFFSET(#REF!,0,0,COUNTA(#REF!)-1,1)</definedName>
    <definedName name="CIP_Year">OFFSET(#REF!,0,0,COUNTA(#REF!)-1,1)</definedName>
    <definedName name="Coincidence_Factor" localSheetId="0">[6]CALCULATIONS!#REF!</definedName>
    <definedName name="Coincidence_Factor">[6]CALCULATIONS!#REF!</definedName>
    <definedName name="CROD_S" localSheetId="0">'[7]Brewster Purchases'!#REF!</definedName>
    <definedName name="CROD_S">'[7]Brewster Purchases'!#REF!</definedName>
    <definedName name="Current_Year">'[8]Electric Fund Historical'!$D$1</definedName>
    <definedName name="CUSTAR" localSheetId="4">#REF!</definedName>
    <definedName name="CUSTAR">#REF!</definedName>
    <definedName name="CUYAHOGA_FALLS" localSheetId="4">#REF!</definedName>
    <definedName name="CUYAHOGA_FALLS">#REF!</definedName>
    <definedName name="_xlnm.Database" localSheetId="0">OFFSET(#REF!,0,0,COUNTA(#REF!),11)</definedName>
    <definedName name="_xlnm.Database">OFFSET(#REF!,0,0,COUNTA(#REF!),11)</definedName>
    <definedName name="DEC00" localSheetId="4" hidden="1">{#N/A,#N/A,FALSE,"ARREC"}</definedName>
    <definedName name="DEC00" localSheetId="0" hidden="1">{#N/A,#N/A,FALSE,"ARREC"}</definedName>
    <definedName name="DEC00" hidden="1">{#N/A,#N/A,FALSE,"ARREC"}</definedName>
    <definedName name="EDGERTON" localSheetId="4">#REF!</definedName>
    <definedName name="EDGERTON">#REF!</definedName>
    <definedName name="Ellwood_City" localSheetId="4">#REF!</definedName>
    <definedName name="Ellwood_City">#REF!</definedName>
    <definedName name="ELMORE" localSheetId="4">#REF!</definedName>
    <definedName name="ELMORE">#REF!</definedName>
    <definedName name="FEB00" localSheetId="4" hidden="1">{#N/A,#N/A,FALSE,"ARREC"}</definedName>
    <definedName name="FEB00" localSheetId="0" hidden="1">{#N/A,#N/A,FALSE,"ARREC"}</definedName>
    <definedName name="FEB00" hidden="1">{#N/A,#N/A,FALSE,"ARREC"}</definedName>
    <definedName name="Fibro_Q1">[9]!Table_Query_from__PSO_1[[#Headers],[est_stamp]]</definedName>
    <definedName name="Fibro_Q2">[9]!Table_Query_from_MRBILL[[#Headers],[rate_id]]</definedName>
    <definedName name="Fibro_Q3">[9]!Table_Query_from__PSO[[#Headers],[city_id]]</definedName>
    <definedName name="GALION" localSheetId="4">#REF!</definedName>
    <definedName name="GALION">#REF!</definedName>
    <definedName name="GENOA" localSheetId="4">#REF!</definedName>
    <definedName name="GENOA">#REF!</definedName>
    <definedName name="GENOA_NORTH" localSheetId="4">#REF!</definedName>
    <definedName name="GENOA_NORTH">#REF!</definedName>
    <definedName name="GENOA_SOUTH">#REF!</definedName>
    <definedName name="GRAFTON">#REF!</definedName>
    <definedName name="Grove_City">#REF!</definedName>
    <definedName name="HASKINS">#REF!</definedName>
    <definedName name="hourending">#REF!</definedName>
    <definedName name="Hours">[6]CALCULATIONS!$C$11</definedName>
    <definedName name="HUBBARD" localSheetId="4">#REF!</definedName>
    <definedName name="HUBBARD" localSheetId="10">#REF!</definedName>
    <definedName name="HUBBARD">#REF!</definedName>
    <definedName name="LHMonth" localSheetId="0">#REF!</definedName>
    <definedName name="LHMonth">#REF!</definedName>
    <definedName name="LHYear">#REF!</definedName>
    <definedName name="Load_Factor">[6]CALCULATIONS!#REF!</definedName>
    <definedName name="LODI" localSheetId="4">#REF!</definedName>
    <definedName name="LODI" localSheetId="10">#REF!</definedName>
    <definedName name="LODI">#REF!</definedName>
    <definedName name="Loss_KW">[6]CALCULATIONS!$C$40</definedName>
    <definedName name="Loss_kWh">[6]CALCULATIONS!$E$40</definedName>
    <definedName name="Loss_Rate">[6]CALCULATIONS!$B$40</definedName>
    <definedName name="LUCAS" localSheetId="4">#REF!</definedName>
    <definedName name="LUCAS" localSheetId="10">#REF!</definedName>
    <definedName name="LUCAS">#REF!</definedName>
    <definedName name="MAY" localSheetId="4" hidden="1">{#N/A,#N/A,FALSE,"EMPPAY"}</definedName>
    <definedName name="MAY" localSheetId="0" hidden="1">{#N/A,#N/A,FALSE,"EMPPAY"}</definedName>
    <definedName name="MAY" hidden="1">{#N/A,#N/A,FALSE,"EMPPAY"}</definedName>
    <definedName name="MILAN" localSheetId="4">#REF!</definedName>
    <definedName name="MILAN">#REF!</definedName>
    <definedName name="MONROEVILLE" localSheetId="4">#REF!</definedName>
    <definedName name="MONROEVILLE">#REF!</definedName>
    <definedName name="Monthly_Peak">[6]CALCULATIONS!$C$29</definedName>
    <definedName name="MRES_Demand">[6]CALCULATIONS!$C$38</definedName>
    <definedName name="MRES_Energy">[6]CALCULATIONS!$E$38</definedName>
    <definedName name="MRES_KW_with_Loss">[6]CALCULATIONS!$C$41</definedName>
    <definedName name="MRES_kWh_with_Loss">[6]CALCULATIONS!$E$41</definedName>
    <definedName name="Multiplier">[6]Reads!$F$1</definedName>
    <definedName name="NAPOLEON" localSheetId="4">#REF!</definedName>
    <definedName name="NAPOLEON">#REF!</definedName>
    <definedName name="NEASG" localSheetId="10">#REF!</definedName>
    <definedName name="NEASG">#REF!</definedName>
    <definedName name="New_Wilmington" localSheetId="10">#REF!</definedName>
    <definedName name="New_Wilmington">#REF!</definedName>
    <definedName name="NEWTON_FALLS">#REF!</definedName>
    <definedName name="NILES">#REF!</definedName>
    <definedName name="NWASG">#REF!</definedName>
    <definedName name="OAK_HARBOR">#REF!</definedName>
    <definedName name="OBERLIN">#REF!</definedName>
    <definedName name="PEAK">[6]TRANSMISSION!#REF!</definedName>
    <definedName name="PEMBERVILLE" localSheetId="4">#REF!</definedName>
    <definedName name="PEMBERVILLE" localSheetId="10">#REF!</definedName>
    <definedName name="PEMBERVILLE">#REF!</definedName>
    <definedName name="PIONEER" localSheetId="10">#REF!</definedName>
    <definedName name="PIONEER">#REF!</definedName>
    <definedName name="Previous_Meter_Reading">[6]CALCULATIONS!$C$16</definedName>
    <definedName name="_xlnm.Print_Area" localSheetId="9">'Acct 456.1'!$A$1:$J$35</definedName>
    <definedName name="_xlnm.Print_Area" localSheetId="4">'Depreciation Schedule'!$A$1:$X$286</definedName>
    <definedName name="_xlnm.Print_Area" localSheetId="7">'Detailed Income Statement'!$A$1:$B$65</definedName>
    <definedName name="_xlnm.Print_Area" localSheetId="0">'Nonlevelized-EIA 412'!$A$1:$K$312</definedName>
    <definedName name="_xlnm.Print_Area" localSheetId="10">#REF!</definedName>
    <definedName name="_xlnm.Print_Area" localSheetId="8">Salaries!$A$1:$H$46</definedName>
    <definedName name="_xlnm.Print_Area" localSheetId="2">'Schedule 3'!$A$1:$C$31</definedName>
    <definedName name="_xlnm.Print_Area">#REF!</definedName>
    <definedName name="Print_Area_MI" localSheetId="4">#REF!</definedName>
    <definedName name="Print_Area_MI" localSheetId="0">#REF!</definedName>
    <definedName name="Print_Area_MI">#REF!</definedName>
    <definedName name="_xlnm.Print_Titles" localSheetId="9">'Acct 456.1'!$1:$3</definedName>
    <definedName name="Print_Titles_MI" localSheetId="4">#REF!</definedName>
    <definedName name="Print_Titles_MI" localSheetId="0">#REF!</definedName>
    <definedName name="Print_Titles_MI">#REF!</definedName>
    <definedName name="PROSPECT" localSheetId="4">#REF!</definedName>
    <definedName name="PROSPECT" localSheetId="0">#REF!</definedName>
    <definedName name="PROSPECT">#REF!</definedName>
    <definedName name="queryp1" localSheetId="0">[2]DANDE!#REF!</definedName>
    <definedName name="queryp1" localSheetId="10">[3]DANDE!#REF!</definedName>
    <definedName name="queryp1">[4]DANDE!#REF!</definedName>
    <definedName name="Reading_Date">[6]CALCULATIONS!$C$8</definedName>
    <definedName name="revreq" localSheetId="4">#REF!</definedName>
    <definedName name="revreq">#REF!</definedName>
    <definedName name="Service_Metered">[6]CALCULATIONS!$C$19</definedName>
    <definedName name="SEVILLE" localSheetId="4">#REF!</definedName>
    <definedName name="SEVILLE">#REF!</definedName>
    <definedName name="SOUTH_VIENNA" localSheetId="4">#REF!</definedName>
    <definedName name="SOUTH_VIENNA">#REF!</definedName>
    <definedName name="TEST" localSheetId="4" hidden="1">{#N/A,#N/A,FALSE,"EMPPAY"}</definedName>
    <definedName name="TEST" localSheetId="0" hidden="1">{#N/A,#N/A,FALSE,"EMPPAY"}</definedName>
    <definedName name="TEST" hidden="1">{#N/A,#N/A,FALSE,"EMPPAY"}</definedName>
    <definedName name="TOTAL_COLUMBIANA" localSheetId="4">#REF!</definedName>
    <definedName name="TOTAL_COLUMBIANA">#REF!</definedName>
    <definedName name="Total_Grove_City" localSheetId="4">#REF!</definedName>
    <definedName name="Total_Grove_City">#REF!</definedName>
    <definedName name="TOTAL_HUDSON" localSheetId="4">#REF!</definedName>
    <definedName name="TOTAL_HUDSON">#REF!</definedName>
    <definedName name="Total_kWh">[6]CALCULATIONS!$C$21</definedName>
    <definedName name="TOTAL_MONTPELIER" localSheetId="4">#REF!</definedName>
    <definedName name="TOTAL_MONTPELIER" localSheetId="10">#REF!</definedName>
    <definedName name="TOTAL_MONTPELIER">#REF!</definedName>
    <definedName name="TOTAL_WOODVILLE" localSheetId="10">#REF!</definedName>
    <definedName name="TOTAL_WOODVILLE">#REF!</definedName>
    <definedName name="TOTALS">#REF!</definedName>
    <definedName name="TRANSMISSION_PEAK">[6]TRANSMISSION!$C$15</definedName>
    <definedName name="username" localSheetId="4">[4]DANDE!#REF!</definedName>
    <definedName name="username" localSheetId="0">[2]DANDE!#REF!</definedName>
    <definedName name="username" localSheetId="10">[3]DANDE!#REF!</definedName>
    <definedName name="username">[4]DANDE!#REF!</definedName>
    <definedName name="WADSWORTH" localSheetId="4">#REF!</definedName>
    <definedName name="WADSWORTH" localSheetId="0">#REF!</definedName>
    <definedName name="WADSWORTH">#REF!</definedName>
    <definedName name="WAPA_CROD" localSheetId="0">[6]CALCULATIONS!#REF!</definedName>
    <definedName name="WAPA_CROD">[6]CALCULATIONS!#REF!</definedName>
    <definedName name="WAPA_Demand">[6]CALCULATIONS!$C$33</definedName>
    <definedName name="WAPA_Energy">[6]CALCULATIONS!$C$32</definedName>
    <definedName name="WESTERN_DEMAND" localSheetId="0">[6]CALCULATIONS!#REF!</definedName>
    <definedName name="WESTERN_DEMAND">[6]CALCULATIONS!#REF!</definedName>
    <definedName name="WESTERN_ENERGY" localSheetId="0">[6]CALCULATIONS!#REF!</definedName>
    <definedName name="WESTERN_ENERGY">[6]CALCULATIONS!#REF!</definedName>
    <definedName name="wrn.ARREC." localSheetId="4" hidden="1">{#N/A,#N/A,FALSE,"ARREC"}</definedName>
    <definedName name="wrn.ARREC." localSheetId="0" hidden="1">{#N/A,#N/A,FALSE,"ARREC"}</definedName>
    <definedName name="wrn.ARREC." hidden="1">{#N/A,#N/A,FALSE,"ARREC"}</definedName>
    <definedName name="wrn.EMPPAY." localSheetId="4" hidden="1">{#N/A,#N/A,FALSE,"EMPPAY"}</definedName>
    <definedName name="wrn.EMPPAY." localSheetId="0" hidden="1">{#N/A,#N/A,FALSE,"EMPPAY"}</definedName>
    <definedName name="wrn.EMPPAY." hidden="1">{#N/A,#N/A,FALSE,"EMPPAY"}</definedName>
    <definedName name="xx" localSheetId="0" hidden="1">{#N/A,#N/A,FALSE,"EMPPAY"}</definedName>
    <definedName name="xx" hidden="1">{#N/A,#N/A,FALSE,"EMPPAY"}</definedName>
    <definedName name="Year" localSheetId="0">OFFSET(#REF!,0,0,COUNTA(#REF!),1)</definedName>
    <definedName name="Year">OFFSET(#REF!,0,0,COUNTA(#REF!),1)</definedName>
  </definedNames>
  <calcPr calcId="152511"/>
</workbook>
</file>

<file path=xl/calcChain.xml><?xml version="1.0" encoding="utf-8"?>
<calcChain xmlns="http://schemas.openxmlformats.org/spreadsheetml/2006/main">
  <c r="Z321" i="38" l="1"/>
  <c r="D154" i="35" l="1"/>
  <c r="C36" i="28" l="1"/>
  <c r="C35" i="28"/>
  <c r="G303" i="38" l="1"/>
  <c r="H303" i="38"/>
  <c r="I303" i="38"/>
  <c r="J303" i="38"/>
  <c r="K303" i="38"/>
  <c r="L303" i="38"/>
  <c r="G305" i="38"/>
  <c r="H305" i="38"/>
  <c r="I305" i="38"/>
  <c r="J305" i="38"/>
  <c r="K305" i="38"/>
  <c r="L305" i="38"/>
  <c r="G306" i="38"/>
  <c r="H306" i="38"/>
  <c r="I306" i="38"/>
  <c r="J306" i="38"/>
  <c r="K306" i="38"/>
  <c r="L306" i="38"/>
  <c r="F306" i="38"/>
  <c r="F305" i="38"/>
  <c r="F303" i="38"/>
  <c r="D28" i="34" l="1"/>
  <c r="F26" i="34"/>
  <c r="D26" i="34"/>
  <c r="D25" i="34"/>
  <c r="F24" i="34"/>
  <c r="D24" i="34"/>
  <c r="D14" i="34"/>
  <c r="G34" i="37"/>
  <c r="G33" i="37"/>
  <c r="G32" i="37"/>
  <c r="G31" i="37"/>
  <c r="G30" i="37"/>
  <c r="G27" i="37"/>
  <c r="G19" i="37"/>
  <c r="G18" i="37"/>
  <c r="N13" i="37"/>
  <c r="M13" i="37"/>
  <c r="L13" i="37"/>
  <c r="K13" i="37"/>
  <c r="J13" i="37"/>
  <c r="I13" i="37"/>
  <c r="H13" i="37"/>
  <c r="G13" i="37"/>
  <c r="F13" i="37"/>
  <c r="E13" i="37"/>
  <c r="D13" i="37"/>
  <c r="C13" i="37"/>
  <c r="B13" i="37"/>
  <c r="N12" i="37"/>
  <c r="N11" i="37"/>
  <c r="M8" i="37"/>
  <c r="A3" i="37"/>
  <c r="A1" i="37"/>
  <c r="G46" i="7"/>
  <c r="D45" i="7"/>
  <c r="G45" i="7" s="1"/>
  <c r="G44" i="7"/>
  <c r="G43" i="7"/>
  <c r="G42" i="7"/>
  <c r="E40" i="7"/>
  <c r="G38" i="7"/>
  <c r="G35" i="7"/>
  <c r="G34" i="7"/>
  <c r="G33" i="7"/>
  <c r="H39" i="7" s="1"/>
  <c r="D235" i="35" s="1"/>
  <c r="G235" i="35" s="1"/>
  <c r="G30" i="7"/>
  <c r="G29" i="7"/>
  <c r="G28" i="7"/>
  <c r="G27" i="7"/>
  <c r="G26" i="7"/>
  <c r="G25" i="7"/>
  <c r="G24" i="7"/>
  <c r="D23" i="7"/>
  <c r="G23" i="7" s="1"/>
  <c r="G22" i="7"/>
  <c r="G21" i="7"/>
  <c r="G18" i="7"/>
  <c r="G16" i="7"/>
  <c r="H30" i="7" s="1"/>
  <c r="D234" i="35" s="1"/>
  <c r="G234" i="35" s="1"/>
  <c r="G14" i="7"/>
  <c r="G13" i="7"/>
  <c r="G12" i="7"/>
  <c r="G40" i="7" s="1"/>
  <c r="G48" i="7" s="1"/>
  <c r="G9" i="7"/>
  <c r="H9" i="7" s="1"/>
  <c r="D232" i="35" s="1"/>
  <c r="A2" i="7"/>
  <c r="A1" i="7"/>
  <c r="F261" i="11"/>
  <c r="F257" i="11"/>
  <c r="F237" i="11"/>
  <c r="F226" i="11"/>
  <c r="F217" i="11"/>
  <c r="F210" i="11"/>
  <c r="F198" i="11"/>
  <c r="F189" i="11"/>
  <c r="F182" i="11"/>
  <c r="F178" i="11"/>
  <c r="F166" i="11"/>
  <c r="F157" i="11"/>
  <c r="F155" i="11"/>
  <c r="F146" i="11"/>
  <c r="F137" i="11"/>
  <c r="F129" i="11"/>
  <c r="F120" i="11"/>
  <c r="F115" i="11"/>
  <c r="F107" i="11"/>
  <c r="F98" i="11"/>
  <c r="F87" i="11"/>
  <c r="F74" i="11"/>
  <c r="B69" i="11"/>
  <c r="B65" i="11"/>
  <c r="F64" i="11"/>
  <c r="B60" i="11"/>
  <c r="F54" i="11"/>
  <c r="B51" i="11"/>
  <c r="B49" i="11"/>
  <c r="B47" i="11"/>
  <c r="F46" i="11"/>
  <c r="F44" i="11"/>
  <c r="B39" i="11"/>
  <c r="B38" i="11"/>
  <c r="B31" i="11"/>
  <c r="F30" i="11"/>
  <c r="B29" i="11"/>
  <c r="H21" i="11"/>
  <c r="F21" i="11"/>
  <c r="B16" i="11"/>
  <c r="F8" i="11"/>
  <c r="E5" i="11"/>
  <c r="H30" i="32"/>
  <c r="G29" i="32"/>
  <c r="D29" i="32"/>
  <c r="F29" i="32" s="1"/>
  <c r="H29" i="32" s="1"/>
  <c r="D152" i="35" s="1"/>
  <c r="G28" i="32"/>
  <c r="F28" i="32"/>
  <c r="H28" i="32" s="1"/>
  <c r="H27" i="32"/>
  <c r="G27" i="32"/>
  <c r="F27" i="32"/>
  <c r="H26" i="32"/>
  <c r="G25" i="32"/>
  <c r="D25" i="32"/>
  <c r="F25" i="32" s="1"/>
  <c r="H25" i="32" s="1"/>
  <c r="H24" i="32"/>
  <c r="G23" i="32"/>
  <c r="E23" i="32"/>
  <c r="F23" i="32" s="1"/>
  <c r="H23" i="32" s="1"/>
  <c r="D23" i="32"/>
  <c r="H22" i="32"/>
  <c r="G21" i="32"/>
  <c r="G31" i="32" s="1"/>
  <c r="D21" i="32"/>
  <c r="F21" i="32" s="1"/>
  <c r="H21" i="32" s="1"/>
  <c r="D149" i="35" s="1"/>
  <c r="E19" i="32"/>
  <c r="E31" i="32" s="1"/>
  <c r="C19" i="32"/>
  <c r="F18" i="32"/>
  <c r="F16" i="32"/>
  <c r="D16" i="32"/>
  <c r="G15" i="32"/>
  <c r="F15" i="32"/>
  <c r="H15" i="32" s="1"/>
  <c r="D15" i="32"/>
  <c r="D19" i="32" s="1"/>
  <c r="F13" i="32"/>
  <c r="F11" i="32"/>
  <c r="F10" i="32"/>
  <c r="A4" i="32"/>
  <c r="A1" i="32"/>
  <c r="C14" i="31"/>
  <c r="C13" i="31"/>
  <c r="C12" i="31"/>
  <c r="A4" i="31"/>
  <c r="A1" i="31"/>
  <c r="V324" i="38"/>
  <c r="T324" i="38"/>
  <c r="R324" i="38"/>
  <c r="V321" i="38"/>
  <c r="T321" i="38"/>
  <c r="R321" i="38"/>
  <c r="V320" i="38"/>
  <c r="T320" i="38"/>
  <c r="R320" i="38"/>
  <c r="L320" i="38"/>
  <c r="X320" i="38" s="1"/>
  <c r="J320" i="38"/>
  <c r="H320" i="38"/>
  <c r="V319" i="38"/>
  <c r="T319" i="38"/>
  <c r="R319" i="38"/>
  <c r="L319" i="38"/>
  <c r="X319" i="38" s="1"/>
  <c r="J319" i="38"/>
  <c r="H319" i="38"/>
  <c r="V318" i="38"/>
  <c r="T318" i="38"/>
  <c r="R318" i="38"/>
  <c r="L318" i="38"/>
  <c r="X318" i="38" s="1"/>
  <c r="J318" i="38"/>
  <c r="H318" i="38"/>
  <c r="V317" i="38"/>
  <c r="T317" i="38"/>
  <c r="R317" i="38"/>
  <c r="L317" i="38"/>
  <c r="J317" i="38"/>
  <c r="J321" i="38" s="1"/>
  <c r="J324" i="38" s="1"/>
  <c r="H317" i="38"/>
  <c r="H321" i="38" s="1"/>
  <c r="H324" i="38" s="1"/>
  <c r="X314" i="38"/>
  <c r="V314" i="38"/>
  <c r="T314" i="38"/>
  <c r="R314" i="38"/>
  <c r="L314" i="38"/>
  <c r="J314" i="38"/>
  <c r="H314" i="38"/>
  <c r="X313" i="38"/>
  <c r="W313" i="38"/>
  <c r="V313" i="38"/>
  <c r="T313" i="38"/>
  <c r="R313" i="38"/>
  <c r="Q313" i="38"/>
  <c r="L313" i="38"/>
  <c r="J313" i="38"/>
  <c r="H313" i="38"/>
  <c r="X312" i="38"/>
  <c r="W312" i="38"/>
  <c r="V312" i="38"/>
  <c r="T312" i="38"/>
  <c r="R312" i="38"/>
  <c r="Q312" i="38"/>
  <c r="L312" i="38"/>
  <c r="J312" i="38"/>
  <c r="H312" i="38"/>
  <c r="X311" i="38"/>
  <c r="W311" i="38"/>
  <c r="V311" i="38"/>
  <c r="T311" i="38"/>
  <c r="R311" i="38"/>
  <c r="Q311" i="38"/>
  <c r="L311" i="38"/>
  <c r="J311" i="38"/>
  <c r="H311" i="38"/>
  <c r="X310" i="38"/>
  <c r="W310" i="38"/>
  <c r="V310" i="38"/>
  <c r="T310" i="38"/>
  <c r="R310" i="38"/>
  <c r="Q310" i="38"/>
  <c r="L310" i="38"/>
  <c r="J310" i="38"/>
  <c r="H310" i="38"/>
  <c r="X307" i="38"/>
  <c r="V307" i="38"/>
  <c r="T307" i="38"/>
  <c r="R307" i="38"/>
  <c r="X306" i="38"/>
  <c r="V306" i="38"/>
  <c r="T306" i="38"/>
  <c r="R306" i="38"/>
  <c r="X305" i="38"/>
  <c r="V305" i="38"/>
  <c r="T305" i="38"/>
  <c r="R305" i="38"/>
  <c r="X303" i="38"/>
  <c r="V303" i="38"/>
  <c r="T303" i="38"/>
  <c r="R303" i="38"/>
  <c r="X299" i="38"/>
  <c r="V299" i="38"/>
  <c r="T299" i="38"/>
  <c r="R299" i="38"/>
  <c r="L299" i="38"/>
  <c r="J299" i="38"/>
  <c r="H299" i="38"/>
  <c r="X296" i="38"/>
  <c r="V296" i="38"/>
  <c r="T296" i="38"/>
  <c r="R296" i="38"/>
  <c r="L296" i="38"/>
  <c r="J296" i="38"/>
  <c r="H296" i="38"/>
  <c r="X295" i="38"/>
  <c r="V295" i="38"/>
  <c r="R295" i="38"/>
  <c r="L295" i="38"/>
  <c r="X294" i="38"/>
  <c r="V294" i="38"/>
  <c r="R294" i="38"/>
  <c r="L294" i="38"/>
  <c r="X293" i="38"/>
  <c r="V293" i="38"/>
  <c r="R293" i="38"/>
  <c r="L293" i="38"/>
  <c r="A288" i="38"/>
  <c r="X280" i="38"/>
  <c r="V280" i="38"/>
  <c r="R280" i="38"/>
  <c r="L280" i="38"/>
  <c r="X279" i="38"/>
  <c r="V279" i="38"/>
  <c r="R279" i="38"/>
  <c r="L279" i="38"/>
  <c r="X278" i="38"/>
  <c r="V278" i="38"/>
  <c r="R278" i="38"/>
  <c r="L278" i="38"/>
  <c r="X277" i="38"/>
  <c r="V277" i="38"/>
  <c r="R277" i="38"/>
  <c r="L277" i="38"/>
  <c r="X276" i="38"/>
  <c r="V276" i="38"/>
  <c r="R276" i="38"/>
  <c r="L276" i="38"/>
  <c r="X275" i="38"/>
  <c r="V275" i="38"/>
  <c r="R275" i="38"/>
  <c r="L275" i="38"/>
  <c r="X274" i="38"/>
  <c r="V274" i="38"/>
  <c r="R274" i="38"/>
  <c r="L274" i="38"/>
  <c r="X273" i="38"/>
  <c r="V273" i="38"/>
  <c r="R273" i="38"/>
  <c r="L273" i="38"/>
  <c r="X272" i="38"/>
  <c r="V272" i="38"/>
  <c r="R272" i="38"/>
  <c r="L272" i="38"/>
  <c r="X271" i="38"/>
  <c r="V271" i="38"/>
  <c r="R271" i="38"/>
  <c r="L271" i="38"/>
  <c r="X270" i="38"/>
  <c r="V270" i="38"/>
  <c r="R270" i="38"/>
  <c r="L270" i="38"/>
  <c r="X269" i="38"/>
  <c r="V269" i="38"/>
  <c r="R269" i="38"/>
  <c r="L269" i="38"/>
  <c r="X268" i="38"/>
  <c r="V268" i="38"/>
  <c r="R268" i="38"/>
  <c r="L268" i="38"/>
  <c r="X267" i="38"/>
  <c r="V267" i="38"/>
  <c r="R267" i="38"/>
  <c r="L267" i="38"/>
  <c r="X266" i="38"/>
  <c r="V266" i="38"/>
  <c r="R266" i="38"/>
  <c r="L266" i="38"/>
  <c r="X265" i="38"/>
  <c r="V265" i="38"/>
  <c r="R265" i="38"/>
  <c r="L265" i="38"/>
  <c r="X264" i="38"/>
  <c r="V264" i="38"/>
  <c r="R264" i="38"/>
  <c r="L264" i="38"/>
  <c r="X263" i="38"/>
  <c r="V263" i="38"/>
  <c r="R263" i="38"/>
  <c r="L263" i="38"/>
  <c r="X262" i="38"/>
  <c r="V262" i="38"/>
  <c r="R262" i="38"/>
  <c r="L262" i="38"/>
  <c r="X261" i="38"/>
  <c r="V261" i="38"/>
  <c r="R261" i="38"/>
  <c r="L261" i="38"/>
  <c r="X260" i="38"/>
  <c r="V260" i="38"/>
  <c r="R260" i="38"/>
  <c r="L260" i="38"/>
  <c r="X259" i="38"/>
  <c r="V259" i="38"/>
  <c r="R259" i="38"/>
  <c r="L259" i="38"/>
  <c r="X258" i="38"/>
  <c r="V258" i="38"/>
  <c r="R258" i="38"/>
  <c r="L258" i="38"/>
  <c r="X257" i="38"/>
  <c r="V257" i="38"/>
  <c r="R257" i="38"/>
  <c r="L257" i="38"/>
  <c r="X256" i="38"/>
  <c r="V256" i="38"/>
  <c r="R256" i="38"/>
  <c r="L256" i="38"/>
  <c r="X255" i="38"/>
  <c r="V255" i="38"/>
  <c r="R255" i="38"/>
  <c r="L255" i="38"/>
  <c r="X254" i="38"/>
  <c r="V254" i="38"/>
  <c r="R254" i="38"/>
  <c r="L254" i="38"/>
  <c r="X253" i="38"/>
  <c r="V253" i="38"/>
  <c r="R253" i="38"/>
  <c r="L253" i="38"/>
  <c r="X252" i="38"/>
  <c r="V252" i="38"/>
  <c r="R252" i="38"/>
  <c r="L252" i="38"/>
  <c r="X251" i="38"/>
  <c r="V251" i="38"/>
  <c r="R251" i="38"/>
  <c r="L251" i="38"/>
  <c r="X250" i="38"/>
  <c r="V250" i="38"/>
  <c r="R250" i="38"/>
  <c r="L250" i="38"/>
  <c r="X249" i="38"/>
  <c r="V249" i="38"/>
  <c r="R249" i="38"/>
  <c r="L249" i="38"/>
  <c r="X248" i="38"/>
  <c r="V248" i="38"/>
  <c r="R248" i="38"/>
  <c r="L248" i="38"/>
  <c r="X247" i="38"/>
  <c r="V247" i="38"/>
  <c r="R247" i="38"/>
  <c r="L247" i="38"/>
  <c r="X246" i="38"/>
  <c r="V246" i="38"/>
  <c r="R246" i="38"/>
  <c r="L246" i="38"/>
  <c r="X245" i="38"/>
  <c r="V245" i="38"/>
  <c r="R245" i="38"/>
  <c r="L245" i="38"/>
  <c r="X244" i="38"/>
  <c r="V244" i="38"/>
  <c r="R244" i="38"/>
  <c r="L244" i="38"/>
  <c r="X243" i="38"/>
  <c r="V243" i="38"/>
  <c r="R243" i="38"/>
  <c r="L243" i="38"/>
  <c r="X242" i="38"/>
  <c r="V242" i="38"/>
  <c r="R242" i="38"/>
  <c r="L242" i="38"/>
  <c r="X241" i="38"/>
  <c r="V241" i="38"/>
  <c r="R241" i="38"/>
  <c r="L241" i="38"/>
  <c r="X239" i="38"/>
  <c r="V239" i="38"/>
  <c r="R239" i="38"/>
  <c r="L239" i="38"/>
  <c r="X238" i="38"/>
  <c r="V238" i="38"/>
  <c r="R238" i="38"/>
  <c r="L238" i="38"/>
  <c r="X237" i="38"/>
  <c r="V237" i="38"/>
  <c r="R237" i="38"/>
  <c r="L237" i="38"/>
  <c r="X236" i="38"/>
  <c r="V236" i="38"/>
  <c r="R236" i="38"/>
  <c r="L236" i="38"/>
  <c r="X235" i="38"/>
  <c r="V235" i="38"/>
  <c r="R235" i="38"/>
  <c r="L235" i="38"/>
  <c r="X234" i="38"/>
  <c r="V234" i="38"/>
  <c r="R234" i="38"/>
  <c r="L234" i="38"/>
  <c r="X233" i="38"/>
  <c r="V233" i="38"/>
  <c r="R233" i="38"/>
  <c r="L233" i="38"/>
  <c r="X232" i="38"/>
  <c r="V232" i="38"/>
  <c r="R232" i="38"/>
  <c r="L232" i="38"/>
  <c r="X231" i="38"/>
  <c r="V231" i="38"/>
  <c r="R231" i="38"/>
  <c r="L231" i="38"/>
  <c r="X230" i="38"/>
  <c r="V230" i="38"/>
  <c r="R230" i="38"/>
  <c r="L230" i="38"/>
  <c r="X229" i="38"/>
  <c r="V229" i="38"/>
  <c r="R229" i="38"/>
  <c r="L229" i="38"/>
  <c r="X228" i="38"/>
  <c r="V228" i="38"/>
  <c r="R228" i="38"/>
  <c r="L228" i="38"/>
  <c r="X227" i="38"/>
  <c r="V227" i="38"/>
  <c r="R227" i="38"/>
  <c r="L227" i="38"/>
  <c r="X226" i="38"/>
  <c r="V226" i="38"/>
  <c r="R226" i="38"/>
  <c r="L226" i="38"/>
  <c r="X225" i="38"/>
  <c r="V225" i="38"/>
  <c r="R225" i="38"/>
  <c r="L225" i="38"/>
  <c r="H225" i="38"/>
  <c r="X224" i="38"/>
  <c r="V224" i="38"/>
  <c r="R224" i="38"/>
  <c r="L224" i="38"/>
  <c r="X223" i="38"/>
  <c r="V223" i="38"/>
  <c r="R223" i="38"/>
  <c r="L223" i="38"/>
  <c r="X221" i="38"/>
  <c r="A219" i="38"/>
  <c r="X215" i="38"/>
  <c r="V215" i="38"/>
  <c r="R215" i="38"/>
  <c r="L215" i="38"/>
  <c r="X214" i="38"/>
  <c r="V214" i="38"/>
  <c r="R214" i="38"/>
  <c r="L214" i="38"/>
  <c r="X213" i="38"/>
  <c r="V213" i="38"/>
  <c r="R213" i="38"/>
  <c r="L213" i="38"/>
  <c r="X212" i="38"/>
  <c r="V212" i="38"/>
  <c r="R212" i="38"/>
  <c r="L212" i="38"/>
  <c r="X211" i="38"/>
  <c r="V211" i="38"/>
  <c r="R211" i="38"/>
  <c r="L211" i="38"/>
  <c r="X210" i="38"/>
  <c r="V210" i="38"/>
  <c r="R210" i="38"/>
  <c r="L210" i="38"/>
  <c r="X209" i="38"/>
  <c r="V209" i="38"/>
  <c r="R209" i="38"/>
  <c r="L209" i="38"/>
  <c r="X208" i="38"/>
  <c r="V208" i="38"/>
  <c r="R208" i="38"/>
  <c r="L208" i="38"/>
  <c r="X207" i="38"/>
  <c r="V207" i="38"/>
  <c r="R207" i="38"/>
  <c r="L207" i="38"/>
  <c r="X206" i="38"/>
  <c r="V206" i="38"/>
  <c r="R206" i="38"/>
  <c r="L206" i="38"/>
  <c r="X205" i="38"/>
  <c r="V205" i="38"/>
  <c r="R205" i="38"/>
  <c r="L205" i="38"/>
  <c r="X204" i="38"/>
  <c r="V204" i="38"/>
  <c r="R204" i="38"/>
  <c r="L204" i="38"/>
  <c r="X203" i="38"/>
  <c r="V203" i="38"/>
  <c r="R203" i="38"/>
  <c r="L203" i="38"/>
  <c r="X202" i="38"/>
  <c r="V202" i="38"/>
  <c r="R202" i="38"/>
  <c r="L202" i="38"/>
  <c r="X201" i="38"/>
  <c r="V201" i="38"/>
  <c r="R201" i="38"/>
  <c r="L201" i="38"/>
  <c r="X200" i="38"/>
  <c r="V200" i="38"/>
  <c r="R200" i="38"/>
  <c r="L200" i="38"/>
  <c r="X199" i="38"/>
  <c r="V199" i="38"/>
  <c r="R199" i="38"/>
  <c r="L199" i="38"/>
  <c r="X198" i="38"/>
  <c r="V198" i="38"/>
  <c r="R198" i="38"/>
  <c r="L198" i="38"/>
  <c r="X197" i="38"/>
  <c r="V197" i="38"/>
  <c r="R197" i="38"/>
  <c r="L197" i="38"/>
  <c r="X196" i="38"/>
  <c r="V196" i="38"/>
  <c r="R196" i="38"/>
  <c r="L196" i="38"/>
  <c r="X195" i="38"/>
  <c r="V195" i="38"/>
  <c r="R195" i="38"/>
  <c r="L195" i="38"/>
  <c r="X194" i="38"/>
  <c r="V194" i="38"/>
  <c r="R194" i="38"/>
  <c r="L194" i="38"/>
  <c r="X193" i="38"/>
  <c r="V193" i="38"/>
  <c r="R193" i="38"/>
  <c r="L193" i="38"/>
  <c r="X192" i="38"/>
  <c r="V192" i="38"/>
  <c r="R192" i="38"/>
  <c r="L192" i="38"/>
  <c r="X191" i="38"/>
  <c r="V191" i="38"/>
  <c r="R191" i="38"/>
  <c r="L191" i="38"/>
  <c r="X190" i="38"/>
  <c r="V190" i="38"/>
  <c r="R190" i="38"/>
  <c r="L190" i="38"/>
  <c r="X189" i="38"/>
  <c r="V189" i="38"/>
  <c r="R189" i="38"/>
  <c r="L189" i="38"/>
  <c r="X188" i="38"/>
  <c r="V188" i="38"/>
  <c r="R188" i="38"/>
  <c r="L188" i="38"/>
  <c r="X187" i="38"/>
  <c r="V187" i="38"/>
  <c r="R187" i="38"/>
  <c r="L187" i="38"/>
  <c r="X186" i="38"/>
  <c r="V186" i="38"/>
  <c r="R186" i="38"/>
  <c r="L186" i="38"/>
  <c r="X185" i="38"/>
  <c r="V185" i="38"/>
  <c r="R185" i="38"/>
  <c r="L185" i="38"/>
  <c r="X184" i="38"/>
  <c r="V184" i="38"/>
  <c r="R184" i="38"/>
  <c r="L184" i="38"/>
  <c r="X183" i="38"/>
  <c r="V183" i="38"/>
  <c r="R183" i="38"/>
  <c r="L183" i="38"/>
  <c r="X182" i="38"/>
  <c r="V182" i="38"/>
  <c r="R182" i="38"/>
  <c r="L182" i="38"/>
  <c r="X181" i="38"/>
  <c r="V181" i="38"/>
  <c r="R181" i="38"/>
  <c r="X180" i="38"/>
  <c r="V180" i="38"/>
  <c r="R180" i="38"/>
  <c r="N180" i="38"/>
  <c r="L180" i="38"/>
  <c r="X179" i="38"/>
  <c r="V179" i="38"/>
  <c r="R179" i="38"/>
  <c r="L179" i="38"/>
  <c r="X177" i="38"/>
  <c r="V177" i="38"/>
  <c r="R177" i="38"/>
  <c r="L177" i="38"/>
  <c r="X176" i="38"/>
  <c r="V176" i="38"/>
  <c r="R176" i="38"/>
  <c r="L176" i="38"/>
  <c r="X175" i="38"/>
  <c r="V175" i="38"/>
  <c r="R175" i="38"/>
  <c r="L175" i="38"/>
  <c r="X174" i="38"/>
  <c r="V174" i="38"/>
  <c r="R174" i="38"/>
  <c r="L174" i="38"/>
  <c r="X173" i="38"/>
  <c r="V173" i="38"/>
  <c r="R173" i="38"/>
  <c r="L173" i="38"/>
  <c r="X172" i="38"/>
  <c r="V172" i="38"/>
  <c r="R172" i="38"/>
  <c r="L172" i="38"/>
  <c r="X171" i="38"/>
  <c r="V171" i="38"/>
  <c r="R171" i="38"/>
  <c r="L171" i="38"/>
  <c r="X170" i="38"/>
  <c r="V170" i="38"/>
  <c r="R170" i="38"/>
  <c r="L170" i="38"/>
  <c r="X169" i="38"/>
  <c r="V169" i="38"/>
  <c r="R169" i="38"/>
  <c r="L169" i="38"/>
  <c r="X168" i="38"/>
  <c r="V168" i="38"/>
  <c r="R168" i="38"/>
  <c r="L168" i="38"/>
  <c r="X167" i="38"/>
  <c r="V167" i="38"/>
  <c r="R167" i="38"/>
  <c r="L167" i="38"/>
  <c r="X166" i="38"/>
  <c r="V166" i="38"/>
  <c r="R166" i="38"/>
  <c r="L166" i="38"/>
  <c r="X165" i="38"/>
  <c r="V165" i="38"/>
  <c r="L165" i="38"/>
  <c r="X164" i="38"/>
  <c r="V164" i="38"/>
  <c r="R164" i="38"/>
  <c r="L164" i="38"/>
  <c r="X163" i="38"/>
  <c r="V163" i="38"/>
  <c r="X161" i="38"/>
  <c r="A158" i="38"/>
  <c r="X154" i="38"/>
  <c r="V154" i="38"/>
  <c r="T154" i="38"/>
  <c r="R154" i="38"/>
  <c r="L154" i="38"/>
  <c r="J154" i="38"/>
  <c r="H154" i="38"/>
  <c r="X153" i="38"/>
  <c r="V153" i="38"/>
  <c r="R153" i="38"/>
  <c r="L153" i="38"/>
  <c r="X152" i="38"/>
  <c r="V152" i="38"/>
  <c r="R152" i="38"/>
  <c r="L152" i="38"/>
  <c r="X151" i="38"/>
  <c r="V151" i="38"/>
  <c r="R151" i="38"/>
  <c r="L151" i="38"/>
  <c r="X150" i="38"/>
  <c r="V150" i="38"/>
  <c r="R150" i="38"/>
  <c r="L150" i="38"/>
  <c r="X149" i="38"/>
  <c r="V149" i="38"/>
  <c r="R149" i="38"/>
  <c r="L149" i="38"/>
  <c r="H149" i="38"/>
  <c r="X148" i="38"/>
  <c r="V148" i="38"/>
  <c r="R148" i="38"/>
  <c r="L148" i="38"/>
  <c r="H148" i="38"/>
  <c r="X147" i="38"/>
  <c r="V147" i="38"/>
  <c r="R147" i="38"/>
  <c r="L147" i="38"/>
  <c r="H147" i="38"/>
  <c r="X146" i="38"/>
  <c r="V146" i="38"/>
  <c r="R146" i="38"/>
  <c r="L146" i="38"/>
  <c r="X145" i="38"/>
  <c r="V145" i="38"/>
  <c r="R145" i="38"/>
  <c r="L145" i="38"/>
  <c r="X144" i="38"/>
  <c r="V144" i="38"/>
  <c r="R144" i="38"/>
  <c r="L144" i="38"/>
  <c r="X143" i="38"/>
  <c r="V143" i="38"/>
  <c r="R143" i="38"/>
  <c r="L143" i="38"/>
  <c r="X142" i="38"/>
  <c r="V142" i="38"/>
  <c r="R142" i="38"/>
  <c r="L142" i="38"/>
  <c r="X141" i="38"/>
  <c r="V141" i="38"/>
  <c r="R141" i="38"/>
  <c r="L141" i="38"/>
  <c r="X140" i="38"/>
  <c r="V140" i="38"/>
  <c r="R140" i="38"/>
  <c r="L140" i="38"/>
  <c r="X139" i="38"/>
  <c r="V139" i="38"/>
  <c r="R139" i="38"/>
  <c r="L139" i="38"/>
  <c r="X138" i="38"/>
  <c r="V138" i="38"/>
  <c r="R138" i="38"/>
  <c r="L138" i="38"/>
  <c r="X137" i="38"/>
  <c r="V137" i="38"/>
  <c r="R137" i="38"/>
  <c r="X136" i="38"/>
  <c r="V136" i="38"/>
  <c r="R136" i="38"/>
  <c r="L136" i="38"/>
  <c r="X135" i="38"/>
  <c r="V135" i="38"/>
  <c r="R135" i="38"/>
  <c r="L135" i="38"/>
  <c r="X134" i="38"/>
  <c r="V134" i="38"/>
  <c r="R134" i="38"/>
  <c r="L134" i="38"/>
  <c r="X133" i="38"/>
  <c r="V133" i="38"/>
  <c r="R133" i="38"/>
  <c r="L133" i="38"/>
  <c r="X132" i="38"/>
  <c r="V132" i="38"/>
  <c r="R132" i="38"/>
  <c r="L132" i="38"/>
  <c r="X131" i="38"/>
  <c r="V131" i="38"/>
  <c r="R131" i="38"/>
  <c r="L131" i="38"/>
  <c r="X130" i="38"/>
  <c r="V130" i="38"/>
  <c r="R130" i="38"/>
  <c r="L130" i="38"/>
  <c r="X129" i="38"/>
  <c r="V129" i="38"/>
  <c r="R129" i="38"/>
  <c r="L129" i="38"/>
  <c r="X128" i="38"/>
  <c r="V128" i="38"/>
  <c r="R128" i="38"/>
  <c r="L128" i="38"/>
  <c r="X127" i="38"/>
  <c r="V127" i="38"/>
  <c r="R127" i="38"/>
  <c r="L127" i="38"/>
  <c r="X126" i="38"/>
  <c r="V126" i="38"/>
  <c r="R126" i="38"/>
  <c r="L126" i="38"/>
  <c r="X125" i="38"/>
  <c r="V125" i="38"/>
  <c r="R125" i="38"/>
  <c r="L125" i="38"/>
  <c r="X124" i="38"/>
  <c r="V124" i="38"/>
  <c r="R124" i="38"/>
  <c r="L124" i="38"/>
  <c r="X123" i="38"/>
  <c r="V123" i="38"/>
  <c r="R123" i="38"/>
  <c r="L123" i="38"/>
  <c r="X122" i="38"/>
  <c r="V122" i="38"/>
  <c r="R122" i="38"/>
  <c r="L122" i="38"/>
  <c r="X121" i="38"/>
  <c r="V121" i="38"/>
  <c r="R121" i="38"/>
  <c r="L121" i="38"/>
  <c r="X120" i="38"/>
  <c r="V120" i="38"/>
  <c r="R120" i="38"/>
  <c r="L120" i="38"/>
  <c r="X119" i="38"/>
  <c r="V119" i="38"/>
  <c r="R119" i="38"/>
  <c r="L119" i="38"/>
  <c r="X118" i="38"/>
  <c r="V118" i="38"/>
  <c r="R118" i="38"/>
  <c r="L118" i="38"/>
  <c r="X117" i="38"/>
  <c r="V117" i="38"/>
  <c r="R117" i="38"/>
  <c r="L117" i="38"/>
  <c r="X116" i="38"/>
  <c r="V116" i="38"/>
  <c r="R116" i="38"/>
  <c r="L116" i="38"/>
  <c r="X115" i="38"/>
  <c r="V115" i="38"/>
  <c r="R115" i="38"/>
  <c r="L115" i="38"/>
  <c r="X114" i="38"/>
  <c r="V114" i="38"/>
  <c r="R114" i="38"/>
  <c r="L114" i="38"/>
  <c r="X113" i="38"/>
  <c r="V113" i="38"/>
  <c r="R113" i="38"/>
  <c r="L113" i="38"/>
  <c r="X112" i="38"/>
  <c r="V112" i="38"/>
  <c r="R112" i="38"/>
  <c r="L112" i="38"/>
  <c r="X111" i="38"/>
  <c r="V111" i="38"/>
  <c r="R111" i="38"/>
  <c r="L111" i="38"/>
  <c r="X110" i="38"/>
  <c r="V110" i="38"/>
  <c r="R110" i="38"/>
  <c r="L110" i="38"/>
  <c r="X108" i="38"/>
  <c r="A105" i="38"/>
  <c r="X100" i="38"/>
  <c r="V100" i="38"/>
  <c r="R100" i="38"/>
  <c r="L100" i="38"/>
  <c r="X99" i="38"/>
  <c r="V99" i="38"/>
  <c r="R99" i="38"/>
  <c r="L99" i="38"/>
  <c r="X98" i="38"/>
  <c r="V98" i="38"/>
  <c r="R98" i="38"/>
  <c r="L98" i="38"/>
  <c r="X97" i="38"/>
  <c r="V97" i="38"/>
  <c r="R97" i="38"/>
  <c r="L97" i="38"/>
  <c r="X96" i="38"/>
  <c r="V96" i="38"/>
  <c r="R96" i="38"/>
  <c r="L96" i="38"/>
  <c r="X95" i="38"/>
  <c r="V95" i="38"/>
  <c r="R95" i="38"/>
  <c r="L95" i="38"/>
  <c r="X94" i="38"/>
  <c r="V94" i="38"/>
  <c r="R94" i="38"/>
  <c r="L94" i="38"/>
  <c r="X93" i="38"/>
  <c r="V93" i="38"/>
  <c r="R93" i="38"/>
  <c r="L93" i="38"/>
  <c r="X92" i="38"/>
  <c r="V92" i="38"/>
  <c r="R92" i="38"/>
  <c r="L92" i="38"/>
  <c r="X91" i="38"/>
  <c r="V91" i="38"/>
  <c r="R91" i="38"/>
  <c r="L91" i="38"/>
  <c r="X90" i="38"/>
  <c r="V90" i="38"/>
  <c r="R90" i="38"/>
  <c r="L90" i="38"/>
  <c r="X89" i="38"/>
  <c r="V89" i="38"/>
  <c r="R89" i="38"/>
  <c r="L89" i="38"/>
  <c r="X88" i="38"/>
  <c r="V88" i="38"/>
  <c r="R88" i="38"/>
  <c r="L88" i="38"/>
  <c r="X87" i="38"/>
  <c r="V87" i="38"/>
  <c r="L87" i="38"/>
  <c r="X86" i="38"/>
  <c r="V86" i="38"/>
  <c r="R86" i="38"/>
  <c r="L86" i="38"/>
  <c r="X85" i="38"/>
  <c r="V85" i="38"/>
  <c r="R85" i="38"/>
  <c r="L85" i="38"/>
  <c r="X84" i="38"/>
  <c r="V84" i="38"/>
  <c r="R84" i="38"/>
  <c r="L84" i="38"/>
  <c r="X83" i="38"/>
  <c r="V83" i="38"/>
  <c r="R83" i="38"/>
  <c r="L83" i="38"/>
  <c r="X82" i="38"/>
  <c r="V82" i="38"/>
  <c r="R82" i="38"/>
  <c r="L82" i="38"/>
  <c r="X81" i="38"/>
  <c r="V81" i="38"/>
  <c r="R81" i="38"/>
  <c r="L81" i="38"/>
  <c r="X80" i="38"/>
  <c r="V80" i="38"/>
  <c r="R80" i="38"/>
  <c r="L80" i="38"/>
  <c r="X79" i="38"/>
  <c r="V79" i="38"/>
  <c r="R79" i="38"/>
  <c r="L79" i="38"/>
  <c r="X78" i="38"/>
  <c r="V78" i="38"/>
  <c r="R78" i="38"/>
  <c r="L78" i="38"/>
  <c r="X77" i="38"/>
  <c r="V77" i="38"/>
  <c r="R77" i="38"/>
  <c r="L77" i="38"/>
  <c r="X76" i="38"/>
  <c r="V76" i="38"/>
  <c r="R76" i="38"/>
  <c r="L76" i="38"/>
  <c r="X75" i="38"/>
  <c r="V75" i="38"/>
  <c r="R75" i="38"/>
  <c r="L75" i="38"/>
  <c r="X74" i="38"/>
  <c r="V74" i="38"/>
  <c r="R74" i="38"/>
  <c r="L74" i="38"/>
  <c r="X73" i="38"/>
  <c r="V73" i="38"/>
  <c r="R73" i="38"/>
  <c r="L73" i="38"/>
  <c r="X72" i="38"/>
  <c r="V72" i="38"/>
  <c r="R72" i="38"/>
  <c r="L72" i="38"/>
  <c r="X71" i="38"/>
  <c r="V71" i="38"/>
  <c r="R71" i="38"/>
  <c r="L71" i="38"/>
  <c r="X70" i="38"/>
  <c r="V70" i="38"/>
  <c r="R70" i="38"/>
  <c r="L70" i="38"/>
  <c r="X69" i="38"/>
  <c r="V69" i="38"/>
  <c r="L69" i="38"/>
  <c r="X68" i="38"/>
  <c r="V68" i="38"/>
  <c r="R68" i="38"/>
  <c r="L68" i="38"/>
  <c r="X67" i="38"/>
  <c r="V67" i="38"/>
  <c r="R67" i="38"/>
  <c r="L67" i="38"/>
  <c r="X66" i="38"/>
  <c r="V66" i="38"/>
  <c r="R66" i="38"/>
  <c r="L66" i="38"/>
  <c r="X65" i="38"/>
  <c r="V65" i="38"/>
  <c r="R65" i="38"/>
  <c r="L65" i="38"/>
  <c r="X64" i="38"/>
  <c r="V64" i="38"/>
  <c r="L64" i="38"/>
  <c r="X61" i="38"/>
  <c r="A58" i="38"/>
  <c r="X54" i="38"/>
  <c r="V54" i="38"/>
  <c r="T54" i="38"/>
  <c r="R54" i="38"/>
  <c r="L54" i="38"/>
  <c r="J54" i="38"/>
  <c r="H54" i="38"/>
  <c r="X53" i="38"/>
  <c r="V53" i="38"/>
  <c r="R53" i="38"/>
  <c r="L53" i="38"/>
  <c r="X52" i="38"/>
  <c r="V52" i="38"/>
  <c r="R52" i="38"/>
  <c r="L52" i="38"/>
  <c r="X51" i="38"/>
  <c r="V51" i="38"/>
  <c r="R51" i="38"/>
  <c r="L51" i="38"/>
  <c r="X50" i="38"/>
  <c r="V50" i="38"/>
  <c r="R50" i="38"/>
  <c r="L50" i="38"/>
  <c r="X49" i="38"/>
  <c r="V49" i="38"/>
  <c r="R49" i="38"/>
  <c r="L49" i="38"/>
  <c r="X48" i="38"/>
  <c r="V48" i="38"/>
  <c r="R48" i="38"/>
  <c r="L48" i="38"/>
  <c r="X47" i="38"/>
  <c r="V47" i="38"/>
  <c r="R47" i="38"/>
  <c r="L47" i="38"/>
  <c r="X46" i="38"/>
  <c r="V46" i="38"/>
  <c r="R46" i="38"/>
  <c r="L46" i="38"/>
  <c r="X45" i="38"/>
  <c r="V45" i="38"/>
  <c r="R45" i="38"/>
  <c r="L45" i="38"/>
  <c r="X44" i="38"/>
  <c r="V44" i="38"/>
  <c r="R44" i="38"/>
  <c r="L44" i="38"/>
  <c r="X43" i="38"/>
  <c r="V43" i="38"/>
  <c r="R43" i="38"/>
  <c r="L43" i="38"/>
  <c r="X42" i="38"/>
  <c r="V42" i="38"/>
  <c r="R42" i="38"/>
  <c r="L42" i="38"/>
  <c r="X41" i="38"/>
  <c r="V41" i="38"/>
  <c r="R41" i="38"/>
  <c r="L41" i="38"/>
  <c r="X40" i="38"/>
  <c r="V40" i="38"/>
  <c r="R40" i="38"/>
  <c r="L40" i="38"/>
  <c r="X39" i="38"/>
  <c r="V39" i="38"/>
  <c r="R39" i="38"/>
  <c r="L39" i="38"/>
  <c r="X38" i="38"/>
  <c r="V38" i="38"/>
  <c r="R38" i="38"/>
  <c r="L38" i="38"/>
  <c r="X37" i="38"/>
  <c r="V37" i="38"/>
  <c r="R37" i="38"/>
  <c r="L37" i="38"/>
  <c r="X36" i="38"/>
  <c r="V36" i="38"/>
  <c r="R36" i="38"/>
  <c r="L36" i="38"/>
  <c r="X35" i="38"/>
  <c r="V35" i="38"/>
  <c r="R35" i="38"/>
  <c r="L35" i="38"/>
  <c r="X34" i="38"/>
  <c r="V34" i="38"/>
  <c r="R34" i="38"/>
  <c r="L34" i="38"/>
  <c r="X33" i="38"/>
  <c r="V33" i="38"/>
  <c r="R33" i="38"/>
  <c r="L33" i="38"/>
  <c r="X32" i="38"/>
  <c r="V32" i="38"/>
  <c r="R32" i="38"/>
  <c r="L32" i="38"/>
  <c r="X31" i="38"/>
  <c r="V31" i="38"/>
  <c r="R31" i="38"/>
  <c r="L31" i="38"/>
  <c r="X30" i="38"/>
  <c r="V30" i="38"/>
  <c r="R30" i="38"/>
  <c r="L30" i="38"/>
  <c r="X29" i="38"/>
  <c r="V29" i="38"/>
  <c r="R29" i="38"/>
  <c r="L29" i="38"/>
  <c r="X28" i="38"/>
  <c r="V28" i="38"/>
  <c r="R28" i="38"/>
  <c r="L28" i="38"/>
  <c r="X25" i="38"/>
  <c r="V25" i="38"/>
  <c r="T25" i="38"/>
  <c r="R25" i="38"/>
  <c r="L25" i="38"/>
  <c r="J25" i="38"/>
  <c r="H25" i="38"/>
  <c r="X24" i="38"/>
  <c r="L24" i="38"/>
  <c r="X23" i="38"/>
  <c r="L23" i="38"/>
  <c r="X22" i="38"/>
  <c r="L22" i="38"/>
  <c r="X21" i="38"/>
  <c r="L21" i="38"/>
  <c r="X20" i="38"/>
  <c r="L20" i="38"/>
  <c r="X19" i="38"/>
  <c r="L19" i="38"/>
  <c r="X18" i="38"/>
  <c r="L18" i="38"/>
  <c r="X17" i="38"/>
  <c r="L17" i="38"/>
  <c r="X16" i="38"/>
  <c r="L16" i="38"/>
  <c r="X15" i="38"/>
  <c r="L15" i="38"/>
  <c r="K28" i="30"/>
  <c r="I28" i="30"/>
  <c r="F28" i="30"/>
  <c r="E28" i="30"/>
  <c r="D28" i="30"/>
  <c r="G27" i="30"/>
  <c r="K25" i="30"/>
  <c r="I25" i="30"/>
  <c r="F25" i="30"/>
  <c r="E25" i="30"/>
  <c r="D25" i="30"/>
  <c r="G24" i="30"/>
  <c r="G23" i="30"/>
  <c r="G22" i="30"/>
  <c r="K20" i="30"/>
  <c r="I20" i="30"/>
  <c r="F20" i="30"/>
  <c r="E20" i="30"/>
  <c r="D20" i="30"/>
  <c r="C20" i="30"/>
  <c r="C25" i="30" s="1"/>
  <c r="G19" i="30"/>
  <c r="G18" i="30"/>
  <c r="D85" i="35" s="1"/>
  <c r="D101" i="35" s="1"/>
  <c r="G17" i="30"/>
  <c r="K15" i="30"/>
  <c r="I15" i="30"/>
  <c r="F15" i="30"/>
  <c r="E15" i="30"/>
  <c r="D15" i="30"/>
  <c r="C15" i="30"/>
  <c r="G15" i="30" s="1"/>
  <c r="D83" i="35" s="1"/>
  <c r="G14" i="30"/>
  <c r="G13" i="30"/>
  <c r="G12" i="30"/>
  <c r="G11" i="30"/>
  <c r="G9" i="30"/>
  <c r="A4" i="30"/>
  <c r="A1" i="30"/>
  <c r="C31" i="29"/>
  <c r="C28" i="29"/>
  <c r="C27" i="29"/>
  <c r="C23" i="29"/>
  <c r="C19" i="29"/>
  <c r="C18" i="29"/>
  <c r="C16" i="29"/>
  <c r="G15" i="29"/>
  <c r="C15" i="29"/>
  <c r="G14" i="29"/>
  <c r="G13" i="29"/>
  <c r="D12" i="29"/>
  <c r="C10" i="29"/>
  <c r="A4" i="29"/>
  <c r="A1" i="29"/>
  <c r="F57" i="28"/>
  <c r="C57" i="28"/>
  <c r="C61" i="28" s="1"/>
  <c r="F54" i="28"/>
  <c r="C54" i="28"/>
  <c r="C46" i="28"/>
  <c r="F45" i="28"/>
  <c r="F38" i="28"/>
  <c r="F33" i="28"/>
  <c r="C33" i="28"/>
  <c r="F31" i="28"/>
  <c r="C30" i="28"/>
  <c r="F28" i="28"/>
  <c r="C22" i="28"/>
  <c r="F20" i="28"/>
  <c r="F16" i="28"/>
  <c r="C16" i="28"/>
  <c r="C15" i="28"/>
  <c r="C11" i="28"/>
  <c r="D276" i="35"/>
  <c r="D275" i="35"/>
  <c r="K274" i="35"/>
  <c r="C274" i="35"/>
  <c r="B274" i="35"/>
  <c r="I268" i="35"/>
  <c r="I265" i="35"/>
  <c r="I264" i="35"/>
  <c r="I259" i="35"/>
  <c r="I253" i="35"/>
  <c r="I250" i="35"/>
  <c r="E250" i="35"/>
  <c r="D250" i="35"/>
  <c r="I249" i="35"/>
  <c r="G249" i="35"/>
  <c r="E249" i="35"/>
  <c r="D249" i="35"/>
  <c r="I248" i="35"/>
  <c r="G248" i="35"/>
  <c r="E248" i="35"/>
  <c r="D248" i="35"/>
  <c r="D245" i="35"/>
  <c r="D241" i="35"/>
  <c r="E233" i="35"/>
  <c r="I228" i="35"/>
  <c r="I220" i="35"/>
  <c r="I218" i="35"/>
  <c r="I215" i="35"/>
  <c r="D211" i="35"/>
  <c r="D209" i="35"/>
  <c r="K208" i="35"/>
  <c r="D208" i="35"/>
  <c r="B208" i="35"/>
  <c r="D186" i="35"/>
  <c r="D182" i="35"/>
  <c r="D179" i="35"/>
  <c r="D178" i="35"/>
  <c r="D175" i="35"/>
  <c r="D174" i="35"/>
  <c r="F173" i="35"/>
  <c r="F169" i="35"/>
  <c r="D168" i="35"/>
  <c r="D164" i="35"/>
  <c r="B163" i="35"/>
  <c r="D162" i="35"/>
  <c r="I161" i="35"/>
  <c r="G161" i="35"/>
  <c r="D161" i="35"/>
  <c r="B161" i="35"/>
  <c r="I157" i="35"/>
  <c r="F155" i="35"/>
  <c r="F154" i="35"/>
  <c r="F153" i="35"/>
  <c r="D151" i="35"/>
  <c r="I150" i="35"/>
  <c r="D144" i="35"/>
  <c r="D142" i="35"/>
  <c r="K141" i="35"/>
  <c r="D141" i="35"/>
  <c r="B141" i="35"/>
  <c r="D119" i="35"/>
  <c r="D118" i="35"/>
  <c r="I114" i="35"/>
  <c r="G114" i="35"/>
  <c r="F114" i="35"/>
  <c r="D112" i="35"/>
  <c r="F110" i="35"/>
  <c r="D103" i="35"/>
  <c r="B103" i="35"/>
  <c r="B102" i="35"/>
  <c r="B101" i="35"/>
  <c r="I100" i="35"/>
  <c r="D100" i="35"/>
  <c r="B100" i="35"/>
  <c r="B99" i="35"/>
  <c r="D96" i="35"/>
  <c r="F95" i="35"/>
  <c r="B95" i="35"/>
  <c r="F94" i="35"/>
  <c r="D94" i="35"/>
  <c r="B94" i="35"/>
  <c r="G93" i="35"/>
  <c r="F93" i="35"/>
  <c r="D93" i="35"/>
  <c r="B93" i="35"/>
  <c r="I92" i="35"/>
  <c r="G92" i="35"/>
  <c r="F92" i="35"/>
  <c r="D92" i="35"/>
  <c r="B92" i="35"/>
  <c r="G91" i="35"/>
  <c r="F91" i="35"/>
  <c r="D91" i="35"/>
  <c r="B91" i="35"/>
  <c r="I84" i="35"/>
  <c r="G84" i="35"/>
  <c r="D84" i="35"/>
  <c r="D78" i="35"/>
  <c r="D76" i="35"/>
  <c r="K75" i="35"/>
  <c r="D75" i="35"/>
  <c r="B75" i="35"/>
  <c r="I46" i="35"/>
  <c r="I45" i="35"/>
  <c r="D36" i="35"/>
  <c r="D41" i="35" s="1"/>
  <c r="I34" i="35"/>
  <c r="I22" i="35"/>
  <c r="I18" i="35"/>
  <c r="I17" i="35"/>
  <c r="G17" i="35"/>
  <c r="I16" i="35"/>
  <c r="G16" i="35"/>
  <c r="I15" i="35"/>
  <c r="G15" i="35"/>
  <c r="F15" i="35"/>
  <c r="D15" i="35"/>
  <c r="I14" i="35"/>
  <c r="G14" i="35"/>
  <c r="D14" i="35"/>
  <c r="F58" i="28" l="1"/>
  <c r="I223" i="35"/>
  <c r="D158" i="35"/>
  <c r="D117" i="35" s="1"/>
  <c r="D120" i="35" s="1"/>
  <c r="F19" i="32"/>
  <c r="F31" i="32" s="1"/>
  <c r="H31" i="32" s="1"/>
  <c r="D31" i="32"/>
  <c r="D86" i="35"/>
  <c r="D102" i="35" s="1"/>
  <c r="C28" i="30"/>
  <c r="G28" i="30" s="1"/>
  <c r="G25" i="30"/>
  <c r="D88" i="35"/>
  <c r="D99" i="35"/>
  <c r="D104" i="35" s="1"/>
  <c r="G20" i="30"/>
  <c r="I40" i="35"/>
  <c r="I42" i="35"/>
  <c r="X317" i="38"/>
  <c r="X321" i="38" s="1"/>
  <c r="X324" i="38" s="1"/>
  <c r="L321" i="38"/>
  <c r="L324" i="38" s="1"/>
  <c r="D236" i="35"/>
  <c r="G232" i="35"/>
  <c r="G236" i="35" s="1"/>
  <c r="I236" i="35" s="1"/>
  <c r="D37" i="35"/>
  <c r="I41" i="35"/>
  <c r="D40" i="35"/>
  <c r="D42" i="35"/>
  <c r="H14" i="7"/>
  <c r="D233" i="35" s="1"/>
  <c r="G233" i="35" s="1"/>
  <c r="D40" i="7"/>
  <c r="D122" i="35" l="1"/>
  <c r="D189" i="35" s="1"/>
  <c r="I225" i="35"/>
  <c r="I227" i="35" s="1"/>
  <c r="I229" i="35" s="1"/>
  <c r="D239" i="35"/>
  <c r="D242" i="35" s="1"/>
  <c r="G240" i="35" s="1"/>
  <c r="D185" i="35"/>
  <c r="D187" i="35" s="1"/>
  <c r="D192" i="35" s="1"/>
  <c r="D201" i="35" s="1"/>
  <c r="G154" i="35"/>
  <c r="I154" i="35" s="1"/>
  <c r="G153" i="35"/>
  <c r="I153" i="35" s="1"/>
  <c r="I240" i="35"/>
  <c r="K240" i="35" s="1"/>
  <c r="G152" i="35"/>
  <c r="G86" i="35"/>
  <c r="G149" i="35" l="1"/>
  <c r="G118" i="35"/>
  <c r="I118" i="35" s="1"/>
  <c r="I152" i="35"/>
  <c r="G162" i="35"/>
  <c r="G94" i="35"/>
  <c r="I94" i="35" s="1"/>
  <c r="I86" i="35"/>
  <c r="G156" i="35"/>
  <c r="G87" i="35"/>
  <c r="I149" i="35" l="1"/>
  <c r="G155" i="35"/>
  <c r="I155" i="35" s="1"/>
  <c r="G151" i="35"/>
  <c r="I151" i="35" s="1"/>
  <c r="I162" i="35"/>
  <c r="G168" i="35"/>
  <c r="I102" i="35"/>
  <c r="I87" i="35"/>
  <c r="I88" i="35" s="1"/>
  <c r="G95" i="35"/>
  <c r="I95" i="35" s="1"/>
  <c r="I96" i="35" s="1"/>
  <c r="I156" i="35"/>
  <c r="G163" i="35"/>
  <c r="I163" i="35" s="1"/>
  <c r="I158" i="35" l="1"/>
  <c r="G169" i="35"/>
  <c r="I169" i="35" s="1"/>
  <c r="I168" i="35"/>
  <c r="I103" i="35"/>
  <c r="I104" i="35" s="1"/>
  <c r="G88" i="35"/>
  <c r="I164" i="35"/>
  <c r="I117" i="35" l="1"/>
  <c r="G171" i="35"/>
  <c r="G119" i="35"/>
  <c r="I119" i="35" s="1"/>
  <c r="G104" i="35"/>
  <c r="I120" i="35" l="1"/>
  <c r="G173" i="35"/>
  <c r="I171" i="35"/>
  <c r="G186" i="35"/>
  <c r="I186" i="35" s="1"/>
  <c r="G108" i="35"/>
  <c r="G109" i="35" l="1"/>
  <c r="I108" i="35"/>
  <c r="I173" i="35"/>
  <c r="G174" i="35"/>
  <c r="I174" i="35" s="1"/>
  <c r="I175" i="35" l="1"/>
  <c r="G110" i="35"/>
  <c r="I110" i="35" s="1"/>
  <c r="G111" i="35"/>
  <c r="I111" i="35" s="1"/>
  <c r="I109" i="35"/>
  <c r="I112" i="35" l="1"/>
  <c r="I122" i="35" s="1"/>
  <c r="I189" i="35" l="1"/>
  <c r="I185" i="35" l="1"/>
  <c r="I187" i="35" s="1"/>
  <c r="I192" i="35" s="1"/>
  <c r="I201" i="35" l="1"/>
  <c r="I11" i="35" s="1"/>
  <c r="I24" i="35" l="1"/>
</calcChain>
</file>

<file path=xl/comments1.xml><?xml version="1.0" encoding="utf-8"?>
<comments xmlns="http://schemas.openxmlformats.org/spreadsheetml/2006/main">
  <authors>
    <author>karen</author>
    <author>Pamela Slifka</author>
    <author>Kristina Sipma</author>
  </authors>
  <commentList>
    <comment ref="F31" authorId="0" shapeId="0">
      <text>
        <r>
          <rPr>
            <sz val="9"/>
            <color indexed="81"/>
            <rFont val="Tahoma"/>
            <family val="2"/>
          </rPr>
          <t>Termination Benefits and Compensated Absences PLUS Net Pension Liability (First in 2016)</t>
        </r>
      </text>
    </comment>
    <comment ref="C35" authorId="1" shapeId="0">
      <text>
        <r>
          <rPr>
            <b/>
            <sz val="9"/>
            <color indexed="81"/>
            <rFont val="Tahoma"/>
            <family val="2"/>
          </rPr>
          <t>Pamela Slifka:</t>
        </r>
        <r>
          <rPr>
            <sz val="9"/>
            <color indexed="81"/>
            <rFont val="Tahoma"/>
            <family val="2"/>
          </rPr>
          <t xml:space="preserve">
Include advances to other funds and accrued interest revenue
</t>
        </r>
      </text>
    </comment>
    <comment ref="C36" authorId="2" shapeId="0">
      <text>
        <r>
          <rPr>
            <b/>
            <sz val="9"/>
            <color indexed="81"/>
            <rFont val="Tahoma"/>
            <family val="2"/>
          </rPr>
          <t>Kristina Sipma:</t>
        </r>
        <r>
          <rPr>
            <sz val="9"/>
            <color indexed="81"/>
            <rFont val="Tahoma"/>
            <family val="2"/>
          </rPr>
          <t xml:space="preserve">
Other Accounts Receivable it grouped with Customer Accounts Receivable on the financials.</t>
        </r>
      </text>
    </comment>
    <comment ref="F38" authorId="0" shapeId="0">
      <text>
        <r>
          <rPr>
            <sz val="9"/>
            <color indexed="81"/>
            <rFont val="Tahoma"/>
            <family val="2"/>
          </rPr>
          <t>Vouchers, accounts, sales tax, accrued wages payable &amp; current portion of Termination &amp; compensated absences</t>
        </r>
      </text>
    </comment>
    <comment ref="F42" authorId="1" shapeId="0">
      <text>
        <r>
          <rPr>
            <b/>
            <sz val="9"/>
            <color indexed="81"/>
            <rFont val="Tahoma"/>
            <family val="2"/>
          </rPr>
          <t>Pamela Slifka:</t>
        </r>
        <r>
          <rPr>
            <sz val="9"/>
            <color indexed="81"/>
            <rFont val="Tahoma"/>
            <family val="2"/>
          </rPr>
          <t xml:space="preserve">
Accrued sales tax</t>
        </r>
      </text>
    </comment>
    <comment ref="F50" authorId="1" shapeId="0">
      <text>
        <r>
          <rPr>
            <b/>
            <sz val="9"/>
            <color indexed="81"/>
            <rFont val="Tahoma"/>
            <family val="2"/>
          </rPr>
          <t>Pamela Slifka:</t>
        </r>
        <r>
          <rPr>
            <sz val="9"/>
            <color indexed="81"/>
            <rFont val="Tahoma"/>
            <family val="2"/>
          </rPr>
          <t xml:space="preserve">
Net Pension Liability
</t>
        </r>
      </text>
    </comment>
  </commentList>
</comments>
</file>

<file path=xl/comments2.xml><?xml version="1.0" encoding="utf-8"?>
<comments xmlns="http://schemas.openxmlformats.org/spreadsheetml/2006/main">
  <authors>
    <author>Pamela Slifka</author>
  </authors>
  <commentList>
    <comment ref="B19" authorId="0" shapeId="0">
      <text>
        <r>
          <rPr>
            <b/>
            <sz val="9"/>
            <color indexed="81"/>
            <rFont val="Tahoma"/>
            <family val="2"/>
          </rPr>
          <t>Pamela Slifka:</t>
        </r>
        <r>
          <rPr>
            <sz val="9"/>
            <color indexed="81"/>
            <rFont val="Tahoma"/>
            <family val="2"/>
          </rPr>
          <t xml:space="preserve">
1.97 acres of a 3.05 acre parcel were sold with the electric warehouse to HCB, Inc in 2011.</t>
        </r>
      </text>
    </comment>
    <comment ref="N163" authorId="0" shapeId="0">
      <text>
        <r>
          <rPr>
            <b/>
            <sz val="9"/>
            <color indexed="81"/>
            <rFont val="Tahoma"/>
            <family val="2"/>
          </rPr>
          <t>Pamela Slifka:</t>
        </r>
        <r>
          <rPr>
            <sz val="9"/>
            <color indexed="81"/>
            <rFont val="Tahoma"/>
            <family val="2"/>
          </rPr>
          <t xml:space="preserve">
15 years remaining life per Vernell Roberts 1/28/2015</t>
        </r>
      </text>
    </comment>
    <comment ref="N164" authorId="0" shapeId="0">
      <text>
        <r>
          <rPr>
            <b/>
            <sz val="9"/>
            <color indexed="81"/>
            <rFont val="Tahoma"/>
            <family val="2"/>
          </rPr>
          <t>Pamela Slifka:</t>
        </r>
        <r>
          <rPr>
            <sz val="9"/>
            <color indexed="81"/>
            <rFont val="Tahoma"/>
            <family val="2"/>
          </rPr>
          <t xml:space="preserve">
15 years remaining life per Vernell Roberts 1/28/2015</t>
        </r>
      </text>
    </comment>
    <comment ref="F179" authorId="0" shapeId="0">
      <text>
        <r>
          <rPr>
            <b/>
            <sz val="9"/>
            <color indexed="81"/>
            <rFont val="Tahoma"/>
            <family val="2"/>
          </rPr>
          <t>Pamela Slifka:</t>
        </r>
        <r>
          <rPr>
            <sz val="9"/>
            <color indexed="81"/>
            <rFont val="Tahoma"/>
            <family val="2"/>
          </rPr>
          <t xml:space="preserve">
These assets were originally a single line item at $382,978.41.  Per Lou Guzek and at the request of MRES, we had to separate a portion of inventory provided by DLPU for the substation upgrade project as transmission related.  These numbers will then tie out to the spreadsheet prepared by Curt/Lou when the project was closed out.</t>
        </r>
      </text>
    </comment>
    <comment ref="F181" authorId="0" shapeId="0">
      <text>
        <r>
          <rPr>
            <b/>
            <sz val="9"/>
            <color indexed="81"/>
            <rFont val="Tahoma"/>
            <family val="2"/>
          </rPr>
          <t>Pamela Slifka:</t>
        </r>
        <r>
          <rPr>
            <sz val="9"/>
            <color indexed="81"/>
            <rFont val="Tahoma"/>
            <family val="2"/>
          </rPr>
          <t xml:space="preserve">
These assets were originally a single line item at $382,978.41.  Per Lou Guzek and at the request of MRES, we had to separate a portion of inventory provided by DLPU for the substation upgrade project as transmission related.  These numbers will then tie out to the spreadsheet prepared by Curt/Lou when the project was closed out.</t>
        </r>
      </text>
    </comment>
    <comment ref="N208" authorId="0" shapeId="0">
      <text>
        <r>
          <rPr>
            <b/>
            <sz val="9"/>
            <color indexed="81"/>
            <rFont val="Tahoma"/>
            <family val="2"/>
          </rPr>
          <t>Pamela Slifka:</t>
        </r>
        <r>
          <rPr>
            <sz val="9"/>
            <color indexed="81"/>
            <rFont val="Tahoma"/>
            <family val="2"/>
          </rPr>
          <t xml:space="preserve">
Project not complete @12/31/14
</t>
        </r>
      </text>
    </comment>
    <comment ref="N210" authorId="0" shapeId="0">
      <text>
        <r>
          <rPr>
            <b/>
            <sz val="9"/>
            <color indexed="81"/>
            <rFont val="Tahoma"/>
            <family val="2"/>
          </rPr>
          <t>Pamela Slifka:</t>
        </r>
        <r>
          <rPr>
            <sz val="9"/>
            <color indexed="81"/>
            <rFont val="Tahoma"/>
            <family val="2"/>
          </rPr>
          <t xml:space="preserve">
Project not complete @12/31/14
</t>
        </r>
      </text>
    </comment>
    <comment ref="N211" authorId="0" shapeId="0">
      <text>
        <r>
          <rPr>
            <b/>
            <sz val="9"/>
            <color indexed="81"/>
            <rFont val="Tahoma"/>
            <family val="2"/>
          </rPr>
          <t>Pamela Slifka:</t>
        </r>
        <r>
          <rPr>
            <sz val="9"/>
            <color indexed="81"/>
            <rFont val="Tahoma"/>
            <family val="2"/>
          </rPr>
          <t xml:space="preserve">
Project not complete @12/31/14
</t>
        </r>
      </text>
    </comment>
    <comment ref="N213" authorId="0" shapeId="0">
      <text>
        <r>
          <rPr>
            <b/>
            <sz val="9"/>
            <color indexed="81"/>
            <rFont val="Tahoma"/>
            <family val="2"/>
          </rPr>
          <t>Pamela Slifka:</t>
        </r>
        <r>
          <rPr>
            <sz val="9"/>
            <color indexed="81"/>
            <rFont val="Tahoma"/>
            <family val="2"/>
          </rPr>
          <t xml:space="preserve">
Project not complete @12/31/14
</t>
        </r>
      </text>
    </comment>
  </commentList>
</comments>
</file>

<file path=xl/comments3.xml><?xml version="1.0" encoding="utf-8"?>
<comments xmlns="http://schemas.openxmlformats.org/spreadsheetml/2006/main">
  <authors>
    <author>karen</author>
    <author>Pamela Slifka</author>
  </authors>
  <commentList>
    <comment ref="D21" authorId="0" shapeId="0">
      <text>
        <r>
          <rPr>
            <sz val="9"/>
            <color indexed="81"/>
            <rFont val="Tahoma"/>
            <family val="2"/>
          </rPr>
          <t>Wheeling expense plus line 2 under charge for services on the MRES bill.  The supplemental power delivery charge is considered transmission expense transmission delivery charge that was in purchased power.</t>
        </r>
      </text>
    </comment>
    <comment ref="E21" authorId="1" shapeId="0">
      <text>
        <r>
          <rPr>
            <b/>
            <sz val="9"/>
            <color indexed="81"/>
            <rFont val="Tahoma"/>
            <family val="2"/>
          </rPr>
          <t>Pamela Slifka:</t>
        </r>
        <r>
          <rPr>
            <sz val="9"/>
            <color indexed="81"/>
            <rFont val="Tahoma"/>
            <family val="2"/>
          </rPr>
          <t xml:space="preserve">
Transmission dept
</t>
        </r>
      </text>
    </comment>
    <comment ref="D23" authorId="1" shapeId="0">
      <text>
        <r>
          <rPr>
            <b/>
            <sz val="9"/>
            <color indexed="81"/>
            <rFont val="Tahoma"/>
            <family val="2"/>
          </rPr>
          <t>Pamela Slifka:</t>
        </r>
        <r>
          <rPr>
            <sz val="9"/>
            <color indexed="81"/>
            <rFont val="Tahoma"/>
            <family val="2"/>
          </rPr>
          <t xml:space="preserve">
include all dept expenses from distribution #5880 thru meter testing plus transportation expense and fiber dept
</t>
        </r>
      </text>
    </comment>
    <comment ref="E23" authorId="1" shapeId="0">
      <text>
        <r>
          <rPr>
            <b/>
            <sz val="9"/>
            <color indexed="81"/>
            <rFont val="Tahoma"/>
            <family val="2"/>
          </rPr>
          <t>Pamela Slifka:</t>
        </r>
        <r>
          <rPr>
            <sz val="9"/>
            <color indexed="81"/>
            <rFont val="Tahoma"/>
            <family val="2"/>
          </rPr>
          <t xml:space="preserve">
Include utility warehouse &amp; load mgmt depts</t>
        </r>
      </text>
    </comment>
    <comment ref="D25" authorId="1" shapeId="0">
      <text>
        <r>
          <rPr>
            <b/>
            <sz val="9"/>
            <color indexed="81"/>
            <rFont val="Tahoma"/>
            <family val="2"/>
          </rPr>
          <t>Pamela Slifka:</t>
        </r>
        <r>
          <rPr>
            <sz val="9"/>
            <color indexed="81"/>
            <rFont val="Tahoma"/>
            <family val="2"/>
          </rPr>
          <t xml:space="preserve">
Include meter reading, records &amp; collections &amp; bad debt depts</t>
        </r>
      </text>
    </comment>
  </commentList>
</comments>
</file>

<file path=xl/comments4.xml><?xml version="1.0" encoding="utf-8"?>
<comments xmlns="http://schemas.openxmlformats.org/spreadsheetml/2006/main">
  <authors>
    <author>Pamela Slifka</author>
    <author>karen</author>
  </authors>
  <commentList>
    <comment ref="D12" authorId="0" shapeId="0">
      <text>
        <r>
          <rPr>
            <b/>
            <sz val="9"/>
            <color indexed="81"/>
            <rFont val="Tahoma"/>
            <family val="2"/>
          </rPr>
          <t>Pamela Slifka:</t>
        </r>
        <r>
          <rPr>
            <sz val="9"/>
            <color indexed="81"/>
            <rFont val="Tahoma"/>
            <family val="2"/>
          </rPr>
          <t xml:space="preserve">
Include all Inventory Value that is not transmission related</t>
        </r>
      </text>
    </comment>
    <comment ref="D28" authorId="1" shapeId="0">
      <text>
        <r>
          <rPr>
            <sz val="9"/>
            <color indexed="81"/>
            <rFont val="Tahoma"/>
            <family val="2"/>
          </rPr>
          <t>Wheeling expense plus line 2 under charge for services on the MRES bill.  The supplemental power delivery charge is considered transmission expense transmission delivery charge that was in purchased power.</t>
        </r>
      </text>
    </comment>
  </commentList>
</comments>
</file>

<file path=xl/sharedStrings.xml><?xml version="1.0" encoding="utf-8"?>
<sst xmlns="http://schemas.openxmlformats.org/spreadsheetml/2006/main" count="1523" uniqueCount="1015">
  <si>
    <t xml:space="preserve">Formula Rate - Non-Levelized </t>
  </si>
  <si>
    <t xml:space="preserve">   Rate Formula Template</t>
  </si>
  <si>
    <t xml:space="preserve"> </t>
  </si>
  <si>
    <t>Utilizing EIA Form 412 Data</t>
  </si>
  <si>
    <t>Line</t>
  </si>
  <si>
    <t>Allocated</t>
  </si>
  <si>
    <t>No.</t>
  </si>
  <si>
    <t>Amount</t>
  </si>
  <si>
    <t xml:space="preserve">REVENUE CREDITS </t>
  </si>
  <si>
    <t>Total</t>
  </si>
  <si>
    <t>Allocator</t>
  </si>
  <si>
    <t xml:space="preserve">  Account No. 454</t>
  </si>
  <si>
    <t>TP</t>
  </si>
  <si>
    <t>Revenues from Grandfathered Interzonal Transactions</t>
  </si>
  <si>
    <t>Revenues from service provided by the ISO at a discount</t>
  </si>
  <si>
    <t>TOTAL REVENUE CREDITS  (sum lines 2-5)</t>
  </si>
  <si>
    <t>NET REVENUE REQUIREMENT</t>
  </si>
  <si>
    <t>DIVISOR</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</si>
  <si>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</si>
  <si>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</si>
  <si>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</si>
  <si>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</si>
  <si>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</si>
  <si>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</si>
  <si>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</si>
  <si>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</si>
  <si>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</si>
  <si>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Annual Cost ($/kW/Yr)</t>
  </si>
  <si>
    <t>Peak Rate</t>
  </si>
  <si>
    <t>Off-Peak Rate</t>
  </si>
  <si>
    <t>Point-To-Point Rate ($/kW/Wk)</t>
  </si>
  <si>
    <t>Point-To-Point Rate ($/kW/Day)</t>
  </si>
  <si>
    <t xml:space="preserve"> Capped at weekly rate</t>
  </si>
  <si>
    <t>Point-To-Point Rate ($/MWh)</t>
  </si>
  <si>
    <t xml:space="preserve"> Capped at weekly</t>
  </si>
  <si>
    <t xml:space="preserve"> times 1,000)</t>
  </si>
  <si>
    <t xml:space="preserve"> and daily rates</t>
  </si>
  <si>
    <t>Short Term</t>
  </si>
  <si>
    <t>Long Term</t>
  </si>
  <si>
    <t>(1)</t>
  </si>
  <si>
    <t>(2)</t>
  </si>
  <si>
    <t>(3)</t>
  </si>
  <si>
    <t>(4)</t>
  </si>
  <si>
    <t>(5)</t>
  </si>
  <si>
    <t>EIA 412</t>
  </si>
  <si>
    <t>Transmission</t>
  </si>
  <si>
    <t>Reference</t>
  </si>
  <si>
    <t>Company Total</t>
  </si>
  <si>
    <t xml:space="preserve">                  Allocator</t>
  </si>
  <si>
    <t>(Col 3 times Col 4)</t>
  </si>
  <si>
    <t>RATE BASE:</t>
  </si>
  <si>
    <t xml:space="preserve">  Production</t>
  </si>
  <si>
    <t>NA</t>
  </si>
  <si>
    <t xml:space="preserve">  Transmission</t>
  </si>
  <si>
    <t xml:space="preserve">  Distribution</t>
  </si>
  <si>
    <t xml:space="preserve">  General &amp; Intangible</t>
  </si>
  <si>
    <t>W/S</t>
  </si>
  <si>
    <t xml:space="preserve">  Common</t>
  </si>
  <si>
    <t>CE</t>
  </si>
  <si>
    <t>GP=</t>
  </si>
  <si>
    <t>NET PLANT IN SERVICE</t>
  </si>
  <si>
    <t>NP=</t>
  </si>
  <si>
    <t xml:space="preserve">  Account No. 281 (enter negative) </t>
  </si>
  <si>
    <t>NP</t>
  </si>
  <si>
    <t xml:space="preserve">  Account No. 282 (enter negative)</t>
  </si>
  <si>
    <t xml:space="preserve">  Account No. 283 (enter negative)</t>
  </si>
  <si>
    <t xml:space="preserve">  Account No. 190</t>
  </si>
  <si>
    <t xml:space="preserve">  Account No. 255 (enter negative)</t>
  </si>
  <si>
    <t>TOTAL ADJUSTMENTS  (sum lines 19 - 23)</t>
  </si>
  <si>
    <t xml:space="preserve">LAND HELD FOR FUTURE USE </t>
  </si>
  <si>
    <t>WORKING CAPITAL</t>
  </si>
  <si>
    <t xml:space="preserve">  CWC</t>
  </si>
  <si>
    <t>(Note H)</t>
  </si>
  <si>
    <t xml:space="preserve">  Materials &amp; Supplies</t>
  </si>
  <si>
    <t>TE</t>
  </si>
  <si>
    <t xml:space="preserve">  Prepayments</t>
  </si>
  <si>
    <t>GP</t>
  </si>
  <si>
    <t>RATE BASE  (sum lines 18, 24, 25, and 29)</t>
  </si>
  <si>
    <t xml:space="preserve">  Transmission </t>
  </si>
  <si>
    <t xml:space="preserve">     Less Account 565</t>
  </si>
  <si>
    <t xml:space="preserve">  A&amp;G</t>
  </si>
  <si>
    <t xml:space="preserve">     Less FERC Annual Fees</t>
  </si>
  <si>
    <t xml:space="preserve">  Transmission Lease Payments</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</si>
  <si>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</si>
  <si>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</si>
  <si>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</si>
  <si>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</si>
  <si>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</si>
  <si>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</si>
  <si>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</si>
  <si>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</si>
  <si>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</si>
  <si>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  </t>
  </si>
  <si>
    <t xml:space="preserve">INCOME TAXES          </t>
  </si>
  <si>
    <t xml:space="preserve">     T=1 - {[(1 - SIT) * (1 - FIT)] / (1 - SIT * FIT * p)} =</t>
  </si>
  <si>
    <t xml:space="preserve">     CIT=(T/1-T) * (1-(WCLTD/R)) =</t>
  </si>
  <si>
    <t xml:space="preserve">       and FIT, SIT &amp; p are as given in footnote K.</t>
  </si>
  <si>
    <t xml:space="preserve">      1 / (1 - T)  = (from line 21)</t>
  </si>
  <si>
    <t>Income Tax Calculation = line 22 * line 28</t>
  </si>
  <si>
    <t>ITC adjustment (line 23 * line 24)</t>
  </si>
  <si>
    <t>Total Income Taxes</t>
  </si>
  <si>
    <t>(line 25 plus line 26)</t>
  </si>
  <si>
    <t xml:space="preserve">RETURN </t>
  </si>
  <si>
    <t xml:space="preserve">  [ Rate Base (page 2, line 30) * Rate of Return (page 4, line 24)]</t>
  </si>
  <si>
    <t xml:space="preserve">                SUPPORTING CALCULATIONS AND NOTES</t>
  </si>
  <si>
    <t xml:space="preserve">TRANSMISSION EXPENSES </t>
  </si>
  <si>
    <t>TE=</t>
  </si>
  <si>
    <t>TRANSMISSION PLANT INCLUDED IN ISO RATES</t>
  </si>
  <si>
    <t>TP=</t>
  </si>
  <si>
    <t>WAGES &amp; SALARY ALLOCATOR   (W&amp;S)</t>
  </si>
  <si>
    <t>$</t>
  </si>
  <si>
    <t>Allocation</t>
  </si>
  <si>
    <t>W&amp;S Allocator</t>
  </si>
  <si>
    <t xml:space="preserve">  Other</t>
  </si>
  <si>
    <t>($ / Allocation)</t>
  </si>
  <si>
    <t>=</t>
  </si>
  <si>
    <t>% Electric</t>
  </si>
  <si>
    <t>Labor Ratio</t>
  </si>
  <si>
    <t xml:space="preserve">  Electric</t>
  </si>
  <si>
    <t>(line 17 / line 20)</t>
  </si>
  <si>
    <t>(line 16)</t>
  </si>
  <si>
    <t xml:space="preserve">  Gas</t>
  </si>
  <si>
    <t>*</t>
  </si>
  <si>
    <t xml:space="preserve">  Water</t>
  </si>
  <si>
    <t>RETURN (R)</t>
  </si>
  <si>
    <t xml:space="preserve">              Long Term Interest  </t>
  </si>
  <si>
    <t>Cost</t>
  </si>
  <si>
    <t>%</t>
  </si>
  <si>
    <t>(Note P)</t>
  </si>
  <si>
    <t>Weighted</t>
  </si>
  <si>
    <t xml:space="preserve">  Long Term Debt</t>
  </si>
  <si>
    <t>=WCLTD</t>
  </si>
  <si>
    <t xml:space="preserve">  Proprietary Capital</t>
  </si>
  <si>
    <t>=R</t>
  </si>
  <si>
    <t>REVENUE CREDITS</t>
  </si>
  <si>
    <t>Load</t>
  </si>
  <si>
    <t>ACCOUNT 447 (SALES FOR RESALE)</t>
  </si>
  <si>
    <t xml:space="preserve">  a. Bundled Non-RQ Sales for Resale</t>
  </si>
  <si>
    <t>(Note Q)</t>
  </si>
  <si>
    <t xml:space="preserve">  Total of (a)-(b)</t>
  </si>
  <si>
    <t xml:space="preserve">  a. Transmission charges for all transmission transactions </t>
  </si>
  <si>
    <t>General Note:  References to pages in this formulary rate are indicated as:  (page#, line#, col.#)</t>
  </si>
  <si>
    <t>Note</t>
  </si>
  <si>
    <t>Letter</t>
  </si>
  <si>
    <t>A</t>
  </si>
  <si>
    <t>B</t>
  </si>
  <si>
    <t>C</t>
  </si>
  <si>
    <t>D</t>
  </si>
  <si>
    <t>E</t>
  </si>
  <si>
    <t>F</t>
  </si>
  <si>
    <t>G</t>
  </si>
  <si>
    <t>H</t>
  </si>
  <si>
    <t>I</t>
  </si>
  <si>
    <t>J</t>
  </si>
  <si>
    <t>K</t>
  </si>
  <si>
    <t>FIT =</t>
  </si>
  <si>
    <t>SIT=</t>
  </si>
  <si>
    <t xml:space="preserve">  (State Income Tax Rate or Composite SIT)</t>
  </si>
  <si>
    <t>p =</t>
  </si>
  <si>
    <t xml:space="preserve">  (percent of federal income tax deductible for state purposes)</t>
  </si>
  <si>
    <t>L</t>
  </si>
  <si>
    <t>M</t>
  </si>
  <si>
    <t>N</t>
  </si>
  <si>
    <t>O</t>
  </si>
  <si>
    <t>P</t>
  </si>
  <si>
    <t>Q</t>
  </si>
  <si>
    <t>R</t>
  </si>
  <si>
    <t>Includes income related only to transmission facilities, such as pole attachments, rentals and special use.</t>
  </si>
  <si>
    <t>(page 4, line 30)</t>
  </si>
  <si>
    <t>(page 4, line 33)</t>
  </si>
  <si>
    <t xml:space="preserve">  Less 12 CP or Contract Demands from service over one year provided by ISO at a discount (enter negative)</t>
  </si>
  <si>
    <t xml:space="preserve">  Total  (sum lines 17-19)</t>
  </si>
  <si>
    <t>Total  (sum lines 22, 23)</t>
  </si>
  <si>
    <t xml:space="preserve">  b. Bundled Sales for Resale included in Divisor on page 1 </t>
  </si>
  <si>
    <t xml:space="preserve">  b. Transmission charges for all transmission transactions included in Divisor on page 1</t>
  </si>
  <si>
    <t>(Note T)</t>
  </si>
  <si>
    <t xml:space="preserve">  Less Contract Demand from Grandfathered Interzonal transactions over one year (enter negative)  (Note S)</t>
  </si>
  <si>
    <t>zero</t>
  </si>
  <si>
    <t>5a</t>
  </si>
  <si>
    <t>Transmission plant included in ISO rates  (line 1 less lines 2 &amp; 3)</t>
  </si>
  <si>
    <t>Transmission related only.</t>
  </si>
  <si>
    <t>Enter dollar amounts</t>
  </si>
  <si>
    <t>S</t>
  </si>
  <si>
    <t>T</t>
  </si>
  <si>
    <t>Page 1 of 5</t>
  </si>
  <si>
    <t>Page 2 of 5</t>
  </si>
  <si>
    <t>Page 3 of 5</t>
  </si>
  <si>
    <t>Page 4 of 5</t>
  </si>
  <si>
    <t>Page 5 of 5</t>
  </si>
  <si>
    <t>U</t>
  </si>
  <si>
    <t>1a</t>
  </si>
  <si>
    <t>V</t>
  </si>
  <si>
    <t xml:space="preserve">  Account No. 456.1</t>
  </si>
  <si>
    <t>ACCOUNT 456.1 (OTHER ELECTRIC REVENUES)</t>
  </si>
  <si>
    <t>Removes dollar amount of transmission expenses included in the OATT ancillary services rates, including Account Nos. 561.1, 561.2, 561.3, and 561.BA.</t>
  </si>
  <si>
    <t>32a</t>
  </si>
  <si>
    <t>W</t>
  </si>
  <si>
    <t>X</t>
  </si>
  <si>
    <t xml:space="preserve">REVENUE REQUIREMENT TO BE COLLECTED UNDER ATTACHMENT O </t>
  </si>
  <si>
    <t>[Revenue Requirement for facilities included on page 2, line 2, and also included</t>
  </si>
  <si>
    <t>in Attachment GG]</t>
  </si>
  <si>
    <t>Proprietary Capital Cost Rate =</t>
  </si>
  <si>
    <t>TIER =</t>
  </si>
  <si>
    <t>(Note E)</t>
  </si>
  <si>
    <t>(Note K)</t>
  </si>
  <si>
    <t xml:space="preserve">                            </t>
  </si>
  <si>
    <t>To the extent the page references to EIA Form 412 are missing, the entity will include a "Notes" section in the EIA 412 to provide this data.</t>
  </si>
  <si>
    <t>References to data from EIA Form 412 are indicated as:   x.y.z  (section, line, column)</t>
  </si>
  <si>
    <t>(line 7 / line 15)</t>
  </si>
  <si>
    <t>Divisor  (sum lines 8-14)</t>
  </si>
  <si>
    <t>Network &amp; P-to-P Rate ($/kW/Mo)  (line 11 / 12)</t>
  </si>
  <si>
    <t>(line 16 / 52; line 16 /  52)</t>
  </si>
  <si>
    <t>FERC Annual Charge ($/MWh)</t>
  </si>
  <si>
    <t>TOTAL GROSS PLANT  (sum lines 1-5)</t>
  </si>
  <si>
    <t>TOTAL ACCUM. DEPRECIATION  (sum lines 7-11)</t>
  </si>
  <si>
    <t>(line 1- line 7)</t>
  </si>
  <si>
    <t>(line 2- line 8)</t>
  </si>
  <si>
    <t>(line 3 - line 9)</t>
  </si>
  <si>
    <t>(line 4 - line 10)</t>
  </si>
  <si>
    <t>(line 5 - line 11)</t>
  </si>
  <si>
    <t>TOTAL NET PLANT  (sum lines 13-17)</t>
  </si>
  <si>
    <t>ADJUSTMENTS TO RATE BASE  (Note F)</t>
  </si>
  <si>
    <t>(Note G)</t>
  </si>
  <si>
    <t>TOTAL WORKING CAPITAL  (sum lines 26 - 28)</t>
  </si>
  <si>
    <t xml:space="preserve">     Less LSE Expenses included in Transmission O&amp;M Accounts  (Note V)</t>
  </si>
  <si>
    <t xml:space="preserve">     Less EPRI &amp; Reg. Comm. Exp. &amp; Non-safety Ad.  (Note I)</t>
  </si>
  <si>
    <t xml:space="preserve">     Plus Transmission Related Reg. Comm. Exp.  (Note I)</t>
  </si>
  <si>
    <t>TOTAL DEPRECIATION  (sum lines 9 - 11)</t>
  </si>
  <si>
    <t>TAXES OTHER THAN INCOME TAXES  (Note J)</t>
  </si>
  <si>
    <t>REV. REQUIREMENT  (sum lines 8, 12, 20, 27, 28)</t>
  </si>
  <si>
    <t>Total transmission plant  (page 2, line 2, column 3)</t>
  </si>
  <si>
    <t>Less transmission plant excluded from ISO rates  (Note M)</t>
  </si>
  <si>
    <t>Less transmission plant included in OATT Ancillary Services  (Note N )</t>
  </si>
  <si>
    <t>Percentage of transmission plant included in ISO Rates  (line 4 divided by line 1)</t>
  </si>
  <si>
    <t>Total transmission expenses  (page 3, line 1, column 3)</t>
  </si>
  <si>
    <t>Less transmission expenses included in OATT Ancillary Services  (Note L)</t>
  </si>
  <si>
    <t>Percentage of transmission expenses after adjustment  (line 8 divided by line 6)</t>
  </si>
  <si>
    <t>Percentage of transmission plant included in ISO Rates  (line 5)</t>
  </si>
  <si>
    <t>Percentage of transmission expenses included in ISO Rates  (line 9 times line 10)</t>
  </si>
  <si>
    <t>COMMON PLANT ALLOCATOR  (CE)  (Note O)</t>
  </si>
  <si>
    <t xml:space="preserve">  Total  (sum lines 12-15)</t>
  </si>
  <si>
    <t>ACCOUNT 454 (RENT FROM ELECTRIC PROPERTY)  (Note R)</t>
  </si>
  <si>
    <t>Inputs Required:</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</si>
  <si>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</si>
  <si>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Cash Working Capital assigned to transmission is one-eighth of O&amp;M allocated to transmission at page 3, line 8, column 5.  Prepayments are the electric related prepayments booked to Account No. 165 as shown on Schedule I of EIA Form 412.</t>
  </si>
  <si>
    <t>Line 5 - EPRI Annual Membership Dues, all Regulatory Commission Expenses, and non-safety related advertising.  Line 5a - Regulatory Commission Expenses directly related to transmission service,  ISO filings or transmission siting.</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</si>
  <si>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</si>
  <si>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</si>
  <si>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Line 29 must equal zero since all short-term power sales must be unbundled and the transmission component reflected in Account No. 456.1 and all other uses are to be included in the divisor.</t>
  </si>
  <si>
    <t>GROSS REVENUE REQUIREMENT  (page 3, line 31)</t>
  </si>
  <si>
    <t>(line 16 / 260; line 16 / 365)</t>
  </si>
  <si>
    <t>(line 16 / 4,160; line 16 / 8,760</t>
  </si>
  <si>
    <t>IV.6.e</t>
  </si>
  <si>
    <t>IV.7.e</t>
  </si>
  <si>
    <t>IV.8.e</t>
  </si>
  <si>
    <t>IV.12.e  (Note G)</t>
  </si>
  <si>
    <t>II.20.b</t>
  </si>
  <si>
    <t>TOTAL O&amp;M  (sum lines 1, 3, 5a, 6, 7 less 1a, 2, 4, 5)</t>
  </si>
  <si>
    <t>Included transmission expenses ( line 6 less line 7)</t>
  </si>
  <si>
    <t>II.32.b</t>
  </si>
  <si>
    <t>III.16.b + III.17.b  (Note U)</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</si>
  <si>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</si>
  <si>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</si>
  <si>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LESS ATTACHMENT GG ADJUSTMENT [Attachment GG, page 2, line 3, column 10]  (Note W)</t>
  </si>
  <si>
    <t>The utility's maximum monthly megawatt load (60-minute integration) for RQ service at time of applicable pricing zone coincident monthly peaks.  RQ service is service which the supplier plans to provide on an on-going basis (i.e., the supplier includes projected load for this service in its system resource planning).</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</si>
  <si>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</si>
  <si>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 xml:space="preserve"> LF as defined above at time of applicable pricing zone coincident monthly peaks.</t>
  </si>
  <si>
    <t>30a</t>
  </si>
  <si>
    <t>in Attachment MM]</t>
  </si>
  <si>
    <t>(line 29 - line 30 - line 30a)</t>
  </si>
  <si>
    <t>32b</t>
  </si>
  <si>
    <t xml:space="preserve">  Total of (a)-(b)-(c)-(d)</t>
  </si>
  <si>
    <t>Y</t>
  </si>
  <si>
    <t>Z</t>
  </si>
  <si>
    <t>AA</t>
  </si>
  <si>
    <t>Plant in Service, Accumulated Depreciation, and Depreciation Expense amounts exclude Asset Retirement Obligation amounts unless authorized by FERC.</t>
  </si>
  <si>
    <t>BB</t>
  </si>
  <si>
    <t>Schedule 10-FERC charges should not be included in O&amp;M recovered under this Attachment O.</t>
  </si>
  <si>
    <t xml:space="preserve">II.37.b </t>
  </si>
  <si>
    <t>EIA-412</t>
  </si>
  <si>
    <t>Schedule 2</t>
  </si>
  <si>
    <t>ELECTRIC BALANCE SHEET</t>
  </si>
  <si>
    <t>AMOUNT</t>
  </si>
  <si>
    <t>ASSETS and OTHER DEBITS</t>
  </si>
  <si>
    <t>(Dollars)</t>
  </si>
  <si>
    <t>No</t>
  </si>
  <si>
    <t>LIABILITIES and OTHER CREDITS</t>
  </si>
  <si>
    <t>ELECTRIC PLANT</t>
  </si>
  <si>
    <t>PROPIETARY CAPITAL</t>
  </si>
  <si>
    <t>Electric Plant &amp; Adjustments</t>
  </si>
  <si>
    <t>(101-106,114,116)</t>
  </si>
  <si>
    <t>Investment of Municipality (208)</t>
  </si>
  <si>
    <t xml:space="preserve">Construction Work In Progress (107) </t>
  </si>
  <si>
    <t>Miscellaneous Capital (211, 219, 219.1)</t>
  </si>
  <si>
    <t>(Less) Accumulated Provision for</t>
  </si>
  <si>
    <t xml:space="preserve">Depreciation, Amortization and </t>
  </si>
  <si>
    <t>Retained Earnings</t>
  </si>
  <si>
    <t>Depletion (108,111,115)</t>
  </si>
  <si>
    <t>(215, 215.1, 216)</t>
  </si>
  <si>
    <t xml:space="preserve">Net Electric Plant </t>
  </si>
  <si>
    <t>TOTAL PROPRIETARY CAPITAL</t>
  </si>
  <si>
    <t>Nuclear Fuel (120.1-120.4, 120.6)</t>
  </si>
  <si>
    <t>LONG TERM DEBT</t>
  </si>
  <si>
    <t>Amortization of Nuclear Fuel</t>
  </si>
  <si>
    <t>Assemblies (120.5)</t>
  </si>
  <si>
    <t>Bonds (221, 222)</t>
  </si>
  <si>
    <t>Net Electric Plant including Nuclear</t>
  </si>
  <si>
    <t>Advances from Municipality and Other</t>
  </si>
  <si>
    <t xml:space="preserve">Fuel </t>
  </si>
  <si>
    <t>Long Term Debt (223, 224)</t>
  </si>
  <si>
    <t>OTHER PROPERTY &amp; INVESTMENTS</t>
  </si>
  <si>
    <t xml:space="preserve">Unamortized Premium on Long Term </t>
  </si>
  <si>
    <t>Non-Electric Plant Property (121)</t>
  </si>
  <si>
    <t>Debt (225)</t>
  </si>
  <si>
    <t>(Less) Unamortized Discount on Long</t>
  </si>
  <si>
    <t>Depreciation and Amortization (122)</t>
  </si>
  <si>
    <t>Term Debt (226)</t>
  </si>
  <si>
    <t>Investment in Associated Enterprises</t>
  </si>
  <si>
    <t>(123-123.1)</t>
  </si>
  <si>
    <t>Total Long Term Debt</t>
  </si>
  <si>
    <t>Investments &amp; Special Funds (124-129)</t>
  </si>
  <si>
    <t>Total Other Property and Investments</t>
  </si>
  <si>
    <t>OTHER NONCURRENT LIABILITIES</t>
  </si>
  <si>
    <t>CURRENT &amp; ACCRUED ASSETS</t>
  </si>
  <si>
    <t>Accumulated Operating Provisions (228.1-.4)</t>
  </si>
  <si>
    <t>Cash, Working Funds &amp; Investments</t>
  </si>
  <si>
    <t>Accumulated Provisions for Rate Refunds</t>
  </si>
  <si>
    <t>(131-136)</t>
  </si>
  <si>
    <t>Total Other Non Current Liabilities</t>
  </si>
  <si>
    <t>Notes &amp; Other Receivables</t>
  </si>
  <si>
    <t>(141, 143, 145, 146, 172)</t>
  </si>
  <si>
    <t>CURRENT AND ACCRUED LIABILITIES</t>
  </si>
  <si>
    <t>Notes Payable (231)</t>
  </si>
  <si>
    <t>Uncollectible Accounts (144)</t>
  </si>
  <si>
    <t>Accounts Payable (232)</t>
  </si>
  <si>
    <t>Fuel Stock &amp; Expenses Undistributed</t>
  </si>
  <si>
    <t>Notes and Accounts Payable to</t>
  </si>
  <si>
    <t>(151-152)</t>
  </si>
  <si>
    <t>Associated Enterprises (233, 234)</t>
  </si>
  <si>
    <t>Plant Materials &amp; Operating Supplies (154)</t>
  </si>
  <si>
    <t>Customer Deposits (235)</t>
  </si>
  <si>
    <t>Other Supplies &amp; Misc (153, 155-163)</t>
  </si>
  <si>
    <t>Accrued taxes (236)</t>
  </si>
  <si>
    <t>Prepayments (165)</t>
  </si>
  <si>
    <t>Accrued Interest payable (237)</t>
  </si>
  <si>
    <t xml:space="preserve">Accrued revenues (173) </t>
  </si>
  <si>
    <t>Misc Curr &amp; Accr Liabilities (239-245)</t>
  </si>
  <si>
    <t>Misc Current &amp; Accrued Assets (171, 174)</t>
  </si>
  <si>
    <t>Total Current &amp; Accrued Liabilities</t>
  </si>
  <si>
    <t>Total Current &amp; Accrued Assets</t>
  </si>
  <si>
    <t>DEFERRED CREDITS</t>
  </si>
  <si>
    <t>DEFERRED DEBITS</t>
  </si>
  <si>
    <t>Customer Advances for Construction</t>
  </si>
  <si>
    <t>Unamortized Debt Expense (181)</t>
  </si>
  <si>
    <t>(252)</t>
  </si>
  <si>
    <t>Extraordinary Property Losses, Study Costs,</t>
  </si>
  <si>
    <t xml:space="preserve">Other Deferred Credits </t>
  </si>
  <si>
    <t>and Charges (182.1, 182.2, 182.3, 183)</t>
  </si>
  <si>
    <t>(253, 256, 281-283)</t>
  </si>
  <si>
    <t xml:space="preserve">Miscellaneous Debt, Research and </t>
  </si>
  <si>
    <t>Development Expenses &amp; Unamortized</t>
  </si>
  <si>
    <t xml:space="preserve">Unamortized gain on Reacquired Debt </t>
  </si>
  <si>
    <t>Losses (184-191)</t>
  </si>
  <si>
    <t>(257)</t>
  </si>
  <si>
    <t xml:space="preserve">Total Deferred Debits </t>
  </si>
  <si>
    <t>Total Deferred Credits</t>
  </si>
  <si>
    <t>Schedule 3</t>
  </si>
  <si>
    <t>ELECTRIC INCOME STATEMENT</t>
  </si>
  <si>
    <t>Electric Operating Revenues (400)</t>
  </si>
  <si>
    <t>Operation Expenses (401)</t>
  </si>
  <si>
    <t>Maintenance Expenses (402)</t>
  </si>
  <si>
    <t>Depreciation Expenses (403)</t>
  </si>
  <si>
    <t>Amortization of Electric Plant, Property Losses, and Regulatory Study Costs (404-407)</t>
  </si>
  <si>
    <t>Taxes and Tax Equivalents (408.1, 409.1)</t>
  </si>
  <si>
    <t xml:space="preserve">    TOTAL ELECTRIC OPERATING EXPENSES</t>
  </si>
  <si>
    <t xml:space="preserve">        NET ELECTRIC OPERATING INCOME</t>
  </si>
  <si>
    <t>Income from Electric Plant Leased to Others (412, 413)</t>
  </si>
  <si>
    <t xml:space="preserve">    Electric Operating Income</t>
  </si>
  <si>
    <t>Other Electric Income (415, 417, 418, 419, 421, 421.1)</t>
  </si>
  <si>
    <t>Other Electric Deductions (416, 417, 421.2)</t>
  </si>
  <si>
    <t>Allowance for Other Funds Used During Construction (419.1)</t>
  </si>
  <si>
    <t>Taxes Applicable to Other Income and Deductions (408.2, 409.2)</t>
  </si>
  <si>
    <t xml:space="preserve">    Electric Income</t>
  </si>
  <si>
    <t>Income Deductions from Interest on Long Term Debt (427)</t>
  </si>
  <si>
    <t>Other Income Deductions (428-431)</t>
  </si>
  <si>
    <t>Allowance for Borrowed Funds Used During Constructions (432)</t>
  </si>
  <si>
    <t xml:space="preserve">    Total Income Deductions</t>
  </si>
  <si>
    <t xml:space="preserve">        Income Before Extraordinary Items</t>
  </si>
  <si>
    <t>Extraordinary Items (434)</t>
  </si>
  <si>
    <t>Extraordinary Deductions (435)</t>
  </si>
  <si>
    <t xml:space="preserve">        NET INCOME</t>
  </si>
  <si>
    <t>Schedule 4</t>
  </si>
  <si>
    <t xml:space="preserve">Beginning </t>
  </si>
  <si>
    <t>Ending</t>
  </si>
  <si>
    <t>Accumulated</t>
  </si>
  <si>
    <t>Balance</t>
  </si>
  <si>
    <t>Additions</t>
  </si>
  <si>
    <t>Retirements</t>
  </si>
  <si>
    <t>Transfers</t>
  </si>
  <si>
    <t>Depreciation</t>
  </si>
  <si>
    <t>Expense</t>
  </si>
  <si>
    <t>Intangible Plant (301-303)</t>
  </si>
  <si>
    <t>Steam Production (310-316)</t>
  </si>
  <si>
    <t>Nuclear Production (320-325)</t>
  </si>
  <si>
    <t>Hydraulic Production (330-336)</t>
  </si>
  <si>
    <t>Other Production (340-346)</t>
  </si>
  <si>
    <t>Total Production Plant</t>
  </si>
  <si>
    <t>Transmission Plant (350-359)</t>
  </si>
  <si>
    <t>Distribution Plant (360-373)</t>
  </si>
  <si>
    <t>General Plant (389-399)</t>
  </si>
  <si>
    <t>Total Electric Plant In Service</t>
  </si>
  <si>
    <t>Electric Plant Leased to Others</t>
  </si>
  <si>
    <t>Electric Plant Held for Future Use</t>
  </si>
  <si>
    <t>Electric Plant Miscellaneous</t>
  </si>
  <si>
    <t>Construction Work in Progress</t>
  </si>
  <si>
    <t>Total Electric Plant &amp; Adj's</t>
  </si>
  <si>
    <t>NOTE FOR LINE 5:  Combustion Turbine</t>
  </si>
  <si>
    <t>Schedule 7</t>
  </si>
  <si>
    <t>ELECTRIC OPERATION AND MAINTENANCE EXPENSES (Dollars)</t>
  </si>
  <si>
    <t>Fuel Cost</t>
  </si>
  <si>
    <t>Operation</t>
  </si>
  <si>
    <t>Maintenance</t>
  </si>
  <si>
    <t>Steam Power Generation</t>
  </si>
  <si>
    <t>(500-507, 510-514) Fuel Cost (501)</t>
  </si>
  <si>
    <t>Nuclear Power Generation</t>
  </si>
  <si>
    <t>Hydraulic Power Generation</t>
  </si>
  <si>
    <t>(535-540, 541-545)</t>
  </si>
  <si>
    <t>Other Power Generation</t>
  </si>
  <si>
    <t>(546-550, 551-554) Fuel cost (547)</t>
  </si>
  <si>
    <t>Purchased Power (555)</t>
  </si>
  <si>
    <t>Other Production Expenses</t>
  </si>
  <si>
    <t>(556-557)</t>
  </si>
  <si>
    <t xml:space="preserve">   Total Production Expenses</t>
  </si>
  <si>
    <t>Transmission Expenses</t>
  </si>
  <si>
    <t>(560-567, 568-573)</t>
  </si>
  <si>
    <t>XXXXXXXXXXXXX</t>
  </si>
  <si>
    <t>Distribution Expenses</t>
  </si>
  <si>
    <t>(580-589, 590-598)</t>
  </si>
  <si>
    <t>Customer Account Expenses</t>
  </si>
  <si>
    <t>(901-905)</t>
  </si>
  <si>
    <t>Customer Service &amp; Information</t>
  </si>
  <si>
    <t>Expenses (907-910)</t>
  </si>
  <si>
    <t>Sales Expenses (911-916)</t>
  </si>
  <si>
    <t>Admin &amp; General exp (920-935)</t>
  </si>
  <si>
    <t>Total Electric Operation and</t>
  </si>
  <si>
    <t>Maintenance Expenses</t>
  </si>
  <si>
    <t>Total Number of Full Time Employees</t>
  </si>
  <si>
    <t>Total Number of Part Time Employees</t>
  </si>
  <si>
    <t>Purchased</t>
  </si>
  <si>
    <t xml:space="preserve">Salaries and Benefits - Supplemental Data for Att O's Wages &amp; Salary Allocator </t>
  </si>
  <si>
    <t>Salaries</t>
  </si>
  <si>
    <t>Accounts</t>
  </si>
  <si>
    <t>Production / Generation</t>
  </si>
  <si>
    <t>Transmission:</t>
  </si>
  <si>
    <t>Transmission Line</t>
  </si>
  <si>
    <t>Substation Equipment</t>
  </si>
  <si>
    <t>Tree Trimming</t>
  </si>
  <si>
    <t>Meter Shop</t>
  </si>
  <si>
    <t>Utility Warehouse</t>
  </si>
  <si>
    <t>Distribution:</t>
  </si>
  <si>
    <t>Load Management</t>
  </si>
  <si>
    <t>Distribution Expense</t>
  </si>
  <si>
    <t>Underground Locating</t>
  </si>
  <si>
    <t>Line Transformers</t>
  </si>
  <si>
    <t>Street Lights</t>
  </si>
  <si>
    <t>Meter Testing</t>
  </si>
  <si>
    <t>Customer Accounts</t>
  </si>
  <si>
    <t>Meter Reading</t>
  </si>
  <si>
    <t>Records &amp; Collections</t>
  </si>
  <si>
    <t xml:space="preserve">Customer Service </t>
  </si>
  <si>
    <t>Energy Conservation</t>
  </si>
  <si>
    <t>Superintendent's Office</t>
  </si>
  <si>
    <t>Commission Expense</t>
  </si>
  <si>
    <t>Non-Utility Expense</t>
  </si>
  <si>
    <t>Schedule 5</t>
  </si>
  <si>
    <t xml:space="preserve">Line </t>
  </si>
  <si>
    <t>Taxes other than Income Taxes, Operating Income</t>
  </si>
  <si>
    <t>Payment In Lieu of Taxes (Transfer)</t>
  </si>
  <si>
    <t>CITY OF DETROIT LAKES</t>
  </si>
  <si>
    <t>ELECTRICAL UTILITY FUND</t>
  </si>
  <si>
    <t>OPERATING REVENUES</t>
  </si>
  <si>
    <t>Metered Sales</t>
  </si>
  <si>
    <t xml:space="preserve">  Residential</t>
  </si>
  <si>
    <t xml:space="preserve">  Commercial</t>
  </si>
  <si>
    <t xml:space="preserve">  Wind Power</t>
  </si>
  <si>
    <t xml:space="preserve">  Street Lights</t>
  </si>
  <si>
    <t xml:space="preserve">  Summer Cottages</t>
  </si>
  <si>
    <t xml:space="preserve">    Total Metered Sales</t>
  </si>
  <si>
    <t>Other Operating Revenues</t>
  </si>
  <si>
    <t xml:space="preserve">  Yardlights</t>
  </si>
  <si>
    <t xml:space="preserve">  Discounts Not Taken</t>
  </si>
  <si>
    <t xml:space="preserve">  Miscellaneous Service Revenue</t>
  </si>
  <si>
    <t xml:space="preserve">  Rent From Jet Plant</t>
  </si>
  <si>
    <t xml:space="preserve">  Generation From Jet Plant</t>
  </si>
  <si>
    <t xml:space="preserve">  MRES Energy Reimbursements</t>
  </si>
  <si>
    <t xml:space="preserve">  Other Miscellaneous Revenue</t>
  </si>
  <si>
    <t xml:space="preserve">    Total Other Operating Revenues</t>
  </si>
  <si>
    <t>TOTAL OPERATING REVENUES</t>
  </si>
  <si>
    <t>OPERATING EXPENSES</t>
  </si>
  <si>
    <t>Generation</t>
  </si>
  <si>
    <t>Purchase Power</t>
  </si>
  <si>
    <t>Distribution</t>
  </si>
  <si>
    <t>Customer Account</t>
  </si>
  <si>
    <t>Transportation Expense</t>
  </si>
  <si>
    <t>Administrative and General Expense</t>
  </si>
  <si>
    <t>Depreciation Expense</t>
  </si>
  <si>
    <t xml:space="preserve">    Total Operating Expenses</t>
  </si>
  <si>
    <t>OPERATING INCOME</t>
  </si>
  <si>
    <t>Non-Operating Income (Expenses)</t>
  </si>
  <si>
    <t xml:space="preserve">  Interest Income</t>
  </si>
  <si>
    <t xml:space="preserve">  Gain (Loss) on the Sale of Fixed Assets</t>
  </si>
  <si>
    <t xml:space="preserve">  Reimbursement from State of MN</t>
  </si>
  <si>
    <t xml:space="preserve">  Interest Expense</t>
  </si>
  <si>
    <t xml:space="preserve">  Contributions and Donations</t>
  </si>
  <si>
    <t>NET INCOME BEFORE OPERATING TRANSFERS</t>
  </si>
  <si>
    <t>Generation:</t>
  </si>
  <si>
    <t>Jet Plant</t>
  </si>
  <si>
    <t xml:space="preserve">  Salaries-Regular</t>
  </si>
  <si>
    <t xml:space="preserve">  FICA</t>
  </si>
  <si>
    <t xml:space="preserve">  PERA</t>
  </si>
  <si>
    <t xml:space="preserve">  Jet Fuel</t>
  </si>
  <si>
    <t xml:space="preserve">  Operating and Maintenance Supplies</t>
  </si>
  <si>
    <t xml:space="preserve">  Heating Fuel</t>
  </si>
  <si>
    <t xml:space="preserve">  Utilities</t>
  </si>
  <si>
    <t xml:space="preserve">  Outside Services and Charges</t>
  </si>
  <si>
    <t xml:space="preserve">     Total Generation</t>
  </si>
  <si>
    <t>Structures:</t>
  </si>
  <si>
    <t xml:space="preserve">  Telephone</t>
  </si>
  <si>
    <t xml:space="preserve">    Total Meter Shop</t>
  </si>
  <si>
    <t xml:space="preserve">  Salaries-Temporary</t>
  </si>
  <si>
    <t xml:space="preserve">  Internet Connection</t>
  </si>
  <si>
    <t xml:space="preserve">  Miscellaneous</t>
  </si>
  <si>
    <t xml:space="preserve">     Total Utility Warehouse</t>
  </si>
  <si>
    <t xml:space="preserve">     Total Structures</t>
  </si>
  <si>
    <t>Purchased Power</t>
  </si>
  <si>
    <t xml:space="preserve">  WAPA Power Expenses</t>
  </si>
  <si>
    <t xml:space="preserve">  MRES Power Expense</t>
  </si>
  <si>
    <t xml:space="preserve">  MRES Wind  Power Expense</t>
  </si>
  <si>
    <t xml:space="preserve">  MISO MIA</t>
  </si>
  <si>
    <t xml:space="preserve">  Wheeling Expense</t>
  </si>
  <si>
    <t xml:space="preserve">     Total Purchased Power</t>
  </si>
  <si>
    <t xml:space="preserve">     Total Transmission Expense</t>
  </si>
  <si>
    <t>Load Management Expense</t>
  </si>
  <si>
    <t xml:space="preserve">  Water Heater Rebate</t>
  </si>
  <si>
    <t xml:space="preserve">     Total Load Management Expense</t>
  </si>
  <si>
    <t xml:space="preserve">  Salaries-Overtime</t>
  </si>
  <si>
    <t xml:space="preserve">  Rents, Easements &amp; Leases</t>
  </si>
  <si>
    <t xml:space="preserve">     Total Distribution Expense</t>
  </si>
  <si>
    <t>Substation Equipment Expense</t>
  </si>
  <si>
    <t xml:space="preserve">     Total Substation Equipment Expense</t>
  </si>
  <si>
    <t xml:space="preserve">     Total Tree Trimming</t>
  </si>
  <si>
    <t xml:space="preserve">     Total Underground  Locating</t>
  </si>
  <si>
    <t xml:space="preserve">     Total Line Transformers</t>
  </si>
  <si>
    <t xml:space="preserve">     Total Street Lights</t>
  </si>
  <si>
    <t xml:space="preserve">     Total Meter Testing</t>
  </si>
  <si>
    <t xml:space="preserve">     Total Distribution</t>
  </si>
  <si>
    <t>Customer Account Expense</t>
  </si>
  <si>
    <t xml:space="preserve">     Total Meter Reading</t>
  </si>
  <si>
    <t xml:space="preserve">  Postage</t>
  </si>
  <si>
    <t xml:space="preserve">     Total Records &amp; Collections</t>
  </si>
  <si>
    <t>Bad Debt Expense</t>
  </si>
  <si>
    <t xml:space="preserve">     Total Customer Service</t>
  </si>
  <si>
    <t xml:space="preserve">     Total Energy Conservation</t>
  </si>
  <si>
    <t xml:space="preserve">     Total Customer Account Expense</t>
  </si>
  <si>
    <t xml:space="preserve">  Travel, Meetings &amp; Schools</t>
  </si>
  <si>
    <t xml:space="preserve">  Miscellaneous Dues</t>
  </si>
  <si>
    <t xml:space="preserve">     Total Superintendent's Office</t>
  </si>
  <si>
    <t xml:space="preserve">     Total Commission Expense</t>
  </si>
  <si>
    <t xml:space="preserve">     Total Non-Utility Expense</t>
  </si>
  <si>
    <t xml:space="preserve">  Gas and Oil</t>
  </si>
  <si>
    <t xml:space="preserve">     Total Transportation Expense</t>
  </si>
  <si>
    <t xml:space="preserve">  Professional Services</t>
  </si>
  <si>
    <t xml:space="preserve">  City Attorney's Services</t>
  </si>
  <si>
    <t xml:space="preserve">  Workers Compensation</t>
  </si>
  <si>
    <t xml:space="preserve">  Insurance (Unallocated)</t>
  </si>
  <si>
    <t xml:space="preserve">  Hospitalization (Unallocated)</t>
  </si>
  <si>
    <t xml:space="preserve">  Life Insurance (Unallocated)</t>
  </si>
  <si>
    <t xml:space="preserve">  Advertising</t>
  </si>
  <si>
    <t xml:space="preserve">  Administration Building</t>
  </si>
  <si>
    <t xml:space="preserve">  Small Tools &amp; Minor Equipment</t>
  </si>
  <si>
    <t xml:space="preserve">  Uniforms</t>
  </si>
  <si>
    <t xml:space="preserve">  Safety Equipment</t>
  </si>
  <si>
    <t xml:space="preserve">  Safety Program</t>
  </si>
  <si>
    <t xml:space="preserve">  Safety Meetings</t>
  </si>
  <si>
    <t xml:space="preserve">  Severance &amp; Vacation Pay (Unallocated)</t>
  </si>
  <si>
    <t xml:space="preserve">     Total Administrative &amp; General Expense</t>
  </si>
  <si>
    <t>TOTAL OPERATING EXPENSE</t>
  </si>
  <si>
    <t>Public Utility Electrical Fund</t>
  </si>
  <si>
    <t xml:space="preserve">                            Fixed Assets And Accumulated Depreciation</t>
  </si>
  <si>
    <t>Page 1</t>
  </si>
  <si>
    <t>Book</t>
  </si>
  <si>
    <t>Year</t>
  </si>
  <si>
    <t>Accumulated Depreciation</t>
  </si>
  <si>
    <t>Value</t>
  </si>
  <si>
    <t>Deletions</t>
  </si>
  <si>
    <t>Percent</t>
  </si>
  <si>
    <t xml:space="preserve">Land </t>
  </si>
  <si>
    <t>Lots 38,39,40/Blk 1 Fra/Holm</t>
  </si>
  <si>
    <t>1950</t>
  </si>
  <si>
    <t>Assessments Holmes Street</t>
  </si>
  <si>
    <t>1991</t>
  </si>
  <si>
    <t>Plant Site</t>
  </si>
  <si>
    <t>1944</t>
  </si>
  <si>
    <t>Lot 1/Blk 2/Industrial Park</t>
  </si>
  <si>
    <t>1977</t>
  </si>
  <si>
    <t>North Substation Site</t>
  </si>
  <si>
    <t>Adm Building/Roosevelt Ave.</t>
  </si>
  <si>
    <t>1981</t>
  </si>
  <si>
    <t>Lots 1-3,44/Blk 1/Fra/Holm</t>
  </si>
  <si>
    <t>1948</t>
  </si>
  <si>
    <t>West Substation Property</t>
  </si>
  <si>
    <t>Tower Road Work Center Site</t>
  </si>
  <si>
    <t>Easement/OtterTail Power</t>
  </si>
  <si>
    <t>1979</t>
  </si>
  <si>
    <t>Switchgear Building</t>
  </si>
  <si>
    <t>1988</t>
  </si>
  <si>
    <t>Bathroom/Switchgear Bldg.</t>
  </si>
  <si>
    <t>Furnances/Switchgear Bldg.</t>
  </si>
  <si>
    <t>Value Old Power Plant Bldg.</t>
  </si>
  <si>
    <t>Jet Turbine Plant</t>
  </si>
  <si>
    <t>1968</t>
  </si>
  <si>
    <t>Fuel Tanks for Jet Plant</t>
  </si>
  <si>
    <t>Fuel Tank for Jet Plant</t>
  </si>
  <si>
    <t>Painting Jet Turbine Plant</t>
  </si>
  <si>
    <t>Jet Turbine Upgrade</t>
  </si>
  <si>
    <t>2005/6</t>
  </si>
  <si>
    <t>Fuel Injection Pump</t>
  </si>
  <si>
    <t>1994</t>
  </si>
  <si>
    <t>Garage by SubStation/Ind. Park</t>
  </si>
  <si>
    <t>1997</t>
  </si>
  <si>
    <t>2007/8</t>
  </si>
  <si>
    <t>Pole Yard Fence/Water Plant</t>
  </si>
  <si>
    <t>Load Mgmt Rockwell Intern.</t>
  </si>
  <si>
    <t>1983</t>
  </si>
  <si>
    <t>Load Management Upgrade</t>
  </si>
  <si>
    <t>1996/7</t>
  </si>
  <si>
    <t>Two New Curcuits</t>
  </si>
  <si>
    <t>1996</t>
  </si>
  <si>
    <t>Adm. Bldg./Roosevelt Avenue</t>
  </si>
  <si>
    <t>Additn Adm. Bldg./Roosevelt Ave.</t>
  </si>
  <si>
    <t>1997/8</t>
  </si>
  <si>
    <t>Recyling Bin Adm. Bldg.</t>
  </si>
  <si>
    <t>Bus Garage/Water Plant</t>
  </si>
  <si>
    <t>1980</t>
  </si>
  <si>
    <t>Police Station Building</t>
  </si>
  <si>
    <t>1958</t>
  </si>
  <si>
    <t>Comp. Air Cond./Adm. Bldg.</t>
  </si>
  <si>
    <t>Reroof Jet Plant</t>
  </si>
  <si>
    <t>1990</t>
  </si>
  <si>
    <t>Concrete Slab/Bus Garage</t>
  </si>
  <si>
    <t>Storage Bldg by Bus Garage</t>
  </si>
  <si>
    <t>1993</t>
  </si>
  <si>
    <t>Remodel Jr. High (Comm. Server Rm)</t>
  </si>
  <si>
    <t xml:space="preserve">  Total Buildings</t>
  </si>
  <si>
    <t>Page 2</t>
  </si>
  <si>
    <t>Switchgear Equipment</t>
  </si>
  <si>
    <t>1957</t>
  </si>
  <si>
    <t>Switchboards</t>
  </si>
  <si>
    <t>Batteries at Switchgear Bldg</t>
  </si>
  <si>
    <t>Batteries at Jet Plant Building</t>
  </si>
  <si>
    <t>1996 Ford Boom Truck</t>
  </si>
  <si>
    <t>Pipe Puller</t>
  </si>
  <si>
    <t>Phone System</t>
  </si>
  <si>
    <t>Modular Office Furn And Desk</t>
  </si>
  <si>
    <t>Video Projector</t>
  </si>
  <si>
    <t>Finance Officer Furniture</t>
  </si>
  <si>
    <t>Desk,File,Cred/Supt Office</t>
  </si>
  <si>
    <t>Desk,File,Cred/Supt's Sec.</t>
  </si>
  <si>
    <t>Desk,File,Cred/ Billing Supervisor</t>
  </si>
  <si>
    <t>Desk,File,Cred/ Planning Dept.</t>
  </si>
  <si>
    <t>1992</t>
  </si>
  <si>
    <t>Repeater Conn/Port Radio</t>
  </si>
  <si>
    <t>New Computer System(Software)</t>
  </si>
  <si>
    <t>Cad System Hardware &amp; Software</t>
  </si>
  <si>
    <t>Page 3</t>
  </si>
  <si>
    <t>Equipment (Cont'd)</t>
  </si>
  <si>
    <t>Tamper/Rammer</t>
  </si>
  <si>
    <t>Hydraulic Wire Press</t>
  </si>
  <si>
    <t>HP Color 8500 DD Printer (Steve)</t>
  </si>
  <si>
    <t>Desk Panels</t>
  </si>
  <si>
    <t>Power Supply/ Computer System</t>
  </si>
  <si>
    <t>Thumper</t>
  </si>
  <si>
    <t>V-Plow</t>
  </si>
  <si>
    <t>2010 Powermaster Testing Kit</t>
  </si>
  <si>
    <t xml:space="preserve">  Total Equipment</t>
  </si>
  <si>
    <t>Overhead Line (Fully Dep.)</t>
  </si>
  <si>
    <t>Various</t>
  </si>
  <si>
    <t>Overhead Line</t>
  </si>
  <si>
    <t>Overhead Line Ottertail(Det. Lake)</t>
  </si>
  <si>
    <t>2002 Timbers Lake Region Acq</t>
  </si>
  <si>
    <t>2002 Richwood Rd Ottertail Acq.</t>
  </si>
  <si>
    <t>2005 Riverside/Zitzow Wild Rice Acq.</t>
  </si>
  <si>
    <t>Page 4</t>
  </si>
  <si>
    <t>2011 Load Mgmt System</t>
  </si>
  <si>
    <t>2001-5</t>
  </si>
  <si>
    <t>Underground Line (Fully Dep.)</t>
  </si>
  <si>
    <t>Underground Line</t>
  </si>
  <si>
    <t>Line Transformers (Fully Dep.)</t>
  </si>
  <si>
    <t>Services (Fully Dep.)</t>
  </si>
  <si>
    <t>Services</t>
  </si>
  <si>
    <t>Meters (Fully Dep.)</t>
  </si>
  <si>
    <t>Meters</t>
  </si>
  <si>
    <t>Street Lights/Hwy 10</t>
  </si>
  <si>
    <t>Street Lights/Hwy 10 West</t>
  </si>
  <si>
    <t xml:space="preserve">  Total Imp. Other Than Bldgs</t>
  </si>
  <si>
    <t>Total Assets</t>
  </si>
  <si>
    <t>Distribution Assets</t>
  </si>
  <si>
    <t>Production Assets</t>
  </si>
  <si>
    <t>Transmission Assets</t>
  </si>
  <si>
    <t>General Assets</t>
  </si>
  <si>
    <t>1997 Addition to System</t>
  </si>
  <si>
    <t>1998 Addition to System</t>
  </si>
  <si>
    <t>1999 Addition to System</t>
  </si>
  <si>
    <t>2000 Addition to System</t>
  </si>
  <si>
    <t>2001 Addition to System</t>
  </si>
  <si>
    <t>2002 Addition to System</t>
  </si>
  <si>
    <t>2003 Addition to System</t>
  </si>
  <si>
    <t>2005 Addition to System</t>
  </si>
  <si>
    <t>2006 Addition to System</t>
  </si>
  <si>
    <t>2007 Additiono System</t>
  </si>
  <si>
    <t>2008 Addition to System</t>
  </si>
  <si>
    <t>2009 Addition to System</t>
  </si>
  <si>
    <t>2010 Addition to System</t>
  </si>
  <si>
    <t>2010 Addition to System (Area)</t>
  </si>
  <si>
    <t>2011 Addition to System</t>
  </si>
  <si>
    <t>2011 Addition to System (Area)</t>
  </si>
  <si>
    <t>Land Only</t>
  </si>
  <si>
    <t xml:space="preserve">  Total</t>
  </si>
  <si>
    <t xml:space="preserve">  Transmission Portion of Upgrade</t>
  </si>
  <si>
    <t xml:space="preserve">  Distribution Portion of Upgrade</t>
  </si>
  <si>
    <t xml:space="preserve">  Total Land</t>
  </si>
  <si>
    <t xml:space="preserve">  Total Other Improvements</t>
  </si>
  <si>
    <t>Total Assets (Land &amp; Other Improvements)</t>
  </si>
  <si>
    <t>GROSS PLANT IN SERVICE (Note AA)</t>
  </si>
  <si>
    <t>IV.9.e &amp; IV.1.e</t>
  </si>
  <si>
    <t>ACCUMULATED DEPRECIATION (Note AA)</t>
  </si>
  <si>
    <t>O&amp;M (Note BB)</t>
  </si>
  <si>
    <t>DEPRECIATION AND AMORTIZATION EXPENSE (Note AA)</t>
  </si>
  <si>
    <t xml:space="preserve">  General  &amp; Intangible</t>
  </si>
  <si>
    <t xml:space="preserve">       where WCLTD=(page 4, line 22) and R= (page 4, line 24)</t>
  </si>
  <si>
    <t>SCHEDULE OF OPERATING EXPENSES</t>
  </si>
  <si>
    <t>COMPARATIVE STATEMENT OF REVENUES AND EXPENSES</t>
  </si>
  <si>
    <t>Customer Service &amp; Info</t>
  </si>
  <si>
    <t>Sales Expense</t>
  </si>
  <si>
    <t>Sales Expense / Energy Conservation</t>
  </si>
  <si>
    <t>Utility Warehouse Maintenance</t>
  </si>
  <si>
    <t>Structures Maintenance</t>
  </si>
  <si>
    <t>Detroit Lakes' load is included in the MRES filing.</t>
  </si>
  <si>
    <t>2012 Addition to System</t>
  </si>
  <si>
    <t>2012 Addition to System (Area)</t>
  </si>
  <si>
    <t>Page 5</t>
  </si>
  <si>
    <t>Improvements Other Than Bldgs (contd)</t>
  </si>
  <si>
    <t>2001-2005 Substation Upgrade Project</t>
  </si>
  <si>
    <t xml:space="preserve">  2004 Transmission System - 3 Circuit Interupters</t>
  </si>
  <si>
    <t xml:space="preserve">  2004 Distrib Addition to System</t>
  </si>
  <si>
    <t xml:space="preserve">  2004 Transmission Addition to System</t>
  </si>
  <si>
    <t>From Reference III.17.b include only the amount from Accounts 428, 429, and 430.</t>
  </si>
  <si>
    <t>Attachment O-EIA Non-Levelized Generic</t>
  </si>
  <si>
    <t>XXXXXXXXXXX</t>
  </si>
  <si>
    <t>Note for Line 4 - Combustion Turbine</t>
  </si>
  <si>
    <t>Data Required for EIA-412</t>
  </si>
  <si>
    <t>Line No.</t>
  </si>
  <si>
    <t xml:space="preserve">Rental Income Related to </t>
  </si>
  <si>
    <t xml:space="preserve">  Transmission Assets.</t>
  </si>
  <si>
    <t xml:space="preserve">  FERC Acct 454</t>
  </si>
  <si>
    <t xml:space="preserve">  Transmission Supplies</t>
  </si>
  <si>
    <t xml:space="preserve">  Distribution Supplies</t>
  </si>
  <si>
    <t xml:space="preserve">  FERC Acct. 154</t>
  </si>
  <si>
    <t>Regulatory Commission Expense</t>
  </si>
  <si>
    <t xml:space="preserve">  FERC Acct. 928</t>
  </si>
  <si>
    <t xml:space="preserve"> Directly related to Transmission</t>
  </si>
  <si>
    <t>Advertising:  Informational &amp; Instructional</t>
  </si>
  <si>
    <t xml:space="preserve">  Non-Safety Related Advertising</t>
  </si>
  <si>
    <t xml:space="preserve">  Safety Related Advertising</t>
  </si>
  <si>
    <t xml:space="preserve">  FERC Acct. 909</t>
  </si>
  <si>
    <t>Transmission of Electricity by Others</t>
  </si>
  <si>
    <t xml:space="preserve">  FERC Acct. 565</t>
  </si>
  <si>
    <t>Transmission Land Held for Future Use</t>
  </si>
  <si>
    <t xml:space="preserve">  FERC Acct 105</t>
  </si>
  <si>
    <t xml:space="preserve">  MISO Transmission Allocation</t>
  </si>
  <si>
    <t xml:space="preserve">  Insurance</t>
  </si>
  <si>
    <t xml:space="preserve">  Other Supplies - A&amp;G, Billing</t>
  </si>
  <si>
    <t>20% of this to Safety Advertising</t>
  </si>
  <si>
    <t>Amortized Investment Tax Credit (enter negative)</t>
  </si>
  <si>
    <t>LESS ATTACHMENT MM ADJUSTMENT [Attachment MM, page 2, line 3, column 14]  (Note Y)</t>
  </si>
  <si>
    <t xml:space="preserve">  c. Transmission charges from Schedules associated with Attachment GG  (Note X)</t>
  </si>
  <si>
    <t xml:space="preserve">  d. Transmission charges from Schedules associated with Attachment MM  (Note Z)</t>
  </si>
  <si>
    <t>The FERC's annual charges for the year assessed the Transmission Owner for service under this tariff, if any.</t>
  </si>
  <si>
    <t>Removes transmission plant determined  to be state-jurisdictional by Commission order according to the seven-factor test (until EIA 412 balances are adjusted to reflect application of seven-factor test).</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</si>
  <si>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</si>
  <si>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Account Nos. 561.4 and 561.8 consist of RTO expenses billed to load-serving entities and are not included in Transmission Owner revenue requirements.</t>
  </si>
  <si>
    <t>Pursuant to Attachment GG of the Midwest ISO Tariff, removes dollar amount of revenue requirements calculated pursuant to Attachment GG.</t>
  </si>
  <si>
    <t>Removes from revenue credits revenues that are distributed pursuant to Schedules associated with Attachment GG of the Midwest ISO Tariff, since the Transmission Owner's Attachment O revenue requirements have already been reduced by the Attachment GG revenue requirements.</t>
  </si>
  <si>
    <t>Pursuant to Attachment MM of the Midwest ISO Tariff, removes dollar amount of revenue requirements calculated pursuant to Attachment MM.</t>
  </si>
  <si>
    <t>Removes from revenue credits revenues that are distributed pursuant to Schedules associated with Attachment MM of the Midwest ISO Tariff, since the Transmission Owner's Attachment O revenue requirements have already been reduced by the Attachment MM revenue requirements.</t>
  </si>
  <si>
    <t>Detroit Lakes (Minnesota) Public Utilities</t>
  </si>
  <si>
    <t>Transfer for the General Fund</t>
  </si>
  <si>
    <t>1995 GMC Vandura Cargo Van #15</t>
  </si>
  <si>
    <t>1997 Ford Pickup #12</t>
  </si>
  <si>
    <t>2008 Wood Chipper #45</t>
  </si>
  <si>
    <t>Ditch Witch/Trencher, Plow &amp; Backhoe #41</t>
  </si>
  <si>
    <t>Trailer Mounted Generator #47</t>
  </si>
  <si>
    <t>Pole Trailer #T7</t>
  </si>
  <si>
    <t>Pole Trailer #T4</t>
  </si>
  <si>
    <t>Cable Trailer #T8</t>
  </si>
  <si>
    <t>1995 Bob Cat #46</t>
  </si>
  <si>
    <t>Meter Tester - Radian RM17</t>
  </si>
  <si>
    <t>1998 Ford Windstar Van #3</t>
  </si>
  <si>
    <t>Cable Locator - MetroTech 850</t>
  </si>
  <si>
    <t>1999 Ford  F150  Pickup #2</t>
  </si>
  <si>
    <t>2000 Ford  F350  Pickup #17</t>
  </si>
  <si>
    <t>Flatbed for 2000 Ford  F350  Pickup #17</t>
  </si>
  <si>
    <t>Power Analyzer - Megger PA9+</t>
  </si>
  <si>
    <t>2001 Ford Van #7</t>
  </si>
  <si>
    <t>Locater - MetroTech 9860</t>
  </si>
  <si>
    <t>2003 Chevy Astro Van #5</t>
  </si>
  <si>
    <t>2002 Chevy Silverado Pickup #1</t>
  </si>
  <si>
    <t>2003 Ford F 150 Pickup #4</t>
  </si>
  <si>
    <t>Ditch Witch Trailer - Felling #T1</t>
  </si>
  <si>
    <t>2005 IHC Terex Aerial Truck #22</t>
  </si>
  <si>
    <t>2002 Astro Chevy Van #13</t>
  </si>
  <si>
    <t>Ditch Witch Vac All #42</t>
  </si>
  <si>
    <t>Wire Pulling Trailer - Sauber #T5</t>
  </si>
  <si>
    <t>2005 Astro Chevy Van #8</t>
  </si>
  <si>
    <t>2006 3/4 Ton Chevy Pickup #25</t>
  </si>
  <si>
    <t>2006 1 Ton Chevy Chipper Truck #23</t>
  </si>
  <si>
    <t>2009 Chevy Pickup #6</t>
  </si>
  <si>
    <t>2005 Toyota Lift Truck #48</t>
  </si>
  <si>
    <t>2008 LM 42 Plow Trencher #43</t>
  </si>
  <si>
    <t>2002 Frtliner Digger Derrick Trk #16</t>
  </si>
  <si>
    <t>2011 Dodge Ram Bucket Trk #21</t>
  </si>
  <si>
    <t>2014 Frtliner Bucket Truck w/Terex #29</t>
  </si>
  <si>
    <t>2014 GMC Savana Van #10</t>
  </si>
  <si>
    <t>Aerial Mapping</t>
  </si>
  <si>
    <t>Scag Turf Tiger 61" Mower #50</t>
  </si>
  <si>
    <t>Dueco Int'l Digger Derrick #24</t>
  </si>
  <si>
    <t>2013 Addition to System</t>
  </si>
  <si>
    <t>2013 Addition to System (Area)</t>
  </si>
  <si>
    <t>2013 Load Mgmt System (Cooper Cannon)</t>
  </si>
  <si>
    <t>2013 115KV Cap Bank West Sub</t>
  </si>
  <si>
    <t>Other Improvements (Reclassified)</t>
  </si>
  <si>
    <t>Includes MRES Dues, MMUA, and Chamber Dues</t>
  </si>
  <si>
    <t>A&amp;G</t>
  </si>
  <si>
    <t>Dist. Maint</t>
  </si>
  <si>
    <t>Power &amp; Trans Op</t>
  </si>
  <si>
    <t>Trans Maint</t>
  </si>
  <si>
    <t>Cust. Service</t>
  </si>
  <si>
    <t>Sales</t>
  </si>
  <si>
    <t>Cust. Acct</t>
  </si>
  <si>
    <t>Other</t>
  </si>
  <si>
    <t>No transmission inventory per DLPU staff</t>
  </si>
  <si>
    <t>Account 456.1</t>
  </si>
  <si>
    <t>MISO Schedule 7 &amp; 8</t>
  </si>
  <si>
    <t>MISO Schedule 9</t>
  </si>
  <si>
    <t>MISO Schedule 1</t>
  </si>
  <si>
    <t>MISO Schedule 2</t>
  </si>
  <si>
    <t>MISO Schedule 24</t>
  </si>
  <si>
    <t>MISO Schedule 26 (NUC)</t>
  </si>
  <si>
    <t>MISO Schedule 26-A (MVP)</t>
  </si>
  <si>
    <t>Other (provide description / explanation below)</t>
  </si>
  <si>
    <t>Total Revenue</t>
  </si>
  <si>
    <t xml:space="preserve">  b. Transmission charges for all transmission transactions included in Divisor on Page 1</t>
  </si>
  <si>
    <t>Total of (a)-(b)-(c)-(d)</t>
  </si>
  <si>
    <t>Buildings (16200)</t>
  </si>
  <si>
    <t>Machinery And Equipment (16400)</t>
  </si>
  <si>
    <t>1992/93</t>
  </si>
  <si>
    <t>New Computer System (Software from LakesNet)</t>
  </si>
  <si>
    <t>Aerial Mapping #2 (Split w/City)</t>
  </si>
  <si>
    <t>MicroSoft Office/Windows</t>
  </si>
  <si>
    <t>Dell Sonic Wall - NSA 4600</t>
  </si>
  <si>
    <t>2014 S590 T4 Bobcat Skidsteer w/Steel Tracks</t>
  </si>
  <si>
    <t>2015 Chevy Silverado Crew Cab 2500</t>
  </si>
  <si>
    <t>Trimble GEO 7X GPS/GIS Device</t>
  </si>
  <si>
    <t>Improvements Other Than Bldgs (16300)</t>
  </si>
  <si>
    <t>Fiber Optic Network from LakesNet</t>
  </si>
  <si>
    <t>2004  Addition to System:</t>
  </si>
  <si>
    <t>2014 Ecumen Service Upgrade</t>
  </si>
  <si>
    <t>2014 MN/McKinley Ave Construction Lighting</t>
  </si>
  <si>
    <t>2014 MN/Summit Ave Lighting</t>
  </si>
  <si>
    <t>2014 Dynamic Homes Svc Upgrade</t>
  </si>
  <si>
    <t>2014 Co Rd 147 Roosevelt Beach URD</t>
  </si>
  <si>
    <t>2014 Busker Apt Building New Svc</t>
  </si>
  <si>
    <t>2014 Heartland Trail</t>
  </si>
  <si>
    <t>2014 Stonebrooke Apts New Svc</t>
  </si>
  <si>
    <t>2014 Brainard Acres New Svc</t>
  </si>
  <si>
    <t>2014 Hwy 10 W Frontage Rd Construction (Not Lighting)</t>
  </si>
  <si>
    <t xml:space="preserve">2014 Verizon New Svc </t>
  </si>
  <si>
    <t>2014 Fiber to Lift Stations</t>
  </si>
  <si>
    <t>2014 Washington Ave Construction Lighting</t>
  </si>
  <si>
    <t>2014 BTD Underground</t>
  </si>
  <si>
    <t>2014 Shorewood Drive (Ace Brandt)</t>
  </si>
  <si>
    <t>2014 - 11th Ave Daycare Exp New Svc</t>
  </si>
  <si>
    <t>2014 MN Metalworks New Svc</t>
  </si>
  <si>
    <t xml:space="preserve">  Technology Revenue</t>
  </si>
  <si>
    <t>Technology Expense</t>
  </si>
  <si>
    <t>Transfers out to Other Funds</t>
  </si>
  <si>
    <t>Transfers in from Other Funds</t>
  </si>
  <si>
    <t xml:space="preserve">  IT Support </t>
  </si>
  <si>
    <t xml:space="preserve">  Telephone/Internet</t>
  </si>
  <si>
    <t xml:space="preserve">  IT Support (Transmission)</t>
  </si>
  <si>
    <r>
      <t xml:space="preserve">    </t>
    </r>
    <r>
      <rPr>
        <b/>
        <sz val="11"/>
        <rFont val="Calibri"/>
        <family val="2"/>
        <scheme val="minor"/>
      </rPr>
      <t>Total Technology Expense</t>
    </r>
  </si>
  <si>
    <t>Gen Mgr's Office</t>
  </si>
  <si>
    <t>Severance Pay</t>
  </si>
  <si>
    <t>Commission</t>
  </si>
  <si>
    <t>Non-Utility</t>
  </si>
  <si>
    <t>Materials &amp; Supplies - Inventory on Hand</t>
  </si>
  <si>
    <t xml:space="preserve">  Energy Conservation</t>
  </si>
  <si>
    <t>701-5-9050-3300</t>
  </si>
  <si>
    <t xml:space="preserve">  Unallocated G&amp;A</t>
  </si>
  <si>
    <t>701-5-9370-3300</t>
  </si>
  <si>
    <t>Utility was charged its prorata share of Expenses for the Self Insured Portion of Employee Health Insurance.</t>
  </si>
  <si>
    <t>Other Data, Line 4</t>
  </si>
  <si>
    <t>Other Data, Line 3 and 5</t>
  </si>
  <si>
    <t xml:space="preserve">  Other Miscellaneous Rent - Distribution Poles</t>
  </si>
  <si>
    <t>Detailed Income Statement / MISO Transmission Allocation</t>
  </si>
  <si>
    <t>No rental income on Transmission assets per DLPU staff</t>
  </si>
  <si>
    <t>CC</t>
  </si>
  <si>
    <t xml:space="preserve">Adjustments required pursuant to Section V (Changes to Annual Updates) of Attachment O.  Refunds shall be entered as a negative number to reduce the </t>
  </si>
  <si>
    <t>net revenue requirement.  Surcharges shall be entered as a positive number to increase the net revenue requirement.</t>
  </si>
  <si>
    <t>DD</t>
  </si>
  <si>
    <t xml:space="preserve">Interest required pursuant to Section V (Changes to Annual Updates) of Attachment O.  Interest on any refunds shall be entered as a negative number to reduce </t>
  </si>
  <si>
    <t>the net revenue requirement.  Interest on surcharge shall be entered as a positive number to increase the net revenue requirement.</t>
  </si>
  <si>
    <t>6a</t>
  </si>
  <si>
    <t>Adjustments to Net Revenue Requirement (Note CC)</t>
  </si>
  <si>
    <t>6b</t>
  </si>
  <si>
    <t>Interest on Adjustments (Note DD)</t>
  </si>
  <si>
    <t>6c</t>
  </si>
  <si>
    <t>Total Adjustment (line 6a + line 6b)</t>
  </si>
  <si>
    <t>(line 1 minus line 6 plus Line 6c)</t>
  </si>
  <si>
    <t>Line 6 Note</t>
  </si>
  <si>
    <t>General Fund Transfer</t>
  </si>
  <si>
    <t>Transfer that is considered to be the Payment in Lieu of Taxes</t>
  </si>
  <si>
    <t>Debt cost rate = long-term interest (line 21) / long term debt (line 22).  The Proprietary Capital Cost rate is implicit, a residual calculation after TIER is determined.  TIER will be supported in the filing and no change in TIER may be made absent a filing with the ISO and the FERC, if the entity is under FERC's jurisdiction. A 50 basis point adder for RTO participation may be added to the ROE or Proprietary Capital Cost up to the upper end of the zone of reasonableness established by FERC for a transmission owner that has turned over functional control of its Transmission Facilities to MISO or provides service over Non-transferred Transmission Facilities through the MISO Tariff with MISO acting as agent., subject to the following criteria. By use of this template, any transmission owner utilizing the RTO Adder affirms that it: 1) commits to providing refunds (with interest at the FERC refund interest rates) to the extent that the ROE or zone of reasonableness established in Docket No. EL14-12 when applied to the effective date established in Docket No ER15-1067-000 would result in a lower revenue requirement than that charged; and 2) commits to providing refunds (with interest at the FERC refund interest rates) consistent with any refund effective date established in any other proceedings resulting in a new base ROE or new zone of reasonableness for the MISO transmission owners’ base ROE, to the extent that the ROE or zone of reasonableness established in any such proceedings, when applied as of the refund effective date established in such proceedings, would result in a lower revenue requirement than that charged.</t>
  </si>
  <si>
    <t>For the Year Ended December 31, 2015</t>
  </si>
  <si>
    <t>Years Ended December 31, 2015</t>
  </si>
  <si>
    <t xml:space="preserve"> 12/31/15</t>
  </si>
  <si>
    <t>Aerial Mapping #3</t>
  </si>
  <si>
    <t>Bomgar Remote Desktop Support</t>
  </si>
  <si>
    <t>2015 Towmaster Trailer</t>
  </si>
  <si>
    <t>2015 Chevy Silverado w/Body</t>
  </si>
  <si>
    <t>2015 Freightliner Bucket Truck</t>
  </si>
  <si>
    <t>JD Mini Excavator</t>
  </si>
  <si>
    <t>Jet Turbine Batteries</t>
  </si>
  <si>
    <t>GIS Implementation</t>
  </si>
  <si>
    <t>2014 Addition to System (Area)</t>
  </si>
  <si>
    <t>2015 Load Mgmt System (Cooper Cannon)</t>
  </si>
  <si>
    <t>2015 Addition to System (Area)</t>
  </si>
  <si>
    <t>2015 Study Re New Substation</t>
  </si>
  <si>
    <t>2015 No Washington Lift Station</t>
  </si>
  <si>
    <t>2015 Hwy 10 &amp; 59 Lighting</t>
  </si>
  <si>
    <t>2015 Sunrise Machine</t>
  </si>
  <si>
    <t>2015 MMCDC/Bayview</t>
  </si>
  <si>
    <t>2015 Team Ind - Svc Upgrade</t>
  </si>
  <si>
    <t>2015 Golden Bay Resort</t>
  </si>
  <si>
    <t>2015 Serenity Bay Resort</t>
  </si>
  <si>
    <t>2015 UPS Service Upgrade</t>
  </si>
  <si>
    <t>2015 Villa Lane</t>
  </si>
  <si>
    <t>2015 County Rd 6</t>
  </si>
  <si>
    <t>2015 MRES/LYDAR</t>
  </si>
  <si>
    <t>2015 GIS/GPS</t>
  </si>
  <si>
    <t>2015 McKinley Plaza Service</t>
  </si>
  <si>
    <t>2015 East Fox Lake</t>
  </si>
  <si>
    <t>2011 Ending Balance per Account</t>
  </si>
  <si>
    <t>2015 Depreciation</t>
  </si>
  <si>
    <t>Includes Gain on Sale of Capital Assets $16,004</t>
  </si>
  <si>
    <t>Loss on Disposal of Capital Assets $0</t>
  </si>
  <si>
    <t>Change in Net Position</t>
  </si>
  <si>
    <t>One Time Adjustment Per GASB 68 &amp; 71 Net Pension Liability</t>
  </si>
  <si>
    <t xml:space="preserve">  Restated Jan 1, 2015 Beginning Balance</t>
  </si>
  <si>
    <t>Net Position - Dec 31, 2015</t>
  </si>
  <si>
    <t>Fiber Network</t>
  </si>
  <si>
    <t xml:space="preserve">     Total Fiber Network Expense</t>
  </si>
  <si>
    <t>Goes into Distrib Exp - Maintenance</t>
  </si>
  <si>
    <t xml:space="preserve">  PERA Pension Expense</t>
  </si>
  <si>
    <t>Technology</t>
  </si>
  <si>
    <t>See Line 8 on Schedule 7</t>
  </si>
  <si>
    <t>See Item 6 on Other Data Sheet</t>
  </si>
  <si>
    <t>DEFERRED OUTFLOWS OF RESOURCES</t>
  </si>
  <si>
    <t>DEFERRED INFLOWS OF RESOURCES</t>
  </si>
  <si>
    <t>Cost Sharing Defined Benefit Pension Plans</t>
  </si>
  <si>
    <t>Payroll taxes</t>
  </si>
  <si>
    <t>included, it is a line item on 412</t>
  </si>
  <si>
    <t>VII.8.f</t>
  </si>
  <si>
    <t>VII.13.f</t>
  </si>
  <si>
    <t>Account 456.1 Detail</t>
  </si>
  <si>
    <t>Jan. 2015</t>
  </si>
  <si>
    <t>Feb. 2015</t>
  </si>
  <si>
    <t>Mar. 2015</t>
  </si>
  <si>
    <t>Apr. 2015</t>
  </si>
  <si>
    <t>May 2015</t>
  </si>
  <si>
    <t>June 2015</t>
  </si>
  <si>
    <t>July 2015</t>
  </si>
  <si>
    <t>Aug. 2015</t>
  </si>
  <si>
    <t>Sept. 2015</t>
  </si>
  <si>
    <t>Oct. 2015</t>
  </si>
  <si>
    <t>Nov. 2015</t>
  </si>
  <si>
    <t>Dec. 2015</t>
  </si>
  <si>
    <t>Schedule 7/8 DLPU</t>
  </si>
  <si>
    <t>Schedule 9 DLPU</t>
  </si>
  <si>
    <t>Dec. 2014</t>
  </si>
  <si>
    <t>Attachment O, pg. 4, Line 31</t>
  </si>
  <si>
    <t>Attachment O, pg. 4, Line 32</t>
  </si>
  <si>
    <t>Attachment O, pg. 4, Line 32a</t>
  </si>
  <si>
    <t>Attachment O, pg. 4, Line 32b</t>
  </si>
  <si>
    <t>Attachment O, pg .4, Line 33</t>
  </si>
  <si>
    <t>December 2014 was not included in the 2014 Audit revenues, included in 2015 Audit revenue</t>
  </si>
  <si>
    <t xml:space="preserve">ROE Determination </t>
  </si>
  <si>
    <t>ROE per EL14-12, Effective 9-28-2016</t>
  </si>
  <si>
    <t>RTO Adder per ER15-1067, Effective June 16, 2015</t>
  </si>
  <si>
    <t>For the 12 months ended 12/31/15</t>
  </si>
  <si>
    <t>TOTAL ASSETS &amp; DEFERRED OUTFLOWS OF RESOURCES</t>
  </si>
  <si>
    <t>LIABILITIES, DEFERRED INFLOWS OF RESOURCES AND NET POSITION</t>
  </si>
  <si>
    <t>Other Improvements</t>
  </si>
  <si>
    <t>Additional time spent in 2015 due to NERC violation issues.</t>
  </si>
  <si>
    <t>Customer Accounts Receivable (142)</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</si>
</sst>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quot;$&quot;* #,##0_);_(&quot;$&quot;* \(#,##0\);_(&quot;$&quot;* &quot;-&quot;??_);_(@_)"/>
    <numFmt numFmtId="174" formatCode="_(* #,##0_);_(* \(#,##0\);_(* &quot;-&quot;??_);_(@_)"/>
    <numFmt numFmtId="175" formatCode="0.00_)"/>
    <numFmt numFmtId="176" formatCode="#,##0.0"/>
    <numFmt numFmtId="177" formatCode="#,###,##0.00;\(#,###,##0.00\)"/>
    <numFmt numFmtId="178" formatCode="General_)"/>
    <numFmt numFmtId="179" formatCode="_-&quot;€&quot;\ * #,##0.00_-;_-&quot;€&quot;\ * #,##0.00\-;_-&quot;€&quot;\ * &quot;-&quot;??_-;_-@_-"/>
    <numFmt numFmtId="180" formatCode="0.0%"/>
  </numFmts>
  <fonts count="98">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1"/>
      <color theme="1"/>
      <name val="Calibri"/>
      <family val="2"/>
      <scheme val="minor"/>
    </font>
    <font>
      <sz val="12"/>
      <name val="Times New Roman"/>
      <family val="1"/>
    </font>
    <font>
      <sz val="12"/>
      <color indexed="10"/>
      <name val="Times New Roman"/>
      <family val="1"/>
    </font>
    <font>
      <sz val="12"/>
      <color indexed="17"/>
      <name val="Times New Roman"/>
      <family val="1"/>
    </font>
    <font>
      <b/>
      <sz val="12"/>
      <name val="Times New Roman"/>
      <family val="1"/>
    </font>
    <font>
      <b/>
      <sz val="12"/>
      <color indexed="17"/>
      <name val="Times New Roman"/>
      <family val="1"/>
    </font>
    <font>
      <u/>
      <sz val="12"/>
      <color indexed="17"/>
      <name val="Times New Roman"/>
      <family val="1"/>
    </font>
    <font>
      <b/>
      <sz val="12"/>
      <color indexed="48"/>
      <name val="Times New Roman"/>
      <family val="1"/>
    </font>
    <font>
      <b/>
      <sz val="12"/>
      <color indexed="10"/>
      <name val="Times New Roman"/>
      <family val="1"/>
    </font>
    <font>
      <sz val="12"/>
      <name val="Arial MT"/>
    </font>
    <font>
      <sz val="10"/>
      <name val="Arial"/>
      <family val="2"/>
    </font>
    <font>
      <b/>
      <sz val="12"/>
      <name val="Arial"/>
      <family val="2"/>
    </font>
    <font>
      <sz val="12"/>
      <name val="Arial"/>
      <family val="2"/>
    </font>
    <font>
      <b/>
      <sz val="11"/>
      <name val="Arial"/>
      <family val="2"/>
    </font>
    <font>
      <b/>
      <sz val="10"/>
      <name val="Arial"/>
      <family val="2"/>
    </font>
    <font>
      <b/>
      <sz val="9"/>
      <color indexed="81"/>
      <name val="Tahoma"/>
      <family val="2"/>
    </font>
    <font>
      <sz val="9"/>
      <color indexed="81"/>
      <name val="Tahoma"/>
      <family val="2"/>
    </font>
    <font>
      <sz val="10"/>
      <name val="Garth Graphic ATT"/>
    </font>
    <font>
      <sz val="11"/>
      <name val="Calibri"/>
      <family val="2"/>
      <scheme val="minor"/>
    </font>
    <font>
      <b/>
      <sz val="11"/>
      <name val="Calibri"/>
      <family val="2"/>
      <scheme val="minor"/>
    </font>
    <font>
      <sz val="11"/>
      <color indexed="8"/>
      <name val="Calibri"/>
      <family val="2"/>
      <scheme val="minor"/>
    </font>
    <font>
      <sz val="10"/>
      <name val="Calibri"/>
      <family val="2"/>
      <scheme val="minor"/>
    </font>
    <font>
      <sz val="8"/>
      <name val="Arial"/>
      <family val="2"/>
    </font>
    <font>
      <b/>
      <sz val="14"/>
      <name val="Arial"/>
      <family val="2"/>
    </font>
    <font>
      <b/>
      <i/>
      <sz val="14"/>
      <name val="Arial"/>
      <family val="2"/>
    </font>
    <font>
      <b/>
      <sz val="24"/>
      <name val="Arial Narrow"/>
      <family val="2"/>
    </font>
    <font>
      <b/>
      <i/>
      <sz val="12"/>
      <name val="Arial"/>
      <family val="2"/>
    </font>
    <font>
      <i/>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4"/>
      <name val="Book Antiqua"/>
      <family val="1"/>
    </font>
    <font>
      <i/>
      <sz val="10"/>
      <name val="Book Antiqua"/>
      <family val="1"/>
    </font>
    <font>
      <b/>
      <i/>
      <sz val="16"/>
      <name val="Helv"/>
    </font>
    <font>
      <sz val="10"/>
      <name val="MS Sans Serif"/>
      <family val="2"/>
    </font>
    <font>
      <b/>
      <sz val="10"/>
      <name val="MS Sans Serif"/>
      <family val="2"/>
    </font>
    <font>
      <sz val="8"/>
      <color indexed="38"/>
      <name val="Arial"/>
      <family val="2"/>
    </font>
    <font>
      <b/>
      <sz val="9"/>
      <name val="Arial"/>
      <family val="2"/>
    </font>
    <font>
      <b/>
      <i/>
      <sz val="16"/>
      <name val="Arial"/>
      <family val="2"/>
    </font>
    <font>
      <b/>
      <sz val="12"/>
      <color indexed="32"/>
      <name val="Arial"/>
      <family val="2"/>
    </font>
    <font>
      <i/>
      <sz val="11"/>
      <name val="Arial"/>
      <family val="2"/>
    </font>
    <font>
      <sz val="11"/>
      <name val="Arial"/>
      <family val="2"/>
    </font>
    <font>
      <sz val="10"/>
      <color indexed="8"/>
      <name val="Arial"/>
      <family val="2"/>
    </font>
    <font>
      <b/>
      <sz val="10"/>
      <color indexed="8"/>
      <name val="Arial"/>
      <family val="2"/>
    </font>
    <font>
      <b/>
      <i/>
      <sz val="10"/>
      <color indexed="8"/>
      <name val="Arial"/>
      <family val="2"/>
    </font>
    <font>
      <b/>
      <sz val="10"/>
      <name val="Calibri"/>
      <family val="2"/>
      <scheme val="minor"/>
    </font>
    <font>
      <b/>
      <sz val="12"/>
      <name val="Calibri"/>
      <family val="2"/>
      <scheme val="minor"/>
    </font>
    <font>
      <sz val="12"/>
      <name val="Calibri"/>
      <family val="2"/>
      <scheme val="minor"/>
    </font>
    <font>
      <sz val="11"/>
      <color theme="0"/>
      <name val="Calibri"/>
      <family val="2"/>
      <scheme val="minor"/>
    </font>
    <font>
      <sz val="11"/>
      <color indexed="8"/>
      <name val="Calibri"/>
      <family val="2"/>
    </font>
    <font>
      <sz val="10"/>
      <color indexed="0"/>
      <name val="Arial"/>
      <family val="2"/>
    </font>
    <font>
      <sz val="8"/>
      <name val="Tms Rmn"/>
    </font>
    <font>
      <sz val="11"/>
      <color rgb="FFFF0000"/>
      <name val="Calibri"/>
      <family val="2"/>
      <scheme val="minor"/>
    </font>
    <font>
      <b/>
      <sz val="11"/>
      <color theme="1"/>
      <name val="Calibri"/>
      <family val="2"/>
      <scheme val="minor"/>
    </font>
    <font>
      <sz val="10"/>
      <name val="Arial"/>
      <family val="2"/>
    </font>
    <font>
      <u/>
      <sz val="11"/>
      <color theme="1"/>
      <name val="Calibri"/>
      <family val="2"/>
      <scheme val="minor"/>
    </font>
    <font>
      <b/>
      <u/>
      <sz val="11"/>
      <color theme="1"/>
      <name val="Calibri"/>
      <family val="2"/>
      <scheme val="minor"/>
    </font>
    <font>
      <sz val="12"/>
      <name val="Calibri"/>
      <family val="2"/>
    </font>
    <font>
      <b/>
      <u/>
      <sz val="10"/>
      <name val="Calibri"/>
      <family val="2"/>
      <scheme val="minor"/>
    </font>
    <font>
      <sz val="10"/>
      <name val="Helv"/>
    </font>
    <font>
      <sz val="10"/>
      <color theme="1"/>
      <name val="Arial"/>
      <family val="2"/>
    </font>
    <font>
      <sz val="12"/>
      <name val="CG Times"/>
      <family val="1"/>
    </font>
    <font>
      <sz val="10"/>
      <name val="Times New Roman"/>
      <family val="1"/>
    </font>
    <font>
      <u val="singleAccounting"/>
      <sz val="12"/>
      <name val="Calibri"/>
      <family val="2"/>
      <scheme val="minor"/>
    </font>
    <font>
      <u/>
      <sz val="12"/>
      <name val="Calibri"/>
      <family val="2"/>
      <scheme val="minor"/>
    </font>
    <font>
      <sz val="10"/>
      <color theme="1"/>
      <name val="Calibri"/>
      <family val="2"/>
      <scheme val="minor"/>
    </font>
    <font>
      <sz val="12"/>
      <color rgb="FFFF0000"/>
      <name val="Times New Roman"/>
      <family val="1"/>
    </font>
    <font>
      <sz val="12"/>
      <color rgb="FF0070C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u/>
      <sz val="10"/>
      <color theme="10"/>
      <name val="Calibri"/>
      <family val="2"/>
      <scheme val="minor"/>
    </font>
    <font>
      <sz val="11"/>
      <color indexed="62"/>
      <name val="Calibri"/>
      <family val="2"/>
    </font>
    <font>
      <sz val="11"/>
      <color indexed="52"/>
      <name val="Calibri"/>
      <family val="2"/>
    </font>
    <font>
      <sz val="11"/>
      <color indexed="60"/>
      <name val="Calibri"/>
      <family val="2"/>
    </font>
    <font>
      <sz val="10"/>
      <name val="Courier"/>
      <family val="3"/>
    </font>
    <font>
      <b/>
      <sz val="11"/>
      <color indexed="63"/>
      <name val="Calibri"/>
      <family val="2"/>
    </font>
    <font>
      <b/>
      <sz val="18"/>
      <color indexed="56"/>
      <name val="Cambria"/>
      <family val="2"/>
    </font>
    <font>
      <b/>
      <sz val="11"/>
      <color indexed="8"/>
      <name val="Calibri"/>
      <family val="2"/>
    </font>
    <font>
      <sz val="11"/>
      <color indexed="10"/>
      <name val="Calibri"/>
      <family val="2"/>
    </font>
    <font>
      <u val="singleAccounting"/>
      <sz val="12"/>
      <name val="Times New Roman"/>
      <family val="1"/>
    </font>
  </fonts>
  <fills count="43">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theme="8" tint="0.59999389629810485"/>
        <bgColor indexed="64"/>
      </patternFill>
    </fill>
    <fill>
      <patternFill patternType="solid">
        <fgColor rgb="FFFFFF99"/>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rgb="FFFFFF66"/>
        <bgColor indexed="64"/>
      </patternFill>
    </fill>
    <fill>
      <patternFill patternType="solid">
        <fgColor theme="4"/>
      </patternFill>
    </fill>
    <fill>
      <patternFill patternType="solid">
        <fgColor theme="7"/>
      </patternFill>
    </fill>
    <fill>
      <patternFill patternType="solid">
        <fgColor rgb="FFFFFF00"/>
        <bgColor indexed="64"/>
      </patternFill>
    </fill>
    <fill>
      <patternFill patternType="solid">
        <fgColor theme="9"/>
        <bgColor indexed="64"/>
      </patternFill>
    </fill>
    <fill>
      <patternFill patternType="solid">
        <fgColor rgb="FF00B0F0"/>
        <bgColor indexed="64"/>
      </patternFill>
    </fill>
    <fill>
      <patternFill patternType="solid">
        <fgColor theme="5"/>
      </patternFill>
    </fill>
    <fill>
      <patternFill patternType="solid">
        <fgColor theme="6"/>
      </patternFill>
    </fill>
    <fill>
      <patternFill patternType="solid">
        <fgColor theme="8"/>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4"/>
        <bgColor indexed="64"/>
      </patternFill>
    </fill>
    <fill>
      <patternFill patternType="solid">
        <fgColor indexed="47"/>
        <bgColor indexed="64"/>
      </patternFill>
    </fill>
    <fill>
      <patternFill patternType="solid">
        <fgColor indexed="43"/>
      </patternFill>
    </fill>
    <fill>
      <patternFill patternType="solid">
        <fgColor indexed="26"/>
      </patternFill>
    </fill>
  </fills>
  <borders count="51">
    <border>
      <left/>
      <right/>
      <top/>
      <bottom/>
      <diagonal/>
    </border>
    <border>
      <left/>
      <right/>
      <top/>
      <bottom style="medium">
        <color indexed="64"/>
      </bottom>
      <diagonal/>
    </border>
    <border>
      <left/>
      <right/>
      <top/>
      <bottom style="double">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double">
        <color indexed="8"/>
      </bottom>
      <diagonal/>
    </border>
    <border>
      <left/>
      <right/>
      <top/>
      <bottom style="thin">
        <color indexed="8"/>
      </bottom>
      <diagonal/>
    </border>
    <border>
      <left/>
      <right/>
      <top style="double">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62673">
    <xf numFmtId="172" fontId="0" fillId="0" borderId="0" applyProtection="0"/>
    <xf numFmtId="0" fontId="16" fillId="0" borderId="0"/>
    <xf numFmtId="43" fontId="16" fillId="0" borderId="0" applyFont="0" applyFill="0" applyBorder="0" applyAlignment="0" applyProtection="0"/>
    <xf numFmtId="44" fontId="16"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9" fontId="16" fillId="0" borderId="0" applyFont="0" applyFill="0" applyBorder="0" applyAlignment="0" applyProtection="0"/>
    <xf numFmtId="172" fontId="28" fillId="0" borderId="0" applyFill="0"/>
    <xf numFmtId="172" fontId="28" fillId="0" borderId="0">
      <alignment horizontal="center"/>
    </xf>
    <xf numFmtId="0" fontId="28" fillId="0" borderId="0" applyFill="0">
      <alignment horizontal="center"/>
    </xf>
    <xf numFmtId="172" fontId="29" fillId="0" borderId="32" applyFill="0"/>
    <xf numFmtId="0" fontId="16" fillId="0" borderId="0" applyFont="0" applyAlignment="0"/>
    <xf numFmtId="0" fontId="30" fillId="0" borderId="0" applyFill="0">
      <alignment vertical="top"/>
    </xf>
    <xf numFmtId="0" fontId="29" fillId="0" borderId="0" applyFill="0">
      <alignment horizontal="left" vertical="top"/>
    </xf>
    <xf numFmtId="172" fontId="17" fillId="0" borderId="9" applyFill="0"/>
    <xf numFmtId="0" fontId="16" fillId="0" borderId="0" applyNumberFormat="0" applyFont="0" applyAlignment="0"/>
    <xf numFmtId="0" fontId="30" fillId="0" borderId="0" applyFill="0">
      <alignment wrapText="1"/>
    </xf>
    <xf numFmtId="0" fontId="29" fillId="0" borderId="0" applyFill="0">
      <alignment horizontal="left" vertical="top" wrapText="1"/>
    </xf>
    <xf numFmtId="172" fontId="19" fillId="0" borderId="0" applyFill="0"/>
    <xf numFmtId="0" fontId="31" fillId="0" borderId="0" applyNumberFormat="0" applyFont="0" applyAlignment="0">
      <alignment horizontal="center"/>
    </xf>
    <xf numFmtId="0" fontId="32" fillId="0" borderId="0" applyFill="0">
      <alignment vertical="top" wrapText="1"/>
    </xf>
    <xf numFmtId="0" fontId="17" fillId="0" borderId="0" applyFill="0">
      <alignment horizontal="left" vertical="top" wrapText="1"/>
    </xf>
    <xf numFmtId="172" fontId="16" fillId="0" borderId="0" applyFill="0"/>
    <xf numFmtId="0" fontId="31" fillId="0" borderId="0" applyNumberFormat="0" applyFont="0" applyAlignment="0">
      <alignment horizontal="center"/>
    </xf>
    <xf numFmtId="0" fontId="33" fillId="0" borderId="0" applyFill="0">
      <alignment vertical="center" wrapText="1"/>
    </xf>
    <xf numFmtId="0" fontId="18" fillId="0" borderId="0">
      <alignment horizontal="left" vertical="center" wrapText="1"/>
    </xf>
    <xf numFmtId="172" fontId="34" fillId="0" borderId="0" applyFill="0"/>
    <xf numFmtId="0" fontId="31" fillId="0" borderId="0" applyNumberFormat="0" applyFont="0" applyAlignment="0">
      <alignment horizontal="center"/>
    </xf>
    <xf numFmtId="0" fontId="35" fillId="0" borderId="0" applyFill="0">
      <alignment horizontal="center" vertical="center" wrapText="1"/>
    </xf>
    <xf numFmtId="0" fontId="16" fillId="0" borderId="0" applyFill="0">
      <alignment horizontal="center" vertical="center" wrapText="1"/>
    </xf>
    <xf numFmtId="172" fontId="36" fillId="0" borderId="0" applyFill="0"/>
    <xf numFmtId="0" fontId="31" fillId="0" borderId="0" applyNumberFormat="0" applyFont="0" applyAlignment="0">
      <alignment horizontal="center"/>
    </xf>
    <xf numFmtId="0" fontId="37" fillId="0" borderId="0" applyFill="0">
      <alignment horizontal="center" vertical="center" wrapText="1"/>
    </xf>
    <xf numFmtId="0" fontId="38" fillId="0" borderId="0" applyFill="0">
      <alignment horizontal="center" vertical="center" wrapText="1"/>
    </xf>
    <xf numFmtId="172" fontId="39" fillId="0" borderId="0" applyFill="0"/>
    <xf numFmtId="0" fontId="31" fillId="0" borderId="0" applyNumberFormat="0" applyFont="0" applyAlignment="0">
      <alignment horizontal="center"/>
    </xf>
    <xf numFmtId="0" fontId="40" fillId="0" borderId="0">
      <alignment horizontal="center" wrapText="1"/>
    </xf>
    <xf numFmtId="0" fontId="36" fillId="0" borderId="0" applyFill="0">
      <alignment horizontal="center" wrapText="1"/>
    </xf>
    <xf numFmtId="3" fontId="16" fillId="0" borderId="0" applyFont="0" applyFill="0" applyBorder="0" applyAlignment="0" applyProtection="0"/>
    <xf numFmtId="5" fontId="16" fillId="0" borderId="0" applyFont="0" applyFill="0" applyBorder="0" applyAlignment="0" applyProtection="0"/>
    <xf numFmtId="14" fontId="16" fillId="0" borderId="0" applyFont="0" applyFill="0" applyBorder="0" applyAlignment="0" applyProtection="0"/>
    <xf numFmtId="2" fontId="16" fillId="0" borderId="0" applyFont="0" applyFill="0" applyBorder="0" applyAlignment="0" applyProtection="0"/>
    <xf numFmtId="38" fontId="28" fillId="3" borderId="0" applyNumberFormat="0" applyBorder="0" applyAlignment="0" applyProtection="0"/>
    <xf numFmtId="0" fontId="41" fillId="0" borderId="1"/>
    <xf numFmtId="0" fontId="42" fillId="0" borderId="0"/>
    <xf numFmtId="10" fontId="28" fillId="4" borderId="14" applyNumberFormat="0" applyBorder="0" applyAlignment="0" applyProtection="0"/>
    <xf numFmtId="175" fontId="43" fillId="0" borderId="0"/>
    <xf numFmtId="10" fontId="16" fillId="0" borderId="0" applyFont="0" applyFill="0" applyBorder="0" applyAlignment="0" applyProtection="0"/>
    <xf numFmtId="0" fontId="44" fillId="0" borderId="0" applyNumberFormat="0" applyFont="0" applyFill="0" applyBorder="0" applyAlignment="0" applyProtection="0">
      <alignment horizontal="left"/>
    </xf>
    <xf numFmtId="15" fontId="44" fillId="0" borderId="0" applyFont="0" applyFill="0" applyBorder="0" applyAlignment="0" applyProtection="0"/>
    <xf numFmtId="4" fontId="44" fillId="0" borderId="0" applyFont="0" applyFill="0" applyBorder="0" applyAlignment="0" applyProtection="0"/>
    <xf numFmtId="3" fontId="16" fillId="0" borderId="0">
      <alignment horizontal="left" vertical="top"/>
    </xf>
    <xf numFmtId="0" fontId="45" fillId="0" borderId="1">
      <alignment horizontal="center"/>
    </xf>
    <xf numFmtId="3" fontId="44" fillId="0" borderId="0" applyFont="0" applyFill="0" applyBorder="0" applyAlignment="0" applyProtection="0"/>
    <xf numFmtId="0" fontId="44" fillId="5" borderId="0" applyNumberFormat="0" applyFont="0" applyBorder="0" applyAlignment="0" applyProtection="0"/>
    <xf numFmtId="3" fontId="16" fillId="0" borderId="0">
      <alignment horizontal="right" vertical="top"/>
    </xf>
    <xf numFmtId="41" fontId="18" fillId="3" borderId="13" applyFill="0"/>
    <xf numFmtId="0" fontId="46" fillId="0" borderId="0">
      <alignment horizontal="left" indent="7"/>
    </xf>
    <xf numFmtId="41" fontId="18" fillId="0" borderId="13" applyFill="0">
      <alignment horizontal="left" indent="2"/>
    </xf>
    <xf numFmtId="172" fontId="47" fillId="0" borderId="4" applyFill="0">
      <alignment horizontal="right"/>
    </xf>
    <xf numFmtId="0" fontId="20" fillId="0" borderId="14" applyNumberFormat="0" applyFont="0" applyBorder="0">
      <alignment horizontal="right"/>
    </xf>
    <xf numFmtId="0" fontId="48" fillId="0" borderId="0" applyFill="0"/>
    <xf numFmtId="0" fontId="17" fillId="0" borderId="0" applyFill="0"/>
    <xf numFmtId="4" fontId="47" fillId="0" borderId="4" applyFill="0"/>
    <xf numFmtId="0" fontId="16" fillId="0" borderId="0" applyNumberFormat="0" applyFont="0" applyBorder="0" applyAlignment="0"/>
    <xf numFmtId="0" fontId="32" fillId="0" borderId="0" applyFill="0">
      <alignment horizontal="left" indent="1"/>
    </xf>
    <xf numFmtId="0" fontId="49" fillId="0" borderId="0" applyFill="0">
      <alignment horizontal="left" indent="1"/>
    </xf>
    <xf numFmtId="4" fontId="34" fillId="0" borderId="0" applyFill="0"/>
    <xf numFmtId="0" fontId="16" fillId="0" borderId="0" applyNumberFormat="0" applyFont="0" applyFill="0" applyBorder="0" applyAlignment="0"/>
    <xf numFmtId="0" fontId="32" fillId="0" borderId="0" applyFill="0">
      <alignment horizontal="left" indent="2"/>
    </xf>
    <xf numFmtId="0" fontId="17" fillId="0" borderId="0" applyFill="0">
      <alignment horizontal="left" indent="2"/>
    </xf>
    <xf numFmtId="4" fontId="34" fillId="0" borderId="0" applyFill="0"/>
    <xf numFmtId="0" fontId="16" fillId="0" borderId="0" applyNumberFormat="0" applyFont="0" applyBorder="0" applyAlignment="0"/>
    <xf numFmtId="0" fontId="50" fillId="0" borderId="0">
      <alignment horizontal="left" indent="3"/>
    </xf>
    <xf numFmtId="0" fontId="51" fillId="0" borderId="0" applyFill="0">
      <alignment horizontal="left" indent="3"/>
    </xf>
    <xf numFmtId="4" fontId="34" fillId="0" borderId="0" applyFill="0"/>
    <xf numFmtId="0" fontId="16" fillId="0" borderId="0" applyNumberFormat="0" applyFont="0" applyBorder="0" applyAlignment="0"/>
    <xf numFmtId="0" fontId="35" fillId="0" borderId="0">
      <alignment horizontal="left" indent="4"/>
    </xf>
    <xf numFmtId="0" fontId="16" fillId="0" borderId="0" applyFill="0">
      <alignment horizontal="left" indent="4"/>
    </xf>
    <xf numFmtId="4" fontId="36" fillId="0" borderId="0" applyFill="0"/>
    <xf numFmtId="0" fontId="16" fillId="0" borderId="0" applyNumberFormat="0" applyFont="0" applyBorder="0" applyAlignment="0"/>
    <xf numFmtId="0" fontId="37" fillId="0" borderId="0">
      <alignment horizontal="left" indent="5"/>
    </xf>
    <xf numFmtId="0" fontId="38" fillId="0" borderId="0" applyFill="0">
      <alignment horizontal="left" indent="5"/>
    </xf>
    <xf numFmtId="4" fontId="39" fillId="0" borderId="0" applyFill="0"/>
    <xf numFmtId="0" fontId="16" fillId="0" borderId="0" applyNumberFormat="0" applyFont="0" applyFill="0" applyBorder="0" applyAlignment="0"/>
    <xf numFmtId="0" fontId="40" fillId="0" borderId="0" applyFill="0">
      <alignment horizontal="left" indent="6"/>
    </xf>
    <xf numFmtId="0" fontId="36" fillId="0" borderId="0" applyFill="0">
      <alignment horizontal="left" indent="6"/>
    </xf>
    <xf numFmtId="0" fontId="52" fillId="0" borderId="0" applyNumberFormat="0" applyBorder="0" applyAlignment="0"/>
    <xf numFmtId="0" fontId="53" fillId="0" borderId="0" applyNumberFormat="0" applyBorder="0" applyAlignment="0"/>
    <xf numFmtId="0" fontId="54" fillId="0" borderId="0" applyNumberFormat="0" applyBorder="0" applyAlignment="0"/>
    <xf numFmtId="0" fontId="52" fillId="0" borderId="0" applyNumberFormat="0" applyBorder="0" applyAlignment="0"/>
    <xf numFmtId="43"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0" fontId="6" fillId="0" borderId="0"/>
    <xf numFmtId="172" fontId="15" fillId="0" borderId="0" applyProtection="0"/>
    <xf numFmtId="39" fontId="15" fillId="0" borderId="0"/>
    <xf numFmtId="0" fontId="5" fillId="0" borderId="0"/>
    <xf numFmtId="0" fontId="58" fillId="12" borderId="0" applyNumberFormat="0" applyBorder="0" applyAlignment="0" applyProtection="0"/>
    <xf numFmtId="39" fontId="16"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6"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5"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76" fontId="16" fillId="0" borderId="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0" fontId="44"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6" fillId="0" borderId="0" applyFont="0" applyFill="0" applyBorder="0" applyAlignment="0" applyProtection="0"/>
    <xf numFmtId="43" fontId="59" fillId="0" borderId="0" applyFont="0" applyFill="0" applyBorder="0" applyAlignment="0" applyProtection="0"/>
    <xf numFmtId="7" fontId="16" fillId="0" borderId="0" applyFont="0" applyFill="0" applyBorder="0" applyAlignment="0" applyProtection="0"/>
    <xf numFmtId="44" fontId="16" fillId="0" borderId="0" applyFont="0" applyFill="0" applyBorder="0" applyAlignment="0" applyProtection="0"/>
    <xf numFmtId="44" fontId="59" fillId="0" borderId="0" applyFont="0" applyFill="0" applyBorder="0" applyAlignment="0" applyProtection="0"/>
    <xf numFmtId="44" fontId="15" fillId="0" borderId="0" applyFont="0" applyFill="0" applyBorder="0" applyAlignment="0" applyProtection="0"/>
    <xf numFmtId="44" fontId="59" fillId="0" borderId="0" applyFont="0" applyFill="0" applyBorder="0" applyAlignment="0" applyProtection="0"/>
    <xf numFmtId="44" fontId="16" fillId="0" borderId="0" applyFont="0" applyFill="0" applyBorder="0" applyAlignment="0" applyProtection="0"/>
    <xf numFmtId="44" fontId="5" fillId="0" borderId="0" applyFont="0" applyFill="0" applyBorder="0" applyAlignment="0" applyProtection="0"/>
    <xf numFmtId="177" fontId="60" fillId="0" borderId="0"/>
    <xf numFmtId="0" fontId="59" fillId="0" borderId="0"/>
    <xf numFmtId="172" fontId="15" fillId="0" borderId="0" applyProtection="0"/>
    <xf numFmtId="0" fontId="23" fillId="0" borderId="0"/>
    <xf numFmtId="0" fontId="59" fillId="0" borderId="0"/>
    <xf numFmtId="0" fontId="59" fillId="0" borderId="0"/>
    <xf numFmtId="0" fontId="16" fillId="0" borderId="0"/>
    <xf numFmtId="172" fontId="15" fillId="0" borderId="0" applyProtection="0"/>
    <xf numFmtId="0" fontId="61" fillId="0" borderId="0"/>
    <xf numFmtId="0" fontId="6" fillId="0" borderId="0"/>
    <xf numFmtId="0" fontId="6" fillId="0" borderId="0"/>
    <xf numFmtId="0" fontId="6" fillId="0" borderId="0"/>
    <xf numFmtId="0" fontId="6" fillId="0" borderId="0"/>
    <xf numFmtId="0" fontId="15" fillId="0" borderId="0"/>
    <xf numFmtId="0" fontId="15"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52" fillId="0" borderId="0" applyFont="0" applyFill="0" applyBorder="0" applyAlignment="0" applyProtection="0"/>
    <xf numFmtId="9" fontId="59" fillId="0" borderId="0" applyFont="0" applyFill="0" applyBorder="0" applyAlignment="0" applyProtection="0"/>
    <xf numFmtId="9" fontId="15" fillId="0" borderId="0" applyFont="0" applyFill="0" applyBorder="0" applyAlignment="0" applyProtection="0"/>
    <xf numFmtId="0" fontId="58" fillId="11" borderId="0" applyNumberFormat="0" applyBorder="0" applyAlignment="0" applyProtection="0"/>
    <xf numFmtId="0" fontId="64" fillId="0" borderId="0"/>
    <xf numFmtId="44" fontId="15" fillId="0" borderId="0" applyFont="0" applyFill="0" applyBorder="0" applyAlignment="0" applyProtection="0"/>
    <xf numFmtId="0" fontId="16" fillId="0" borderId="0"/>
    <xf numFmtId="0" fontId="4" fillId="0" borderId="0"/>
    <xf numFmtId="44" fontId="4" fillId="0" borderId="0" applyFont="0" applyFill="0" applyBorder="0" applyAlignment="0" applyProtection="0"/>
    <xf numFmtId="0" fontId="3" fillId="0" borderId="0"/>
    <xf numFmtId="44" fontId="3" fillId="0" borderId="0" applyFont="0" applyFill="0" applyBorder="0" applyAlignment="0" applyProtection="0"/>
    <xf numFmtId="9" fontId="15" fillId="0" borderId="0" applyFont="0" applyFill="0" applyBorder="0" applyAlignment="0" applyProtection="0"/>
    <xf numFmtId="0" fontId="2" fillId="0" borderId="0"/>
    <xf numFmtId="43" fontId="7" fillId="0" borderId="0" applyFont="0" applyFill="0" applyBorder="0" applyAlignment="0" applyProtection="0"/>
    <xf numFmtId="39" fontId="69" fillId="0" borderId="0"/>
    <xf numFmtId="0" fontId="70" fillId="0" borderId="0"/>
    <xf numFmtId="0" fontId="2" fillId="0" borderId="0"/>
    <xf numFmtId="0" fontId="2" fillId="0" borderId="0"/>
    <xf numFmtId="0" fontId="2" fillId="0" borderId="0"/>
    <xf numFmtId="44" fontId="2"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5" fillId="0" borderId="0"/>
    <xf numFmtId="0" fontId="2" fillId="0" borderId="0"/>
    <xf numFmtId="0" fontId="2" fillId="0" borderId="0"/>
    <xf numFmtId="0" fontId="2" fillId="0" borderId="0"/>
    <xf numFmtId="0" fontId="15" fillId="0" borderId="0"/>
    <xf numFmtId="43" fontId="16" fillId="0" borderId="0" applyFont="0" applyFill="0" applyBorder="0" applyAlignment="0" applyProtection="0"/>
    <xf numFmtId="44" fontId="16" fillId="0" borderId="0" applyFont="0" applyFill="0" applyBorder="0" applyAlignment="0" applyProtection="0"/>
    <xf numFmtId="44" fontId="2" fillId="0" borderId="0" applyFont="0" applyFill="0" applyBorder="0" applyAlignment="0" applyProtection="0"/>
    <xf numFmtId="0" fontId="16" fillId="0" borderId="0"/>
    <xf numFmtId="43" fontId="16" fillId="0" borderId="0" applyFont="0" applyFill="0" applyBorder="0" applyAlignment="0" applyProtection="0"/>
    <xf numFmtId="44" fontId="16" fillId="0" borderId="0" applyFont="0" applyFill="0" applyBorder="0" applyAlignment="0" applyProtection="0"/>
    <xf numFmtId="0" fontId="2" fillId="0" borderId="0"/>
    <xf numFmtId="0" fontId="2" fillId="0" borderId="0"/>
    <xf numFmtId="39" fontId="15" fillId="0" borderId="0"/>
    <xf numFmtId="0" fontId="16" fillId="0" borderId="0"/>
    <xf numFmtId="0" fontId="2" fillId="0" borderId="0"/>
    <xf numFmtId="0" fontId="16" fillId="0" borderId="0" applyFont="0" applyAlignment="0"/>
    <xf numFmtId="0" fontId="16" fillId="0" borderId="0" applyNumberFormat="0" applyFont="0" applyAlignment="0"/>
    <xf numFmtId="172" fontId="16" fillId="0" borderId="0" applyFill="0"/>
    <xf numFmtId="0" fontId="16" fillId="0" borderId="0" applyFill="0">
      <alignment horizontal="center" vertical="center" wrapText="1"/>
    </xf>
    <xf numFmtId="39" fontId="16" fillId="0" borderId="0" applyFont="0" applyFill="0" applyBorder="0" applyAlignment="0" applyProtection="0"/>
    <xf numFmtId="176" fontId="16" fillId="0" borderId="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3" fontId="16" fillId="0" borderId="0" applyFont="0" applyFill="0" applyBorder="0" applyAlignment="0" applyProtection="0"/>
    <xf numFmtId="7"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5" fillId="0" borderId="0" applyFont="0" applyFill="0" applyBorder="0" applyAlignment="0" applyProtection="0"/>
    <xf numFmtId="5" fontId="16" fillId="0" borderId="0" applyFont="0" applyFill="0" applyBorder="0" applyAlignment="0" applyProtection="0"/>
    <xf numFmtId="14" fontId="16" fillId="0" borderId="0" applyFont="0" applyFill="0" applyBorder="0" applyAlignment="0" applyProtection="0"/>
    <xf numFmtId="2" fontId="16" fillId="0" borderId="0" applyFont="0" applyFill="0" applyBorder="0" applyAlignment="0" applyProtection="0"/>
    <xf numFmtId="0" fontId="16" fillId="0" borderId="0"/>
    <xf numFmtId="0" fontId="2" fillId="0" borderId="0"/>
    <xf numFmtId="0" fontId="2" fillId="0" borderId="0"/>
    <xf numFmtId="0" fontId="2" fillId="0" borderId="0"/>
    <xf numFmtId="0" fontId="2" fillId="0" borderId="0"/>
    <xf numFmtId="10"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3" fontId="16" fillId="0" borderId="0">
      <alignment horizontal="left" vertical="top"/>
    </xf>
    <xf numFmtId="3" fontId="16" fillId="0" borderId="0">
      <alignment horizontal="right" vertical="top"/>
    </xf>
    <xf numFmtId="0" fontId="16" fillId="0" borderId="0" applyNumberFormat="0" applyFont="0" applyBorder="0" applyAlignment="0"/>
    <xf numFmtId="0" fontId="16" fillId="0" borderId="0" applyNumberFormat="0" applyFont="0" applyFill="0" applyBorder="0" applyAlignment="0"/>
    <xf numFmtId="0" fontId="16" fillId="0" borderId="0" applyNumberFormat="0" applyFont="0" applyBorder="0" applyAlignment="0"/>
    <xf numFmtId="0" fontId="16" fillId="0" borderId="0" applyNumberFormat="0" applyFont="0" applyBorder="0" applyAlignment="0"/>
    <xf numFmtId="0" fontId="16" fillId="0" borderId="0" applyFill="0">
      <alignment horizontal="left" indent="4"/>
    </xf>
    <xf numFmtId="0" fontId="16" fillId="0" borderId="0" applyNumberFormat="0" applyFont="0" applyBorder="0" applyAlignment="0"/>
    <xf numFmtId="0" fontId="16" fillId="0" borderId="0" applyNumberFormat="0" applyFont="0" applyFill="0" applyBorder="0" applyAlignment="0"/>
    <xf numFmtId="44" fontId="16" fillId="0" borderId="0" applyFont="0" applyFill="0" applyBorder="0" applyAlignment="0" applyProtection="0"/>
    <xf numFmtId="43" fontId="16" fillId="0" borderId="0" applyFont="0" applyFill="0" applyBorder="0" applyAlignment="0" applyProtection="0"/>
    <xf numFmtId="0" fontId="16" fillId="0" borderId="0"/>
    <xf numFmtId="0" fontId="2" fillId="0" borderId="0"/>
    <xf numFmtId="44" fontId="2" fillId="0" borderId="0" applyFont="0" applyFill="0" applyBorder="0" applyAlignment="0" applyProtection="0"/>
    <xf numFmtId="0" fontId="16" fillId="0" borderId="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39" fontId="15" fillId="0" borderId="0"/>
    <xf numFmtId="172" fontId="15" fillId="0" borderId="0" applyProtection="0"/>
    <xf numFmtId="44" fontId="16" fillId="0" borderId="0" applyFont="0" applyFill="0" applyBorder="0" applyAlignment="0" applyProtection="0"/>
    <xf numFmtId="0" fontId="23" fillId="0" borderId="0"/>
    <xf numFmtId="43" fontId="15" fillId="0" borderId="0" applyFont="0" applyFill="0" applyBorder="0" applyAlignment="0" applyProtection="0"/>
    <xf numFmtId="44" fontId="15" fillId="0" borderId="0" applyFont="0" applyFill="0" applyBorder="0" applyAlignment="0" applyProtection="0"/>
    <xf numFmtId="0" fontId="2" fillId="0" borderId="0"/>
    <xf numFmtId="44" fontId="15" fillId="0" borderId="0" applyFont="0" applyFill="0" applyBorder="0" applyAlignment="0" applyProtection="0"/>
    <xf numFmtId="43" fontId="15" fillId="0" borderId="0" applyFont="0" applyFill="0" applyBorder="0" applyAlignment="0" applyProtection="0"/>
    <xf numFmtId="172" fontId="15" fillId="0" borderId="0" applyProtection="0"/>
    <xf numFmtId="0" fontId="23" fillId="0" borderId="0"/>
    <xf numFmtId="0" fontId="2" fillId="0" borderId="0"/>
    <xf numFmtId="0" fontId="2" fillId="0" borderId="0"/>
    <xf numFmtId="0" fontId="2" fillId="0" borderId="0"/>
    <xf numFmtId="0" fontId="2" fillId="0" borderId="0"/>
    <xf numFmtId="172" fontId="15" fillId="0" borderId="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5" fillId="0" borderId="0"/>
    <xf numFmtId="43" fontId="16" fillId="0" borderId="0" applyFont="0" applyFill="0" applyBorder="0" applyAlignment="0" applyProtection="0"/>
    <xf numFmtId="44" fontId="16" fillId="0" borderId="0" applyFont="0" applyFill="0" applyBorder="0" applyAlignment="0" applyProtection="0"/>
    <xf numFmtId="0" fontId="15" fillId="0" borderId="0"/>
    <xf numFmtId="43" fontId="16" fillId="0" borderId="0" applyFont="0" applyFill="0" applyBorder="0" applyAlignment="0" applyProtection="0"/>
    <xf numFmtId="44" fontId="16" fillId="0" borderId="0" applyFont="0" applyFill="0" applyBorder="0" applyAlignment="0" applyProtection="0"/>
    <xf numFmtId="0" fontId="16" fillId="0" borderId="0"/>
    <xf numFmtId="43" fontId="16" fillId="0" borderId="0" applyFont="0" applyFill="0" applyBorder="0" applyAlignment="0" applyProtection="0"/>
    <xf numFmtId="44" fontId="16" fillId="0" borderId="0" applyFont="0" applyFill="0" applyBorder="0" applyAlignment="0" applyProtection="0"/>
    <xf numFmtId="43" fontId="71"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0" fontId="16" fillId="0" borderId="0"/>
    <xf numFmtId="0" fontId="72" fillId="0" borderId="0"/>
    <xf numFmtId="0" fontId="2" fillId="0" borderId="0"/>
    <xf numFmtId="9" fontId="72"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0" fontId="2" fillId="0" borderId="0"/>
    <xf numFmtId="44"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44" fontId="16" fillId="0" borderId="0" applyFont="0" applyFill="0" applyBorder="0" applyAlignment="0" applyProtection="0"/>
    <xf numFmtId="43" fontId="16" fillId="0" borderId="0" applyFont="0" applyFill="0" applyBorder="0" applyAlignment="0" applyProtection="0"/>
    <xf numFmtId="0" fontId="2" fillId="0" borderId="0"/>
    <xf numFmtId="0" fontId="2" fillId="0" borderId="0"/>
    <xf numFmtId="44" fontId="16" fillId="0" borderId="0" applyFont="0" applyFill="0" applyBorder="0" applyAlignment="0" applyProtection="0"/>
    <xf numFmtId="43" fontId="16" fillId="0" borderId="0" applyFont="0" applyFill="0" applyBorder="0" applyAlignment="0" applyProtection="0"/>
    <xf numFmtId="0" fontId="16" fillId="0" borderId="0"/>
    <xf numFmtId="9" fontId="16" fillId="0" borderId="0" applyFont="0" applyFill="0" applyBorder="0" applyAlignment="0" applyProtection="0"/>
    <xf numFmtId="44"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0" fontId="16" fillId="0" borderId="0"/>
    <xf numFmtId="44" fontId="16" fillId="0" borderId="0" applyFont="0" applyFill="0" applyBorder="0" applyAlignment="0" applyProtection="0"/>
    <xf numFmtId="0" fontId="16" fillId="0" borderId="0"/>
    <xf numFmtId="0" fontId="2" fillId="0" borderId="0"/>
    <xf numFmtId="0" fontId="2" fillId="0" borderId="0"/>
    <xf numFmtId="0" fontId="2" fillId="0" borderId="0"/>
    <xf numFmtId="9" fontId="16"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43" fontId="16" fillId="0" borderId="0" applyFont="0" applyFill="0" applyBorder="0" applyAlignment="0" applyProtection="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44" fontId="1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172" fontId="15" fillId="0" borderId="0" applyProtection="0"/>
    <xf numFmtId="172" fontId="15" fillId="0" borderId="0" applyProtection="0"/>
    <xf numFmtId="43" fontId="15" fillId="0" borderId="0" applyFont="0" applyFill="0" applyBorder="0" applyAlignment="0" applyProtection="0"/>
    <xf numFmtId="0" fontId="1" fillId="0" borderId="0"/>
    <xf numFmtId="39" fontId="69" fillId="0" borderId="0"/>
    <xf numFmtId="0" fontId="70" fillId="0" borderId="0"/>
    <xf numFmtId="0" fontId="1" fillId="0" borderId="0"/>
    <xf numFmtId="0" fontId="1" fillId="0" borderId="0"/>
    <xf numFmtId="9" fontId="15" fillId="0" borderId="0" applyFont="0" applyFill="0" applyBorder="0" applyAlignment="0" applyProtection="0"/>
    <xf numFmtId="44" fontId="15"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44" fontId="16" fillId="0" borderId="0" applyFont="0" applyFill="0" applyBorder="0" applyAlignment="0" applyProtection="0"/>
    <xf numFmtId="9" fontId="16" fillId="0" borderId="0" applyFont="0" applyFill="0" applyBorder="0" applyAlignment="0" applyProtection="0"/>
    <xf numFmtId="43" fontId="16" fillId="0" borderId="0" applyFont="0" applyFill="0" applyBorder="0" applyAlignment="0" applyProtection="0"/>
    <xf numFmtId="0" fontId="16" fillId="0" borderId="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78" fillId="27" borderId="0" applyNumberFormat="0" applyBorder="0" applyAlignment="0" applyProtection="0"/>
    <xf numFmtId="0" fontId="78" fillId="27"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58" fillId="11" borderId="0" applyNumberFormat="0" applyBorder="0" applyAlignment="0" applyProtection="0"/>
    <xf numFmtId="0" fontId="78" fillId="33" borderId="0" applyNumberFormat="0" applyBorder="0" applyAlignment="0" applyProtection="0"/>
    <xf numFmtId="0" fontId="78" fillId="33" borderId="0" applyNumberFormat="0" applyBorder="0" applyAlignment="0" applyProtection="0"/>
    <xf numFmtId="0" fontId="58" fillId="16"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58" fillId="17"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58" fillId="18"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80" fillId="37" borderId="42" applyNumberFormat="0" applyAlignment="0" applyProtection="0"/>
    <xf numFmtId="0" fontId="80" fillId="37" borderId="42" applyNumberFormat="0" applyAlignment="0" applyProtection="0"/>
    <xf numFmtId="0" fontId="80" fillId="37" borderId="42" applyNumberFormat="0" applyAlignment="0" applyProtection="0"/>
    <xf numFmtId="0" fontId="81" fillId="38" borderId="43" applyNumberFormat="0" applyAlignment="0" applyProtection="0"/>
    <xf numFmtId="0" fontId="81" fillId="38" borderId="43" applyNumberFormat="0" applyAlignment="0" applyProtection="0"/>
    <xf numFmtId="0" fontId="81" fillId="38" borderId="43"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1"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1" fillId="0" borderId="0" applyFont="0" applyFill="0" applyBorder="0" applyAlignment="0" applyProtection="0"/>
    <xf numFmtId="44" fontId="16" fillId="0" borderId="0" applyFont="0" applyFill="0" applyBorder="0" applyAlignment="0" applyProtection="0"/>
    <xf numFmtId="44" fontId="1"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6" fillId="39" borderId="0" applyNumberFormat="0" applyAlignment="0">
      <alignment horizontal="right"/>
    </xf>
    <xf numFmtId="0" fontId="16" fillId="40" borderId="0" applyNumberFormat="0" applyAlignment="0"/>
    <xf numFmtId="0" fontId="16" fillId="0" borderId="0" applyFont="0" applyFill="0" applyBorder="0" applyAlignment="0" applyProtection="0"/>
    <xf numFmtId="179" fontId="16" fillId="0" borderId="0" applyFont="0" applyFill="0" applyBorder="0" applyAlignment="0" applyProtection="0"/>
    <xf numFmtId="179" fontId="16" fillId="0" borderId="0" applyFon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4" fillId="0" borderId="44" applyNumberFormat="0" applyFill="0" applyAlignment="0" applyProtection="0"/>
    <xf numFmtId="0" fontId="84" fillId="0" borderId="44" applyNumberFormat="0" applyFill="0" applyAlignment="0" applyProtection="0"/>
    <xf numFmtId="0" fontId="84" fillId="0" borderId="44" applyNumberFormat="0" applyFill="0" applyAlignment="0" applyProtection="0"/>
    <xf numFmtId="0" fontId="85" fillId="0" borderId="45" applyNumberFormat="0" applyFill="0" applyAlignment="0" applyProtection="0"/>
    <xf numFmtId="0" fontId="85" fillId="0" borderId="45" applyNumberFormat="0" applyFill="0" applyAlignment="0" applyProtection="0"/>
    <xf numFmtId="0" fontId="85" fillId="0" borderId="45" applyNumberFormat="0" applyFill="0" applyAlignment="0" applyProtection="0"/>
    <xf numFmtId="0" fontId="86" fillId="0" borderId="46" applyNumberFormat="0" applyFill="0" applyAlignment="0" applyProtection="0"/>
    <xf numFmtId="0" fontId="86" fillId="0" borderId="46" applyNumberFormat="0" applyFill="0" applyAlignment="0" applyProtection="0"/>
    <xf numFmtId="0" fontId="86" fillId="0" borderId="46" applyNumberFormat="0" applyFill="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8" fillId="0" borderId="0" applyNumberFormat="0" applyFill="0" applyBorder="0" applyAlignment="0" applyProtection="0"/>
    <xf numFmtId="0" fontId="87" fillId="0" borderId="0" applyNumberFormat="0" applyFill="0" applyBorder="0" applyAlignment="0" applyProtection="0">
      <alignment vertical="top"/>
      <protection locked="0"/>
    </xf>
    <xf numFmtId="0" fontId="88" fillId="0" borderId="0" applyNumberFormat="0" applyFill="0" applyBorder="0" applyAlignment="0" applyProtection="0"/>
    <xf numFmtId="0" fontId="89" fillId="24" borderId="42" applyNumberFormat="0" applyAlignment="0" applyProtection="0"/>
    <xf numFmtId="0" fontId="89" fillId="24" borderId="42" applyNumberFormat="0" applyAlignment="0" applyProtection="0"/>
    <xf numFmtId="0" fontId="89" fillId="24" borderId="42" applyNumberFormat="0" applyAlignment="0" applyProtection="0"/>
    <xf numFmtId="0" fontId="90" fillId="0" borderId="47" applyNumberFormat="0" applyFill="0" applyAlignment="0" applyProtection="0"/>
    <xf numFmtId="0" fontId="90" fillId="0" borderId="47" applyNumberFormat="0" applyFill="0" applyAlignment="0" applyProtection="0"/>
    <xf numFmtId="0" fontId="90" fillId="0" borderId="47" applyNumberFormat="0" applyFill="0" applyAlignment="0" applyProtection="0"/>
    <xf numFmtId="0" fontId="91" fillId="41" borderId="0" applyNumberFormat="0" applyBorder="0" applyAlignment="0" applyProtection="0"/>
    <xf numFmtId="0" fontId="91" fillId="41" borderId="0" applyNumberFormat="0" applyBorder="0" applyAlignment="0" applyProtection="0"/>
    <xf numFmtId="0" fontId="91" fillId="4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6"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 fillId="0" borderId="0"/>
    <xf numFmtId="0" fontId="1" fillId="0" borderId="0"/>
    <xf numFmtId="0" fontId="75" fillId="0" borderId="0"/>
    <xf numFmtId="0" fontId="7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8" fontId="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42" borderId="48" applyNumberFormat="0" applyFont="0" applyAlignment="0" applyProtection="0"/>
    <xf numFmtId="0" fontId="59" fillId="42" borderId="48" applyNumberFormat="0" applyFont="0" applyAlignment="0" applyProtection="0"/>
    <xf numFmtId="0" fontId="59" fillId="42" borderId="48" applyNumberFormat="0" applyFont="0" applyAlignment="0" applyProtection="0"/>
    <xf numFmtId="0" fontId="93" fillId="37" borderId="49" applyNumberFormat="0" applyAlignment="0" applyProtection="0"/>
    <xf numFmtId="0" fontId="93" fillId="37" borderId="49" applyNumberFormat="0" applyAlignment="0" applyProtection="0"/>
    <xf numFmtId="0" fontId="93" fillId="37" borderId="49" applyNumberFormat="0" applyAlignment="0" applyProtection="0"/>
    <xf numFmtId="9" fontId="16"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50" applyNumberFormat="0" applyFill="0" applyAlignment="0" applyProtection="0"/>
    <xf numFmtId="0" fontId="95" fillId="0" borderId="50" applyNumberFormat="0" applyFill="0" applyAlignment="0" applyProtection="0"/>
    <xf numFmtId="0" fontId="95" fillId="0" borderId="50" applyNumberFormat="0" applyFill="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16" fillId="0" borderId="0"/>
    <xf numFmtId="43" fontId="16" fillId="0" borderId="0" applyFont="0" applyFill="0" applyBorder="0" applyAlignment="0" applyProtection="0"/>
    <xf numFmtId="44" fontId="16" fillId="0" borderId="0" applyFont="0" applyFill="0" applyBorder="0" applyAlignment="0" applyProtection="0"/>
    <xf numFmtId="43" fontId="71" fillId="0" borderId="0" applyFont="0" applyFill="0" applyBorder="0" applyAlignment="0" applyProtection="0"/>
    <xf numFmtId="0" fontId="72" fillId="0" borderId="0"/>
    <xf numFmtId="0" fontId="1" fillId="0" borderId="0"/>
    <xf numFmtId="9" fontId="72" fillId="0" borderId="0" applyFont="0" applyFill="0" applyBorder="0" applyAlignment="0" applyProtection="0"/>
    <xf numFmtId="9" fontId="1" fillId="0" borderId="0" applyFont="0" applyFill="0" applyBorder="0" applyAlignment="0" applyProtection="0"/>
    <xf numFmtId="0" fontId="1" fillId="0" borderId="0"/>
    <xf numFmtId="14" fontId="16" fillId="0" borderId="0" applyFont="0" applyFill="0" applyBorder="0" applyAlignment="0" applyProtection="0"/>
    <xf numFmtId="0" fontId="16" fillId="0" borderId="0"/>
    <xf numFmtId="0" fontId="1" fillId="0" borderId="0"/>
    <xf numFmtId="0" fontId="1" fillId="0" borderId="0"/>
    <xf numFmtId="0" fontId="5" fillId="0" borderId="0"/>
    <xf numFmtId="43" fontId="15" fillId="0" borderId="0" applyFont="0" applyFill="0" applyBorder="0" applyAlignment="0" applyProtection="0"/>
    <xf numFmtId="44" fontId="15" fillId="0" borderId="0" applyFont="0" applyFill="0" applyBorder="0" applyAlignment="0" applyProtection="0"/>
    <xf numFmtId="0" fontId="58" fillId="12" borderId="0" applyNumberFormat="0" applyBorder="0" applyAlignment="0" applyProtection="0"/>
    <xf numFmtId="44" fontId="15" fillId="0" borderId="0" applyFont="0" applyFill="0" applyBorder="0" applyAlignment="0" applyProtection="0"/>
    <xf numFmtId="0" fontId="1" fillId="0" borderId="0"/>
    <xf numFmtId="0" fontId="1" fillId="0" borderId="0"/>
    <xf numFmtId="172" fontId="15" fillId="0" borderId="0" applyProtection="0"/>
    <xf numFmtId="0" fontId="6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cellStyleXfs>
  <cellXfs count="527">
    <xf numFmtId="172" fontId="0" fillId="0" borderId="0" xfId="0" applyAlignment="1"/>
    <xf numFmtId="172" fontId="7" fillId="0" borderId="0" xfId="0" applyFont="1" applyAlignment="1"/>
    <xf numFmtId="0" fontId="24" fillId="0" borderId="0" xfId="4" applyFont="1"/>
    <xf numFmtId="0" fontId="25" fillId="0" borderId="0" xfId="4" applyFont="1" applyAlignment="1">
      <alignment horizontal="centerContinuous"/>
    </xf>
    <xf numFmtId="0" fontId="24" fillId="0" borderId="0" xfId="1" applyFont="1"/>
    <xf numFmtId="0" fontId="25" fillId="0" borderId="30" xfId="4" applyFont="1" applyFill="1" applyBorder="1"/>
    <xf numFmtId="0" fontId="25" fillId="0" borderId="30" xfId="4" applyFont="1" applyBorder="1"/>
    <xf numFmtId="0" fontId="25" fillId="0" borderId="0" xfId="4" applyFont="1"/>
    <xf numFmtId="0" fontId="25" fillId="0" borderId="31" xfId="4" applyFont="1" applyBorder="1" applyAlignment="1">
      <alignment horizontal="center"/>
    </xf>
    <xf numFmtId="0" fontId="24" fillId="0" borderId="0" xfId="1" applyFont="1" applyFill="1"/>
    <xf numFmtId="0" fontId="24" fillId="0" borderId="0" xfId="5" applyFont="1" applyFill="1"/>
    <xf numFmtId="0" fontId="25" fillId="0" borderId="0" xfId="5" applyFont="1" applyFill="1" applyAlignment="1">
      <alignment horizontal="centerContinuous"/>
    </xf>
    <xf numFmtId="0" fontId="25" fillId="0" borderId="30" xfId="5" applyFont="1" applyFill="1" applyBorder="1"/>
    <xf numFmtId="0" fontId="25" fillId="0" borderId="0" xfId="5" applyFont="1" applyFill="1"/>
    <xf numFmtId="0" fontId="25" fillId="0" borderId="0" xfId="6" applyFont="1" applyFill="1"/>
    <xf numFmtId="0" fontId="24" fillId="0" borderId="0" xfId="6" applyFont="1" applyFill="1"/>
    <xf numFmtId="0" fontId="24" fillId="0" borderId="0" xfId="7" applyFont="1" applyFill="1"/>
    <xf numFmtId="0" fontId="25" fillId="0" borderId="0" xfId="8" applyFont="1" applyFill="1"/>
    <xf numFmtId="0" fontId="24" fillId="0" borderId="0" xfId="8" applyFont="1" applyFill="1"/>
    <xf numFmtId="0" fontId="25" fillId="0" borderId="0" xfId="7" applyFont="1" applyFill="1"/>
    <xf numFmtId="0" fontId="25" fillId="0" borderId="0" xfId="9" applyFont="1" applyFill="1"/>
    <xf numFmtId="0" fontId="24" fillId="0" borderId="0" xfId="9" applyFont="1" applyFill="1"/>
    <xf numFmtId="0" fontId="27" fillId="0" borderId="0" xfId="10" applyFont="1" applyAlignment="1" applyProtection="1">
      <alignment horizontal="centerContinuous"/>
    </xf>
    <xf numFmtId="0" fontId="27" fillId="0" borderId="0" xfId="10" applyFont="1"/>
    <xf numFmtId="14" fontId="27" fillId="0" borderId="0" xfId="10" applyNumberFormat="1" applyFont="1" applyAlignment="1" applyProtection="1">
      <alignment horizontal="centerContinuous"/>
    </xf>
    <xf numFmtId="0" fontId="27" fillId="0" borderId="0" xfId="10" applyFont="1" applyProtection="1"/>
    <xf numFmtId="0" fontId="27" fillId="0" borderId="0" xfId="10" applyFont="1" applyAlignment="1" applyProtection="1">
      <alignment horizontal="center"/>
    </xf>
    <xf numFmtId="0" fontId="27" fillId="0" borderId="31" xfId="10" applyFont="1" applyBorder="1" applyAlignment="1" applyProtection="1">
      <alignment horizontal="centerContinuous"/>
    </xf>
    <xf numFmtId="0" fontId="27" fillId="0" borderId="31" xfId="10" applyFont="1" applyBorder="1" applyAlignment="1" applyProtection="1">
      <alignment horizontal="center"/>
    </xf>
    <xf numFmtId="39" fontId="27" fillId="0" borderId="0" xfId="10" applyNumberFormat="1" applyFont="1" applyProtection="1"/>
    <xf numFmtId="10" fontId="27" fillId="0" borderId="0" xfId="10" applyNumberFormat="1" applyFont="1" applyProtection="1"/>
    <xf numFmtId="175" fontId="27" fillId="0" borderId="0" xfId="10" applyNumberFormat="1" applyFont="1" applyProtection="1"/>
    <xf numFmtId="0" fontId="27" fillId="6" borderId="0" xfId="10" applyFont="1" applyFill="1" applyProtection="1"/>
    <xf numFmtId="0" fontId="27" fillId="8" borderId="0" xfId="10" applyFont="1" applyFill="1" applyProtection="1"/>
    <xf numFmtId="39" fontId="27" fillId="8" borderId="0" xfId="10" applyNumberFormat="1" applyFont="1" applyFill="1" applyProtection="1"/>
    <xf numFmtId="0" fontId="27" fillId="8" borderId="0" xfId="10" applyFont="1" applyFill="1"/>
    <xf numFmtId="0" fontId="27" fillId="9" borderId="0" xfId="10" applyFont="1" applyFill="1"/>
    <xf numFmtId="0" fontId="27" fillId="9" borderId="0" xfId="10" applyFont="1" applyFill="1" applyProtection="1"/>
    <xf numFmtId="39" fontId="27" fillId="9" borderId="0" xfId="10" applyNumberFormat="1" applyFont="1" applyFill="1" applyProtection="1"/>
    <xf numFmtId="0" fontId="27" fillId="7" borderId="0" xfId="10" applyFont="1" applyFill="1"/>
    <xf numFmtId="0" fontId="27" fillId="6" borderId="0" xfId="10" applyFont="1" applyFill="1"/>
    <xf numFmtId="0" fontId="24" fillId="0" borderId="8" xfId="1" applyFont="1" applyBorder="1"/>
    <xf numFmtId="0" fontId="24" fillId="0" borderId="10" xfId="1" applyFont="1" applyBorder="1"/>
    <xf numFmtId="0" fontId="24" fillId="0" borderId="0" xfId="1" applyFont="1" applyBorder="1"/>
    <xf numFmtId="0" fontId="24" fillId="0" borderId="11" xfId="1" applyFont="1" applyBorder="1" applyAlignment="1">
      <alignment horizontal="center"/>
    </xf>
    <xf numFmtId="0" fontId="24" fillId="0" borderId="0" xfId="1" applyFont="1" applyBorder="1" applyAlignment="1">
      <alignment horizontal="center"/>
    </xf>
    <xf numFmtId="0" fontId="24" fillId="0" borderId="0" xfId="1" applyFont="1" applyBorder="1" applyAlignment="1">
      <alignment horizontal="left"/>
    </xf>
    <xf numFmtId="0" fontId="24" fillId="0" borderId="14" xfId="1" applyFont="1" applyBorder="1" applyAlignment="1">
      <alignment horizontal="center"/>
    </xf>
    <xf numFmtId="0" fontId="24" fillId="0" borderId="12" xfId="1" applyFont="1" applyBorder="1" applyAlignment="1">
      <alignment horizontal="center"/>
    </xf>
    <xf numFmtId="173" fontId="24" fillId="0" borderId="0" xfId="3" applyNumberFormat="1" applyFont="1"/>
    <xf numFmtId="173" fontId="24" fillId="0" borderId="0" xfId="3" applyNumberFormat="1" applyFont="1" applyBorder="1"/>
    <xf numFmtId="173" fontId="24" fillId="0" borderId="29" xfId="3" applyNumberFormat="1" applyFont="1" applyBorder="1"/>
    <xf numFmtId="0" fontId="55" fillId="0" borderId="0" xfId="10" applyFont="1"/>
    <xf numFmtId="173" fontId="27" fillId="0" borderId="0" xfId="3" applyNumberFormat="1" applyFont="1"/>
    <xf numFmtId="0" fontId="27" fillId="0" borderId="1" xfId="10" applyFont="1" applyBorder="1"/>
    <xf numFmtId="0" fontId="55" fillId="0" borderId="1" xfId="10" applyFont="1" applyBorder="1"/>
    <xf numFmtId="173" fontId="27" fillId="0" borderId="1" xfId="3" applyNumberFormat="1" applyFont="1" applyBorder="1"/>
    <xf numFmtId="174" fontId="27" fillId="0" borderId="0" xfId="2" applyNumberFormat="1" applyFont="1"/>
    <xf numFmtId="0" fontId="27" fillId="0" borderId="0" xfId="10" applyFont="1" applyFill="1" applyProtection="1"/>
    <xf numFmtId="0" fontId="27" fillId="0" borderId="0" xfId="10" applyFont="1" applyFill="1" applyAlignment="1" applyProtection="1">
      <alignment horizontal="center"/>
    </xf>
    <xf numFmtId="10" fontId="27" fillId="0" borderId="0" xfId="10" applyNumberFormat="1" applyFont="1" applyFill="1" applyProtection="1"/>
    <xf numFmtId="0" fontId="27" fillId="0" borderId="0" xfId="10" applyFont="1" applyFill="1"/>
    <xf numFmtId="10" fontId="27" fillId="0" borderId="0" xfId="10" applyNumberFormat="1" applyFont="1" applyFill="1" applyBorder="1" applyProtection="1"/>
    <xf numFmtId="39" fontId="27" fillId="0" borderId="0" xfId="10" applyNumberFormat="1" applyFont="1" applyFill="1" applyProtection="1"/>
    <xf numFmtId="174" fontId="27" fillId="0" borderId="1" xfId="2" applyNumberFormat="1" applyFont="1" applyBorder="1"/>
    <xf numFmtId="173" fontId="27" fillId="0" borderId="0" xfId="97" applyNumberFormat="1" applyFont="1"/>
    <xf numFmtId="173" fontId="55" fillId="0" borderId="0" xfId="97" applyNumberFormat="1" applyFont="1"/>
    <xf numFmtId="173" fontId="27" fillId="0" borderId="0" xfId="97" applyNumberFormat="1" applyFont="1" applyProtection="1"/>
    <xf numFmtId="174" fontId="24" fillId="0" borderId="0" xfId="96" applyNumberFormat="1" applyFont="1" applyFill="1"/>
    <xf numFmtId="174" fontId="25" fillId="0" borderId="0" xfId="96" applyNumberFormat="1" applyFont="1" applyFill="1" applyAlignment="1">
      <alignment horizontal="centerContinuous"/>
    </xf>
    <xf numFmtId="174" fontId="25" fillId="0" borderId="30" xfId="96" applyNumberFormat="1" applyFont="1" applyFill="1" applyBorder="1"/>
    <xf numFmtId="174" fontId="25" fillId="0" borderId="0" xfId="96" applyNumberFormat="1" applyFont="1" applyFill="1"/>
    <xf numFmtId="174" fontId="26" fillId="0" borderId="0" xfId="96" applyNumberFormat="1" applyFont="1" applyFill="1"/>
    <xf numFmtId="174" fontId="26" fillId="0" borderId="0" xfId="96" applyNumberFormat="1" applyFont="1" applyFill="1" applyProtection="1"/>
    <xf numFmtId="174" fontId="24" fillId="0" borderId="31" xfId="96" applyNumberFormat="1" applyFont="1" applyFill="1" applyBorder="1" applyProtection="1"/>
    <xf numFmtId="174" fontId="24" fillId="0" borderId="0" xfId="96" applyNumberFormat="1" applyFont="1" applyFill="1" applyBorder="1" applyProtection="1"/>
    <xf numFmtId="174" fontId="26" fillId="0" borderId="31" xfId="96" applyNumberFormat="1" applyFont="1" applyFill="1" applyBorder="1" applyProtection="1"/>
    <xf numFmtId="174" fontId="24" fillId="0" borderId="0" xfId="96" applyNumberFormat="1" applyFont="1" applyFill="1" applyProtection="1"/>
    <xf numFmtId="174" fontId="25" fillId="0" borderId="0" xfId="96" applyNumberFormat="1" applyFont="1" applyFill="1" applyProtection="1"/>
    <xf numFmtId="174" fontId="24" fillId="0" borderId="30" xfId="96" applyNumberFormat="1" applyFont="1" applyFill="1" applyBorder="1" applyProtection="1"/>
    <xf numFmtId="174" fontId="24" fillId="0" borderId="0" xfId="96" applyNumberFormat="1" applyFont="1" applyProtection="1"/>
    <xf numFmtId="174" fontId="24" fillId="0" borderId="31" xfId="96" applyNumberFormat="1" applyFont="1" applyBorder="1" applyProtection="1"/>
    <xf numFmtId="174" fontId="24" fillId="0" borderId="0" xfId="96" applyNumberFormat="1" applyFont="1"/>
    <xf numFmtId="174" fontId="24" fillId="0" borderId="29" xfId="96" applyNumberFormat="1" applyFont="1" applyBorder="1" applyProtection="1"/>
    <xf numFmtId="0" fontId="24" fillId="0" borderId="14" xfId="1" applyFont="1" applyFill="1" applyBorder="1" applyAlignment="1">
      <alignment horizontal="center"/>
    </xf>
    <xf numFmtId="174" fontId="24" fillId="0" borderId="4" xfId="96" applyNumberFormat="1" applyFont="1" applyFill="1" applyBorder="1" applyProtection="1"/>
    <xf numFmtId="0" fontId="27" fillId="0" borderId="0" xfId="10" applyFont="1" applyAlignment="1">
      <alignment horizontal="center"/>
    </xf>
    <xf numFmtId="7" fontId="27" fillId="0" borderId="0" xfId="10" applyNumberFormat="1" applyFont="1" applyProtection="1"/>
    <xf numFmtId="39" fontId="27" fillId="0" borderId="31" xfId="10" applyNumberFormat="1" applyFont="1" applyBorder="1" applyProtection="1"/>
    <xf numFmtId="39" fontId="27" fillId="0" borderId="0" xfId="10" applyNumberFormat="1" applyFont="1" applyBorder="1" applyProtection="1"/>
    <xf numFmtId="39" fontId="27" fillId="0" borderId="30" xfId="10" applyNumberFormat="1" applyFont="1" applyBorder="1" applyProtection="1"/>
    <xf numFmtId="0" fontId="27" fillId="0" borderId="0" xfId="10" applyFont="1" applyBorder="1" applyProtection="1"/>
    <xf numFmtId="173" fontId="24" fillId="0" borderId="0" xfId="1" applyNumberFormat="1" applyFont="1"/>
    <xf numFmtId="173" fontId="27" fillId="0" borderId="0" xfId="10" applyNumberFormat="1" applyFont="1"/>
    <xf numFmtId="173" fontId="24" fillId="0" borderId="0" xfId="3" applyNumberFormat="1" applyFont="1" applyFill="1"/>
    <xf numFmtId="0" fontId="27" fillId="8" borderId="0" xfId="10" applyFont="1" applyFill="1" applyBorder="1" applyProtection="1"/>
    <xf numFmtId="0" fontId="27" fillId="0" borderId="0" xfId="10" applyFont="1" applyFill="1" applyBorder="1" applyAlignment="1" applyProtection="1">
      <alignment horizontal="center"/>
    </xf>
    <xf numFmtId="0" fontId="27" fillId="0" borderId="0" xfId="10" applyFont="1" applyFill="1" applyBorder="1" applyProtection="1"/>
    <xf numFmtId="39" fontId="27" fillId="0" borderId="0" xfId="10" applyNumberFormat="1" applyFont="1" applyFill="1" applyBorder="1" applyProtection="1"/>
    <xf numFmtId="39" fontId="27" fillId="0" borderId="0" xfId="10" applyNumberFormat="1" applyFont="1"/>
    <xf numFmtId="39" fontId="27" fillId="0" borderId="0" xfId="10" applyNumberFormat="1" applyFont="1" applyFill="1"/>
    <xf numFmtId="173" fontId="24" fillId="0" borderId="0" xfId="3" applyNumberFormat="1" applyFont="1" applyFill="1" applyBorder="1"/>
    <xf numFmtId="172" fontId="57" fillId="0" borderId="0" xfId="0" applyFont="1" applyAlignment="1"/>
    <xf numFmtId="0" fontId="57" fillId="0" borderId="0" xfId="96" applyNumberFormat="1" applyFont="1" applyAlignment="1">
      <alignment horizontal="center"/>
    </xf>
    <xf numFmtId="0" fontId="57" fillId="0" borderId="0" xfId="0" applyNumberFormat="1" applyFont="1" applyAlignment="1"/>
    <xf numFmtId="0" fontId="7" fillId="0" borderId="0" xfId="201" applyNumberFormat="1" applyFont="1" applyAlignment="1"/>
    <xf numFmtId="0" fontId="7" fillId="0" borderId="0" xfId="201" applyNumberFormat="1" applyFont="1" applyFill="1" applyAlignment="1"/>
    <xf numFmtId="39" fontId="27" fillId="13" borderId="31" xfId="10" applyNumberFormat="1" applyFont="1" applyFill="1" applyBorder="1" applyProtection="1"/>
    <xf numFmtId="0" fontId="27" fillId="10" borderId="33" xfId="10" applyFont="1" applyFill="1" applyBorder="1" applyProtection="1"/>
    <xf numFmtId="0" fontId="27" fillId="0" borderId="34" xfId="10" applyFont="1" applyFill="1" applyBorder="1" applyProtection="1"/>
    <xf numFmtId="0" fontId="27" fillId="7" borderId="36" xfId="10" applyFont="1" applyFill="1" applyBorder="1" applyProtection="1"/>
    <xf numFmtId="0" fontId="27" fillId="8" borderId="38" xfId="10" applyFont="1" applyFill="1" applyBorder="1" applyProtection="1"/>
    <xf numFmtId="0" fontId="27" fillId="0" borderId="1" xfId="10" applyFont="1" applyFill="1" applyBorder="1" applyProtection="1"/>
    <xf numFmtId="173" fontId="55" fillId="14" borderId="29" xfId="97" applyNumberFormat="1" applyFont="1" applyFill="1" applyBorder="1"/>
    <xf numFmtId="173" fontId="55" fillId="14" borderId="0" xfId="97" applyNumberFormat="1" applyFont="1" applyFill="1"/>
    <xf numFmtId="172" fontId="57" fillId="0" borderId="0" xfId="0" applyFont="1" applyFill="1" applyAlignment="1"/>
    <xf numFmtId="173" fontId="67" fillId="0" borderId="0" xfId="97" applyNumberFormat="1" applyFont="1" applyFill="1" applyAlignment="1"/>
    <xf numFmtId="173" fontId="67" fillId="0" borderId="28" xfId="97" applyNumberFormat="1" applyFont="1" applyFill="1" applyBorder="1" applyAlignment="1"/>
    <xf numFmtId="7" fontId="24" fillId="0" borderId="0" xfId="1" applyNumberFormat="1" applyFont="1"/>
    <xf numFmtId="4" fontId="27" fillId="0" borderId="0" xfId="10" applyNumberFormat="1" applyFont="1" applyFill="1" applyProtection="1"/>
    <xf numFmtId="0" fontId="27" fillId="0" borderId="0" xfId="10" applyFont="1" applyFill="1" applyAlignment="1" applyProtection="1">
      <alignment horizontal="centerContinuous"/>
    </xf>
    <xf numFmtId="175" fontId="27" fillId="0" borderId="0" xfId="10" applyNumberFormat="1" applyFont="1" applyFill="1" applyProtection="1"/>
    <xf numFmtId="0" fontId="27" fillId="0" borderId="31" xfId="10" applyFont="1" applyFill="1" applyBorder="1" applyAlignment="1" applyProtection="1">
      <alignment horizontal="centerContinuous"/>
    </xf>
    <xf numFmtId="0" fontId="27" fillId="0" borderId="31" xfId="10" applyFont="1" applyFill="1" applyBorder="1" applyAlignment="1" applyProtection="1">
      <alignment horizontal="center"/>
    </xf>
    <xf numFmtId="0" fontId="25" fillId="0" borderId="31" xfId="4" applyFont="1" applyFill="1" applyBorder="1" applyAlignment="1">
      <alignment horizontal="center"/>
    </xf>
    <xf numFmtId="0" fontId="24" fillId="0" borderId="0" xfId="4" applyFont="1" applyFill="1"/>
    <xf numFmtId="173" fontId="58" fillId="0" borderId="0" xfId="97" applyNumberFormat="1" applyFont="1" applyFill="1" applyAlignment="1"/>
    <xf numFmtId="172" fontId="58" fillId="0" borderId="0" xfId="220" applyNumberFormat="1" applyFill="1" applyAlignment="1"/>
    <xf numFmtId="0" fontId="24" fillId="0" borderId="0" xfId="1" applyFont="1" applyFill="1" applyBorder="1" applyAlignment="1">
      <alignment horizontal="center"/>
    </xf>
    <xf numFmtId="173" fontId="24" fillId="0" borderId="40" xfId="3" applyNumberFormat="1" applyFont="1" applyBorder="1"/>
    <xf numFmtId="173" fontId="24" fillId="0" borderId="40" xfId="3" applyNumberFormat="1" applyFont="1" applyFill="1" applyBorder="1"/>
    <xf numFmtId="0" fontId="66" fillId="0" borderId="0" xfId="226" quotePrefix="1" applyFont="1" applyAlignment="1"/>
    <xf numFmtId="0" fontId="24" fillId="0" borderId="0" xfId="226" applyNumberFormat="1" applyFont="1" applyAlignment="1" applyProtection="1">
      <protection locked="0"/>
    </xf>
    <xf numFmtId="0" fontId="24" fillId="0" borderId="0" xfId="226" applyNumberFormat="1" applyFont="1" applyBorder="1" applyAlignment="1" applyProtection="1">
      <protection locked="0"/>
    </xf>
    <xf numFmtId="0" fontId="24" fillId="0" borderId="0" xfId="226" applyNumberFormat="1" applyFont="1" applyFill="1" applyBorder="1" applyAlignment="1" applyProtection="1">
      <protection locked="0"/>
    </xf>
    <xf numFmtId="173" fontId="24" fillId="0" borderId="28" xfId="227" applyNumberFormat="1" applyFont="1" applyBorder="1" applyAlignment="1"/>
    <xf numFmtId="173" fontId="24" fillId="0" borderId="0" xfId="227" applyNumberFormat="1" applyFont="1" applyBorder="1" applyAlignment="1"/>
    <xf numFmtId="173" fontId="24" fillId="0" borderId="0" xfId="227" applyNumberFormat="1" applyFont="1" applyAlignment="1"/>
    <xf numFmtId="173" fontId="24" fillId="0" borderId="9" xfId="227" applyNumberFormat="1" applyFont="1" applyBorder="1" applyAlignment="1"/>
    <xf numFmtId="173" fontId="57" fillId="0" borderId="28" xfId="97" applyNumberFormat="1" applyFont="1" applyFill="1" applyBorder="1" applyAlignment="1"/>
    <xf numFmtId="173" fontId="24" fillId="0" borderId="0" xfId="97" applyNumberFormat="1" applyFont="1"/>
    <xf numFmtId="0" fontId="25" fillId="0" borderId="0" xfId="226" quotePrefix="1" applyFont="1" applyFill="1" applyAlignment="1"/>
    <xf numFmtId="173" fontId="24" fillId="0" borderId="0" xfId="227" applyNumberFormat="1" applyFont="1" applyFill="1" applyAlignment="1"/>
    <xf numFmtId="39" fontId="27" fillId="15" borderId="0" xfId="10" applyNumberFormat="1" applyFont="1" applyFill="1" applyProtection="1"/>
    <xf numFmtId="10" fontId="27" fillId="15" borderId="0" xfId="10" applyNumberFormat="1" applyFont="1" applyFill="1" applyProtection="1"/>
    <xf numFmtId="10" fontId="27" fillId="13" borderId="0" xfId="10" applyNumberFormat="1" applyFont="1" applyFill="1" applyProtection="1"/>
    <xf numFmtId="0" fontId="55" fillId="0" borderId="0" xfId="10" applyFont="1" applyFill="1"/>
    <xf numFmtId="174" fontId="24" fillId="0" borderId="0" xfId="96" applyNumberFormat="1" applyFont="1" applyBorder="1"/>
    <xf numFmtId="174" fontId="24" fillId="0" borderId="28" xfId="96" applyNumberFormat="1" applyFont="1" applyFill="1" applyBorder="1" applyProtection="1"/>
    <xf numFmtId="0" fontId="57" fillId="0" borderId="0" xfId="1" applyFont="1" applyAlignment="1">
      <alignment horizontal="center"/>
    </xf>
    <xf numFmtId="0" fontId="57" fillId="0" borderId="0" xfId="1" applyFont="1" applyAlignment="1">
      <alignment horizontal="left"/>
    </xf>
    <xf numFmtId="14" fontId="57" fillId="0" borderId="0" xfId="1" applyNumberFormat="1" applyFont="1" applyAlignment="1">
      <alignment horizontal="left"/>
    </xf>
    <xf numFmtId="174" fontId="57" fillId="0" borderId="0" xfId="96" applyNumberFormat="1" applyFont="1"/>
    <xf numFmtId="0" fontId="57" fillId="0" borderId="0" xfId="1" applyFont="1"/>
    <xf numFmtId="0" fontId="57" fillId="0" borderId="11" xfId="1" applyFont="1" applyBorder="1" applyAlignment="1">
      <alignment horizontal="center"/>
    </xf>
    <xf numFmtId="0" fontId="57" fillId="0" borderId="3" xfId="1" applyFont="1" applyBorder="1" applyAlignment="1">
      <alignment horizontal="center"/>
    </xf>
    <xf numFmtId="0" fontId="57" fillId="0" borderId="12" xfId="1" applyFont="1" applyBorder="1" applyAlignment="1">
      <alignment horizontal="center"/>
    </xf>
    <xf numFmtId="0" fontId="57" fillId="0" borderId="5" xfId="1" applyFont="1" applyBorder="1" applyAlignment="1">
      <alignment horizontal="center"/>
    </xf>
    <xf numFmtId="0" fontId="57" fillId="0" borderId="13" xfId="1" applyFont="1" applyBorder="1"/>
    <xf numFmtId="0" fontId="57" fillId="0" borderId="0" xfId="1" applyFont="1" applyBorder="1"/>
    <xf numFmtId="37" fontId="57" fillId="0" borderId="11" xfId="1" applyNumberFormat="1" applyFont="1" applyBorder="1"/>
    <xf numFmtId="37" fontId="57" fillId="0" borderId="3" xfId="1" applyNumberFormat="1" applyFont="1" applyBorder="1"/>
    <xf numFmtId="0" fontId="57" fillId="0" borderId="12" xfId="1" applyFont="1" applyBorder="1"/>
    <xf numFmtId="0" fontId="57" fillId="0" borderId="4" xfId="1" applyFont="1" applyBorder="1"/>
    <xf numFmtId="173" fontId="57" fillId="0" borderId="12" xfId="3" applyNumberFormat="1" applyFont="1" applyBorder="1"/>
    <xf numFmtId="173" fontId="57" fillId="0" borderId="5" xfId="3" applyNumberFormat="1" applyFont="1" applyBorder="1"/>
    <xf numFmtId="174" fontId="57" fillId="0" borderId="12" xfId="2" applyNumberFormat="1" applyFont="1" applyBorder="1"/>
    <xf numFmtId="174" fontId="57" fillId="0" borderId="5" xfId="2" applyNumberFormat="1" applyFont="1" applyBorder="1"/>
    <xf numFmtId="0" fontId="57" fillId="0" borderId="0" xfId="1" applyFont="1" applyFill="1" applyBorder="1"/>
    <xf numFmtId="174" fontId="57" fillId="0" borderId="13" xfId="2" applyNumberFormat="1" applyFont="1" applyFill="1" applyBorder="1"/>
    <xf numFmtId="174" fontId="57" fillId="0" borderId="3" xfId="2" applyNumberFormat="1" applyFont="1" applyFill="1" applyBorder="1"/>
    <xf numFmtId="0" fontId="57" fillId="0" borderId="0" xfId="1" applyFont="1" applyFill="1" applyAlignment="1">
      <alignment horizontal="left"/>
    </xf>
    <xf numFmtId="0" fontId="57" fillId="0" borderId="4" xfId="1" applyFont="1" applyFill="1" applyBorder="1" applyAlignment="1">
      <alignment horizontal="left" indent="1"/>
    </xf>
    <xf numFmtId="174" fontId="57" fillId="0" borderId="12" xfId="2" applyNumberFormat="1" applyFont="1" applyFill="1" applyBorder="1"/>
    <xf numFmtId="174" fontId="57" fillId="0" borderId="5" xfId="2" applyNumberFormat="1" applyFont="1" applyFill="1" applyBorder="1"/>
    <xf numFmtId="0" fontId="57" fillId="0" borderId="13" xfId="1" applyFont="1" applyFill="1" applyBorder="1"/>
    <xf numFmtId="0" fontId="57" fillId="0" borderId="14" xfId="1" applyFont="1" applyFill="1" applyBorder="1"/>
    <xf numFmtId="0" fontId="57" fillId="0" borderId="28" xfId="1" applyFont="1" applyFill="1" applyBorder="1"/>
    <xf numFmtId="174" fontId="57" fillId="0" borderId="14" xfId="2" applyNumberFormat="1" applyFont="1" applyFill="1" applyBorder="1"/>
    <xf numFmtId="174" fontId="57" fillId="0" borderId="17" xfId="2" applyNumberFormat="1" applyFont="1" applyFill="1" applyBorder="1"/>
    <xf numFmtId="0" fontId="57" fillId="0" borderId="14" xfId="1" applyFont="1" applyBorder="1"/>
    <xf numFmtId="173" fontId="56" fillId="0" borderId="27" xfId="3" applyNumberFormat="1" applyFont="1" applyFill="1" applyBorder="1"/>
    <xf numFmtId="173" fontId="56" fillId="0" borderId="24" xfId="3" applyNumberFormat="1" applyFont="1" applyFill="1" applyBorder="1"/>
    <xf numFmtId="173" fontId="56" fillId="0" borderId="25" xfId="3" applyNumberFormat="1" applyFont="1" applyFill="1" applyBorder="1"/>
    <xf numFmtId="0" fontId="57" fillId="0" borderId="3" xfId="1" applyFont="1" applyFill="1" applyBorder="1"/>
    <xf numFmtId="37" fontId="57" fillId="0" borderId="3" xfId="1" applyNumberFormat="1" applyFont="1" applyFill="1" applyBorder="1"/>
    <xf numFmtId="0" fontId="57" fillId="0" borderId="5" xfId="1" applyFont="1" applyFill="1" applyBorder="1" applyAlignment="1">
      <alignment horizontal="left" indent="1"/>
    </xf>
    <xf numFmtId="174" fontId="57" fillId="0" borderId="5" xfId="2" applyNumberFormat="1" applyFont="1" applyFill="1" applyBorder="1" applyAlignment="1">
      <alignment horizontal="right"/>
    </xf>
    <xf numFmtId="174" fontId="57" fillId="0" borderId="3" xfId="2" applyNumberFormat="1" applyFont="1" applyFill="1" applyBorder="1" applyAlignment="1">
      <alignment horizontal="right"/>
    </xf>
    <xf numFmtId="0" fontId="57" fillId="0" borderId="17" xfId="1" applyFont="1" applyFill="1" applyBorder="1"/>
    <xf numFmtId="174" fontId="57" fillId="0" borderId="17" xfId="2" applyNumberFormat="1" applyFont="1" applyFill="1" applyBorder="1" applyAlignment="1">
      <alignment horizontal="right"/>
    </xf>
    <xf numFmtId="37" fontId="57" fillId="0" borderId="3" xfId="1" applyNumberFormat="1" applyFont="1" applyFill="1" applyBorder="1" applyAlignment="1">
      <alignment horizontal="right"/>
    </xf>
    <xf numFmtId="0" fontId="57" fillId="0" borderId="0" xfId="1" applyFont="1" applyFill="1"/>
    <xf numFmtId="37" fontId="57" fillId="0" borderId="0" xfId="1" applyNumberFormat="1" applyFont="1" applyFill="1"/>
    <xf numFmtId="37" fontId="57" fillId="0" borderId="10" xfId="1" applyNumberFormat="1" applyFont="1" applyFill="1" applyBorder="1"/>
    <xf numFmtId="0" fontId="57" fillId="0" borderId="7" xfId="1" applyFont="1" applyFill="1" applyBorder="1"/>
    <xf numFmtId="37" fontId="57" fillId="0" borderId="4" xfId="1" applyNumberFormat="1" applyFont="1" applyFill="1" applyBorder="1"/>
    <xf numFmtId="37" fontId="57" fillId="0" borderId="5" xfId="1" applyNumberFormat="1" applyFont="1" applyFill="1" applyBorder="1"/>
    <xf numFmtId="37" fontId="57" fillId="0" borderId="0" xfId="1" applyNumberFormat="1" applyFont="1"/>
    <xf numFmtId="0" fontId="57" fillId="0" borderId="10" xfId="1" applyFont="1" applyBorder="1" applyAlignment="1">
      <alignment horizontal="center"/>
    </xf>
    <xf numFmtId="0" fontId="57" fillId="0" borderId="13" xfId="1" applyFont="1" applyFill="1" applyBorder="1" applyAlignment="1">
      <alignment horizontal="center"/>
    </xf>
    <xf numFmtId="0" fontId="57" fillId="0" borderId="14" xfId="1" applyFont="1" applyBorder="1" applyAlignment="1">
      <alignment horizontal="center"/>
    </xf>
    <xf numFmtId="173" fontId="57" fillId="0" borderId="14" xfId="3" applyNumberFormat="1" applyFont="1" applyBorder="1"/>
    <xf numFmtId="173" fontId="56" fillId="0" borderId="14" xfId="3" applyNumberFormat="1" applyFont="1" applyBorder="1"/>
    <xf numFmtId="174" fontId="57" fillId="0" borderId="14" xfId="2" applyNumberFormat="1" applyFont="1" applyBorder="1"/>
    <xf numFmtId="174" fontId="56" fillId="0" borderId="14" xfId="2" applyNumberFormat="1" applyFont="1" applyBorder="1"/>
    <xf numFmtId="173" fontId="57" fillId="0" borderId="14" xfId="3" applyNumberFormat="1" applyFont="1" applyFill="1" applyBorder="1"/>
    <xf numFmtId="174" fontId="56" fillId="0" borderId="14" xfId="2" applyNumberFormat="1" applyFont="1" applyFill="1" applyBorder="1"/>
    <xf numFmtId="174" fontId="57" fillId="0" borderId="11" xfId="2" applyNumberFormat="1" applyFont="1" applyFill="1" applyBorder="1"/>
    <xf numFmtId="174" fontId="56" fillId="0" borderId="11" xfId="2" applyNumberFormat="1" applyFont="1" applyFill="1" applyBorder="1"/>
    <xf numFmtId="174" fontId="57" fillId="0" borderId="0" xfId="1" applyNumberFormat="1" applyFont="1"/>
    <xf numFmtId="0" fontId="56" fillId="0" borderId="18" xfId="1" applyFont="1" applyBorder="1"/>
    <xf numFmtId="173" fontId="56" fillId="0" borderId="27" xfId="3" applyNumberFormat="1" applyFont="1" applyBorder="1"/>
    <xf numFmtId="173" fontId="56" fillId="0" borderId="23" xfId="3" applyNumberFormat="1" applyFont="1" applyFill="1" applyBorder="1"/>
    <xf numFmtId="173" fontId="56" fillId="0" borderId="26" xfId="3" applyNumberFormat="1" applyFont="1" applyFill="1" applyBorder="1"/>
    <xf numFmtId="173" fontId="56" fillId="0" borderId="16" xfId="3" applyNumberFormat="1" applyFont="1" applyFill="1" applyBorder="1"/>
    <xf numFmtId="0" fontId="56" fillId="0" borderId="14" xfId="1" applyFont="1" applyBorder="1"/>
    <xf numFmtId="173" fontId="56" fillId="0" borderId="12" xfId="3" applyNumberFormat="1" applyFont="1" applyFill="1" applyBorder="1"/>
    <xf numFmtId="173" fontId="57" fillId="0" borderId="0" xfId="3" applyNumberFormat="1" applyFont="1" applyFill="1"/>
    <xf numFmtId="173" fontId="56" fillId="0" borderId="23" xfId="3" applyNumberFormat="1" applyFont="1" applyBorder="1"/>
    <xf numFmtId="173" fontId="56" fillId="0" borderId="26" xfId="3" applyNumberFormat="1" applyFont="1" applyBorder="1"/>
    <xf numFmtId="173" fontId="56" fillId="0" borderId="16" xfId="3" applyNumberFormat="1" applyFont="1" applyBorder="1"/>
    <xf numFmtId="174" fontId="57" fillId="0" borderId="11" xfId="2" applyNumberFormat="1" applyFont="1" applyBorder="1"/>
    <xf numFmtId="173" fontId="57" fillId="0" borderId="11" xfId="3" applyNumberFormat="1" applyFont="1" applyBorder="1"/>
    <xf numFmtId="37" fontId="56" fillId="0" borderId="12" xfId="1" applyNumberFormat="1" applyFont="1" applyBorder="1"/>
    <xf numFmtId="174" fontId="56" fillId="0" borderId="11" xfId="2" applyNumberFormat="1" applyFont="1" applyBorder="1"/>
    <xf numFmtId="173" fontId="57" fillId="0" borderId="0" xfId="1" applyNumberFormat="1" applyFont="1" applyBorder="1"/>
    <xf numFmtId="173" fontId="57" fillId="0" borderId="0" xfId="97" applyNumberFormat="1" applyFont="1" applyBorder="1"/>
    <xf numFmtId="173" fontId="57" fillId="0" borderId="0" xfId="1" applyNumberFormat="1" applyFont="1"/>
    <xf numFmtId="0" fontId="56" fillId="0" borderId="0" xfId="1" applyFont="1" applyBorder="1" applyAlignment="1">
      <alignment horizontal="left"/>
    </xf>
    <xf numFmtId="0" fontId="57" fillId="0" borderId="10" xfId="1" applyFont="1" applyBorder="1"/>
    <xf numFmtId="0" fontId="57" fillId="0" borderId="10" xfId="1" applyFont="1" applyFill="1" applyBorder="1" applyAlignment="1">
      <alignment horizontal="center"/>
    </xf>
    <xf numFmtId="0" fontId="57" fillId="0" borderId="5" xfId="1" applyFont="1" applyBorder="1"/>
    <xf numFmtId="0" fontId="57" fillId="0" borderId="5" xfId="1" applyFont="1" applyFill="1" applyBorder="1" applyAlignment="1">
      <alignment horizontal="center"/>
    </xf>
    <xf numFmtId="173" fontId="57" fillId="0" borderId="5" xfId="3" applyNumberFormat="1" applyFont="1" applyFill="1" applyBorder="1"/>
    <xf numFmtId="0" fontId="57" fillId="0" borderId="17" xfId="1" applyFont="1" applyBorder="1"/>
    <xf numFmtId="0" fontId="57" fillId="0" borderId="13" xfId="1" applyFont="1" applyBorder="1" applyAlignment="1">
      <alignment horizontal="center"/>
    </xf>
    <xf numFmtId="0" fontId="57" fillId="0" borderId="3" xfId="1" applyFont="1" applyBorder="1"/>
    <xf numFmtId="0" fontId="57" fillId="0" borderId="23" xfId="1" applyFont="1" applyBorder="1" applyAlignment="1">
      <alignment horizontal="center"/>
    </xf>
    <xf numFmtId="0" fontId="57" fillId="0" borderId="24" xfId="1" applyFont="1" applyBorder="1"/>
    <xf numFmtId="174" fontId="56" fillId="0" borderId="25" xfId="2" applyNumberFormat="1" applyFont="1" applyFill="1" applyBorder="1"/>
    <xf numFmtId="0" fontId="56" fillId="0" borderId="24" xfId="1" applyFont="1" applyBorder="1"/>
    <xf numFmtId="37" fontId="57" fillId="0" borderId="0" xfId="1" applyNumberFormat="1" applyFont="1" applyFill="1" applyBorder="1"/>
    <xf numFmtId="43" fontId="57" fillId="0" borderId="11" xfId="2" applyFont="1" applyFill="1" applyBorder="1"/>
    <xf numFmtId="37" fontId="57" fillId="0" borderId="13" xfId="2" applyNumberFormat="1" applyFont="1" applyFill="1" applyBorder="1"/>
    <xf numFmtId="37" fontId="57" fillId="0" borderId="14" xfId="2" applyNumberFormat="1" applyFont="1" applyFill="1" applyBorder="1"/>
    <xf numFmtId="37" fontId="57" fillId="0" borderId="12" xfId="2" applyNumberFormat="1" applyFont="1" applyFill="1" applyBorder="1"/>
    <xf numFmtId="37" fontId="57" fillId="0" borderId="0" xfId="2" applyNumberFormat="1" applyFont="1" applyFill="1" applyBorder="1"/>
    <xf numFmtId="43" fontId="57" fillId="0" borderId="0" xfId="2" applyFont="1" applyFill="1" applyBorder="1"/>
    <xf numFmtId="0" fontId="57" fillId="0" borderId="11" xfId="1" applyFont="1" applyFill="1" applyBorder="1" applyAlignment="1">
      <alignment horizontal="center"/>
    </xf>
    <xf numFmtId="0" fontId="57" fillId="0" borderId="3" xfId="1" applyFont="1" applyFill="1" applyBorder="1" applyAlignment="1">
      <alignment horizontal="center"/>
    </xf>
    <xf numFmtId="0" fontId="57" fillId="0" borderId="12" xfId="1" applyFont="1" applyFill="1" applyBorder="1" applyAlignment="1">
      <alignment horizontal="center"/>
    </xf>
    <xf numFmtId="0" fontId="56" fillId="0" borderId="11" xfId="1" applyFont="1" applyFill="1" applyBorder="1" applyAlignment="1">
      <alignment horizontal="center"/>
    </xf>
    <xf numFmtId="0" fontId="57" fillId="0" borderId="12" xfId="1" applyFont="1" applyFill="1" applyBorder="1" applyAlignment="1">
      <alignment horizontal="left" indent="1"/>
    </xf>
    <xf numFmtId="173" fontId="57" fillId="0" borderId="12" xfId="3" applyNumberFormat="1" applyFont="1" applyFill="1" applyBorder="1"/>
    <xf numFmtId="0" fontId="57" fillId="0" borderId="12" xfId="1" applyFont="1" applyFill="1" applyBorder="1"/>
    <xf numFmtId="0" fontId="57" fillId="0" borderId="14" xfId="1" applyFont="1" applyFill="1" applyBorder="1" applyAlignment="1">
      <alignment horizontal="center"/>
    </xf>
    <xf numFmtId="0" fontId="57" fillId="0" borderId="13" xfId="1" applyFont="1" applyFill="1" applyBorder="1" applyAlignment="1">
      <alignment horizontal="left" indent="1"/>
    </xf>
    <xf numFmtId="0" fontId="56" fillId="0" borderId="15" xfId="1" applyFont="1" applyFill="1" applyBorder="1"/>
    <xf numFmtId="37" fontId="56" fillId="0" borderId="16" xfId="2" applyNumberFormat="1" applyFont="1" applyFill="1" applyBorder="1"/>
    <xf numFmtId="0" fontId="56" fillId="0" borderId="18" xfId="1" applyFont="1" applyFill="1" applyBorder="1"/>
    <xf numFmtId="37" fontId="57" fillId="0" borderId="3" xfId="2" applyNumberFormat="1" applyFont="1" applyFill="1" applyBorder="1"/>
    <xf numFmtId="0" fontId="56" fillId="0" borderId="13" xfId="1" applyFont="1" applyFill="1" applyBorder="1" applyAlignment="1">
      <alignment horizontal="center"/>
    </xf>
    <xf numFmtId="0" fontId="57" fillId="0" borderId="6" xfId="1" applyFont="1" applyFill="1" applyBorder="1"/>
    <xf numFmtId="0" fontId="56" fillId="0" borderId="11" xfId="1" applyFont="1" applyFill="1" applyBorder="1"/>
    <xf numFmtId="37" fontId="56" fillId="0" borderId="11" xfId="2" applyNumberFormat="1" applyFont="1" applyFill="1" applyBorder="1"/>
    <xf numFmtId="0" fontId="56" fillId="0" borderId="19" xfId="1" applyFont="1" applyFill="1" applyBorder="1"/>
    <xf numFmtId="0" fontId="56" fillId="0" borderId="7" xfId="1" applyFont="1" applyFill="1" applyBorder="1"/>
    <xf numFmtId="174" fontId="56" fillId="0" borderId="16" xfId="2" applyNumberFormat="1" applyFont="1" applyFill="1" applyBorder="1"/>
    <xf numFmtId="0" fontId="56" fillId="0" borderId="12" xfId="1" applyFont="1" applyFill="1" applyBorder="1" applyAlignment="1">
      <alignment horizontal="center"/>
    </xf>
    <xf numFmtId="0" fontId="57" fillId="0" borderId="12" xfId="1" quotePrefix="1" applyFont="1" applyFill="1" applyBorder="1" applyAlignment="1">
      <alignment horizontal="left" indent="1"/>
    </xf>
    <xf numFmtId="173" fontId="57" fillId="0" borderId="29" xfId="1" applyNumberFormat="1" applyFont="1" applyFill="1" applyBorder="1"/>
    <xf numFmtId="173" fontId="24" fillId="0" borderId="0" xfId="97" applyNumberFormat="1" applyFont="1" applyFill="1"/>
    <xf numFmtId="173" fontId="57" fillId="0" borderId="11" xfId="3" applyNumberFormat="1" applyFont="1" applyFill="1" applyBorder="1"/>
    <xf numFmtId="173" fontId="57" fillId="0" borderId="0" xfId="97" applyNumberFormat="1" applyFont="1" applyFill="1"/>
    <xf numFmtId="0" fontId="6" fillId="0" borderId="0" xfId="103" applyFont="1" applyFill="1" applyAlignment="1">
      <alignment horizontal="center"/>
    </xf>
    <xf numFmtId="0" fontId="57" fillId="0" borderId="0" xfId="96" applyNumberFormat="1" applyFont="1" applyFill="1" applyAlignment="1">
      <alignment horizontal="center"/>
    </xf>
    <xf numFmtId="0" fontId="57" fillId="0" borderId="0" xfId="0" applyNumberFormat="1" applyFont="1" applyFill="1" applyAlignment="1"/>
    <xf numFmtId="0" fontId="62" fillId="0" borderId="0" xfId="224" applyFont="1" applyFill="1"/>
    <xf numFmtId="173" fontId="57" fillId="0" borderId="0" xfId="97" applyNumberFormat="1" applyFont="1" applyFill="1" applyAlignment="1"/>
    <xf numFmtId="0" fontId="16" fillId="0" borderId="0" xfId="1" applyFont="1" applyFill="1"/>
    <xf numFmtId="173" fontId="16" fillId="0" borderId="28" xfId="97" applyNumberFormat="1" applyFont="1" applyFill="1" applyBorder="1"/>
    <xf numFmtId="0" fontId="68" fillId="0" borderId="0" xfId="10" applyFont="1"/>
    <xf numFmtId="0" fontId="55" fillId="9" borderId="0" xfId="10" applyFont="1" applyFill="1"/>
    <xf numFmtId="173" fontId="55" fillId="0" borderId="28" xfId="97" applyNumberFormat="1" applyFont="1" applyBorder="1"/>
    <xf numFmtId="0" fontId="25" fillId="0" borderId="0" xfId="1" applyFont="1"/>
    <xf numFmtId="174" fontId="25" fillId="0" borderId="4" xfId="96" applyNumberFormat="1" applyFont="1" applyBorder="1"/>
    <xf numFmtId="0" fontId="25" fillId="0" borderId="0" xfId="1" applyFont="1" applyBorder="1"/>
    <xf numFmtId="174" fontId="25" fillId="0" borderId="0" xfId="96" applyNumberFormat="1" applyFont="1" applyBorder="1"/>
    <xf numFmtId="174" fontId="25" fillId="0" borderId="2" xfId="96" applyNumberFormat="1" applyFont="1" applyBorder="1"/>
    <xf numFmtId="174" fontId="24" fillId="0" borderId="0" xfId="1" applyNumberFormat="1" applyFont="1"/>
    <xf numFmtId="174" fontId="57" fillId="0" borderId="0" xfId="96" applyNumberFormat="1" applyFont="1" applyFill="1"/>
    <xf numFmtId="174" fontId="57" fillId="0" borderId="0" xfId="1" applyNumberFormat="1" applyFont="1" applyFill="1"/>
    <xf numFmtId="0" fontId="16" fillId="0" borderId="13" xfId="1" applyFont="1" applyFill="1" applyBorder="1" applyAlignment="1">
      <alignment horizontal="center"/>
    </xf>
    <xf numFmtId="0" fontId="16" fillId="0" borderId="5" xfId="1" applyFont="1" applyFill="1" applyBorder="1" applyAlignment="1">
      <alignment horizontal="center"/>
    </xf>
    <xf numFmtId="0" fontId="16" fillId="0" borderId="3" xfId="1" applyFont="1" applyFill="1" applyBorder="1" applyAlignment="1">
      <alignment horizontal="center"/>
    </xf>
    <xf numFmtId="0" fontId="16" fillId="0" borderId="12" xfId="1" applyFont="1" applyFill="1" applyBorder="1" applyAlignment="1">
      <alignment horizontal="center"/>
    </xf>
    <xf numFmtId="0" fontId="16" fillId="0" borderId="14" xfId="1" applyFont="1" applyFill="1" applyBorder="1" applyAlignment="1">
      <alignment horizontal="center"/>
    </xf>
    <xf numFmtId="0" fontId="16" fillId="0" borderId="17" xfId="1" applyFont="1" applyFill="1" applyBorder="1" applyAlignment="1">
      <alignment horizontal="center"/>
    </xf>
    <xf numFmtId="173" fontId="57" fillId="0" borderId="0" xfId="1" applyNumberFormat="1" applyFont="1" applyFill="1"/>
    <xf numFmtId="174" fontId="73" fillId="0" borderId="0" xfId="96" applyNumberFormat="1" applyFont="1" applyFill="1"/>
    <xf numFmtId="174" fontId="73" fillId="0" borderId="0" xfId="1" applyNumberFormat="1" applyFont="1" applyFill="1"/>
    <xf numFmtId="37" fontId="74" fillId="0" borderId="0" xfId="1" applyNumberFormat="1" applyFont="1" applyFill="1"/>
    <xf numFmtId="0" fontId="56" fillId="0" borderId="0" xfId="1" applyFont="1" applyFill="1"/>
    <xf numFmtId="174" fontId="73" fillId="0" borderId="0" xfId="96" applyNumberFormat="1" applyFont="1"/>
    <xf numFmtId="0" fontId="1" fillId="0" borderId="0" xfId="306" applyFont="1"/>
    <xf numFmtId="0" fontId="65" fillId="0" borderId="0" xfId="306" quotePrefix="1" applyFont="1" applyAlignment="1">
      <alignment horizontal="right"/>
    </xf>
    <xf numFmtId="0" fontId="65" fillId="0" borderId="0" xfId="306" applyFont="1" applyAlignment="1">
      <alignment horizontal="right"/>
    </xf>
    <xf numFmtId="44" fontId="1" fillId="0" borderId="0" xfId="254" applyFont="1"/>
    <xf numFmtId="44" fontId="1" fillId="0" borderId="28" xfId="254" applyFont="1" applyBorder="1"/>
    <xf numFmtId="0" fontId="1" fillId="0" borderId="0" xfId="306" quotePrefix="1" applyFont="1"/>
    <xf numFmtId="43" fontId="1" fillId="0" borderId="28" xfId="96" applyFont="1" applyBorder="1"/>
    <xf numFmtId="0" fontId="1" fillId="0" borderId="0" xfId="224" applyFont="1"/>
    <xf numFmtId="0" fontId="1" fillId="0" borderId="0" xfId="224" quotePrefix="1" applyFont="1"/>
    <xf numFmtId="44" fontId="1" fillId="0" borderId="0" xfId="97" applyFont="1"/>
    <xf numFmtId="0" fontId="1" fillId="0" borderId="0" xfId="224" applyFont="1" applyFill="1"/>
    <xf numFmtId="4" fontId="1" fillId="0" borderId="0" xfId="224" applyNumberFormat="1" applyFont="1"/>
    <xf numFmtId="44" fontId="1" fillId="0" borderId="0" xfId="97" applyFont="1" applyFill="1"/>
    <xf numFmtId="0" fontId="1" fillId="0" borderId="0" xfId="226" applyFont="1" applyAlignment="1"/>
    <xf numFmtId="173" fontId="1" fillId="0" borderId="0" xfId="99" applyNumberFormat="1" applyFont="1"/>
    <xf numFmtId="44" fontId="1" fillId="0" borderId="0" xfId="99" applyFont="1"/>
    <xf numFmtId="172" fontId="24" fillId="0" borderId="0" xfId="0" applyFont="1"/>
    <xf numFmtId="43" fontId="24" fillId="0" borderId="0" xfId="96" applyFont="1"/>
    <xf numFmtId="43" fontId="1" fillId="0" borderId="0" xfId="96" applyFont="1" applyBorder="1"/>
    <xf numFmtId="3" fontId="1" fillId="0" borderId="0" xfId="103" applyNumberFormat="1" applyFont="1" applyAlignment="1"/>
    <xf numFmtId="172" fontId="7" fillId="0" borderId="0" xfId="0" applyFont="1" applyAlignment="1" applyProtection="1"/>
    <xf numFmtId="172" fontId="7" fillId="0" borderId="0" xfId="0" applyFont="1" applyAlignment="1" applyProtection="1">
      <alignment horizontal="right"/>
    </xf>
    <xf numFmtId="172" fontId="76" fillId="0" borderId="0" xfId="0" applyFont="1" applyBorder="1" applyAlignment="1" applyProtection="1">
      <alignment wrapText="1"/>
    </xf>
    <xf numFmtId="0" fontId="7" fillId="0" borderId="0" xfId="0" applyNumberFormat="1" applyFont="1" applyAlignment="1" applyProtection="1"/>
    <xf numFmtId="0" fontId="7" fillId="0" borderId="0" xfId="0" applyNumberFormat="1" applyFont="1" applyAlignment="1" applyProtection="1">
      <alignment horizontal="left"/>
    </xf>
    <xf numFmtId="0" fontId="7" fillId="0" borderId="0" xfId="0" applyNumberFormat="1" applyFont="1" applyProtection="1"/>
    <xf numFmtId="0" fontId="7" fillId="0" borderId="0" xfId="0" applyNumberFormat="1" applyFont="1" applyAlignment="1" applyProtection="1">
      <alignment horizontal="right"/>
    </xf>
    <xf numFmtId="0" fontId="7" fillId="0" borderId="0" xfId="0" applyNumberFormat="1" applyFont="1" applyAlignment="1" applyProtection="1">
      <alignment horizontal="center"/>
    </xf>
    <xf numFmtId="0" fontId="7" fillId="2" borderId="0" xfId="0" applyNumberFormat="1" applyFont="1" applyFill="1" applyProtection="1"/>
    <xf numFmtId="172" fontId="7" fillId="2" borderId="0" xfId="0" applyFont="1" applyFill="1" applyAlignment="1" applyProtection="1"/>
    <xf numFmtId="0" fontId="7" fillId="2" borderId="0" xfId="0" applyNumberFormat="1" applyFont="1" applyFill="1" applyAlignment="1" applyProtection="1">
      <alignment horizontal="right"/>
    </xf>
    <xf numFmtId="3" fontId="7" fillId="0" borderId="0" xfId="0" applyNumberFormat="1" applyFont="1" applyAlignment="1" applyProtection="1"/>
    <xf numFmtId="0" fontId="7" fillId="0" borderId="0" xfId="0" applyNumberFormat="1" applyFont="1" applyBorder="1" applyProtection="1"/>
    <xf numFmtId="172" fontId="7" fillId="0" borderId="0" xfId="0" applyFont="1" applyBorder="1" applyAlignment="1" applyProtection="1"/>
    <xf numFmtId="172" fontId="77" fillId="0" borderId="0" xfId="0" applyFont="1" applyBorder="1" applyAlignment="1" applyProtection="1">
      <alignment wrapText="1"/>
    </xf>
    <xf numFmtId="49" fontId="7" fillId="2" borderId="0" xfId="0" applyNumberFormat="1" applyFont="1" applyFill="1" applyProtection="1"/>
    <xf numFmtId="49" fontId="7" fillId="0" borderId="0" xfId="0" applyNumberFormat="1" applyFont="1" applyProtection="1"/>
    <xf numFmtId="0" fontId="7" fillId="0" borderId="1" xfId="0" applyNumberFormat="1" applyFont="1" applyBorder="1" applyAlignment="1" applyProtection="1">
      <alignment horizontal="center"/>
    </xf>
    <xf numFmtId="3" fontId="7" fillId="0" borderId="0" xfId="0" applyNumberFormat="1" applyFont="1" applyProtection="1"/>
    <xf numFmtId="42" fontId="7" fillId="0" borderId="0" xfId="0" applyNumberFormat="1" applyFont="1" applyProtection="1"/>
    <xf numFmtId="0" fontId="7" fillId="0" borderId="1" xfId="0" applyNumberFormat="1" applyFont="1" applyBorder="1" applyAlignment="1" applyProtection="1">
      <alignment horizontal="centerContinuous"/>
    </xf>
    <xf numFmtId="166" fontId="7" fillId="0" borderId="0" xfId="0" applyNumberFormat="1" applyFont="1" applyAlignment="1" applyProtection="1"/>
    <xf numFmtId="3" fontId="7" fillId="2" borderId="0" xfId="0" applyNumberFormat="1" applyFont="1" applyFill="1" applyProtection="1"/>
    <xf numFmtId="0" fontId="9" fillId="0" borderId="0" xfId="0" applyNumberFormat="1" applyFont="1" applyProtection="1"/>
    <xf numFmtId="3" fontId="7" fillId="0" borderId="1" xfId="0" applyNumberFormat="1" applyFont="1" applyBorder="1" applyAlignment="1" applyProtection="1"/>
    <xf numFmtId="3" fontId="7" fillId="0" borderId="0" xfId="0" applyNumberFormat="1" applyFont="1" applyAlignment="1" applyProtection="1">
      <alignment horizontal="fill"/>
    </xf>
    <xf numFmtId="3" fontId="7" fillId="7" borderId="0" xfId="0" applyNumberFormat="1" applyFont="1" applyFill="1" applyAlignment="1" applyProtection="1"/>
    <xf numFmtId="3" fontId="7" fillId="0" borderId="40" xfId="0" applyNumberFormat="1" applyFont="1" applyBorder="1" applyAlignment="1" applyProtection="1"/>
    <xf numFmtId="42" fontId="7" fillId="0" borderId="2" xfId="0" applyNumberFormat="1" applyFont="1" applyBorder="1" applyAlignment="1" applyProtection="1">
      <alignment horizontal="right"/>
    </xf>
    <xf numFmtId="172" fontId="9" fillId="0" borderId="0" xfId="0" applyFont="1" applyAlignment="1" applyProtection="1"/>
    <xf numFmtId="3" fontId="7" fillId="0" borderId="0" xfId="0" applyNumberFormat="1" applyFont="1" applyFill="1" applyBorder="1" applyProtection="1"/>
    <xf numFmtId="3" fontId="7" fillId="2" borderId="0" xfId="0" applyNumberFormat="1" applyFont="1" applyFill="1" applyBorder="1" applyProtection="1"/>
    <xf numFmtId="3" fontId="7" fillId="2" borderId="1" xfId="0" applyNumberFormat="1" applyFont="1" applyFill="1" applyBorder="1" applyProtection="1"/>
    <xf numFmtId="168" fontId="7" fillId="0" borderId="0" xfId="0" applyNumberFormat="1" applyFont="1" applyProtection="1"/>
    <xf numFmtId="168" fontId="7" fillId="0" borderId="0" xfId="0" applyNumberFormat="1" applyFont="1" applyAlignment="1" applyProtection="1">
      <alignment horizontal="center"/>
    </xf>
    <xf numFmtId="172" fontId="7" fillId="0" borderId="0" xfId="0" applyFont="1" applyAlignment="1" applyProtection="1">
      <alignment horizontal="center"/>
    </xf>
    <xf numFmtId="171" fontId="7" fillId="0" borderId="0" xfId="0" applyNumberFormat="1" applyFont="1" applyAlignment="1" applyProtection="1"/>
    <xf numFmtId="171" fontId="7" fillId="2" borderId="0" xfId="0" applyNumberFormat="1" applyFont="1" applyFill="1" applyProtection="1"/>
    <xf numFmtId="171" fontId="7" fillId="0" borderId="0" xfId="0" applyNumberFormat="1" applyFont="1" applyProtection="1"/>
    <xf numFmtId="49" fontId="7" fillId="0" borderId="0" xfId="0" applyNumberFormat="1" applyFont="1" applyAlignment="1" applyProtection="1">
      <alignment horizontal="left"/>
    </xf>
    <xf numFmtId="49" fontId="7" fillId="0" borderId="0" xfId="0" applyNumberFormat="1" applyFont="1" applyAlignment="1" applyProtection="1">
      <alignment horizontal="center"/>
    </xf>
    <xf numFmtId="3" fontId="10" fillId="0" borderId="0" xfId="0" applyNumberFormat="1" applyFont="1" applyAlignment="1" applyProtection="1">
      <alignment horizontal="center"/>
    </xf>
    <xf numFmtId="0" fontId="10" fillId="0" borderId="0" xfId="0" applyNumberFormat="1" applyFont="1" applyAlignment="1" applyProtection="1">
      <alignment horizontal="center"/>
    </xf>
    <xf numFmtId="0" fontId="10" fillId="0" borderId="0" xfId="0" applyNumberFormat="1" applyFont="1" applyAlignment="1" applyProtection="1"/>
    <xf numFmtId="172" fontId="10" fillId="0" borderId="0" xfId="0" applyFont="1" applyAlignment="1" applyProtection="1">
      <alignment horizontal="center"/>
    </xf>
    <xf numFmtId="3" fontId="10" fillId="0" borderId="0" xfId="0" applyNumberFormat="1" applyFont="1" applyAlignment="1" applyProtection="1"/>
    <xf numFmtId="3" fontId="7" fillId="2" borderId="0" xfId="0" applyNumberFormat="1" applyFont="1" applyFill="1" applyBorder="1" applyAlignment="1" applyProtection="1"/>
    <xf numFmtId="165" fontId="7" fillId="0" borderId="0" xfId="0" applyNumberFormat="1" applyFont="1" applyAlignment="1" applyProtection="1"/>
    <xf numFmtId="3" fontId="7" fillId="2" borderId="1" xfId="0" applyNumberFormat="1" applyFont="1" applyFill="1" applyBorder="1" applyAlignment="1" applyProtection="1"/>
    <xf numFmtId="164" fontId="7" fillId="0" borderId="0" xfId="0" applyNumberFormat="1" applyFont="1" applyAlignment="1" applyProtection="1">
      <alignment horizontal="center"/>
    </xf>
    <xf numFmtId="3" fontId="7" fillId="2" borderId="0" xfId="0" applyNumberFormat="1" applyFont="1" applyFill="1" applyAlignment="1" applyProtection="1"/>
    <xf numFmtId="0" fontId="7" fillId="0" borderId="0" xfId="0" applyNumberFormat="1" applyFont="1" applyAlignment="1" applyProtection="1">
      <alignment horizontal="fill"/>
    </xf>
    <xf numFmtId="165" fontId="7" fillId="0" borderId="0" xfId="0" applyNumberFormat="1" applyFont="1" applyAlignment="1" applyProtection="1">
      <alignment horizontal="right"/>
    </xf>
    <xf numFmtId="3" fontId="7" fillId="0" borderId="0" xfId="0" applyNumberFormat="1" applyFont="1" applyAlignment="1" applyProtection="1">
      <alignment horizontal="center"/>
    </xf>
    <xf numFmtId="172" fontId="7" fillId="0" borderId="1" xfId="0" applyFont="1" applyBorder="1" applyAlignment="1" applyProtection="1"/>
    <xf numFmtId="3" fontId="7" fillId="0" borderId="2" xfId="0" applyNumberFormat="1" applyFont="1" applyBorder="1" applyAlignment="1" applyProtection="1"/>
    <xf numFmtId="3" fontId="7" fillId="0" borderId="0" xfId="0" applyNumberFormat="1" applyFont="1" applyAlignment="1" applyProtection="1">
      <alignment horizontal="right"/>
    </xf>
    <xf numFmtId="0" fontId="7" fillId="0" borderId="0" xfId="0" applyNumberFormat="1" applyFont="1" applyFill="1" applyAlignment="1" applyProtection="1">
      <alignment horizontal="center"/>
    </xf>
    <xf numFmtId="0" fontId="7" fillId="0" borderId="0" xfId="0" applyNumberFormat="1" applyFont="1" applyFill="1" applyAlignment="1" applyProtection="1"/>
    <xf numFmtId="172" fontId="7" fillId="0" borderId="0" xfId="0" applyFont="1" applyFill="1" applyAlignment="1" applyProtection="1"/>
    <xf numFmtId="3" fontId="14" fillId="0" borderId="0" xfId="0" applyNumberFormat="1" applyFont="1" applyAlignment="1" applyProtection="1"/>
    <xf numFmtId="3" fontId="7" fillId="0" borderId="0" xfId="0" applyNumberFormat="1" applyFont="1" applyFill="1" applyAlignment="1" applyProtection="1"/>
    <xf numFmtId="0" fontId="7" fillId="0" borderId="0" xfId="0" applyNumberFormat="1" applyFont="1" applyFill="1" applyAlignment="1" applyProtection="1">
      <alignment horizontal="fill"/>
    </xf>
    <xf numFmtId="166" fontId="7" fillId="0" borderId="0" xfId="0" applyNumberFormat="1" applyFont="1" applyAlignment="1" applyProtection="1">
      <alignment horizontal="right"/>
    </xf>
    <xf numFmtId="10" fontId="7" fillId="0" borderId="0" xfId="0" applyNumberFormat="1" applyFont="1" applyAlignment="1" applyProtection="1">
      <alignment horizontal="left"/>
    </xf>
    <xf numFmtId="166" fontId="7" fillId="0" borderId="0" xfId="0" applyNumberFormat="1" applyFont="1" applyAlignment="1" applyProtection="1">
      <alignment horizontal="center"/>
    </xf>
    <xf numFmtId="164" fontId="7" fillId="0" borderId="0" xfId="0" applyNumberFormat="1" applyFont="1" applyAlignment="1" applyProtection="1">
      <alignment horizontal="left"/>
    </xf>
    <xf numFmtId="10" fontId="7" fillId="0" borderId="0" xfId="0" applyNumberFormat="1" applyFont="1" applyFill="1" applyAlignment="1" applyProtection="1">
      <alignment horizontal="right"/>
    </xf>
    <xf numFmtId="169" fontId="7" fillId="0" borderId="0" xfId="0" applyNumberFormat="1" applyFont="1" applyFill="1" applyAlignment="1" applyProtection="1">
      <alignment horizontal="right"/>
    </xf>
    <xf numFmtId="3" fontId="7" fillId="0" borderId="0" xfId="0" applyNumberFormat="1" applyFont="1" applyFill="1" applyAlignment="1" applyProtection="1">
      <alignment horizontal="right"/>
    </xf>
    <xf numFmtId="167" fontId="7" fillId="0" borderId="0" xfId="0" applyNumberFormat="1" applyFont="1" applyAlignment="1" applyProtection="1"/>
    <xf numFmtId="3" fontId="7" fillId="0" borderId="0" xfId="0" applyNumberFormat="1" applyFont="1" applyBorder="1" applyAlignment="1" applyProtection="1"/>
    <xf numFmtId="0" fontId="7" fillId="2" borderId="0" xfId="0" applyNumberFormat="1" applyFont="1" applyFill="1" applyBorder="1" applyAlignment="1" applyProtection="1"/>
    <xf numFmtId="0" fontId="7" fillId="2" borderId="1" xfId="0" applyNumberFormat="1" applyFont="1" applyFill="1" applyBorder="1" applyAlignment="1" applyProtection="1"/>
    <xf numFmtId="3" fontId="7" fillId="0" borderId="2" xfId="0" applyNumberFormat="1" applyFont="1" applyFill="1" applyBorder="1" applyAlignment="1" applyProtection="1"/>
    <xf numFmtId="0" fontId="7" fillId="0" borderId="0" xfId="0" applyNumberFormat="1" applyFont="1" applyFill="1" applyProtection="1"/>
    <xf numFmtId="0" fontId="8" fillId="0" borderId="0" xfId="0" applyNumberFormat="1" applyFont="1" applyAlignment="1" applyProtection="1">
      <alignment horizontal="center"/>
    </xf>
    <xf numFmtId="172" fontId="8" fillId="0" borderId="0" xfId="0" applyFont="1" applyAlignment="1" applyProtection="1"/>
    <xf numFmtId="3" fontId="8" fillId="0" borderId="0" xfId="0" applyNumberFormat="1" applyFont="1" applyAlignment="1" applyProtection="1"/>
    <xf numFmtId="0" fontId="8" fillId="0" borderId="0" xfId="0" applyNumberFormat="1" applyFont="1" applyProtection="1"/>
    <xf numFmtId="0" fontId="11" fillId="0" borderId="0" xfId="0" applyNumberFormat="1" applyFont="1" applyProtection="1"/>
    <xf numFmtId="0" fontId="7" fillId="0" borderId="1" xfId="0" applyNumberFormat="1" applyFont="1" applyBorder="1" applyProtection="1"/>
    <xf numFmtId="49" fontId="7" fillId="0" borderId="0" xfId="0" applyNumberFormat="1" applyFont="1" applyAlignment="1" applyProtection="1"/>
    <xf numFmtId="172" fontId="7" fillId="0" borderId="0" xfId="0" applyFont="1" applyFill="1" applyBorder="1" applyAlignment="1" applyProtection="1"/>
    <xf numFmtId="172" fontId="13" fillId="0" borderId="0" xfId="0" applyFont="1" applyFill="1" applyBorder="1" applyAlignment="1" applyProtection="1"/>
    <xf numFmtId="170" fontId="7" fillId="0" borderId="0" xfId="0" applyNumberFormat="1" applyFont="1" applyFill="1" applyBorder="1" applyAlignment="1" applyProtection="1"/>
    <xf numFmtId="3" fontId="9" fillId="0" borderId="0" xfId="0" applyNumberFormat="1" applyFont="1" applyFill="1" applyBorder="1" applyAlignment="1" applyProtection="1"/>
    <xf numFmtId="0" fontId="7" fillId="0" borderId="0" xfId="0" applyNumberFormat="1" applyFont="1" applyFill="1" applyBorder="1" applyProtection="1"/>
    <xf numFmtId="3" fontId="7" fillId="0" borderId="0" xfId="0" applyNumberFormat="1" applyFont="1" applyFill="1" applyBorder="1" applyAlignment="1" applyProtection="1"/>
    <xf numFmtId="0" fontId="7" fillId="0" borderId="0" xfId="0" applyNumberFormat="1" applyFont="1" applyFill="1" applyBorder="1" applyAlignment="1" applyProtection="1"/>
    <xf numFmtId="172" fontId="9" fillId="0" borderId="0" xfId="0" applyFont="1" applyFill="1" applyBorder="1" applyAlignment="1" applyProtection="1"/>
    <xf numFmtId="0" fontId="7" fillId="0" borderId="0" xfId="0" applyNumberFormat="1" applyFont="1" applyFill="1" applyBorder="1" applyAlignment="1" applyProtection="1">
      <alignment horizontal="center"/>
    </xf>
    <xf numFmtId="172" fontId="12" fillId="0" borderId="0" xfId="0" applyFont="1" applyFill="1" applyBorder="1" applyProtection="1"/>
    <xf numFmtId="165" fontId="7" fillId="0" borderId="0" xfId="0" applyNumberFormat="1" applyFont="1" applyProtection="1"/>
    <xf numFmtId="172" fontId="9" fillId="0" borderId="0" xfId="0" applyFont="1" applyFill="1" applyBorder="1" applyProtection="1"/>
    <xf numFmtId="166" fontId="7" fillId="0" borderId="0" xfId="0" applyNumberFormat="1" applyFont="1" applyProtection="1"/>
    <xf numFmtId="3" fontId="7" fillId="0" borderId="1" xfId="0" applyNumberFormat="1" applyFont="1" applyBorder="1" applyAlignment="1" applyProtection="1">
      <alignment horizontal="center"/>
    </xf>
    <xf numFmtId="4" fontId="7" fillId="0" borderId="0" xfId="0" applyNumberFormat="1" applyFont="1" applyAlignment="1" applyProtection="1"/>
    <xf numFmtId="3" fontId="7" fillId="0" borderId="0" xfId="0" applyNumberFormat="1" applyFont="1" applyBorder="1" applyAlignment="1" applyProtection="1">
      <alignment horizontal="center"/>
    </xf>
    <xf numFmtId="0" fontId="7" fillId="0" borderId="1" xfId="0" applyNumberFormat="1" applyFont="1" applyBorder="1" applyAlignment="1" applyProtection="1"/>
    <xf numFmtId="170" fontId="7" fillId="2" borderId="0" xfId="0" applyNumberFormat="1" applyFont="1" applyFill="1" applyAlignment="1" applyProtection="1"/>
    <xf numFmtId="9" fontId="7" fillId="0" borderId="0" xfId="0" applyNumberFormat="1" applyFont="1" applyAlignment="1" applyProtection="1"/>
    <xf numFmtId="169" fontId="7" fillId="0" borderId="0" xfId="0" applyNumberFormat="1" applyFont="1" applyAlignment="1" applyProtection="1"/>
    <xf numFmtId="10" fontId="7" fillId="0" borderId="0" xfId="0" applyNumberFormat="1" applyFont="1" applyAlignment="1" applyProtection="1"/>
    <xf numFmtId="3" fontId="7" fillId="0" borderId="0" xfId="0" quotePrefix="1" applyNumberFormat="1" applyFont="1" applyAlignment="1" applyProtection="1"/>
    <xf numFmtId="9" fontId="7" fillId="0" borderId="1" xfId="0" applyNumberFormat="1" applyFont="1" applyBorder="1" applyAlignment="1" applyProtection="1"/>
    <xf numFmtId="169" fontId="7" fillId="0" borderId="1" xfId="0" applyNumberFormat="1" applyFont="1" applyBorder="1" applyAlignment="1" applyProtection="1"/>
    <xf numFmtId="9" fontId="7" fillId="0" borderId="0" xfId="0" applyNumberFormat="1" applyFont="1" applyFill="1" applyAlignment="1" applyProtection="1"/>
    <xf numFmtId="172" fontId="7" fillId="0" borderId="8" xfId="0" applyFont="1" applyBorder="1" applyAlignment="1" applyProtection="1"/>
    <xf numFmtId="172" fontId="7" fillId="0" borderId="9" xfId="0" applyFont="1" applyBorder="1" applyAlignment="1" applyProtection="1"/>
    <xf numFmtId="172" fontId="7" fillId="0" borderId="10" xfId="0" applyFont="1" applyBorder="1" applyAlignment="1" applyProtection="1"/>
    <xf numFmtId="10" fontId="7" fillId="2" borderId="0" xfId="0" applyNumberFormat="1" applyFont="1" applyFill="1" applyAlignment="1" applyProtection="1"/>
    <xf numFmtId="172" fontId="7" fillId="0" borderId="6" xfId="0" applyFont="1" applyBorder="1" applyAlignment="1" applyProtection="1"/>
    <xf numFmtId="172" fontId="7" fillId="0" borderId="3" xfId="0" applyFont="1" applyBorder="1" applyAlignment="1" applyProtection="1"/>
    <xf numFmtId="10" fontId="77" fillId="13" borderId="3" xfId="228" applyNumberFormat="1" applyFont="1" applyFill="1" applyBorder="1" applyAlignment="1" applyProtection="1"/>
    <xf numFmtId="172" fontId="7" fillId="0" borderId="7" xfId="0" applyFont="1" applyBorder="1" applyAlignment="1" applyProtection="1"/>
    <xf numFmtId="172" fontId="7" fillId="0" borderId="4" xfId="0" applyFont="1" applyBorder="1" applyAlignment="1" applyProtection="1"/>
    <xf numFmtId="172" fontId="7" fillId="0" borderId="5" xfId="0" applyFont="1" applyBorder="1" applyAlignment="1" applyProtection="1"/>
    <xf numFmtId="171" fontId="7" fillId="0" borderId="0" xfId="0" applyNumberFormat="1" applyFont="1" applyBorder="1" applyProtection="1"/>
    <xf numFmtId="170" fontId="7" fillId="0" borderId="0" xfId="0" applyNumberFormat="1" applyFont="1" applyFill="1" applyBorder="1" applyProtection="1"/>
    <xf numFmtId="170" fontId="7" fillId="2" borderId="0" xfId="0" applyNumberFormat="1" applyFont="1" applyFill="1" applyBorder="1" applyProtection="1"/>
    <xf numFmtId="170" fontId="7" fillId="2" borderId="0" xfId="0" applyNumberFormat="1" applyFont="1" applyFill="1" applyBorder="1" applyAlignment="1" applyProtection="1"/>
    <xf numFmtId="3" fontId="9" fillId="0" borderId="0" xfId="0" applyNumberFormat="1" applyFont="1" applyAlignment="1" applyProtection="1">
      <alignment horizontal="left"/>
    </xf>
    <xf numFmtId="0" fontId="7" fillId="0" borderId="0" xfId="0" applyNumberFormat="1" applyFont="1" applyBorder="1" applyAlignment="1" applyProtection="1"/>
    <xf numFmtId="0" fontId="7" fillId="0" borderId="1" xfId="0" applyNumberFormat="1" applyFont="1" applyFill="1" applyBorder="1" applyAlignment="1" applyProtection="1"/>
    <xf numFmtId="0" fontId="7" fillId="0" borderId="1" xfId="0" applyNumberFormat="1" applyFont="1" applyFill="1" applyBorder="1" applyProtection="1"/>
    <xf numFmtId="170" fontId="7" fillId="2" borderId="1" xfId="0" applyNumberFormat="1" applyFont="1" applyFill="1" applyBorder="1" applyAlignment="1" applyProtection="1"/>
    <xf numFmtId="172" fontId="7" fillId="0" borderId="0" xfId="0" applyNumberFormat="1" applyFont="1" applyAlignment="1" applyProtection="1"/>
    <xf numFmtId="0" fontId="8" fillId="0" borderId="0" xfId="0" applyNumberFormat="1" applyFont="1" applyAlignment="1" applyProtection="1"/>
    <xf numFmtId="170" fontId="7" fillId="0" borderId="0" xfId="0" applyNumberFormat="1" applyFont="1" applyAlignment="1" applyProtection="1">
      <alignment horizontal="right"/>
    </xf>
    <xf numFmtId="170" fontId="7" fillId="0" borderId="0" xfId="0" applyNumberFormat="1" applyFont="1" applyProtection="1"/>
    <xf numFmtId="0" fontId="7" fillId="0" borderId="0" xfId="0" applyNumberFormat="1" applyFont="1" applyAlignment="1" applyProtection="1">
      <alignment horizontal="left" indent="8"/>
    </xf>
    <xf numFmtId="0" fontId="7" fillId="0" borderId="0" xfId="0" applyNumberFormat="1" applyFont="1" applyAlignment="1" applyProtection="1">
      <alignment horizontal="center" vertical="top" wrapText="1"/>
    </xf>
    <xf numFmtId="0" fontId="7" fillId="0" borderId="0" xfId="0" applyNumberFormat="1" applyFont="1" applyFill="1" applyAlignment="1" applyProtection="1">
      <alignment horizontal="left" vertical="top" wrapText="1" indent="8"/>
    </xf>
    <xf numFmtId="0" fontId="7" fillId="0" borderId="0" xfId="0" applyNumberFormat="1" applyFont="1" applyFill="1" applyAlignment="1" applyProtection="1">
      <alignment vertical="top" wrapText="1"/>
    </xf>
    <xf numFmtId="10" fontId="7" fillId="2" borderId="0" xfId="0" applyNumberFormat="1" applyFont="1" applyFill="1" applyAlignment="1" applyProtection="1">
      <alignment vertical="top" wrapText="1"/>
    </xf>
    <xf numFmtId="3" fontId="7" fillId="0" borderId="0" xfId="0" applyNumberFormat="1" applyFont="1" applyAlignment="1" applyProtection="1">
      <alignment vertical="top" wrapText="1"/>
    </xf>
    <xf numFmtId="0" fontId="7" fillId="0" borderId="0" xfId="0" applyNumberFormat="1" applyFont="1" applyAlignment="1" applyProtection="1">
      <alignment vertical="top" wrapText="1"/>
    </xf>
    <xf numFmtId="0" fontId="9" fillId="0" borderId="0" xfId="0" applyNumberFormat="1" applyFont="1" applyFill="1" applyAlignment="1" applyProtection="1">
      <alignment horizontal="left"/>
    </xf>
    <xf numFmtId="172" fontId="7" fillId="0" borderId="0" xfId="0" applyFont="1" applyAlignment="1" applyProtection="1">
      <alignment horizontal="center" vertical="top" wrapText="1"/>
    </xf>
    <xf numFmtId="172" fontId="7" fillId="0" borderId="0" xfId="0" applyFont="1" applyFill="1" applyAlignment="1" applyProtection="1">
      <alignment horizontal="center" vertical="top" wrapText="1"/>
    </xf>
    <xf numFmtId="0" fontId="7" fillId="0" borderId="0" xfId="0" applyNumberFormat="1" applyFont="1" applyFill="1" applyAlignment="1" applyProtection="1">
      <alignment horizontal="left" vertical="top"/>
    </xf>
    <xf numFmtId="0" fontId="8" fillId="0" borderId="0" xfId="0" applyNumberFormat="1" applyFont="1" applyAlignment="1" applyProtection="1">
      <alignment vertical="top" wrapText="1"/>
    </xf>
    <xf numFmtId="0" fontId="7" fillId="0" borderId="0" xfId="0" applyNumberFormat="1" applyFont="1" applyFill="1" applyAlignment="1" applyProtection="1">
      <alignment vertical="top"/>
    </xf>
    <xf numFmtId="172" fontId="0" fillId="0" borderId="0" xfId="0" applyFont="1" applyAlignment="1" applyProtection="1">
      <alignment horizontal="center"/>
    </xf>
    <xf numFmtId="0" fontId="7" fillId="0" borderId="0" xfId="0" applyNumberFormat="1" applyFont="1" applyAlignment="1" applyProtection="1">
      <alignment horizontal="center" wrapText="1"/>
    </xf>
    <xf numFmtId="0" fontId="16" fillId="0" borderId="0" xfId="383"/>
    <xf numFmtId="0" fontId="7" fillId="0" borderId="0" xfId="383" applyFont="1" applyAlignment="1" applyProtection="1"/>
    <xf numFmtId="0" fontId="7" fillId="0" borderId="0" xfId="383" applyNumberFormat="1" applyFont="1" applyProtection="1"/>
    <xf numFmtId="174" fontId="7" fillId="0" borderId="0" xfId="384" applyNumberFormat="1" applyFont="1"/>
    <xf numFmtId="172" fontId="7" fillId="0" borderId="0" xfId="201" applyFont="1" applyAlignment="1"/>
    <xf numFmtId="174" fontId="97" fillId="0" borderId="0" xfId="384" applyNumberFormat="1" applyFont="1"/>
    <xf numFmtId="180" fontId="7" fillId="0" borderId="0" xfId="329" applyNumberFormat="1" applyFont="1" applyAlignment="1"/>
    <xf numFmtId="173" fontId="27" fillId="0" borderId="0" xfId="97" applyNumberFormat="1" applyFont="1" applyFill="1"/>
    <xf numFmtId="173" fontId="27" fillId="0" borderId="0" xfId="3" applyNumberFormat="1" applyFont="1" applyFill="1"/>
    <xf numFmtId="173" fontId="55" fillId="0" borderId="0" xfId="97" applyNumberFormat="1" applyFont="1" applyFill="1"/>
    <xf numFmtId="0" fontId="16" fillId="0" borderId="13" xfId="1" applyFill="1" applyBorder="1" applyAlignment="1">
      <alignment horizontal="center"/>
    </xf>
    <xf numFmtId="0" fontId="20" fillId="0" borderId="6" xfId="1" applyFont="1" applyFill="1" applyBorder="1" applyAlignment="1">
      <alignment horizontal="center"/>
    </xf>
    <xf numFmtId="174" fontId="20" fillId="0" borderId="41" xfId="2" applyNumberFormat="1" applyFont="1" applyFill="1" applyBorder="1"/>
    <xf numFmtId="0" fontId="16" fillId="0" borderId="12" xfId="1" applyFill="1" applyBorder="1" applyAlignment="1">
      <alignment horizontal="center"/>
    </xf>
    <xf numFmtId="0" fontId="16" fillId="0" borderId="7" xfId="1" applyFont="1" applyFill="1" applyBorder="1"/>
    <xf numFmtId="174" fontId="16" fillId="0" borderId="12" xfId="2" applyNumberFormat="1" applyFont="1" applyFill="1" applyBorder="1"/>
    <xf numFmtId="0" fontId="57" fillId="0" borderId="20" xfId="1" applyFont="1" applyFill="1" applyBorder="1" applyAlignment="1">
      <alignment horizontal="center"/>
    </xf>
    <xf numFmtId="0" fontId="56" fillId="0" borderId="21" xfId="1" applyFont="1" applyFill="1" applyBorder="1" applyAlignment="1">
      <alignment wrapText="1"/>
    </xf>
    <xf numFmtId="0" fontId="16" fillId="0" borderId="22" xfId="1" applyFont="1" applyFill="1" applyBorder="1" applyAlignment="1">
      <alignment horizontal="center"/>
    </xf>
    <xf numFmtId="0" fontId="16" fillId="0" borderId="0" xfId="1" applyFont="1" applyFill="1" applyAlignment="1">
      <alignment horizontal="center"/>
    </xf>
    <xf numFmtId="173" fontId="16" fillId="0" borderId="0" xfId="97" applyNumberFormat="1" applyFont="1" applyFill="1"/>
    <xf numFmtId="0" fontId="57" fillId="0" borderId="0" xfId="1" applyFont="1" applyFill="1" applyAlignment="1">
      <alignment horizontal="center"/>
    </xf>
    <xf numFmtId="0" fontId="7" fillId="0" borderId="0" xfId="0" applyNumberFormat="1" applyFont="1" applyAlignment="1" applyProtection="1">
      <alignment vertical="top" wrapText="1"/>
    </xf>
    <xf numFmtId="0" fontId="7" fillId="0" borderId="0" xfId="0" applyNumberFormat="1" applyFont="1" applyFill="1" applyAlignment="1" applyProtection="1">
      <alignment vertical="top" wrapText="1"/>
    </xf>
    <xf numFmtId="0" fontId="7" fillId="0" borderId="0" xfId="0" applyNumberFormat="1" applyFont="1" applyFill="1" applyBorder="1" applyAlignment="1" applyProtection="1">
      <alignment horizontal="center"/>
    </xf>
    <xf numFmtId="3" fontId="7" fillId="0" borderId="0" xfId="0" applyNumberFormat="1" applyFont="1" applyAlignment="1" applyProtection="1">
      <alignment horizontal="right"/>
    </xf>
    <xf numFmtId="49" fontId="56" fillId="0" borderId="0" xfId="1" applyNumberFormat="1" applyFont="1" applyFill="1" applyAlignment="1">
      <alignment horizontal="center"/>
    </xf>
    <xf numFmtId="0" fontId="56" fillId="0" borderId="0" xfId="1" applyFont="1" applyFill="1" applyAlignment="1">
      <alignment horizontal="center"/>
    </xf>
    <xf numFmtId="14" fontId="56" fillId="0" borderId="0" xfId="1" applyNumberFormat="1" applyFont="1" applyFill="1" applyAlignment="1">
      <alignment horizontal="center"/>
    </xf>
    <xf numFmtId="0" fontId="56" fillId="0" borderId="4" xfId="1" applyFont="1" applyFill="1" applyBorder="1" applyAlignment="1">
      <alignment horizontal="center"/>
    </xf>
    <xf numFmtId="0" fontId="56" fillId="0" borderId="0" xfId="1" applyFont="1" applyAlignment="1">
      <alignment horizontal="center"/>
    </xf>
    <xf numFmtId="14" fontId="56" fillId="0" borderId="0" xfId="1" applyNumberFormat="1" applyFont="1" applyAlignment="1">
      <alignment horizontal="center"/>
    </xf>
    <xf numFmtId="0" fontId="56" fillId="0" borderId="4" xfId="1" applyFont="1" applyBorder="1" applyAlignment="1">
      <alignment horizontal="center"/>
    </xf>
    <xf numFmtId="0" fontId="57" fillId="0" borderId="0" xfId="1" applyFont="1" applyAlignment="1">
      <alignment horizontal="center"/>
    </xf>
    <xf numFmtId="174" fontId="57" fillId="0" borderId="0" xfId="96" applyNumberFormat="1" applyFont="1" applyBorder="1" applyAlignment="1">
      <alignment horizontal="center" wrapText="1"/>
    </xf>
    <xf numFmtId="0" fontId="57" fillId="0" borderId="8" xfId="1" applyFont="1" applyFill="1" applyBorder="1" applyAlignment="1">
      <alignment horizontal="left"/>
    </xf>
    <xf numFmtId="0" fontId="57" fillId="0" borderId="9" xfId="1" applyFont="1" applyFill="1" applyBorder="1" applyAlignment="1">
      <alignment horizontal="left"/>
    </xf>
    <xf numFmtId="0" fontId="24" fillId="0" borderId="7" xfId="1" applyFont="1" applyBorder="1" applyAlignment="1">
      <alignment horizontal="left"/>
    </xf>
    <xf numFmtId="0" fontId="24" fillId="0" borderId="5" xfId="1" applyFont="1" applyBorder="1" applyAlignment="1">
      <alignment horizontal="left"/>
    </xf>
    <xf numFmtId="49" fontId="25" fillId="0" borderId="0" xfId="1" applyNumberFormat="1" applyFont="1" applyAlignment="1">
      <alignment horizontal="center"/>
    </xf>
    <xf numFmtId="0" fontId="25" fillId="0" borderId="0" xfId="1" applyFont="1" applyAlignment="1">
      <alignment horizontal="center"/>
    </xf>
    <xf numFmtId="14" fontId="25" fillId="0" borderId="0" xfId="1" applyNumberFormat="1" applyFont="1" applyAlignment="1">
      <alignment horizontal="center"/>
    </xf>
    <xf numFmtId="0" fontId="24" fillId="0" borderId="14" xfId="1" applyFont="1" applyBorder="1" applyAlignment="1">
      <alignment horizontal="center"/>
    </xf>
    <xf numFmtId="0" fontId="63" fillId="0" borderId="0" xfId="306" applyFont="1" applyAlignment="1">
      <alignment horizontal="center"/>
    </xf>
    <xf numFmtId="49" fontId="56" fillId="0" borderId="0" xfId="1" applyNumberFormat="1" applyFont="1" applyAlignment="1">
      <alignment horizontal="center"/>
    </xf>
    <xf numFmtId="0" fontId="57" fillId="0" borderId="0" xfId="0" applyNumberFormat="1" applyFont="1" applyFill="1" applyAlignment="1">
      <alignment horizontal="center"/>
    </xf>
    <xf numFmtId="0" fontId="27" fillId="0" borderId="34" xfId="10" applyFont="1" applyFill="1" applyBorder="1" applyAlignment="1" applyProtection="1">
      <alignment horizontal="center"/>
    </xf>
    <xf numFmtId="39" fontId="27" fillId="0" borderId="34" xfId="10" applyNumberFormat="1" applyFont="1" applyFill="1" applyBorder="1" applyProtection="1"/>
    <xf numFmtId="10" fontId="27" fillId="0" borderId="34" xfId="10" applyNumberFormat="1" applyFont="1" applyFill="1" applyBorder="1" applyProtection="1"/>
    <xf numFmtId="39" fontId="27" fillId="0" borderId="35" xfId="10" applyNumberFormat="1" applyFont="1" applyFill="1" applyBorder="1" applyProtection="1"/>
    <xf numFmtId="39" fontId="27" fillId="0" borderId="37" xfId="10" applyNumberFormat="1" applyFont="1" applyFill="1" applyBorder="1" applyProtection="1"/>
    <xf numFmtId="0" fontId="27" fillId="0" borderId="1" xfId="10" applyFont="1" applyFill="1" applyBorder="1" applyAlignment="1" applyProtection="1">
      <alignment horizontal="center"/>
    </xf>
    <xf numFmtId="39" fontId="27" fillId="0" borderId="1" xfId="10" applyNumberFormat="1" applyFont="1" applyFill="1" applyBorder="1" applyProtection="1"/>
    <xf numFmtId="10" fontId="27" fillId="0" borderId="1" xfId="10" applyNumberFormat="1" applyFont="1" applyFill="1" applyBorder="1" applyProtection="1"/>
    <xf numFmtId="39" fontId="27" fillId="0" borderId="39" xfId="10" applyNumberFormat="1" applyFont="1" applyFill="1" applyBorder="1" applyProtection="1"/>
    <xf numFmtId="43" fontId="27" fillId="0" borderId="0" xfId="96" applyFont="1" applyFill="1" applyProtection="1"/>
  </cellXfs>
  <cellStyles count="62673">
    <cellStyle name="20% - Accent1 2" xfId="434"/>
    <cellStyle name="20% - Accent1 3" xfId="435"/>
    <cellStyle name="20% - Accent1 4" xfId="436"/>
    <cellStyle name="20% - Accent2 2" xfId="437"/>
    <cellStyle name="20% - Accent2 3" xfId="438"/>
    <cellStyle name="20% - Accent2 4" xfId="439"/>
    <cellStyle name="20% - Accent3 2" xfId="440"/>
    <cellStyle name="20% - Accent3 3" xfId="441"/>
    <cellStyle name="20% - Accent3 4" xfId="442"/>
    <cellStyle name="20% - Accent4 2" xfId="443"/>
    <cellStyle name="20% - Accent4 3" xfId="444"/>
    <cellStyle name="20% - Accent4 4" xfId="445"/>
    <cellStyle name="20% - Accent5 2" xfId="446"/>
    <cellStyle name="20% - Accent5 3" xfId="447"/>
    <cellStyle name="20% - Accent5 4" xfId="448"/>
    <cellStyle name="20% - Accent6 2" xfId="449"/>
    <cellStyle name="20% - Accent6 3" xfId="450"/>
    <cellStyle name="20% - Accent6 4" xfId="451"/>
    <cellStyle name="40% - Accent1 2" xfId="452"/>
    <cellStyle name="40% - Accent1 3" xfId="453"/>
    <cellStyle name="40% - Accent1 4" xfId="454"/>
    <cellStyle name="40% - Accent2 2" xfId="455"/>
    <cellStyle name="40% - Accent2 3" xfId="456"/>
    <cellStyle name="40% - Accent2 4" xfId="457"/>
    <cellStyle name="40% - Accent3 2" xfId="458"/>
    <cellStyle name="40% - Accent3 3" xfId="459"/>
    <cellStyle name="40% - Accent3 4" xfId="460"/>
    <cellStyle name="40% - Accent4 2" xfId="461"/>
    <cellStyle name="40% - Accent4 3" xfId="462"/>
    <cellStyle name="40% - Accent4 4" xfId="463"/>
    <cellStyle name="40% - Accent5 2" xfId="464"/>
    <cellStyle name="40% - Accent5 3" xfId="465"/>
    <cellStyle name="40% - Accent5 4" xfId="466"/>
    <cellStyle name="40% - Accent6 2" xfId="467"/>
    <cellStyle name="40% - Accent6 3" xfId="468"/>
    <cellStyle name="40% - Accent6 4" xfId="469"/>
    <cellStyle name="60% - Accent1 2" xfId="470"/>
    <cellStyle name="60% - Accent1 3" xfId="471"/>
    <cellStyle name="60% - Accent1 4" xfId="472"/>
    <cellStyle name="60% - Accent2 2" xfId="473"/>
    <cellStyle name="60% - Accent2 3" xfId="474"/>
    <cellStyle name="60% - Accent2 4" xfId="475"/>
    <cellStyle name="60% - Accent3 2" xfId="476"/>
    <cellStyle name="60% - Accent3 3" xfId="477"/>
    <cellStyle name="60% - Accent3 4" xfId="478"/>
    <cellStyle name="60% - Accent4 2" xfId="479"/>
    <cellStyle name="60% - Accent4 3" xfId="480"/>
    <cellStyle name="60% - Accent4 4" xfId="481"/>
    <cellStyle name="60% - Accent5 2" xfId="482"/>
    <cellStyle name="60% - Accent5 3" xfId="483"/>
    <cellStyle name="60% - Accent5 4" xfId="484"/>
    <cellStyle name="60% - Accent6 2" xfId="485"/>
    <cellStyle name="60% - Accent6 3" xfId="486"/>
    <cellStyle name="60% - Accent6 4" xfId="487"/>
    <cellStyle name="Accent1" xfId="220" builtinId="29"/>
    <cellStyle name="Accent1 2" xfId="488"/>
    <cellStyle name="Accent1 3" xfId="489"/>
    <cellStyle name="Accent1 4" xfId="490"/>
    <cellStyle name="Accent2 2" xfId="491"/>
    <cellStyle name="Accent2 3" xfId="492"/>
    <cellStyle name="Accent2 4" xfId="493"/>
    <cellStyle name="Accent3 2" xfId="494"/>
    <cellStyle name="Accent3 3" xfId="495"/>
    <cellStyle name="Accent3 4" xfId="496"/>
    <cellStyle name="Accent4 2" xfId="104"/>
    <cellStyle name="Accent4 2 2" xfId="62662"/>
    <cellStyle name="Accent4 2 3" xfId="497"/>
    <cellStyle name="Accent4 3" xfId="498"/>
    <cellStyle name="Accent4 4" xfId="499"/>
    <cellStyle name="Accent5 2" xfId="500"/>
    <cellStyle name="Accent5 3" xfId="501"/>
    <cellStyle name="Accent5 4" xfId="502"/>
    <cellStyle name="Accent6 2" xfId="503"/>
    <cellStyle name="Accent6 3" xfId="504"/>
    <cellStyle name="Accent6 4" xfId="505"/>
    <cellStyle name="Bad 2" xfId="506"/>
    <cellStyle name="Bad 3" xfId="507"/>
    <cellStyle name="Bad 4" xfId="508"/>
    <cellStyle name="C00A" xfId="12"/>
    <cellStyle name="C00B" xfId="13"/>
    <cellStyle name="C00L" xfId="14"/>
    <cellStyle name="C01A" xfId="15"/>
    <cellStyle name="C01B" xfId="16"/>
    <cellStyle name="C01B 2" xfId="260"/>
    <cellStyle name="C01H" xfId="17"/>
    <cellStyle name="C01L" xfId="18"/>
    <cellStyle name="C02A" xfId="19"/>
    <cellStyle name="C02B" xfId="20"/>
    <cellStyle name="C02B 2" xfId="261"/>
    <cellStyle name="C02H" xfId="21"/>
    <cellStyle name="C02L" xfId="22"/>
    <cellStyle name="C03A" xfId="23"/>
    <cellStyle name="C03B" xfId="24"/>
    <cellStyle name="C03H" xfId="25"/>
    <cellStyle name="C03L" xfId="26"/>
    <cellStyle name="C04A" xfId="27"/>
    <cellStyle name="C04A 2" xfId="262"/>
    <cellStyle name="C04B" xfId="28"/>
    <cellStyle name="C04H" xfId="29"/>
    <cellStyle name="C04L" xfId="30"/>
    <cellStyle name="C05A" xfId="31"/>
    <cellStyle name="C05B" xfId="32"/>
    <cellStyle name="C05H" xfId="33"/>
    <cellStyle name="C05L" xfId="34"/>
    <cellStyle name="C05L 2" xfId="263"/>
    <cellStyle name="C06A" xfId="35"/>
    <cellStyle name="C06B" xfId="36"/>
    <cellStyle name="C06H" xfId="37"/>
    <cellStyle name="C06L" xfId="38"/>
    <cellStyle name="C07A" xfId="39"/>
    <cellStyle name="C07B" xfId="40"/>
    <cellStyle name="C07H" xfId="41"/>
    <cellStyle name="C07L" xfId="42"/>
    <cellStyle name="Calculation 2" xfId="509"/>
    <cellStyle name="Calculation 3" xfId="510"/>
    <cellStyle name="Calculation 4" xfId="511"/>
    <cellStyle name="Check Cell 2" xfId="512"/>
    <cellStyle name="Check Cell 3" xfId="513"/>
    <cellStyle name="Check Cell 4" xfId="514"/>
    <cellStyle name="Comma" xfId="96" builtinId="3"/>
    <cellStyle name="Comma [2]" xfId="105"/>
    <cellStyle name="Comma [2] 2" xfId="264"/>
    <cellStyle name="Comma 10" xfId="106"/>
    <cellStyle name="Comma 100" xfId="382"/>
    <cellStyle name="Comma 101" xfId="384"/>
    <cellStyle name="Comma 11" xfId="107"/>
    <cellStyle name="Comma 12" xfId="108"/>
    <cellStyle name="Comma 13" xfId="109"/>
    <cellStyle name="Comma 14" xfId="110"/>
    <cellStyle name="Comma 15" xfId="111"/>
    <cellStyle name="Comma 16" xfId="112"/>
    <cellStyle name="Comma 17" xfId="113"/>
    <cellStyle name="Comma 18" xfId="114"/>
    <cellStyle name="Comma 19" xfId="115"/>
    <cellStyle name="Comma 2" xfId="2"/>
    <cellStyle name="Comma 2 10" xfId="515"/>
    <cellStyle name="Comma 2 10 10" xfId="516"/>
    <cellStyle name="Comma 2 10 11" xfId="517"/>
    <cellStyle name="Comma 2 10 12" xfId="518"/>
    <cellStyle name="Comma 2 10 13" xfId="519"/>
    <cellStyle name="Comma 2 10 14" xfId="520"/>
    <cellStyle name="Comma 2 10 2" xfId="521"/>
    <cellStyle name="Comma 2 10 2 2" xfId="522"/>
    <cellStyle name="Comma 2 10 2 3" xfId="523"/>
    <cellStyle name="Comma 2 10 2 4" xfId="524"/>
    <cellStyle name="Comma 2 10 2 5" xfId="525"/>
    <cellStyle name="Comma 2 10 3" xfId="526"/>
    <cellStyle name="Comma 2 10 3 2" xfId="527"/>
    <cellStyle name="Comma 2 10 3 3" xfId="528"/>
    <cellStyle name="Comma 2 10 3 4" xfId="529"/>
    <cellStyle name="Comma 2 10 3 5" xfId="530"/>
    <cellStyle name="Comma 2 10 4" xfId="531"/>
    <cellStyle name="Comma 2 10 4 2" xfId="532"/>
    <cellStyle name="Comma 2 10 4 3" xfId="533"/>
    <cellStyle name="Comma 2 10 4 4" xfId="534"/>
    <cellStyle name="Comma 2 10 4 5" xfId="535"/>
    <cellStyle name="Comma 2 10 5" xfId="536"/>
    <cellStyle name="Comma 2 10 5 2" xfId="537"/>
    <cellStyle name="Comma 2 10 5 3" xfId="538"/>
    <cellStyle name="Comma 2 10 5 4" xfId="539"/>
    <cellStyle name="Comma 2 10 5 5" xfId="540"/>
    <cellStyle name="Comma 2 10 6" xfId="541"/>
    <cellStyle name="Comma 2 10 6 2" xfId="542"/>
    <cellStyle name="Comma 2 10 6 3" xfId="543"/>
    <cellStyle name="Comma 2 10 6 4" xfId="544"/>
    <cellStyle name="Comma 2 10 6 5" xfId="545"/>
    <cellStyle name="Comma 2 10 7" xfId="546"/>
    <cellStyle name="Comma 2 10 7 2" xfId="547"/>
    <cellStyle name="Comma 2 10 7 3" xfId="548"/>
    <cellStyle name="Comma 2 10 7 4" xfId="549"/>
    <cellStyle name="Comma 2 10 7 5" xfId="550"/>
    <cellStyle name="Comma 2 10 8" xfId="551"/>
    <cellStyle name="Comma 2 10 8 2" xfId="552"/>
    <cellStyle name="Comma 2 10 8 3" xfId="553"/>
    <cellStyle name="Comma 2 10 8 4" xfId="554"/>
    <cellStyle name="Comma 2 10 8 5" xfId="555"/>
    <cellStyle name="Comma 2 10 9" xfId="556"/>
    <cellStyle name="Comma 2 11" xfId="557"/>
    <cellStyle name="Comma 2 11 10" xfId="558"/>
    <cellStyle name="Comma 2 11 11" xfId="559"/>
    <cellStyle name="Comma 2 11 12" xfId="560"/>
    <cellStyle name="Comma 2 11 13" xfId="561"/>
    <cellStyle name="Comma 2 11 14" xfId="562"/>
    <cellStyle name="Comma 2 11 2" xfId="563"/>
    <cellStyle name="Comma 2 11 2 2" xfId="564"/>
    <cellStyle name="Comma 2 11 2 3" xfId="565"/>
    <cellStyle name="Comma 2 11 2 4" xfId="566"/>
    <cellStyle name="Comma 2 11 2 5" xfId="567"/>
    <cellStyle name="Comma 2 11 3" xfId="568"/>
    <cellStyle name="Comma 2 11 3 2" xfId="569"/>
    <cellStyle name="Comma 2 11 3 3" xfId="570"/>
    <cellStyle name="Comma 2 11 3 4" xfId="571"/>
    <cellStyle name="Comma 2 11 3 5" xfId="572"/>
    <cellStyle name="Comma 2 11 4" xfId="573"/>
    <cellStyle name="Comma 2 11 4 2" xfId="574"/>
    <cellStyle name="Comma 2 11 4 3" xfId="575"/>
    <cellStyle name="Comma 2 11 4 4" xfId="576"/>
    <cellStyle name="Comma 2 11 4 5" xfId="577"/>
    <cellStyle name="Comma 2 11 5" xfId="578"/>
    <cellStyle name="Comma 2 11 5 2" xfId="579"/>
    <cellStyle name="Comma 2 11 5 3" xfId="580"/>
    <cellStyle name="Comma 2 11 5 4" xfId="581"/>
    <cellStyle name="Comma 2 11 5 5" xfId="582"/>
    <cellStyle name="Comma 2 11 6" xfId="583"/>
    <cellStyle name="Comma 2 11 6 2" xfId="584"/>
    <cellStyle name="Comma 2 11 6 3" xfId="585"/>
    <cellStyle name="Comma 2 11 6 4" xfId="586"/>
    <cellStyle name="Comma 2 11 6 5" xfId="587"/>
    <cellStyle name="Comma 2 11 7" xfId="588"/>
    <cellStyle name="Comma 2 11 7 2" xfId="589"/>
    <cellStyle name="Comma 2 11 7 3" xfId="590"/>
    <cellStyle name="Comma 2 11 7 4" xfId="591"/>
    <cellStyle name="Comma 2 11 7 5" xfId="592"/>
    <cellStyle name="Comma 2 11 8" xfId="593"/>
    <cellStyle name="Comma 2 11 8 2" xfId="594"/>
    <cellStyle name="Comma 2 11 8 3" xfId="595"/>
    <cellStyle name="Comma 2 11 8 4" xfId="596"/>
    <cellStyle name="Comma 2 11 8 5" xfId="597"/>
    <cellStyle name="Comma 2 11 9" xfId="598"/>
    <cellStyle name="Comma 2 12" xfId="599"/>
    <cellStyle name="Comma 2 12 10" xfId="600"/>
    <cellStyle name="Comma 2 12 11" xfId="601"/>
    <cellStyle name="Comma 2 12 12" xfId="602"/>
    <cellStyle name="Comma 2 12 13" xfId="603"/>
    <cellStyle name="Comma 2 12 14" xfId="604"/>
    <cellStyle name="Comma 2 12 2" xfId="605"/>
    <cellStyle name="Comma 2 12 2 2" xfId="606"/>
    <cellStyle name="Comma 2 12 2 3" xfId="607"/>
    <cellStyle name="Comma 2 12 2 4" xfId="608"/>
    <cellStyle name="Comma 2 12 2 5" xfId="609"/>
    <cellStyle name="Comma 2 12 3" xfId="610"/>
    <cellStyle name="Comma 2 12 3 2" xfId="611"/>
    <cellStyle name="Comma 2 12 3 3" xfId="612"/>
    <cellStyle name="Comma 2 12 3 4" xfId="613"/>
    <cellStyle name="Comma 2 12 3 5" xfId="614"/>
    <cellStyle name="Comma 2 12 4" xfId="615"/>
    <cellStyle name="Comma 2 12 4 2" xfId="616"/>
    <cellStyle name="Comma 2 12 4 3" xfId="617"/>
    <cellStyle name="Comma 2 12 4 4" xfId="618"/>
    <cellStyle name="Comma 2 12 4 5" xfId="619"/>
    <cellStyle name="Comma 2 12 5" xfId="620"/>
    <cellStyle name="Comma 2 12 5 2" xfId="621"/>
    <cellStyle name="Comma 2 12 5 3" xfId="622"/>
    <cellStyle name="Comma 2 12 5 4" xfId="623"/>
    <cellStyle name="Comma 2 12 5 5" xfId="624"/>
    <cellStyle name="Comma 2 12 6" xfId="625"/>
    <cellStyle name="Comma 2 12 6 2" xfId="626"/>
    <cellStyle name="Comma 2 12 6 3" xfId="627"/>
    <cellStyle name="Comma 2 12 6 4" xfId="628"/>
    <cellStyle name="Comma 2 12 6 5" xfId="629"/>
    <cellStyle name="Comma 2 12 7" xfId="630"/>
    <cellStyle name="Comma 2 12 7 2" xfId="631"/>
    <cellStyle name="Comma 2 12 7 3" xfId="632"/>
    <cellStyle name="Comma 2 12 7 4" xfId="633"/>
    <cellStyle name="Comma 2 12 7 5" xfId="634"/>
    <cellStyle name="Comma 2 12 8" xfId="635"/>
    <cellStyle name="Comma 2 12 8 2" xfId="636"/>
    <cellStyle name="Comma 2 12 8 3" xfId="637"/>
    <cellStyle name="Comma 2 12 8 4" xfId="638"/>
    <cellStyle name="Comma 2 12 8 5" xfId="639"/>
    <cellStyle name="Comma 2 12 9" xfId="640"/>
    <cellStyle name="Comma 2 13" xfId="641"/>
    <cellStyle name="Comma 2 13 10" xfId="642"/>
    <cellStyle name="Comma 2 13 11" xfId="643"/>
    <cellStyle name="Comma 2 13 12" xfId="644"/>
    <cellStyle name="Comma 2 13 13" xfId="645"/>
    <cellStyle name="Comma 2 13 14" xfId="646"/>
    <cellStyle name="Comma 2 13 2" xfId="647"/>
    <cellStyle name="Comma 2 13 2 2" xfId="648"/>
    <cellStyle name="Comma 2 13 2 3" xfId="649"/>
    <cellStyle name="Comma 2 13 2 4" xfId="650"/>
    <cellStyle name="Comma 2 13 2 5" xfId="651"/>
    <cellStyle name="Comma 2 13 3" xfId="652"/>
    <cellStyle name="Comma 2 13 3 2" xfId="653"/>
    <cellStyle name="Comma 2 13 3 3" xfId="654"/>
    <cellStyle name="Comma 2 13 3 4" xfId="655"/>
    <cellStyle name="Comma 2 13 3 5" xfId="656"/>
    <cellStyle name="Comma 2 13 4" xfId="657"/>
    <cellStyle name="Comma 2 13 4 2" xfId="658"/>
    <cellStyle name="Comma 2 13 4 3" xfId="659"/>
    <cellStyle name="Comma 2 13 4 4" xfId="660"/>
    <cellStyle name="Comma 2 13 4 5" xfId="661"/>
    <cellStyle name="Comma 2 13 5" xfId="662"/>
    <cellStyle name="Comma 2 13 5 2" xfId="663"/>
    <cellStyle name="Comma 2 13 5 3" xfId="664"/>
    <cellStyle name="Comma 2 13 5 4" xfId="665"/>
    <cellStyle name="Comma 2 13 5 5" xfId="666"/>
    <cellStyle name="Comma 2 13 6" xfId="667"/>
    <cellStyle name="Comma 2 13 6 2" xfId="668"/>
    <cellStyle name="Comma 2 13 6 3" xfId="669"/>
    <cellStyle name="Comma 2 13 6 4" xfId="670"/>
    <cellStyle name="Comma 2 13 6 5" xfId="671"/>
    <cellStyle name="Comma 2 13 7" xfId="672"/>
    <cellStyle name="Comma 2 13 7 2" xfId="673"/>
    <cellStyle name="Comma 2 13 7 3" xfId="674"/>
    <cellStyle name="Comma 2 13 7 4" xfId="675"/>
    <cellStyle name="Comma 2 13 7 5" xfId="676"/>
    <cellStyle name="Comma 2 13 8" xfId="677"/>
    <cellStyle name="Comma 2 13 8 2" xfId="678"/>
    <cellStyle name="Comma 2 13 8 3" xfId="679"/>
    <cellStyle name="Comma 2 13 8 4" xfId="680"/>
    <cellStyle name="Comma 2 13 8 5" xfId="681"/>
    <cellStyle name="Comma 2 13 9" xfId="682"/>
    <cellStyle name="Comma 2 14" xfId="683"/>
    <cellStyle name="Comma 2 14 10" xfId="684"/>
    <cellStyle name="Comma 2 14 11" xfId="685"/>
    <cellStyle name="Comma 2 14 12" xfId="686"/>
    <cellStyle name="Comma 2 14 13" xfId="687"/>
    <cellStyle name="Comma 2 14 14" xfId="688"/>
    <cellStyle name="Comma 2 14 2" xfId="689"/>
    <cellStyle name="Comma 2 14 2 2" xfId="690"/>
    <cellStyle name="Comma 2 14 2 3" xfId="691"/>
    <cellStyle name="Comma 2 14 2 4" xfId="692"/>
    <cellStyle name="Comma 2 14 2 5" xfId="693"/>
    <cellStyle name="Comma 2 14 3" xfId="694"/>
    <cellStyle name="Comma 2 14 3 2" xfId="695"/>
    <cellStyle name="Comma 2 14 3 3" xfId="696"/>
    <cellStyle name="Comma 2 14 3 4" xfId="697"/>
    <cellStyle name="Comma 2 14 3 5" xfId="698"/>
    <cellStyle name="Comma 2 14 4" xfId="699"/>
    <cellStyle name="Comma 2 14 4 2" xfId="700"/>
    <cellStyle name="Comma 2 14 4 3" xfId="701"/>
    <cellStyle name="Comma 2 14 4 4" xfId="702"/>
    <cellStyle name="Comma 2 14 4 5" xfId="703"/>
    <cellStyle name="Comma 2 14 5" xfId="704"/>
    <cellStyle name="Comma 2 14 5 2" xfId="705"/>
    <cellStyle name="Comma 2 14 5 3" xfId="706"/>
    <cellStyle name="Comma 2 14 5 4" xfId="707"/>
    <cellStyle name="Comma 2 14 5 5" xfId="708"/>
    <cellStyle name="Comma 2 14 6" xfId="709"/>
    <cellStyle name="Comma 2 14 6 2" xfId="710"/>
    <cellStyle name="Comma 2 14 6 3" xfId="711"/>
    <cellStyle name="Comma 2 14 6 4" xfId="712"/>
    <cellStyle name="Comma 2 14 6 5" xfId="713"/>
    <cellStyle name="Comma 2 14 7" xfId="714"/>
    <cellStyle name="Comma 2 14 7 2" xfId="715"/>
    <cellStyle name="Comma 2 14 7 3" xfId="716"/>
    <cellStyle name="Comma 2 14 7 4" xfId="717"/>
    <cellStyle name="Comma 2 14 7 5" xfId="718"/>
    <cellStyle name="Comma 2 14 8" xfId="719"/>
    <cellStyle name="Comma 2 14 8 2" xfId="720"/>
    <cellStyle name="Comma 2 14 8 3" xfId="721"/>
    <cellStyle name="Comma 2 14 8 4" xfId="722"/>
    <cellStyle name="Comma 2 14 8 5" xfId="723"/>
    <cellStyle name="Comma 2 14 9" xfId="724"/>
    <cellStyle name="Comma 2 15" xfId="725"/>
    <cellStyle name="Comma 2 15 10" xfId="726"/>
    <cellStyle name="Comma 2 15 11" xfId="727"/>
    <cellStyle name="Comma 2 15 12" xfId="728"/>
    <cellStyle name="Comma 2 15 13" xfId="729"/>
    <cellStyle name="Comma 2 15 14" xfId="730"/>
    <cellStyle name="Comma 2 15 2" xfId="731"/>
    <cellStyle name="Comma 2 15 2 2" xfId="732"/>
    <cellStyle name="Comma 2 15 2 3" xfId="733"/>
    <cellStyle name="Comma 2 15 2 4" xfId="734"/>
    <cellStyle name="Comma 2 15 2 5" xfId="735"/>
    <cellStyle name="Comma 2 15 3" xfId="736"/>
    <cellStyle name="Comma 2 15 3 2" xfId="737"/>
    <cellStyle name="Comma 2 15 3 3" xfId="738"/>
    <cellStyle name="Comma 2 15 3 4" xfId="739"/>
    <cellStyle name="Comma 2 15 3 5" xfId="740"/>
    <cellStyle name="Comma 2 15 4" xfId="741"/>
    <cellStyle name="Comma 2 15 4 2" xfId="742"/>
    <cellStyle name="Comma 2 15 4 3" xfId="743"/>
    <cellStyle name="Comma 2 15 4 4" xfId="744"/>
    <cellStyle name="Comma 2 15 4 5" xfId="745"/>
    <cellStyle name="Comma 2 15 5" xfId="746"/>
    <cellStyle name="Comma 2 15 5 2" xfId="747"/>
    <cellStyle name="Comma 2 15 5 3" xfId="748"/>
    <cellStyle name="Comma 2 15 5 4" xfId="749"/>
    <cellStyle name="Comma 2 15 5 5" xfId="750"/>
    <cellStyle name="Comma 2 15 6" xfId="751"/>
    <cellStyle name="Comma 2 15 6 2" xfId="752"/>
    <cellStyle name="Comma 2 15 6 3" xfId="753"/>
    <cellStyle name="Comma 2 15 6 4" xfId="754"/>
    <cellStyle name="Comma 2 15 6 5" xfId="755"/>
    <cellStyle name="Comma 2 15 7" xfId="756"/>
    <cellStyle name="Comma 2 15 7 2" xfId="757"/>
    <cellStyle name="Comma 2 15 7 3" xfId="758"/>
    <cellStyle name="Comma 2 15 7 4" xfId="759"/>
    <cellStyle name="Comma 2 15 7 5" xfId="760"/>
    <cellStyle name="Comma 2 15 8" xfId="761"/>
    <cellStyle name="Comma 2 15 8 2" xfId="762"/>
    <cellStyle name="Comma 2 15 8 3" xfId="763"/>
    <cellStyle name="Comma 2 15 8 4" xfId="764"/>
    <cellStyle name="Comma 2 15 8 5" xfId="765"/>
    <cellStyle name="Comma 2 15 9" xfId="766"/>
    <cellStyle name="Comma 2 16" xfId="767"/>
    <cellStyle name="Comma 2 16 10" xfId="768"/>
    <cellStyle name="Comma 2 16 11" xfId="769"/>
    <cellStyle name="Comma 2 16 12" xfId="770"/>
    <cellStyle name="Comma 2 16 13" xfId="771"/>
    <cellStyle name="Comma 2 16 14" xfId="772"/>
    <cellStyle name="Comma 2 16 2" xfId="773"/>
    <cellStyle name="Comma 2 16 2 2" xfId="774"/>
    <cellStyle name="Comma 2 16 2 3" xfId="775"/>
    <cellStyle name="Comma 2 16 2 4" xfId="776"/>
    <cellStyle name="Comma 2 16 2 5" xfId="777"/>
    <cellStyle name="Comma 2 16 3" xfId="778"/>
    <cellStyle name="Comma 2 16 3 2" xfId="779"/>
    <cellStyle name="Comma 2 16 3 3" xfId="780"/>
    <cellStyle name="Comma 2 16 3 4" xfId="781"/>
    <cellStyle name="Comma 2 16 3 5" xfId="782"/>
    <cellStyle name="Comma 2 16 4" xfId="783"/>
    <cellStyle name="Comma 2 16 4 2" xfId="784"/>
    <cellStyle name="Comma 2 16 4 3" xfId="785"/>
    <cellStyle name="Comma 2 16 4 4" xfId="786"/>
    <cellStyle name="Comma 2 16 4 5" xfId="787"/>
    <cellStyle name="Comma 2 16 5" xfId="788"/>
    <cellStyle name="Comma 2 16 5 2" xfId="789"/>
    <cellStyle name="Comma 2 16 5 3" xfId="790"/>
    <cellStyle name="Comma 2 16 5 4" xfId="791"/>
    <cellStyle name="Comma 2 16 5 5" xfId="792"/>
    <cellStyle name="Comma 2 16 6" xfId="793"/>
    <cellStyle name="Comma 2 16 6 2" xfId="794"/>
    <cellStyle name="Comma 2 16 6 3" xfId="795"/>
    <cellStyle name="Comma 2 16 6 4" xfId="796"/>
    <cellStyle name="Comma 2 16 6 5" xfId="797"/>
    <cellStyle name="Comma 2 16 7" xfId="798"/>
    <cellStyle name="Comma 2 16 7 2" xfId="799"/>
    <cellStyle name="Comma 2 16 7 3" xfId="800"/>
    <cellStyle name="Comma 2 16 7 4" xfId="801"/>
    <cellStyle name="Comma 2 16 7 5" xfId="802"/>
    <cellStyle name="Comma 2 16 8" xfId="803"/>
    <cellStyle name="Comma 2 16 8 2" xfId="804"/>
    <cellStyle name="Comma 2 16 8 3" xfId="805"/>
    <cellStyle name="Comma 2 16 8 4" xfId="806"/>
    <cellStyle name="Comma 2 16 8 5" xfId="807"/>
    <cellStyle name="Comma 2 16 9" xfId="808"/>
    <cellStyle name="Comma 2 17" xfId="809"/>
    <cellStyle name="Comma 2 17 10" xfId="810"/>
    <cellStyle name="Comma 2 17 11" xfId="811"/>
    <cellStyle name="Comma 2 17 12" xfId="812"/>
    <cellStyle name="Comma 2 17 13" xfId="813"/>
    <cellStyle name="Comma 2 17 14" xfId="814"/>
    <cellStyle name="Comma 2 17 2" xfId="815"/>
    <cellStyle name="Comma 2 17 2 2" xfId="816"/>
    <cellStyle name="Comma 2 17 2 3" xfId="817"/>
    <cellStyle name="Comma 2 17 2 4" xfId="818"/>
    <cellStyle name="Comma 2 17 2 5" xfId="819"/>
    <cellStyle name="Comma 2 17 3" xfId="820"/>
    <cellStyle name="Comma 2 17 3 2" xfId="821"/>
    <cellStyle name="Comma 2 17 3 3" xfId="822"/>
    <cellStyle name="Comma 2 17 3 4" xfId="823"/>
    <cellStyle name="Comma 2 17 3 5" xfId="824"/>
    <cellStyle name="Comma 2 17 4" xfId="825"/>
    <cellStyle name="Comma 2 17 4 2" xfId="826"/>
    <cellStyle name="Comma 2 17 4 3" xfId="827"/>
    <cellStyle name="Comma 2 17 4 4" xfId="828"/>
    <cellStyle name="Comma 2 17 4 5" xfId="829"/>
    <cellStyle name="Comma 2 17 5" xfId="830"/>
    <cellStyle name="Comma 2 17 5 2" xfId="831"/>
    <cellStyle name="Comma 2 17 5 3" xfId="832"/>
    <cellStyle name="Comma 2 17 5 4" xfId="833"/>
    <cellStyle name="Comma 2 17 5 5" xfId="834"/>
    <cellStyle name="Comma 2 17 6" xfId="835"/>
    <cellStyle name="Comma 2 17 6 2" xfId="836"/>
    <cellStyle name="Comma 2 17 6 3" xfId="837"/>
    <cellStyle name="Comma 2 17 6 4" xfId="838"/>
    <cellStyle name="Comma 2 17 6 5" xfId="839"/>
    <cellStyle name="Comma 2 17 7" xfId="840"/>
    <cellStyle name="Comma 2 17 7 2" xfId="841"/>
    <cellStyle name="Comma 2 17 7 3" xfId="842"/>
    <cellStyle name="Comma 2 17 7 4" xfId="843"/>
    <cellStyle name="Comma 2 17 7 5" xfId="844"/>
    <cellStyle name="Comma 2 17 8" xfId="845"/>
    <cellStyle name="Comma 2 17 8 2" xfId="846"/>
    <cellStyle name="Comma 2 17 8 3" xfId="847"/>
    <cellStyle name="Comma 2 17 8 4" xfId="848"/>
    <cellStyle name="Comma 2 17 8 5" xfId="849"/>
    <cellStyle name="Comma 2 17 9" xfId="850"/>
    <cellStyle name="Comma 2 18" xfId="851"/>
    <cellStyle name="Comma 2 18 10" xfId="852"/>
    <cellStyle name="Comma 2 18 11" xfId="853"/>
    <cellStyle name="Comma 2 18 12" xfId="854"/>
    <cellStyle name="Comma 2 18 13" xfId="855"/>
    <cellStyle name="Comma 2 18 14" xfId="856"/>
    <cellStyle name="Comma 2 18 2" xfId="857"/>
    <cellStyle name="Comma 2 18 2 2" xfId="858"/>
    <cellStyle name="Comma 2 18 2 3" xfId="859"/>
    <cellStyle name="Comma 2 18 2 4" xfId="860"/>
    <cellStyle name="Comma 2 18 2 5" xfId="861"/>
    <cellStyle name="Comma 2 18 3" xfId="862"/>
    <cellStyle name="Comma 2 18 3 2" xfId="863"/>
    <cellStyle name="Comma 2 18 3 3" xfId="864"/>
    <cellStyle name="Comma 2 18 3 4" xfId="865"/>
    <cellStyle name="Comma 2 18 3 5" xfId="866"/>
    <cellStyle name="Comma 2 18 4" xfId="867"/>
    <cellStyle name="Comma 2 18 4 2" xfId="868"/>
    <cellStyle name="Comma 2 18 4 3" xfId="869"/>
    <cellStyle name="Comma 2 18 4 4" xfId="870"/>
    <cellStyle name="Comma 2 18 4 5" xfId="871"/>
    <cellStyle name="Comma 2 18 5" xfId="872"/>
    <cellStyle name="Comma 2 18 5 2" xfId="873"/>
    <cellStyle name="Comma 2 18 5 3" xfId="874"/>
    <cellStyle name="Comma 2 18 5 4" xfId="875"/>
    <cellStyle name="Comma 2 18 5 5" xfId="876"/>
    <cellStyle name="Comma 2 18 6" xfId="877"/>
    <cellStyle name="Comma 2 18 6 2" xfId="878"/>
    <cellStyle name="Comma 2 18 6 3" xfId="879"/>
    <cellStyle name="Comma 2 18 6 4" xfId="880"/>
    <cellStyle name="Comma 2 18 6 5" xfId="881"/>
    <cellStyle name="Comma 2 18 7" xfId="882"/>
    <cellStyle name="Comma 2 18 7 2" xfId="883"/>
    <cellStyle name="Comma 2 18 7 3" xfId="884"/>
    <cellStyle name="Comma 2 18 7 4" xfId="885"/>
    <cellStyle name="Comma 2 18 7 5" xfId="886"/>
    <cellStyle name="Comma 2 18 8" xfId="887"/>
    <cellStyle name="Comma 2 18 8 2" xfId="888"/>
    <cellStyle name="Comma 2 18 8 3" xfId="889"/>
    <cellStyle name="Comma 2 18 8 4" xfId="890"/>
    <cellStyle name="Comma 2 18 8 5" xfId="891"/>
    <cellStyle name="Comma 2 18 9" xfId="892"/>
    <cellStyle name="Comma 2 19" xfId="893"/>
    <cellStyle name="Comma 2 19 10" xfId="894"/>
    <cellStyle name="Comma 2 19 11" xfId="895"/>
    <cellStyle name="Comma 2 19 12" xfId="896"/>
    <cellStyle name="Comma 2 19 13" xfId="897"/>
    <cellStyle name="Comma 2 19 14" xfId="898"/>
    <cellStyle name="Comma 2 19 2" xfId="899"/>
    <cellStyle name="Comma 2 19 2 2" xfId="900"/>
    <cellStyle name="Comma 2 19 2 3" xfId="901"/>
    <cellStyle name="Comma 2 19 2 4" xfId="902"/>
    <cellStyle name="Comma 2 19 2 5" xfId="903"/>
    <cellStyle name="Comma 2 19 3" xfId="904"/>
    <cellStyle name="Comma 2 19 3 2" xfId="905"/>
    <cellStyle name="Comma 2 19 3 3" xfId="906"/>
    <cellStyle name="Comma 2 19 3 4" xfId="907"/>
    <cellStyle name="Comma 2 19 3 5" xfId="908"/>
    <cellStyle name="Comma 2 19 4" xfId="909"/>
    <cellStyle name="Comma 2 19 4 2" xfId="910"/>
    <cellStyle name="Comma 2 19 4 3" xfId="911"/>
    <cellStyle name="Comma 2 19 4 4" xfId="912"/>
    <cellStyle name="Comma 2 19 4 5" xfId="913"/>
    <cellStyle name="Comma 2 19 5" xfId="914"/>
    <cellStyle name="Comma 2 19 5 2" xfId="915"/>
    <cellStyle name="Comma 2 19 5 3" xfId="916"/>
    <cellStyle name="Comma 2 19 5 4" xfId="917"/>
    <cellStyle name="Comma 2 19 5 5" xfId="918"/>
    <cellStyle name="Comma 2 19 6" xfId="919"/>
    <cellStyle name="Comma 2 19 6 2" xfId="920"/>
    <cellStyle name="Comma 2 19 6 3" xfId="921"/>
    <cellStyle name="Comma 2 19 6 4" xfId="922"/>
    <cellStyle name="Comma 2 19 6 5" xfId="923"/>
    <cellStyle name="Comma 2 19 7" xfId="924"/>
    <cellStyle name="Comma 2 19 7 2" xfId="925"/>
    <cellStyle name="Comma 2 19 7 3" xfId="926"/>
    <cellStyle name="Comma 2 19 7 4" xfId="927"/>
    <cellStyle name="Comma 2 19 7 5" xfId="928"/>
    <cellStyle name="Comma 2 19 8" xfId="929"/>
    <cellStyle name="Comma 2 19 8 2" xfId="930"/>
    <cellStyle name="Comma 2 19 8 3" xfId="931"/>
    <cellStyle name="Comma 2 19 8 4" xfId="932"/>
    <cellStyle name="Comma 2 19 8 5" xfId="933"/>
    <cellStyle name="Comma 2 19 9" xfId="934"/>
    <cellStyle name="Comma 2 2" xfId="116"/>
    <cellStyle name="Comma 2 2 10" xfId="935"/>
    <cellStyle name="Comma 2 2 10 10" xfId="936"/>
    <cellStyle name="Comma 2 2 10 11" xfId="937"/>
    <cellStyle name="Comma 2 2 10 12" xfId="938"/>
    <cellStyle name="Comma 2 2 10 13" xfId="939"/>
    <cellStyle name="Comma 2 2 10 14" xfId="940"/>
    <cellStyle name="Comma 2 2 10 15" xfId="941"/>
    <cellStyle name="Comma 2 2 10 2" xfId="942"/>
    <cellStyle name="Comma 2 2 10 2 2" xfId="943"/>
    <cellStyle name="Comma 2 2 10 2 3" xfId="944"/>
    <cellStyle name="Comma 2 2 10 2 4" xfId="945"/>
    <cellStyle name="Comma 2 2 10 2 5" xfId="946"/>
    <cellStyle name="Comma 2 2 10 3" xfId="947"/>
    <cellStyle name="Comma 2 2 10 3 2" xfId="948"/>
    <cellStyle name="Comma 2 2 10 3 3" xfId="949"/>
    <cellStyle name="Comma 2 2 10 3 4" xfId="950"/>
    <cellStyle name="Comma 2 2 10 3 5" xfId="951"/>
    <cellStyle name="Comma 2 2 10 4" xfId="952"/>
    <cellStyle name="Comma 2 2 10 4 2" xfId="953"/>
    <cellStyle name="Comma 2 2 10 4 3" xfId="954"/>
    <cellStyle name="Comma 2 2 10 4 4" xfId="955"/>
    <cellStyle name="Comma 2 2 10 4 5" xfId="956"/>
    <cellStyle name="Comma 2 2 10 5" xfId="957"/>
    <cellStyle name="Comma 2 2 10 5 2" xfId="958"/>
    <cellStyle name="Comma 2 2 10 5 3" xfId="959"/>
    <cellStyle name="Comma 2 2 10 5 4" xfId="960"/>
    <cellStyle name="Comma 2 2 10 5 5" xfId="961"/>
    <cellStyle name="Comma 2 2 10 6" xfId="962"/>
    <cellStyle name="Comma 2 2 10 6 2" xfId="963"/>
    <cellStyle name="Comma 2 2 10 6 3" xfId="964"/>
    <cellStyle name="Comma 2 2 10 6 4" xfId="965"/>
    <cellStyle name="Comma 2 2 10 6 5" xfId="966"/>
    <cellStyle name="Comma 2 2 10 7" xfId="967"/>
    <cellStyle name="Comma 2 2 10 7 2" xfId="968"/>
    <cellStyle name="Comma 2 2 10 7 3" xfId="969"/>
    <cellStyle name="Comma 2 2 10 7 4" xfId="970"/>
    <cellStyle name="Comma 2 2 10 7 5" xfId="971"/>
    <cellStyle name="Comma 2 2 10 8" xfId="972"/>
    <cellStyle name="Comma 2 2 10 8 2" xfId="973"/>
    <cellStyle name="Comma 2 2 10 8 3" xfId="974"/>
    <cellStyle name="Comma 2 2 10 8 4" xfId="975"/>
    <cellStyle name="Comma 2 2 10 8 5" xfId="976"/>
    <cellStyle name="Comma 2 2 10 9" xfId="977"/>
    <cellStyle name="Comma 2 2 11" xfId="978"/>
    <cellStyle name="Comma 2 2 11 10" xfId="979"/>
    <cellStyle name="Comma 2 2 11 11" xfId="980"/>
    <cellStyle name="Comma 2 2 11 12" xfId="981"/>
    <cellStyle name="Comma 2 2 11 13" xfId="982"/>
    <cellStyle name="Comma 2 2 11 14" xfId="983"/>
    <cellStyle name="Comma 2 2 11 2" xfId="984"/>
    <cellStyle name="Comma 2 2 11 2 2" xfId="985"/>
    <cellStyle name="Comma 2 2 11 2 3" xfId="986"/>
    <cellStyle name="Comma 2 2 11 2 4" xfId="987"/>
    <cellStyle name="Comma 2 2 11 2 5" xfId="988"/>
    <cellStyle name="Comma 2 2 11 3" xfId="989"/>
    <cellStyle name="Comma 2 2 11 3 2" xfId="990"/>
    <cellStyle name="Comma 2 2 11 3 3" xfId="991"/>
    <cellStyle name="Comma 2 2 11 3 4" xfId="992"/>
    <cellStyle name="Comma 2 2 11 3 5" xfId="993"/>
    <cellStyle name="Comma 2 2 11 4" xfId="994"/>
    <cellStyle name="Comma 2 2 11 4 2" xfId="995"/>
    <cellStyle name="Comma 2 2 11 4 3" xfId="996"/>
    <cellStyle name="Comma 2 2 11 4 4" xfId="997"/>
    <cellStyle name="Comma 2 2 11 4 5" xfId="998"/>
    <cellStyle name="Comma 2 2 11 5" xfId="999"/>
    <cellStyle name="Comma 2 2 11 5 2" xfId="1000"/>
    <cellStyle name="Comma 2 2 11 5 3" xfId="1001"/>
    <cellStyle name="Comma 2 2 11 5 4" xfId="1002"/>
    <cellStyle name="Comma 2 2 11 5 5" xfId="1003"/>
    <cellStyle name="Comma 2 2 11 6" xfId="1004"/>
    <cellStyle name="Comma 2 2 11 6 2" xfId="1005"/>
    <cellStyle name="Comma 2 2 11 6 3" xfId="1006"/>
    <cellStyle name="Comma 2 2 11 6 4" xfId="1007"/>
    <cellStyle name="Comma 2 2 11 6 5" xfId="1008"/>
    <cellStyle name="Comma 2 2 11 7" xfId="1009"/>
    <cellStyle name="Comma 2 2 11 7 2" xfId="1010"/>
    <cellStyle name="Comma 2 2 11 7 3" xfId="1011"/>
    <cellStyle name="Comma 2 2 11 7 4" xfId="1012"/>
    <cellStyle name="Comma 2 2 11 7 5" xfId="1013"/>
    <cellStyle name="Comma 2 2 11 8" xfId="1014"/>
    <cellStyle name="Comma 2 2 11 8 2" xfId="1015"/>
    <cellStyle name="Comma 2 2 11 8 3" xfId="1016"/>
    <cellStyle name="Comma 2 2 11 8 4" xfId="1017"/>
    <cellStyle name="Comma 2 2 11 8 5" xfId="1018"/>
    <cellStyle name="Comma 2 2 11 9" xfId="1019"/>
    <cellStyle name="Comma 2 2 12" xfId="1020"/>
    <cellStyle name="Comma 2 2 12 10" xfId="1021"/>
    <cellStyle name="Comma 2 2 12 11" xfId="1022"/>
    <cellStyle name="Comma 2 2 12 12" xfId="1023"/>
    <cellStyle name="Comma 2 2 12 13" xfId="1024"/>
    <cellStyle name="Comma 2 2 12 14" xfId="1025"/>
    <cellStyle name="Comma 2 2 12 2" xfId="1026"/>
    <cellStyle name="Comma 2 2 12 2 2" xfId="1027"/>
    <cellStyle name="Comma 2 2 12 2 3" xfId="1028"/>
    <cellStyle name="Comma 2 2 12 2 4" xfId="1029"/>
    <cellStyle name="Comma 2 2 12 2 5" xfId="1030"/>
    <cellStyle name="Comma 2 2 12 3" xfId="1031"/>
    <cellStyle name="Comma 2 2 12 3 2" xfId="1032"/>
    <cellStyle name="Comma 2 2 12 3 3" xfId="1033"/>
    <cellStyle name="Comma 2 2 12 3 4" xfId="1034"/>
    <cellStyle name="Comma 2 2 12 3 5" xfId="1035"/>
    <cellStyle name="Comma 2 2 12 4" xfId="1036"/>
    <cellStyle name="Comma 2 2 12 4 2" xfId="1037"/>
    <cellStyle name="Comma 2 2 12 4 3" xfId="1038"/>
    <cellStyle name="Comma 2 2 12 4 4" xfId="1039"/>
    <cellStyle name="Comma 2 2 12 4 5" xfId="1040"/>
    <cellStyle name="Comma 2 2 12 5" xfId="1041"/>
    <cellStyle name="Comma 2 2 12 5 2" xfId="1042"/>
    <cellStyle name="Comma 2 2 12 5 3" xfId="1043"/>
    <cellStyle name="Comma 2 2 12 5 4" xfId="1044"/>
    <cellStyle name="Comma 2 2 12 5 5" xfId="1045"/>
    <cellStyle name="Comma 2 2 12 6" xfId="1046"/>
    <cellStyle name="Comma 2 2 12 6 2" xfId="1047"/>
    <cellStyle name="Comma 2 2 12 6 3" xfId="1048"/>
    <cellStyle name="Comma 2 2 12 6 4" xfId="1049"/>
    <cellStyle name="Comma 2 2 12 6 5" xfId="1050"/>
    <cellStyle name="Comma 2 2 12 7" xfId="1051"/>
    <cellStyle name="Comma 2 2 12 7 2" xfId="1052"/>
    <cellStyle name="Comma 2 2 12 7 3" xfId="1053"/>
    <cellStyle name="Comma 2 2 12 7 4" xfId="1054"/>
    <cellStyle name="Comma 2 2 12 7 5" xfId="1055"/>
    <cellStyle name="Comma 2 2 12 8" xfId="1056"/>
    <cellStyle name="Comma 2 2 12 8 2" xfId="1057"/>
    <cellStyle name="Comma 2 2 12 8 3" xfId="1058"/>
    <cellStyle name="Comma 2 2 12 8 4" xfId="1059"/>
    <cellStyle name="Comma 2 2 12 8 5" xfId="1060"/>
    <cellStyle name="Comma 2 2 12 9" xfId="1061"/>
    <cellStyle name="Comma 2 2 13" xfId="1062"/>
    <cellStyle name="Comma 2 2 13 10" xfId="1063"/>
    <cellStyle name="Comma 2 2 13 11" xfId="1064"/>
    <cellStyle name="Comma 2 2 13 12" xfId="1065"/>
    <cellStyle name="Comma 2 2 13 13" xfId="1066"/>
    <cellStyle name="Comma 2 2 13 14" xfId="1067"/>
    <cellStyle name="Comma 2 2 13 2" xfId="1068"/>
    <cellStyle name="Comma 2 2 13 2 2" xfId="1069"/>
    <cellStyle name="Comma 2 2 13 2 3" xfId="1070"/>
    <cellStyle name="Comma 2 2 13 2 4" xfId="1071"/>
    <cellStyle name="Comma 2 2 13 2 5" xfId="1072"/>
    <cellStyle name="Comma 2 2 13 3" xfId="1073"/>
    <cellStyle name="Comma 2 2 13 3 2" xfId="1074"/>
    <cellStyle name="Comma 2 2 13 3 3" xfId="1075"/>
    <cellStyle name="Comma 2 2 13 3 4" xfId="1076"/>
    <cellStyle name="Comma 2 2 13 3 5" xfId="1077"/>
    <cellStyle name="Comma 2 2 13 4" xfId="1078"/>
    <cellStyle name="Comma 2 2 13 4 2" xfId="1079"/>
    <cellStyle name="Comma 2 2 13 4 3" xfId="1080"/>
    <cellStyle name="Comma 2 2 13 4 4" xfId="1081"/>
    <cellStyle name="Comma 2 2 13 4 5" xfId="1082"/>
    <cellStyle name="Comma 2 2 13 5" xfId="1083"/>
    <cellStyle name="Comma 2 2 13 5 2" xfId="1084"/>
    <cellStyle name="Comma 2 2 13 5 3" xfId="1085"/>
    <cellStyle name="Comma 2 2 13 5 4" xfId="1086"/>
    <cellStyle name="Comma 2 2 13 5 5" xfId="1087"/>
    <cellStyle name="Comma 2 2 13 6" xfId="1088"/>
    <cellStyle name="Comma 2 2 13 6 2" xfId="1089"/>
    <cellStyle name="Comma 2 2 13 6 3" xfId="1090"/>
    <cellStyle name="Comma 2 2 13 6 4" xfId="1091"/>
    <cellStyle name="Comma 2 2 13 6 5" xfId="1092"/>
    <cellStyle name="Comma 2 2 13 7" xfId="1093"/>
    <cellStyle name="Comma 2 2 13 7 2" xfId="1094"/>
    <cellStyle name="Comma 2 2 13 7 3" xfId="1095"/>
    <cellStyle name="Comma 2 2 13 7 4" xfId="1096"/>
    <cellStyle name="Comma 2 2 13 7 5" xfId="1097"/>
    <cellStyle name="Comma 2 2 13 8" xfId="1098"/>
    <cellStyle name="Comma 2 2 13 8 2" xfId="1099"/>
    <cellStyle name="Comma 2 2 13 8 3" xfId="1100"/>
    <cellStyle name="Comma 2 2 13 8 4" xfId="1101"/>
    <cellStyle name="Comma 2 2 13 8 5" xfId="1102"/>
    <cellStyle name="Comma 2 2 13 9" xfId="1103"/>
    <cellStyle name="Comma 2 2 14" xfId="1104"/>
    <cellStyle name="Comma 2 2 14 10" xfId="1105"/>
    <cellStyle name="Comma 2 2 14 11" xfId="1106"/>
    <cellStyle name="Comma 2 2 14 12" xfId="1107"/>
    <cellStyle name="Comma 2 2 14 13" xfId="1108"/>
    <cellStyle name="Comma 2 2 14 14" xfId="1109"/>
    <cellStyle name="Comma 2 2 14 2" xfId="1110"/>
    <cellStyle name="Comma 2 2 14 2 2" xfId="1111"/>
    <cellStyle name="Comma 2 2 14 2 3" xfId="1112"/>
    <cellStyle name="Comma 2 2 14 2 4" xfId="1113"/>
    <cellStyle name="Comma 2 2 14 2 5" xfId="1114"/>
    <cellStyle name="Comma 2 2 14 3" xfId="1115"/>
    <cellStyle name="Comma 2 2 14 3 2" xfId="1116"/>
    <cellStyle name="Comma 2 2 14 3 3" xfId="1117"/>
    <cellStyle name="Comma 2 2 14 3 4" xfId="1118"/>
    <cellStyle name="Comma 2 2 14 3 5" xfId="1119"/>
    <cellStyle name="Comma 2 2 14 4" xfId="1120"/>
    <cellStyle name="Comma 2 2 14 4 2" xfId="1121"/>
    <cellStyle name="Comma 2 2 14 4 3" xfId="1122"/>
    <cellStyle name="Comma 2 2 14 4 4" xfId="1123"/>
    <cellStyle name="Comma 2 2 14 4 5" xfId="1124"/>
    <cellStyle name="Comma 2 2 14 5" xfId="1125"/>
    <cellStyle name="Comma 2 2 14 5 2" xfId="1126"/>
    <cellStyle name="Comma 2 2 14 5 3" xfId="1127"/>
    <cellStyle name="Comma 2 2 14 5 4" xfId="1128"/>
    <cellStyle name="Comma 2 2 14 5 5" xfId="1129"/>
    <cellStyle name="Comma 2 2 14 6" xfId="1130"/>
    <cellStyle name="Comma 2 2 14 6 2" xfId="1131"/>
    <cellStyle name="Comma 2 2 14 6 3" xfId="1132"/>
    <cellStyle name="Comma 2 2 14 6 4" xfId="1133"/>
    <cellStyle name="Comma 2 2 14 6 5" xfId="1134"/>
    <cellStyle name="Comma 2 2 14 7" xfId="1135"/>
    <cellStyle name="Comma 2 2 14 7 2" xfId="1136"/>
    <cellStyle name="Comma 2 2 14 7 3" xfId="1137"/>
    <cellStyle name="Comma 2 2 14 7 4" xfId="1138"/>
    <cellStyle name="Comma 2 2 14 7 5" xfId="1139"/>
    <cellStyle name="Comma 2 2 14 8" xfId="1140"/>
    <cellStyle name="Comma 2 2 14 8 2" xfId="1141"/>
    <cellStyle name="Comma 2 2 14 8 3" xfId="1142"/>
    <cellStyle name="Comma 2 2 14 8 4" xfId="1143"/>
    <cellStyle name="Comma 2 2 14 8 5" xfId="1144"/>
    <cellStyle name="Comma 2 2 14 9" xfId="1145"/>
    <cellStyle name="Comma 2 2 15" xfId="1146"/>
    <cellStyle name="Comma 2 2 15 10" xfId="1147"/>
    <cellStyle name="Comma 2 2 15 11" xfId="1148"/>
    <cellStyle name="Comma 2 2 15 12" xfId="1149"/>
    <cellStyle name="Comma 2 2 15 13" xfId="1150"/>
    <cellStyle name="Comma 2 2 15 14" xfId="1151"/>
    <cellStyle name="Comma 2 2 15 2" xfId="1152"/>
    <cellStyle name="Comma 2 2 15 2 2" xfId="1153"/>
    <cellStyle name="Comma 2 2 15 2 3" xfId="1154"/>
    <cellStyle name="Comma 2 2 15 2 4" xfId="1155"/>
    <cellStyle name="Comma 2 2 15 2 5" xfId="1156"/>
    <cellStyle name="Comma 2 2 15 3" xfId="1157"/>
    <cellStyle name="Comma 2 2 15 3 2" xfId="1158"/>
    <cellStyle name="Comma 2 2 15 3 3" xfId="1159"/>
    <cellStyle name="Comma 2 2 15 3 4" xfId="1160"/>
    <cellStyle name="Comma 2 2 15 3 5" xfId="1161"/>
    <cellStyle name="Comma 2 2 15 4" xfId="1162"/>
    <cellStyle name="Comma 2 2 15 4 2" xfId="1163"/>
    <cellStyle name="Comma 2 2 15 4 3" xfId="1164"/>
    <cellStyle name="Comma 2 2 15 4 4" xfId="1165"/>
    <cellStyle name="Comma 2 2 15 4 5" xfId="1166"/>
    <cellStyle name="Comma 2 2 15 5" xfId="1167"/>
    <cellStyle name="Comma 2 2 15 5 2" xfId="1168"/>
    <cellStyle name="Comma 2 2 15 5 3" xfId="1169"/>
    <cellStyle name="Comma 2 2 15 5 4" xfId="1170"/>
    <cellStyle name="Comma 2 2 15 5 5" xfId="1171"/>
    <cellStyle name="Comma 2 2 15 6" xfId="1172"/>
    <cellStyle name="Comma 2 2 15 6 2" xfId="1173"/>
    <cellStyle name="Comma 2 2 15 6 3" xfId="1174"/>
    <cellStyle name="Comma 2 2 15 6 4" xfId="1175"/>
    <cellStyle name="Comma 2 2 15 6 5" xfId="1176"/>
    <cellStyle name="Comma 2 2 15 7" xfId="1177"/>
    <cellStyle name="Comma 2 2 15 7 2" xfId="1178"/>
    <cellStyle name="Comma 2 2 15 7 3" xfId="1179"/>
    <cellStyle name="Comma 2 2 15 7 4" xfId="1180"/>
    <cellStyle name="Comma 2 2 15 7 5" xfId="1181"/>
    <cellStyle name="Comma 2 2 15 8" xfId="1182"/>
    <cellStyle name="Comma 2 2 15 8 2" xfId="1183"/>
    <cellStyle name="Comma 2 2 15 8 3" xfId="1184"/>
    <cellStyle name="Comma 2 2 15 8 4" xfId="1185"/>
    <cellStyle name="Comma 2 2 15 8 5" xfId="1186"/>
    <cellStyle name="Comma 2 2 15 9" xfId="1187"/>
    <cellStyle name="Comma 2 2 16" xfId="1188"/>
    <cellStyle name="Comma 2 2 16 10" xfId="1189"/>
    <cellStyle name="Comma 2 2 16 11" xfId="1190"/>
    <cellStyle name="Comma 2 2 16 12" xfId="1191"/>
    <cellStyle name="Comma 2 2 16 13" xfId="1192"/>
    <cellStyle name="Comma 2 2 16 14" xfId="1193"/>
    <cellStyle name="Comma 2 2 16 2" xfId="1194"/>
    <cellStyle name="Comma 2 2 16 2 2" xfId="1195"/>
    <cellStyle name="Comma 2 2 16 2 3" xfId="1196"/>
    <cellStyle name="Comma 2 2 16 2 4" xfId="1197"/>
    <cellStyle name="Comma 2 2 16 2 5" xfId="1198"/>
    <cellStyle name="Comma 2 2 16 3" xfId="1199"/>
    <cellStyle name="Comma 2 2 16 3 2" xfId="1200"/>
    <cellStyle name="Comma 2 2 16 3 3" xfId="1201"/>
    <cellStyle name="Comma 2 2 16 3 4" xfId="1202"/>
    <cellStyle name="Comma 2 2 16 3 5" xfId="1203"/>
    <cellStyle name="Comma 2 2 16 4" xfId="1204"/>
    <cellStyle name="Comma 2 2 16 4 2" xfId="1205"/>
    <cellStyle name="Comma 2 2 16 4 3" xfId="1206"/>
    <cellStyle name="Comma 2 2 16 4 4" xfId="1207"/>
    <cellStyle name="Comma 2 2 16 4 5" xfId="1208"/>
    <cellStyle name="Comma 2 2 16 5" xfId="1209"/>
    <cellStyle name="Comma 2 2 16 5 2" xfId="1210"/>
    <cellStyle name="Comma 2 2 16 5 3" xfId="1211"/>
    <cellStyle name="Comma 2 2 16 5 4" xfId="1212"/>
    <cellStyle name="Comma 2 2 16 5 5" xfId="1213"/>
    <cellStyle name="Comma 2 2 16 6" xfId="1214"/>
    <cellStyle name="Comma 2 2 16 6 2" xfId="1215"/>
    <cellStyle name="Comma 2 2 16 6 3" xfId="1216"/>
    <cellStyle name="Comma 2 2 16 6 4" xfId="1217"/>
    <cellStyle name="Comma 2 2 16 6 5" xfId="1218"/>
    <cellStyle name="Comma 2 2 16 7" xfId="1219"/>
    <cellStyle name="Comma 2 2 16 7 2" xfId="1220"/>
    <cellStyle name="Comma 2 2 16 7 3" xfId="1221"/>
    <cellStyle name="Comma 2 2 16 7 4" xfId="1222"/>
    <cellStyle name="Comma 2 2 16 7 5" xfId="1223"/>
    <cellStyle name="Comma 2 2 16 8" xfId="1224"/>
    <cellStyle name="Comma 2 2 16 8 2" xfId="1225"/>
    <cellStyle name="Comma 2 2 16 8 3" xfId="1226"/>
    <cellStyle name="Comma 2 2 16 8 4" xfId="1227"/>
    <cellStyle name="Comma 2 2 16 8 5" xfId="1228"/>
    <cellStyle name="Comma 2 2 16 9" xfId="1229"/>
    <cellStyle name="Comma 2 2 17" xfId="1230"/>
    <cellStyle name="Comma 2 2 17 2" xfId="1231"/>
    <cellStyle name="Comma 2 2 17 3" xfId="1232"/>
    <cellStyle name="Comma 2 2 17 4" xfId="1233"/>
    <cellStyle name="Comma 2 2 17 5" xfId="1234"/>
    <cellStyle name="Comma 2 2 18" xfId="1235"/>
    <cellStyle name="Comma 2 2 18 2" xfId="1236"/>
    <cellStyle name="Comma 2 2 18 3" xfId="1237"/>
    <cellStyle name="Comma 2 2 18 4" xfId="1238"/>
    <cellStyle name="Comma 2 2 18 5" xfId="1239"/>
    <cellStyle name="Comma 2 2 19" xfId="1240"/>
    <cellStyle name="Comma 2 2 19 2" xfId="1241"/>
    <cellStyle name="Comma 2 2 19 3" xfId="1242"/>
    <cellStyle name="Comma 2 2 19 4" xfId="1243"/>
    <cellStyle name="Comma 2 2 19 5" xfId="1244"/>
    <cellStyle name="Comma 2 2 2" xfId="237"/>
    <cellStyle name="Comma 2 2 2 10" xfId="1246"/>
    <cellStyle name="Comma 2 2 2 11" xfId="1247"/>
    <cellStyle name="Comma 2 2 2 12" xfId="1248"/>
    <cellStyle name="Comma 2 2 2 13" xfId="1249"/>
    <cellStyle name="Comma 2 2 2 14" xfId="1250"/>
    <cellStyle name="Comma 2 2 2 15" xfId="1245"/>
    <cellStyle name="Comma 2 2 2 2" xfId="1251"/>
    <cellStyle name="Comma 2 2 2 2 2" xfId="1252"/>
    <cellStyle name="Comma 2 2 2 2 3" xfId="1253"/>
    <cellStyle name="Comma 2 2 2 2 4" xfId="1254"/>
    <cellStyle name="Comma 2 2 2 2 5" xfId="1255"/>
    <cellStyle name="Comma 2 2 2 3" xfId="1256"/>
    <cellStyle name="Comma 2 2 2 3 2" xfId="1257"/>
    <cellStyle name="Comma 2 2 2 3 3" xfId="1258"/>
    <cellStyle name="Comma 2 2 2 3 4" xfId="1259"/>
    <cellStyle name="Comma 2 2 2 3 5" xfId="1260"/>
    <cellStyle name="Comma 2 2 2 4" xfId="1261"/>
    <cellStyle name="Comma 2 2 2 4 2" xfId="1262"/>
    <cellStyle name="Comma 2 2 2 4 3" xfId="1263"/>
    <cellStyle name="Comma 2 2 2 4 4" xfId="1264"/>
    <cellStyle name="Comma 2 2 2 4 5" xfId="1265"/>
    <cellStyle name="Comma 2 2 2 5" xfId="1266"/>
    <cellStyle name="Comma 2 2 2 5 2" xfId="1267"/>
    <cellStyle name="Comma 2 2 2 5 3" xfId="1268"/>
    <cellStyle name="Comma 2 2 2 5 4" xfId="1269"/>
    <cellStyle name="Comma 2 2 2 5 5" xfId="1270"/>
    <cellStyle name="Comma 2 2 2 6" xfId="1271"/>
    <cellStyle name="Comma 2 2 2 6 2" xfId="1272"/>
    <cellStyle name="Comma 2 2 2 6 3" xfId="1273"/>
    <cellStyle name="Comma 2 2 2 6 4" xfId="1274"/>
    <cellStyle name="Comma 2 2 2 6 5" xfId="1275"/>
    <cellStyle name="Comma 2 2 2 7" xfId="1276"/>
    <cellStyle name="Comma 2 2 2 7 2" xfId="1277"/>
    <cellStyle name="Comma 2 2 2 7 3" xfId="1278"/>
    <cellStyle name="Comma 2 2 2 7 4" xfId="1279"/>
    <cellStyle name="Comma 2 2 2 7 5" xfId="1280"/>
    <cellStyle name="Comma 2 2 2 8" xfId="1281"/>
    <cellStyle name="Comma 2 2 2 8 2" xfId="1282"/>
    <cellStyle name="Comma 2 2 2 8 3" xfId="1283"/>
    <cellStyle name="Comma 2 2 2 8 4" xfId="1284"/>
    <cellStyle name="Comma 2 2 2 8 5" xfId="1285"/>
    <cellStyle name="Comma 2 2 2 9" xfId="1286"/>
    <cellStyle name="Comma 2 2 20" xfId="1287"/>
    <cellStyle name="Comma 2 2 20 2" xfId="1288"/>
    <cellStyle name="Comma 2 2 20 3" xfId="1289"/>
    <cellStyle name="Comma 2 2 20 4" xfId="1290"/>
    <cellStyle name="Comma 2 2 20 5" xfId="1291"/>
    <cellStyle name="Comma 2 2 21" xfId="1292"/>
    <cellStyle name="Comma 2 2 21 2" xfId="1293"/>
    <cellStyle name="Comma 2 2 21 3" xfId="1294"/>
    <cellStyle name="Comma 2 2 21 4" xfId="1295"/>
    <cellStyle name="Comma 2 2 21 5" xfId="1296"/>
    <cellStyle name="Comma 2 2 22" xfId="1297"/>
    <cellStyle name="Comma 2 2 22 2" xfId="1298"/>
    <cellStyle name="Comma 2 2 22 3" xfId="1299"/>
    <cellStyle name="Comma 2 2 22 4" xfId="1300"/>
    <cellStyle name="Comma 2 2 22 5" xfId="1301"/>
    <cellStyle name="Comma 2 2 23" xfId="1302"/>
    <cellStyle name="Comma 2 2 23 2" xfId="1303"/>
    <cellStyle name="Comma 2 2 23 3" xfId="1304"/>
    <cellStyle name="Comma 2 2 23 4" xfId="1305"/>
    <cellStyle name="Comma 2 2 23 5" xfId="1306"/>
    <cellStyle name="Comma 2 2 24" xfId="1307"/>
    <cellStyle name="Comma 2 2 25" xfId="1308"/>
    <cellStyle name="Comma 2 2 26" xfId="1309"/>
    <cellStyle name="Comma 2 2 27" xfId="1310"/>
    <cellStyle name="Comma 2 2 28" xfId="1311"/>
    <cellStyle name="Comma 2 2 29" xfId="1312"/>
    <cellStyle name="Comma 2 2 3" xfId="340"/>
    <cellStyle name="Comma 2 2 3 10" xfId="1314"/>
    <cellStyle name="Comma 2 2 3 11" xfId="1315"/>
    <cellStyle name="Comma 2 2 3 12" xfId="1316"/>
    <cellStyle name="Comma 2 2 3 13" xfId="1317"/>
    <cellStyle name="Comma 2 2 3 14" xfId="1318"/>
    <cellStyle name="Comma 2 2 3 15" xfId="1313"/>
    <cellStyle name="Comma 2 2 3 2" xfId="1319"/>
    <cellStyle name="Comma 2 2 3 2 2" xfId="1320"/>
    <cellStyle name="Comma 2 2 3 2 3" xfId="1321"/>
    <cellStyle name="Comma 2 2 3 2 4" xfId="1322"/>
    <cellStyle name="Comma 2 2 3 2 5" xfId="1323"/>
    <cellStyle name="Comma 2 2 3 3" xfId="1324"/>
    <cellStyle name="Comma 2 2 3 3 2" xfId="1325"/>
    <cellStyle name="Comma 2 2 3 3 3" xfId="1326"/>
    <cellStyle name="Comma 2 2 3 3 4" xfId="1327"/>
    <cellStyle name="Comma 2 2 3 3 5" xfId="1328"/>
    <cellStyle name="Comma 2 2 3 4" xfId="1329"/>
    <cellStyle name="Comma 2 2 3 4 2" xfId="1330"/>
    <cellStyle name="Comma 2 2 3 4 3" xfId="1331"/>
    <cellStyle name="Comma 2 2 3 4 4" xfId="1332"/>
    <cellStyle name="Comma 2 2 3 4 5" xfId="1333"/>
    <cellStyle name="Comma 2 2 3 5" xfId="1334"/>
    <cellStyle name="Comma 2 2 3 5 2" xfId="1335"/>
    <cellStyle name="Comma 2 2 3 5 3" xfId="1336"/>
    <cellStyle name="Comma 2 2 3 5 4" xfId="1337"/>
    <cellStyle name="Comma 2 2 3 5 5" xfId="1338"/>
    <cellStyle name="Comma 2 2 3 6" xfId="1339"/>
    <cellStyle name="Comma 2 2 3 6 2" xfId="1340"/>
    <cellStyle name="Comma 2 2 3 6 3" xfId="1341"/>
    <cellStyle name="Comma 2 2 3 6 4" xfId="1342"/>
    <cellStyle name="Comma 2 2 3 6 5" xfId="1343"/>
    <cellStyle name="Comma 2 2 3 7" xfId="1344"/>
    <cellStyle name="Comma 2 2 3 7 2" xfId="1345"/>
    <cellStyle name="Comma 2 2 3 7 3" xfId="1346"/>
    <cellStyle name="Comma 2 2 3 7 4" xfId="1347"/>
    <cellStyle name="Comma 2 2 3 7 5" xfId="1348"/>
    <cellStyle name="Comma 2 2 3 8" xfId="1349"/>
    <cellStyle name="Comma 2 2 3 8 2" xfId="1350"/>
    <cellStyle name="Comma 2 2 3 8 3" xfId="1351"/>
    <cellStyle name="Comma 2 2 3 8 4" xfId="1352"/>
    <cellStyle name="Comma 2 2 3 8 5" xfId="1353"/>
    <cellStyle name="Comma 2 2 3 9" xfId="1354"/>
    <cellStyle name="Comma 2 2 30" xfId="62649"/>
    <cellStyle name="Comma 2 2 4" xfId="1355"/>
    <cellStyle name="Comma 2 2 4 10" xfId="1356"/>
    <cellStyle name="Comma 2 2 4 11" xfId="1357"/>
    <cellStyle name="Comma 2 2 4 12" xfId="1358"/>
    <cellStyle name="Comma 2 2 4 13" xfId="1359"/>
    <cellStyle name="Comma 2 2 4 14" xfId="1360"/>
    <cellStyle name="Comma 2 2 4 2" xfId="1361"/>
    <cellStyle name="Comma 2 2 4 2 2" xfId="1362"/>
    <cellStyle name="Comma 2 2 4 2 3" xfId="1363"/>
    <cellStyle name="Comma 2 2 4 2 4" xfId="1364"/>
    <cellStyle name="Comma 2 2 4 2 5" xfId="1365"/>
    <cellStyle name="Comma 2 2 4 3" xfId="1366"/>
    <cellStyle name="Comma 2 2 4 3 2" xfId="1367"/>
    <cellStyle name="Comma 2 2 4 3 3" xfId="1368"/>
    <cellStyle name="Comma 2 2 4 3 4" xfId="1369"/>
    <cellStyle name="Comma 2 2 4 3 5" xfId="1370"/>
    <cellStyle name="Comma 2 2 4 4" xfId="1371"/>
    <cellStyle name="Comma 2 2 4 4 2" xfId="1372"/>
    <cellStyle name="Comma 2 2 4 4 3" xfId="1373"/>
    <cellStyle name="Comma 2 2 4 4 4" xfId="1374"/>
    <cellStyle name="Comma 2 2 4 4 5" xfId="1375"/>
    <cellStyle name="Comma 2 2 4 5" xfId="1376"/>
    <cellStyle name="Comma 2 2 4 5 2" xfId="1377"/>
    <cellStyle name="Comma 2 2 4 5 3" xfId="1378"/>
    <cellStyle name="Comma 2 2 4 5 4" xfId="1379"/>
    <cellStyle name="Comma 2 2 4 5 5" xfId="1380"/>
    <cellStyle name="Comma 2 2 4 6" xfId="1381"/>
    <cellStyle name="Comma 2 2 4 6 2" xfId="1382"/>
    <cellStyle name="Comma 2 2 4 6 3" xfId="1383"/>
    <cellStyle name="Comma 2 2 4 6 4" xfId="1384"/>
    <cellStyle name="Comma 2 2 4 6 5" xfId="1385"/>
    <cellStyle name="Comma 2 2 4 7" xfId="1386"/>
    <cellStyle name="Comma 2 2 4 7 2" xfId="1387"/>
    <cellStyle name="Comma 2 2 4 7 3" xfId="1388"/>
    <cellStyle name="Comma 2 2 4 7 4" xfId="1389"/>
    <cellStyle name="Comma 2 2 4 7 5" xfId="1390"/>
    <cellStyle name="Comma 2 2 4 8" xfId="1391"/>
    <cellStyle name="Comma 2 2 4 8 2" xfId="1392"/>
    <cellStyle name="Comma 2 2 4 8 3" xfId="1393"/>
    <cellStyle name="Comma 2 2 4 8 4" xfId="1394"/>
    <cellStyle name="Comma 2 2 4 8 5" xfId="1395"/>
    <cellStyle name="Comma 2 2 4 9" xfId="1396"/>
    <cellStyle name="Comma 2 2 5" xfId="1397"/>
    <cellStyle name="Comma 2 2 5 10" xfId="1398"/>
    <cellStyle name="Comma 2 2 5 11" xfId="1399"/>
    <cellStyle name="Comma 2 2 5 12" xfId="1400"/>
    <cellStyle name="Comma 2 2 5 13" xfId="1401"/>
    <cellStyle name="Comma 2 2 5 14" xfId="1402"/>
    <cellStyle name="Comma 2 2 5 2" xfId="1403"/>
    <cellStyle name="Comma 2 2 5 2 2" xfId="1404"/>
    <cellStyle name="Comma 2 2 5 2 3" xfId="1405"/>
    <cellStyle name="Comma 2 2 5 2 4" xfId="1406"/>
    <cellStyle name="Comma 2 2 5 2 5" xfId="1407"/>
    <cellStyle name="Comma 2 2 5 3" xfId="1408"/>
    <cellStyle name="Comma 2 2 5 3 2" xfId="1409"/>
    <cellStyle name="Comma 2 2 5 3 3" xfId="1410"/>
    <cellStyle name="Comma 2 2 5 3 4" xfId="1411"/>
    <cellStyle name="Comma 2 2 5 3 5" xfId="1412"/>
    <cellStyle name="Comma 2 2 5 4" xfId="1413"/>
    <cellStyle name="Comma 2 2 5 4 2" xfId="1414"/>
    <cellStyle name="Comma 2 2 5 4 3" xfId="1415"/>
    <cellStyle name="Comma 2 2 5 4 4" xfId="1416"/>
    <cellStyle name="Comma 2 2 5 4 5" xfId="1417"/>
    <cellStyle name="Comma 2 2 5 5" xfId="1418"/>
    <cellStyle name="Comma 2 2 5 5 2" xfId="1419"/>
    <cellStyle name="Comma 2 2 5 5 3" xfId="1420"/>
    <cellStyle name="Comma 2 2 5 5 4" xfId="1421"/>
    <cellStyle name="Comma 2 2 5 5 5" xfId="1422"/>
    <cellStyle name="Comma 2 2 5 6" xfId="1423"/>
    <cellStyle name="Comma 2 2 5 6 2" xfId="1424"/>
    <cellStyle name="Comma 2 2 5 6 3" xfId="1425"/>
    <cellStyle name="Comma 2 2 5 6 4" xfId="1426"/>
    <cellStyle name="Comma 2 2 5 6 5" xfId="1427"/>
    <cellStyle name="Comma 2 2 5 7" xfId="1428"/>
    <cellStyle name="Comma 2 2 5 7 2" xfId="1429"/>
    <cellStyle name="Comma 2 2 5 7 3" xfId="1430"/>
    <cellStyle name="Comma 2 2 5 7 4" xfId="1431"/>
    <cellStyle name="Comma 2 2 5 7 5" xfId="1432"/>
    <cellStyle name="Comma 2 2 5 8" xfId="1433"/>
    <cellStyle name="Comma 2 2 5 8 2" xfId="1434"/>
    <cellStyle name="Comma 2 2 5 8 3" xfId="1435"/>
    <cellStyle name="Comma 2 2 5 8 4" xfId="1436"/>
    <cellStyle name="Comma 2 2 5 8 5" xfId="1437"/>
    <cellStyle name="Comma 2 2 5 9" xfId="1438"/>
    <cellStyle name="Comma 2 2 6" xfId="1439"/>
    <cellStyle name="Comma 2 2 6 10" xfId="1440"/>
    <cellStyle name="Comma 2 2 6 11" xfId="1441"/>
    <cellStyle name="Comma 2 2 6 12" xfId="1442"/>
    <cellStyle name="Comma 2 2 6 13" xfId="1443"/>
    <cellStyle name="Comma 2 2 6 14" xfId="1444"/>
    <cellStyle name="Comma 2 2 6 2" xfId="1445"/>
    <cellStyle name="Comma 2 2 6 2 2" xfId="1446"/>
    <cellStyle name="Comma 2 2 6 2 3" xfId="1447"/>
    <cellStyle name="Comma 2 2 6 2 4" xfId="1448"/>
    <cellStyle name="Comma 2 2 6 2 5" xfId="1449"/>
    <cellStyle name="Comma 2 2 6 3" xfId="1450"/>
    <cellStyle name="Comma 2 2 6 3 2" xfId="1451"/>
    <cellStyle name="Comma 2 2 6 3 3" xfId="1452"/>
    <cellStyle name="Comma 2 2 6 3 4" xfId="1453"/>
    <cellStyle name="Comma 2 2 6 3 5" xfId="1454"/>
    <cellStyle name="Comma 2 2 6 4" xfId="1455"/>
    <cellStyle name="Comma 2 2 6 4 2" xfId="1456"/>
    <cellStyle name="Comma 2 2 6 4 3" xfId="1457"/>
    <cellStyle name="Comma 2 2 6 4 4" xfId="1458"/>
    <cellStyle name="Comma 2 2 6 4 5" xfId="1459"/>
    <cellStyle name="Comma 2 2 6 5" xfId="1460"/>
    <cellStyle name="Comma 2 2 6 5 2" xfId="1461"/>
    <cellStyle name="Comma 2 2 6 5 3" xfId="1462"/>
    <cellStyle name="Comma 2 2 6 5 4" xfId="1463"/>
    <cellStyle name="Comma 2 2 6 5 5" xfId="1464"/>
    <cellStyle name="Comma 2 2 6 6" xfId="1465"/>
    <cellStyle name="Comma 2 2 6 6 2" xfId="1466"/>
    <cellStyle name="Comma 2 2 6 6 3" xfId="1467"/>
    <cellStyle name="Comma 2 2 6 6 4" xfId="1468"/>
    <cellStyle name="Comma 2 2 6 6 5" xfId="1469"/>
    <cellStyle name="Comma 2 2 6 7" xfId="1470"/>
    <cellStyle name="Comma 2 2 6 7 2" xfId="1471"/>
    <cellStyle name="Comma 2 2 6 7 3" xfId="1472"/>
    <cellStyle name="Comma 2 2 6 7 4" xfId="1473"/>
    <cellStyle name="Comma 2 2 6 7 5" xfId="1474"/>
    <cellStyle name="Comma 2 2 6 8" xfId="1475"/>
    <cellStyle name="Comma 2 2 6 8 2" xfId="1476"/>
    <cellStyle name="Comma 2 2 6 8 3" xfId="1477"/>
    <cellStyle name="Comma 2 2 6 8 4" xfId="1478"/>
    <cellStyle name="Comma 2 2 6 8 5" xfId="1479"/>
    <cellStyle name="Comma 2 2 6 9" xfId="1480"/>
    <cellStyle name="Comma 2 2 7" xfId="1481"/>
    <cellStyle name="Comma 2 2 7 10" xfId="1482"/>
    <cellStyle name="Comma 2 2 7 11" xfId="1483"/>
    <cellStyle name="Comma 2 2 7 12" xfId="1484"/>
    <cellStyle name="Comma 2 2 7 13" xfId="1485"/>
    <cellStyle name="Comma 2 2 7 14" xfId="1486"/>
    <cellStyle name="Comma 2 2 7 2" xfId="1487"/>
    <cellStyle name="Comma 2 2 7 2 2" xfId="1488"/>
    <cellStyle name="Comma 2 2 7 2 3" xfId="1489"/>
    <cellStyle name="Comma 2 2 7 2 4" xfId="1490"/>
    <cellStyle name="Comma 2 2 7 2 5" xfId="1491"/>
    <cellStyle name="Comma 2 2 7 3" xfId="1492"/>
    <cellStyle name="Comma 2 2 7 3 2" xfId="1493"/>
    <cellStyle name="Comma 2 2 7 3 3" xfId="1494"/>
    <cellStyle name="Comma 2 2 7 3 4" xfId="1495"/>
    <cellStyle name="Comma 2 2 7 3 5" xfId="1496"/>
    <cellStyle name="Comma 2 2 7 4" xfId="1497"/>
    <cellStyle name="Comma 2 2 7 4 2" xfId="1498"/>
    <cellStyle name="Comma 2 2 7 4 3" xfId="1499"/>
    <cellStyle name="Comma 2 2 7 4 4" xfId="1500"/>
    <cellStyle name="Comma 2 2 7 4 5" xfId="1501"/>
    <cellStyle name="Comma 2 2 7 5" xfId="1502"/>
    <cellStyle name="Comma 2 2 7 5 2" xfId="1503"/>
    <cellStyle name="Comma 2 2 7 5 3" xfId="1504"/>
    <cellStyle name="Comma 2 2 7 5 4" xfId="1505"/>
    <cellStyle name="Comma 2 2 7 5 5" xfId="1506"/>
    <cellStyle name="Comma 2 2 7 6" xfId="1507"/>
    <cellStyle name="Comma 2 2 7 6 2" xfId="1508"/>
    <cellStyle name="Comma 2 2 7 6 3" xfId="1509"/>
    <cellStyle name="Comma 2 2 7 6 4" xfId="1510"/>
    <cellStyle name="Comma 2 2 7 6 5" xfId="1511"/>
    <cellStyle name="Comma 2 2 7 7" xfId="1512"/>
    <cellStyle name="Comma 2 2 7 7 2" xfId="1513"/>
    <cellStyle name="Comma 2 2 7 7 3" xfId="1514"/>
    <cellStyle name="Comma 2 2 7 7 4" xfId="1515"/>
    <cellStyle name="Comma 2 2 7 7 5" xfId="1516"/>
    <cellStyle name="Comma 2 2 7 8" xfId="1517"/>
    <cellStyle name="Comma 2 2 7 8 2" xfId="1518"/>
    <cellStyle name="Comma 2 2 7 8 3" xfId="1519"/>
    <cellStyle name="Comma 2 2 7 8 4" xfId="1520"/>
    <cellStyle name="Comma 2 2 7 8 5" xfId="1521"/>
    <cellStyle name="Comma 2 2 7 9" xfId="1522"/>
    <cellStyle name="Comma 2 2 8" xfId="1523"/>
    <cellStyle name="Comma 2 2 8 10" xfId="1524"/>
    <cellStyle name="Comma 2 2 8 11" xfId="1525"/>
    <cellStyle name="Comma 2 2 8 12" xfId="1526"/>
    <cellStyle name="Comma 2 2 8 13" xfId="1527"/>
    <cellStyle name="Comma 2 2 8 14" xfId="1528"/>
    <cellStyle name="Comma 2 2 8 2" xfId="1529"/>
    <cellStyle name="Comma 2 2 8 2 2" xfId="1530"/>
    <cellStyle name="Comma 2 2 8 2 3" xfId="1531"/>
    <cellStyle name="Comma 2 2 8 2 4" xfId="1532"/>
    <cellStyle name="Comma 2 2 8 2 5" xfId="1533"/>
    <cellStyle name="Comma 2 2 8 3" xfId="1534"/>
    <cellStyle name="Comma 2 2 8 3 2" xfId="1535"/>
    <cellStyle name="Comma 2 2 8 3 3" xfId="1536"/>
    <cellStyle name="Comma 2 2 8 3 4" xfId="1537"/>
    <cellStyle name="Comma 2 2 8 3 5" xfId="1538"/>
    <cellStyle name="Comma 2 2 8 4" xfId="1539"/>
    <cellStyle name="Comma 2 2 8 4 2" xfId="1540"/>
    <cellStyle name="Comma 2 2 8 4 3" xfId="1541"/>
    <cellStyle name="Comma 2 2 8 4 4" xfId="1542"/>
    <cellStyle name="Comma 2 2 8 4 5" xfId="1543"/>
    <cellStyle name="Comma 2 2 8 5" xfId="1544"/>
    <cellStyle name="Comma 2 2 8 5 2" xfId="1545"/>
    <cellStyle name="Comma 2 2 8 5 3" xfId="1546"/>
    <cellStyle name="Comma 2 2 8 5 4" xfId="1547"/>
    <cellStyle name="Comma 2 2 8 5 5" xfId="1548"/>
    <cellStyle name="Comma 2 2 8 6" xfId="1549"/>
    <cellStyle name="Comma 2 2 8 6 2" xfId="1550"/>
    <cellStyle name="Comma 2 2 8 6 3" xfId="1551"/>
    <cellStyle name="Comma 2 2 8 6 4" xfId="1552"/>
    <cellStyle name="Comma 2 2 8 6 5" xfId="1553"/>
    <cellStyle name="Comma 2 2 8 7" xfId="1554"/>
    <cellStyle name="Comma 2 2 8 7 2" xfId="1555"/>
    <cellStyle name="Comma 2 2 8 7 3" xfId="1556"/>
    <cellStyle name="Comma 2 2 8 7 4" xfId="1557"/>
    <cellStyle name="Comma 2 2 8 7 5" xfId="1558"/>
    <cellStyle name="Comma 2 2 8 8" xfId="1559"/>
    <cellStyle name="Comma 2 2 8 8 2" xfId="1560"/>
    <cellStyle name="Comma 2 2 8 8 3" xfId="1561"/>
    <cellStyle name="Comma 2 2 8 8 4" xfId="1562"/>
    <cellStyle name="Comma 2 2 8 8 5" xfId="1563"/>
    <cellStyle name="Comma 2 2 8 9" xfId="1564"/>
    <cellStyle name="Comma 2 2 9" xfId="1565"/>
    <cellStyle name="Comma 2 2 9 10" xfId="1566"/>
    <cellStyle name="Comma 2 2 9 11" xfId="1567"/>
    <cellStyle name="Comma 2 2 9 12" xfId="1568"/>
    <cellStyle name="Comma 2 2 9 13" xfId="1569"/>
    <cellStyle name="Comma 2 2 9 14" xfId="1570"/>
    <cellStyle name="Comma 2 2 9 2" xfId="1571"/>
    <cellStyle name="Comma 2 2 9 2 2" xfId="1572"/>
    <cellStyle name="Comma 2 2 9 2 3" xfId="1573"/>
    <cellStyle name="Comma 2 2 9 2 4" xfId="1574"/>
    <cellStyle name="Comma 2 2 9 2 5" xfId="1575"/>
    <cellStyle name="Comma 2 2 9 3" xfId="1576"/>
    <cellStyle name="Comma 2 2 9 3 2" xfId="1577"/>
    <cellStyle name="Comma 2 2 9 3 3" xfId="1578"/>
    <cellStyle name="Comma 2 2 9 3 4" xfId="1579"/>
    <cellStyle name="Comma 2 2 9 3 5" xfId="1580"/>
    <cellStyle name="Comma 2 2 9 4" xfId="1581"/>
    <cellStyle name="Comma 2 2 9 4 2" xfId="1582"/>
    <cellStyle name="Comma 2 2 9 4 3" xfId="1583"/>
    <cellStyle name="Comma 2 2 9 4 4" xfId="1584"/>
    <cellStyle name="Comma 2 2 9 4 5" xfId="1585"/>
    <cellStyle name="Comma 2 2 9 5" xfId="1586"/>
    <cellStyle name="Comma 2 2 9 5 2" xfId="1587"/>
    <cellStyle name="Comma 2 2 9 5 3" xfId="1588"/>
    <cellStyle name="Comma 2 2 9 5 4" xfId="1589"/>
    <cellStyle name="Comma 2 2 9 5 5" xfId="1590"/>
    <cellStyle name="Comma 2 2 9 6" xfId="1591"/>
    <cellStyle name="Comma 2 2 9 6 2" xfId="1592"/>
    <cellStyle name="Comma 2 2 9 6 3" xfId="1593"/>
    <cellStyle name="Comma 2 2 9 6 4" xfId="1594"/>
    <cellStyle name="Comma 2 2 9 6 5" xfId="1595"/>
    <cellStyle name="Comma 2 2 9 7" xfId="1596"/>
    <cellStyle name="Comma 2 2 9 7 2" xfId="1597"/>
    <cellStyle name="Comma 2 2 9 7 3" xfId="1598"/>
    <cellStyle name="Comma 2 2 9 7 4" xfId="1599"/>
    <cellStyle name="Comma 2 2 9 7 5" xfId="1600"/>
    <cellStyle name="Comma 2 2 9 8" xfId="1601"/>
    <cellStyle name="Comma 2 2 9 8 2" xfId="1602"/>
    <cellStyle name="Comma 2 2 9 8 3" xfId="1603"/>
    <cellStyle name="Comma 2 2 9 8 4" xfId="1604"/>
    <cellStyle name="Comma 2 2 9 8 5" xfId="1605"/>
    <cellStyle name="Comma 2 2 9 9" xfId="1606"/>
    <cellStyle name="Comma 2 20" xfId="1607"/>
    <cellStyle name="Comma 2 20 10" xfId="1608"/>
    <cellStyle name="Comma 2 20 11" xfId="1609"/>
    <cellStyle name="Comma 2 20 12" xfId="1610"/>
    <cellStyle name="Comma 2 20 13" xfId="1611"/>
    <cellStyle name="Comma 2 20 14" xfId="1612"/>
    <cellStyle name="Comma 2 20 2" xfId="1613"/>
    <cellStyle name="Comma 2 20 2 2" xfId="1614"/>
    <cellStyle name="Comma 2 20 2 3" xfId="1615"/>
    <cellStyle name="Comma 2 20 2 4" xfId="1616"/>
    <cellStyle name="Comma 2 20 2 5" xfId="1617"/>
    <cellStyle name="Comma 2 20 3" xfId="1618"/>
    <cellStyle name="Comma 2 20 3 2" xfId="1619"/>
    <cellStyle name="Comma 2 20 3 3" xfId="1620"/>
    <cellStyle name="Comma 2 20 3 4" xfId="1621"/>
    <cellStyle name="Comma 2 20 3 5" xfId="1622"/>
    <cellStyle name="Comma 2 20 4" xfId="1623"/>
    <cellStyle name="Comma 2 20 4 2" xfId="1624"/>
    <cellStyle name="Comma 2 20 4 3" xfId="1625"/>
    <cellStyle name="Comma 2 20 4 4" xfId="1626"/>
    <cellStyle name="Comma 2 20 4 5" xfId="1627"/>
    <cellStyle name="Comma 2 20 5" xfId="1628"/>
    <cellStyle name="Comma 2 20 5 2" xfId="1629"/>
    <cellStyle name="Comma 2 20 5 3" xfId="1630"/>
    <cellStyle name="Comma 2 20 5 4" xfId="1631"/>
    <cellStyle name="Comma 2 20 5 5" xfId="1632"/>
    <cellStyle name="Comma 2 20 6" xfId="1633"/>
    <cellStyle name="Comma 2 20 6 2" xfId="1634"/>
    <cellStyle name="Comma 2 20 6 3" xfId="1635"/>
    <cellStyle name="Comma 2 20 6 4" xfId="1636"/>
    <cellStyle name="Comma 2 20 6 5" xfId="1637"/>
    <cellStyle name="Comma 2 20 7" xfId="1638"/>
    <cellStyle name="Comma 2 20 7 2" xfId="1639"/>
    <cellStyle name="Comma 2 20 7 3" xfId="1640"/>
    <cellStyle name="Comma 2 20 7 4" xfId="1641"/>
    <cellStyle name="Comma 2 20 7 5" xfId="1642"/>
    <cellStyle name="Comma 2 20 8" xfId="1643"/>
    <cellStyle name="Comma 2 20 8 2" xfId="1644"/>
    <cellStyle name="Comma 2 20 8 3" xfId="1645"/>
    <cellStyle name="Comma 2 20 8 4" xfId="1646"/>
    <cellStyle name="Comma 2 20 8 5" xfId="1647"/>
    <cellStyle name="Comma 2 20 9" xfId="1648"/>
    <cellStyle name="Comma 2 21" xfId="1649"/>
    <cellStyle name="Comma 2 21 10" xfId="1650"/>
    <cellStyle name="Comma 2 21 11" xfId="1651"/>
    <cellStyle name="Comma 2 21 12" xfId="1652"/>
    <cellStyle name="Comma 2 21 13" xfId="1653"/>
    <cellStyle name="Comma 2 21 14" xfId="1654"/>
    <cellStyle name="Comma 2 21 2" xfId="1655"/>
    <cellStyle name="Comma 2 21 2 2" xfId="1656"/>
    <cellStyle name="Comma 2 21 2 3" xfId="1657"/>
    <cellStyle name="Comma 2 21 2 4" xfId="1658"/>
    <cellStyle name="Comma 2 21 2 5" xfId="1659"/>
    <cellStyle name="Comma 2 21 3" xfId="1660"/>
    <cellStyle name="Comma 2 21 3 2" xfId="1661"/>
    <cellStyle name="Comma 2 21 3 3" xfId="1662"/>
    <cellStyle name="Comma 2 21 3 4" xfId="1663"/>
    <cellStyle name="Comma 2 21 3 5" xfId="1664"/>
    <cellStyle name="Comma 2 21 4" xfId="1665"/>
    <cellStyle name="Comma 2 21 4 2" xfId="1666"/>
    <cellStyle name="Comma 2 21 4 3" xfId="1667"/>
    <cellStyle name="Comma 2 21 4 4" xfId="1668"/>
    <cellStyle name="Comma 2 21 4 5" xfId="1669"/>
    <cellStyle name="Comma 2 21 5" xfId="1670"/>
    <cellStyle name="Comma 2 21 5 2" xfId="1671"/>
    <cellStyle name="Comma 2 21 5 3" xfId="1672"/>
    <cellStyle name="Comma 2 21 5 4" xfId="1673"/>
    <cellStyle name="Comma 2 21 5 5" xfId="1674"/>
    <cellStyle name="Comma 2 21 6" xfId="1675"/>
    <cellStyle name="Comma 2 21 6 2" xfId="1676"/>
    <cellStyle name="Comma 2 21 6 3" xfId="1677"/>
    <cellStyle name="Comma 2 21 6 4" xfId="1678"/>
    <cellStyle name="Comma 2 21 6 5" xfId="1679"/>
    <cellStyle name="Comma 2 21 7" xfId="1680"/>
    <cellStyle name="Comma 2 21 7 2" xfId="1681"/>
    <cellStyle name="Comma 2 21 7 3" xfId="1682"/>
    <cellStyle name="Comma 2 21 7 4" xfId="1683"/>
    <cellStyle name="Comma 2 21 7 5" xfId="1684"/>
    <cellStyle name="Comma 2 21 8" xfId="1685"/>
    <cellStyle name="Comma 2 21 8 2" xfId="1686"/>
    <cellStyle name="Comma 2 21 8 3" xfId="1687"/>
    <cellStyle name="Comma 2 21 8 4" xfId="1688"/>
    <cellStyle name="Comma 2 21 8 5" xfId="1689"/>
    <cellStyle name="Comma 2 21 9" xfId="1690"/>
    <cellStyle name="Comma 2 22" xfId="1691"/>
    <cellStyle name="Comma 2 22 10" xfId="1692"/>
    <cellStyle name="Comma 2 22 11" xfId="1693"/>
    <cellStyle name="Comma 2 22 12" xfId="1694"/>
    <cellStyle name="Comma 2 22 13" xfId="1695"/>
    <cellStyle name="Comma 2 22 14" xfId="1696"/>
    <cellStyle name="Comma 2 22 2" xfId="1697"/>
    <cellStyle name="Comma 2 22 2 2" xfId="1698"/>
    <cellStyle name="Comma 2 22 2 3" xfId="1699"/>
    <cellStyle name="Comma 2 22 2 4" xfId="1700"/>
    <cellStyle name="Comma 2 22 2 5" xfId="1701"/>
    <cellStyle name="Comma 2 22 3" xfId="1702"/>
    <cellStyle name="Comma 2 22 3 2" xfId="1703"/>
    <cellStyle name="Comma 2 22 3 3" xfId="1704"/>
    <cellStyle name="Comma 2 22 3 4" xfId="1705"/>
    <cellStyle name="Comma 2 22 3 5" xfId="1706"/>
    <cellStyle name="Comma 2 22 4" xfId="1707"/>
    <cellStyle name="Comma 2 22 4 2" xfId="1708"/>
    <cellStyle name="Comma 2 22 4 3" xfId="1709"/>
    <cellStyle name="Comma 2 22 4 4" xfId="1710"/>
    <cellStyle name="Comma 2 22 4 5" xfId="1711"/>
    <cellStyle name="Comma 2 22 5" xfId="1712"/>
    <cellStyle name="Comma 2 22 5 2" xfId="1713"/>
    <cellStyle name="Comma 2 22 5 3" xfId="1714"/>
    <cellStyle name="Comma 2 22 5 4" xfId="1715"/>
    <cellStyle name="Comma 2 22 5 5" xfId="1716"/>
    <cellStyle name="Comma 2 22 6" xfId="1717"/>
    <cellStyle name="Comma 2 22 6 2" xfId="1718"/>
    <cellStyle name="Comma 2 22 6 3" xfId="1719"/>
    <cellStyle name="Comma 2 22 6 4" xfId="1720"/>
    <cellStyle name="Comma 2 22 6 5" xfId="1721"/>
    <cellStyle name="Comma 2 22 7" xfId="1722"/>
    <cellStyle name="Comma 2 22 7 2" xfId="1723"/>
    <cellStyle name="Comma 2 22 7 3" xfId="1724"/>
    <cellStyle name="Comma 2 22 7 4" xfId="1725"/>
    <cellStyle name="Comma 2 22 7 5" xfId="1726"/>
    <cellStyle name="Comma 2 22 8" xfId="1727"/>
    <cellStyle name="Comma 2 22 8 2" xfId="1728"/>
    <cellStyle name="Comma 2 22 8 3" xfId="1729"/>
    <cellStyle name="Comma 2 22 8 4" xfId="1730"/>
    <cellStyle name="Comma 2 22 8 5" xfId="1731"/>
    <cellStyle name="Comma 2 22 9" xfId="1732"/>
    <cellStyle name="Comma 2 23" xfId="1733"/>
    <cellStyle name="Comma 2 23 10" xfId="1734"/>
    <cellStyle name="Comma 2 23 11" xfId="1735"/>
    <cellStyle name="Comma 2 23 12" xfId="1736"/>
    <cellStyle name="Comma 2 23 13" xfId="1737"/>
    <cellStyle name="Comma 2 23 2" xfId="1738"/>
    <cellStyle name="Comma 2 23 2 2" xfId="1739"/>
    <cellStyle name="Comma 2 23 2 3" xfId="1740"/>
    <cellStyle name="Comma 2 23 2 4" xfId="1741"/>
    <cellStyle name="Comma 2 23 2 5" xfId="1742"/>
    <cellStyle name="Comma 2 23 3" xfId="1743"/>
    <cellStyle name="Comma 2 23 3 2" xfId="1744"/>
    <cellStyle name="Comma 2 23 3 3" xfId="1745"/>
    <cellStyle name="Comma 2 23 3 4" xfId="1746"/>
    <cellStyle name="Comma 2 23 3 5" xfId="1747"/>
    <cellStyle name="Comma 2 23 4" xfId="1748"/>
    <cellStyle name="Comma 2 23 4 2" xfId="1749"/>
    <cellStyle name="Comma 2 23 4 3" xfId="1750"/>
    <cellStyle name="Comma 2 23 4 4" xfId="1751"/>
    <cellStyle name="Comma 2 23 4 5" xfId="1752"/>
    <cellStyle name="Comma 2 23 5" xfId="1753"/>
    <cellStyle name="Comma 2 23 5 2" xfId="1754"/>
    <cellStyle name="Comma 2 23 5 3" xfId="1755"/>
    <cellStyle name="Comma 2 23 5 4" xfId="1756"/>
    <cellStyle name="Comma 2 23 5 5" xfId="1757"/>
    <cellStyle name="Comma 2 23 6" xfId="1758"/>
    <cellStyle name="Comma 2 23 6 2" xfId="1759"/>
    <cellStyle name="Comma 2 23 6 3" xfId="1760"/>
    <cellStyle name="Comma 2 23 6 4" xfId="1761"/>
    <cellStyle name="Comma 2 23 6 5" xfId="1762"/>
    <cellStyle name="Comma 2 23 7" xfId="1763"/>
    <cellStyle name="Comma 2 23 7 2" xfId="1764"/>
    <cellStyle name="Comma 2 23 7 3" xfId="1765"/>
    <cellStyle name="Comma 2 23 7 4" xfId="1766"/>
    <cellStyle name="Comma 2 23 7 5" xfId="1767"/>
    <cellStyle name="Comma 2 23 8" xfId="1768"/>
    <cellStyle name="Comma 2 23 8 2" xfId="1769"/>
    <cellStyle name="Comma 2 23 8 3" xfId="1770"/>
    <cellStyle name="Comma 2 23 8 4" xfId="1771"/>
    <cellStyle name="Comma 2 23 8 5" xfId="1772"/>
    <cellStyle name="Comma 2 23 9" xfId="1773"/>
    <cellStyle name="Comma 2 24" xfId="1774"/>
    <cellStyle name="Comma 2 24 10" xfId="1775"/>
    <cellStyle name="Comma 2 24 11" xfId="1776"/>
    <cellStyle name="Comma 2 24 12" xfId="1777"/>
    <cellStyle name="Comma 2 24 13" xfId="1778"/>
    <cellStyle name="Comma 2 24 2" xfId="1779"/>
    <cellStyle name="Comma 2 24 2 2" xfId="1780"/>
    <cellStyle name="Comma 2 24 2 3" xfId="1781"/>
    <cellStyle name="Comma 2 24 2 4" xfId="1782"/>
    <cellStyle name="Comma 2 24 2 5" xfId="1783"/>
    <cellStyle name="Comma 2 24 3" xfId="1784"/>
    <cellStyle name="Comma 2 24 3 2" xfId="1785"/>
    <cellStyle name="Comma 2 24 3 3" xfId="1786"/>
    <cellStyle name="Comma 2 24 3 4" xfId="1787"/>
    <cellStyle name="Comma 2 24 3 5" xfId="1788"/>
    <cellStyle name="Comma 2 24 4" xfId="1789"/>
    <cellStyle name="Comma 2 24 4 2" xfId="1790"/>
    <cellStyle name="Comma 2 24 4 3" xfId="1791"/>
    <cellStyle name="Comma 2 24 4 4" xfId="1792"/>
    <cellStyle name="Comma 2 24 4 5" xfId="1793"/>
    <cellStyle name="Comma 2 24 5" xfId="1794"/>
    <cellStyle name="Comma 2 24 5 2" xfId="1795"/>
    <cellStyle name="Comma 2 24 5 3" xfId="1796"/>
    <cellStyle name="Comma 2 24 5 4" xfId="1797"/>
    <cellStyle name="Comma 2 24 5 5" xfId="1798"/>
    <cellStyle name="Comma 2 24 6" xfId="1799"/>
    <cellStyle name="Comma 2 24 6 2" xfId="1800"/>
    <cellStyle name="Comma 2 24 6 3" xfId="1801"/>
    <cellStyle name="Comma 2 24 6 4" xfId="1802"/>
    <cellStyle name="Comma 2 24 6 5" xfId="1803"/>
    <cellStyle name="Comma 2 24 7" xfId="1804"/>
    <cellStyle name="Comma 2 24 7 2" xfId="1805"/>
    <cellStyle name="Comma 2 24 7 3" xfId="1806"/>
    <cellStyle name="Comma 2 24 7 4" xfId="1807"/>
    <cellStyle name="Comma 2 24 7 5" xfId="1808"/>
    <cellStyle name="Comma 2 24 8" xfId="1809"/>
    <cellStyle name="Comma 2 24 8 2" xfId="1810"/>
    <cellStyle name="Comma 2 24 8 3" xfId="1811"/>
    <cellStyle name="Comma 2 24 8 4" xfId="1812"/>
    <cellStyle name="Comma 2 24 8 5" xfId="1813"/>
    <cellStyle name="Comma 2 24 9" xfId="1814"/>
    <cellStyle name="Comma 2 25" xfId="1815"/>
    <cellStyle name="Comma 2 25 10" xfId="1816"/>
    <cellStyle name="Comma 2 25 11" xfId="1817"/>
    <cellStyle name="Comma 2 25 12" xfId="1818"/>
    <cellStyle name="Comma 2 25 13" xfId="1819"/>
    <cellStyle name="Comma 2 25 2" xfId="1820"/>
    <cellStyle name="Comma 2 25 2 2" xfId="1821"/>
    <cellStyle name="Comma 2 25 2 3" xfId="1822"/>
    <cellStyle name="Comma 2 25 2 4" xfId="1823"/>
    <cellStyle name="Comma 2 25 2 5" xfId="1824"/>
    <cellStyle name="Comma 2 25 3" xfId="1825"/>
    <cellStyle name="Comma 2 25 3 2" xfId="1826"/>
    <cellStyle name="Comma 2 25 3 3" xfId="1827"/>
    <cellStyle name="Comma 2 25 3 4" xfId="1828"/>
    <cellStyle name="Comma 2 25 3 5" xfId="1829"/>
    <cellStyle name="Comma 2 25 4" xfId="1830"/>
    <cellStyle name="Comma 2 25 4 2" xfId="1831"/>
    <cellStyle name="Comma 2 25 4 3" xfId="1832"/>
    <cellStyle name="Comma 2 25 4 4" xfId="1833"/>
    <cellStyle name="Comma 2 25 4 5" xfId="1834"/>
    <cellStyle name="Comma 2 25 5" xfId="1835"/>
    <cellStyle name="Comma 2 25 5 2" xfId="1836"/>
    <cellStyle name="Comma 2 25 5 3" xfId="1837"/>
    <cellStyle name="Comma 2 25 5 4" xfId="1838"/>
    <cellStyle name="Comma 2 25 5 5" xfId="1839"/>
    <cellStyle name="Comma 2 25 6" xfId="1840"/>
    <cellStyle name="Comma 2 25 6 2" xfId="1841"/>
    <cellStyle name="Comma 2 25 6 3" xfId="1842"/>
    <cellStyle name="Comma 2 25 6 4" xfId="1843"/>
    <cellStyle name="Comma 2 25 6 5" xfId="1844"/>
    <cellStyle name="Comma 2 25 7" xfId="1845"/>
    <cellStyle name="Comma 2 25 7 2" xfId="1846"/>
    <cellStyle name="Comma 2 25 7 3" xfId="1847"/>
    <cellStyle name="Comma 2 25 7 4" xfId="1848"/>
    <cellStyle name="Comma 2 25 7 5" xfId="1849"/>
    <cellStyle name="Comma 2 25 8" xfId="1850"/>
    <cellStyle name="Comma 2 25 8 2" xfId="1851"/>
    <cellStyle name="Comma 2 25 8 3" xfId="1852"/>
    <cellStyle name="Comma 2 25 8 4" xfId="1853"/>
    <cellStyle name="Comma 2 25 8 5" xfId="1854"/>
    <cellStyle name="Comma 2 25 9" xfId="1855"/>
    <cellStyle name="Comma 2 26" xfId="1856"/>
    <cellStyle name="Comma 2 26 10" xfId="1857"/>
    <cellStyle name="Comma 2 26 11" xfId="1858"/>
    <cellStyle name="Comma 2 26 12" xfId="1859"/>
    <cellStyle name="Comma 2 26 13" xfId="1860"/>
    <cellStyle name="Comma 2 26 2" xfId="1861"/>
    <cellStyle name="Comma 2 26 2 2" xfId="1862"/>
    <cellStyle name="Comma 2 26 2 3" xfId="1863"/>
    <cellStyle name="Comma 2 26 2 4" xfId="1864"/>
    <cellStyle name="Comma 2 26 2 5" xfId="1865"/>
    <cellStyle name="Comma 2 26 3" xfId="1866"/>
    <cellStyle name="Comma 2 26 3 2" xfId="1867"/>
    <cellStyle name="Comma 2 26 3 3" xfId="1868"/>
    <cellStyle name="Comma 2 26 3 4" xfId="1869"/>
    <cellStyle name="Comma 2 26 3 5" xfId="1870"/>
    <cellStyle name="Comma 2 26 4" xfId="1871"/>
    <cellStyle name="Comma 2 26 4 2" xfId="1872"/>
    <cellStyle name="Comma 2 26 4 3" xfId="1873"/>
    <cellStyle name="Comma 2 26 4 4" xfId="1874"/>
    <cellStyle name="Comma 2 26 4 5" xfId="1875"/>
    <cellStyle name="Comma 2 26 5" xfId="1876"/>
    <cellStyle name="Comma 2 26 5 2" xfId="1877"/>
    <cellStyle name="Comma 2 26 5 3" xfId="1878"/>
    <cellStyle name="Comma 2 26 5 4" xfId="1879"/>
    <cellStyle name="Comma 2 26 5 5" xfId="1880"/>
    <cellStyle name="Comma 2 26 6" xfId="1881"/>
    <cellStyle name="Comma 2 26 6 2" xfId="1882"/>
    <cellStyle name="Comma 2 26 6 3" xfId="1883"/>
    <cellStyle name="Comma 2 26 6 4" xfId="1884"/>
    <cellStyle name="Comma 2 26 6 5" xfId="1885"/>
    <cellStyle name="Comma 2 26 7" xfId="1886"/>
    <cellStyle name="Comma 2 26 7 2" xfId="1887"/>
    <cellStyle name="Comma 2 26 7 3" xfId="1888"/>
    <cellStyle name="Comma 2 26 7 4" xfId="1889"/>
    <cellStyle name="Comma 2 26 7 5" xfId="1890"/>
    <cellStyle name="Comma 2 26 8" xfId="1891"/>
    <cellStyle name="Comma 2 26 8 2" xfId="1892"/>
    <cellStyle name="Comma 2 26 8 3" xfId="1893"/>
    <cellStyle name="Comma 2 26 8 4" xfId="1894"/>
    <cellStyle name="Comma 2 26 8 5" xfId="1895"/>
    <cellStyle name="Comma 2 26 9" xfId="1896"/>
    <cellStyle name="Comma 2 27" xfId="1897"/>
    <cellStyle name="Comma 2 27 10" xfId="1898"/>
    <cellStyle name="Comma 2 27 11" xfId="1899"/>
    <cellStyle name="Comma 2 27 12" xfId="1900"/>
    <cellStyle name="Comma 2 27 13" xfId="1901"/>
    <cellStyle name="Comma 2 27 2" xfId="1902"/>
    <cellStyle name="Comma 2 27 2 2" xfId="1903"/>
    <cellStyle name="Comma 2 27 2 3" xfId="1904"/>
    <cellStyle name="Comma 2 27 2 4" xfId="1905"/>
    <cellStyle name="Comma 2 27 2 5" xfId="1906"/>
    <cellStyle name="Comma 2 27 3" xfId="1907"/>
    <cellStyle name="Comma 2 27 3 2" xfId="1908"/>
    <cellStyle name="Comma 2 27 3 3" xfId="1909"/>
    <cellStyle name="Comma 2 27 3 4" xfId="1910"/>
    <cellStyle name="Comma 2 27 3 5" xfId="1911"/>
    <cellStyle name="Comma 2 27 4" xfId="1912"/>
    <cellStyle name="Comma 2 27 4 2" xfId="1913"/>
    <cellStyle name="Comma 2 27 4 3" xfId="1914"/>
    <cellStyle name="Comma 2 27 4 4" xfId="1915"/>
    <cellStyle name="Comma 2 27 4 5" xfId="1916"/>
    <cellStyle name="Comma 2 27 5" xfId="1917"/>
    <cellStyle name="Comma 2 27 5 2" xfId="1918"/>
    <cellStyle name="Comma 2 27 5 3" xfId="1919"/>
    <cellStyle name="Comma 2 27 5 4" xfId="1920"/>
    <cellStyle name="Comma 2 27 5 5" xfId="1921"/>
    <cellStyle name="Comma 2 27 6" xfId="1922"/>
    <cellStyle name="Comma 2 27 6 2" xfId="1923"/>
    <cellStyle name="Comma 2 27 6 3" xfId="1924"/>
    <cellStyle name="Comma 2 27 6 4" xfId="1925"/>
    <cellStyle name="Comma 2 27 6 5" xfId="1926"/>
    <cellStyle name="Comma 2 27 7" xfId="1927"/>
    <cellStyle name="Comma 2 27 7 2" xfId="1928"/>
    <cellStyle name="Comma 2 27 7 3" xfId="1929"/>
    <cellStyle name="Comma 2 27 7 4" xfId="1930"/>
    <cellStyle name="Comma 2 27 7 5" xfId="1931"/>
    <cellStyle name="Comma 2 27 8" xfId="1932"/>
    <cellStyle name="Comma 2 27 8 2" xfId="1933"/>
    <cellStyle name="Comma 2 27 8 3" xfId="1934"/>
    <cellStyle name="Comma 2 27 8 4" xfId="1935"/>
    <cellStyle name="Comma 2 27 8 5" xfId="1936"/>
    <cellStyle name="Comma 2 27 9" xfId="1937"/>
    <cellStyle name="Comma 2 28" xfId="1938"/>
    <cellStyle name="Comma 2 28 10" xfId="1939"/>
    <cellStyle name="Comma 2 28 11" xfId="1940"/>
    <cellStyle name="Comma 2 28 12" xfId="1941"/>
    <cellStyle name="Comma 2 28 13" xfId="1942"/>
    <cellStyle name="Comma 2 28 2" xfId="1943"/>
    <cellStyle name="Comma 2 28 2 2" xfId="1944"/>
    <cellStyle name="Comma 2 28 2 3" xfId="1945"/>
    <cellStyle name="Comma 2 28 2 4" xfId="1946"/>
    <cellStyle name="Comma 2 28 2 5" xfId="1947"/>
    <cellStyle name="Comma 2 28 3" xfId="1948"/>
    <cellStyle name="Comma 2 28 3 2" xfId="1949"/>
    <cellStyle name="Comma 2 28 3 3" xfId="1950"/>
    <cellStyle name="Comma 2 28 3 4" xfId="1951"/>
    <cellStyle name="Comma 2 28 3 5" xfId="1952"/>
    <cellStyle name="Comma 2 28 4" xfId="1953"/>
    <cellStyle name="Comma 2 28 4 2" xfId="1954"/>
    <cellStyle name="Comma 2 28 4 3" xfId="1955"/>
    <cellStyle name="Comma 2 28 4 4" xfId="1956"/>
    <cellStyle name="Comma 2 28 4 5" xfId="1957"/>
    <cellStyle name="Comma 2 28 5" xfId="1958"/>
    <cellStyle name="Comma 2 28 5 2" xfId="1959"/>
    <cellStyle name="Comma 2 28 5 3" xfId="1960"/>
    <cellStyle name="Comma 2 28 5 4" xfId="1961"/>
    <cellStyle name="Comma 2 28 5 5" xfId="1962"/>
    <cellStyle name="Comma 2 28 6" xfId="1963"/>
    <cellStyle name="Comma 2 28 6 2" xfId="1964"/>
    <cellStyle name="Comma 2 28 6 3" xfId="1965"/>
    <cellStyle name="Comma 2 28 6 4" xfId="1966"/>
    <cellStyle name="Comma 2 28 6 5" xfId="1967"/>
    <cellStyle name="Comma 2 28 7" xfId="1968"/>
    <cellStyle name="Comma 2 28 7 2" xfId="1969"/>
    <cellStyle name="Comma 2 28 7 3" xfId="1970"/>
    <cellStyle name="Comma 2 28 7 4" xfId="1971"/>
    <cellStyle name="Comma 2 28 7 5" xfId="1972"/>
    <cellStyle name="Comma 2 28 8" xfId="1973"/>
    <cellStyle name="Comma 2 28 8 2" xfId="1974"/>
    <cellStyle name="Comma 2 28 8 3" xfId="1975"/>
    <cellStyle name="Comma 2 28 8 4" xfId="1976"/>
    <cellStyle name="Comma 2 28 8 5" xfId="1977"/>
    <cellStyle name="Comma 2 28 9" xfId="1978"/>
    <cellStyle name="Comma 2 29" xfId="1979"/>
    <cellStyle name="Comma 2 29 10" xfId="1980"/>
    <cellStyle name="Comma 2 29 11" xfId="1981"/>
    <cellStyle name="Comma 2 29 12" xfId="1982"/>
    <cellStyle name="Comma 2 29 13" xfId="1983"/>
    <cellStyle name="Comma 2 29 2" xfId="1984"/>
    <cellStyle name="Comma 2 29 2 2" xfId="1985"/>
    <cellStyle name="Comma 2 29 2 3" xfId="1986"/>
    <cellStyle name="Comma 2 29 2 4" xfId="1987"/>
    <cellStyle name="Comma 2 29 2 5" xfId="1988"/>
    <cellStyle name="Comma 2 29 3" xfId="1989"/>
    <cellStyle name="Comma 2 29 3 2" xfId="1990"/>
    <cellStyle name="Comma 2 29 3 3" xfId="1991"/>
    <cellStyle name="Comma 2 29 3 4" xfId="1992"/>
    <cellStyle name="Comma 2 29 3 5" xfId="1993"/>
    <cellStyle name="Comma 2 29 4" xfId="1994"/>
    <cellStyle name="Comma 2 29 4 2" xfId="1995"/>
    <cellStyle name="Comma 2 29 4 3" xfId="1996"/>
    <cellStyle name="Comma 2 29 4 4" xfId="1997"/>
    <cellStyle name="Comma 2 29 4 5" xfId="1998"/>
    <cellStyle name="Comma 2 29 5" xfId="1999"/>
    <cellStyle name="Comma 2 29 5 2" xfId="2000"/>
    <cellStyle name="Comma 2 29 5 3" xfId="2001"/>
    <cellStyle name="Comma 2 29 5 4" xfId="2002"/>
    <cellStyle name="Comma 2 29 5 5" xfId="2003"/>
    <cellStyle name="Comma 2 29 6" xfId="2004"/>
    <cellStyle name="Comma 2 29 6 2" xfId="2005"/>
    <cellStyle name="Comma 2 29 6 3" xfId="2006"/>
    <cellStyle name="Comma 2 29 6 4" xfId="2007"/>
    <cellStyle name="Comma 2 29 6 5" xfId="2008"/>
    <cellStyle name="Comma 2 29 7" xfId="2009"/>
    <cellStyle name="Comma 2 29 7 2" xfId="2010"/>
    <cellStyle name="Comma 2 29 7 3" xfId="2011"/>
    <cellStyle name="Comma 2 29 7 4" xfId="2012"/>
    <cellStyle name="Comma 2 29 7 5" xfId="2013"/>
    <cellStyle name="Comma 2 29 8" xfId="2014"/>
    <cellStyle name="Comma 2 29 8 2" xfId="2015"/>
    <cellStyle name="Comma 2 29 8 3" xfId="2016"/>
    <cellStyle name="Comma 2 29 8 4" xfId="2017"/>
    <cellStyle name="Comma 2 29 8 5" xfId="2018"/>
    <cellStyle name="Comma 2 29 9" xfId="2019"/>
    <cellStyle name="Comma 2 3" xfId="2020"/>
    <cellStyle name="Comma 2 3 10" xfId="2021"/>
    <cellStyle name="Comma 2 3 10 10" xfId="2022"/>
    <cellStyle name="Comma 2 3 10 11" xfId="2023"/>
    <cellStyle name="Comma 2 3 10 12" xfId="2024"/>
    <cellStyle name="Comma 2 3 10 13" xfId="2025"/>
    <cellStyle name="Comma 2 3 10 14" xfId="2026"/>
    <cellStyle name="Comma 2 3 10 2" xfId="2027"/>
    <cellStyle name="Comma 2 3 10 2 2" xfId="2028"/>
    <cellStyle name="Comma 2 3 10 2 3" xfId="2029"/>
    <cellStyle name="Comma 2 3 10 2 4" xfId="2030"/>
    <cellStyle name="Comma 2 3 10 2 5" xfId="2031"/>
    <cellStyle name="Comma 2 3 10 3" xfId="2032"/>
    <cellStyle name="Comma 2 3 10 3 2" xfId="2033"/>
    <cellStyle name="Comma 2 3 10 3 3" xfId="2034"/>
    <cellStyle name="Comma 2 3 10 3 4" xfId="2035"/>
    <cellStyle name="Comma 2 3 10 3 5" xfId="2036"/>
    <cellStyle name="Comma 2 3 10 4" xfId="2037"/>
    <cellStyle name="Comma 2 3 10 4 2" xfId="2038"/>
    <cellStyle name="Comma 2 3 10 4 3" xfId="2039"/>
    <cellStyle name="Comma 2 3 10 4 4" xfId="2040"/>
    <cellStyle name="Comma 2 3 10 4 5" xfId="2041"/>
    <cellStyle name="Comma 2 3 10 5" xfId="2042"/>
    <cellStyle name="Comma 2 3 10 5 2" xfId="2043"/>
    <cellStyle name="Comma 2 3 10 5 3" xfId="2044"/>
    <cellStyle name="Comma 2 3 10 5 4" xfId="2045"/>
    <cellStyle name="Comma 2 3 10 5 5" xfId="2046"/>
    <cellStyle name="Comma 2 3 10 6" xfId="2047"/>
    <cellStyle name="Comma 2 3 10 6 2" xfId="2048"/>
    <cellStyle name="Comma 2 3 10 6 3" xfId="2049"/>
    <cellStyle name="Comma 2 3 10 6 4" xfId="2050"/>
    <cellStyle name="Comma 2 3 10 6 5" xfId="2051"/>
    <cellStyle name="Comma 2 3 10 7" xfId="2052"/>
    <cellStyle name="Comma 2 3 10 7 2" xfId="2053"/>
    <cellStyle name="Comma 2 3 10 7 3" xfId="2054"/>
    <cellStyle name="Comma 2 3 10 7 4" xfId="2055"/>
    <cellStyle name="Comma 2 3 10 7 5" xfId="2056"/>
    <cellStyle name="Comma 2 3 10 8" xfId="2057"/>
    <cellStyle name="Comma 2 3 10 8 2" xfId="2058"/>
    <cellStyle name="Comma 2 3 10 8 3" xfId="2059"/>
    <cellStyle name="Comma 2 3 10 8 4" xfId="2060"/>
    <cellStyle name="Comma 2 3 10 8 5" xfId="2061"/>
    <cellStyle name="Comma 2 3 10 9" xfId="2062"/>
    <cellStyle name="Comma 2 3 11" xfId="2063"/>
    <cellStyle name="Comma 2 3 11 10" xfId="2064"/>
    <cellStyle name="Comma 2 3 11 11" xfId="2065"/>
    <cellStyle name="Comma 2 3 11 12" xfId="2066"/>
    <cellStyle name="Comma 2 3 11 13" xfId="2067"/>
    <cellStyle name="Comma 2 3 11 14" xfId="2068"/>
    <cellStyle name="Comma 2 3 11 2" xfId="2069"/>
    <cellStyle name="Comma 2 3 11 2 2" xfId="2070"/>
    <cellStyle name="Comma 2 3 11 2 3" xfId="2071"/>
    <cellStyle name="Comma 2 3 11 2 4" xfId="2072"/>
    <cellStyle name="Comma 2 3 11 2 5" xfId="2073"/>
    <cellStyle name="Comma 2 3 11 3" xfId="2074"/>
    <cellStyle name="Comma 2 3 11 3 2" xfId="2075"/>
    <cellStyle name="Comma 2 3 11 3 3" xfId="2076"/>
    <cellStyle name="Comma 2 3 11 3 4" xfId="2077"/>
    <cellStyle name="Comma 2 3 11 3 5" xfId="2078"/>
    <cellStyle name="Comma 2 3 11 4" xfId="2079"/>
    <cellStyle name="Comma 2 3 11 4 2" xfId="2080"/>
    <cellStyle name="Comma 2 3 11 4 3" xfId="2081"/>
    <cellStyle name="Comma 2 3 11 4 4" xfId="2082"/>
    <cellStyle name="Comma 2 3 11 4 5" xfId="2083"/>
    <cellStyle name="Comma 2 3 11 5" xfId="2084"/>
    <cellStyle name="Comma 2 3 11 5 2" xfId="2085"/>
    <cellStyle name="Comma 2 3 11 5 3" xfId="2086"/>
    <cellStyle name="Comma 2 3 11 5 4" xfId="2087"/>
    <cellStyle name="Comma 2 3 11 5 5" xfId="2088"/>
    <cellStyle name="Comma 2 3 11 6" xfId="2089"/>
    <cellStyle name="Comma 2 3 11 6 2" xfId="2090"/>
    <cellStyle name="Comma 2 3 11 6 3" xfId="2091"/>
    <cellStyle name="Comma 2 3 11 6 4" xfId="2092"/>
    <cellStyle name="Comma 2 3 11 6 5" xfId="2093"/>
    <cellStyle name="Comma 2 3 11 7" xfId="2094"/>
    <cellStyle name="Comma 2 3 11 7 2" xfId="2095"/>
    <cellStyle name="Comma 2 3 11 7 3" xfId="2096"/>
    <cellStyle name="Comma 2 3 11 7 4" xfId="2097"/>
    <cellStyle name="Comma 2 3 11 7 5" xfId="2098"/>
    <cellStyle name="Comma 2 3 11 8" xfId="2099"/>
    <cellStyle name="Comma 2 3 11 8 2" xfId="2100"/>
    <cellStyle name="Comma 2 3 11 8 3" xfId="2101"/>
    <cellStyle name="Comma 2 3 11 8 4" xfId="2102"/>
    <cellStyle name="Comma 2 3 11 8 5" xfId="2103"/>
    <cellStyle name="Comma 2 3 11 9" xfId="2104"/>
    <cellStyle name="Comma 2 3 12" xfId="2105"/>
    <cellStyle name="Comma 2 3 12 10" xfId="2106"/>
    <cellStyle name="Comma 2 3 12 11" xfId="2107"/>
    <cellStyle name="Comma 2 3 12 12" xfId="2108"/>
    <cellStyle name="Comma 2 3 12 13" xfId="2109"/>
    <cellStyle name="Comma 2 3 12 14" xfId="2110"/>
    <cellStyle name="Comma 2 3 12 2" xfId="2111"/>
    <cellStyle name="Comma 2 3 12 2 2" xfId="2112"/>
    <cellStyle name="Comma 2 3 12 2 3" xfId="2113"/>
    <cellStyle name="Comma 2 3 12 2 4" xfId="2114"/>
    <cellStyle name="Comma 2 3 12 2 5" xfId="2115"/>
    <cellStyle name="Comma 2 3 12 3" xfId="2116"/>
    <cellStyle name="Comma 2 3 12 3 2" xfId="2117"/>
    <cellStyle name="Comma 2 3 12 3 3" xfId="2118"/>
    <cellStyle name="Comma 2 3 12 3 4" xfId="2119"/>
    <cellStyle name="Comma 2 3 12 3 5" xfId="2120"/>
    <cellStyle name="Comma 2 3 12 4" xfId="2121"/>
    <cellStyle name="Comma 2 3 12 4 2" xfId="2122"/>
    <cellStyle name="Comma 2 3 12 4 3" xfId="2123"/>
    <cellStyle name="Comma 2 3 12 4 4" xfId="2124"/>
    <cellStyle name="Comma 2 3 12 4 5" xfId="2125"/>
    <cellStyle name="Comma 2 3 12 5" xfId="2126"/>
    <cellStyle name="Comma 2 3 12 5 2" xfId="2127"/>
    <cellStyle name="Comma 2 3 12 5 3" xfId="2128"/>
    <cellStyle name="Comma 2 3 12 5 4" xfId="2129"/>
    <cellStyle name="Comma 2 3 12 5 5" xfId="2130"/>
    <cellStyle name="Comma 2 3 12 6" xfId="2131"/>
    <cellStyle name="Comma 2 3 12 6 2" xfId="2132"/>
    <cellStyle name="Comma 2 3 12 6 3" xfId="2133"/>
    <cellStyle name="Comma 2 3 12 6 4" xfId="2134"/>
    <cellStyle name="Comma 2 3 12 6 5" xfId="2135"/>
    <cellStyle name="Comma 2 3 12 7" xfId="2136"/>
    <cellStyle name="Comma 2 3 12 7 2" xfId="2137"/>
    <cellStyle name="Comma 2 3 12 7 3" xfId="2138"/>
    <cellStyle name="Comma 2 3 12 7 4" xfId="2139"/>
    <cellStyle name="Comma 2 3 12 7 5" xfId="2140"/>
    <cellStyle name="Comma 2 3 12 8" xfId="2141"/>
    <cellStyle name="Comma 2 3 12 8 2" xfId="2142"/>
    <cellStyle name="Comma 2 3 12 8 3" xfId="2143"/>
    <cellStyle name="Comma 2 3 12 8 4" xfId="2144"/>
    <cellStyle name="Comma 2 3 12 8 5" xfId="2145"/>
    <cellStyle name="Comma 2 3 12 9" xfId="2146"/>
    <cellStyle name="Comma 2 3 13" xfId="2147"/>
    <cellStyle name="Comma 2 3 13 10" xfId="2148"/>
    <cellStyle name="Comma 2 3 13 11" xfId="2149"/>
    <cellStyle name="Comma 2 3 13 12" xfId="2150"/>
    <cellStyle name="Comma 2 3 13 13" xfId="2151"/>
    <cellStyle name="Comma 2 3 13 14" xfId="2152"/>
    <cellStyle name="Comma 2 3 13 2" xfId="2153"/>
    <cellStyle name="Comma 2 3 13 2 2" xfId="2154"/>
    <cellStyle name="Comma 2 3 13 2 3" xfId="2155"/>
    <cellStyle name="Comma 2 3 13 2 4" xfId="2156"/>
    <cellStyle name="Comma 2 3 13 2 5" xfId="2157"/>
    <cellStyle name="Comma 2 3 13 3" xfId="2158"/>
    <cellStyle name="Comma 2 3 13 3 2" xfId="2159"/>
    <cellStyle name="Comma 2 3 13 3 3" xfId="2160"/>
    <cellStyle name="Comma 2 3 13 3 4" xfId="2161"/>
    <cellStyle name="Comma 2 3 13 3 5" xfId="2162"/>
    <cellStyle name="Comma 2 3 13 4" xfId="2163"/>
    <cellStyle name="Comma 2 3 13 4 2" xfId="2164"/>
    <cellStyle name="Comma 2 3 13 4 3" xfId="2165"/>
    <cellStyle name="Comma 2 3 13 4 4" xfId="2166"/>
    <cellStyle name="Comma 2 3 13 4 5" xfId="2167"/>
    <cellStyle name="Comma 2 3 13 5" xfId="2168"/>
    <cellStyle name="Comma 2 3 13 5 2" xfId="2169"/>
    <cellStyle name="Comma 2 3 13 5 3" xfId="2170"/>
    <cellStyle name="Comma 2 3 13 5 4" xfId="2171"/>
    <cellStyle name="Comma 2 3 13 5 5" xfId="2172"/>
    <cellStyle name="Comma 2 3 13 6" xfId="2173"/>
    <cellStyle name="Comma 2 3 13 6 2" xfId="2174"/>
    <cellStyle name="Comma 2 3 13 6 3" xfId="2175"/>
    <cellStyle name="Comma 2 3 13 6 4" xfId="2176"/>
    <cellStyle name="Comma 2 3 13 6 5" xfId="2177"/>
    <cellStyle name="Comma 2 3 13 7" xfId="2178"/>
    <cellStyle name="Comma 2 3 13 7 2" xfId="2179"/>
    <cellStyle name="Comma 2 3 13 7 3" xfId="2180"/>
    <cellStyle name="Comma 2 3 13 7 4" xfId="2181"/>
    <cellStyle name="Comma 2 3 13 7 5" xfId="2182"/>
    <cellStyle name="Comma 2 3 13 8" xfId="2183"/>
    <cellStyle name="Comma 2 3 13 8 2" xfId="2184"/>
    <cellStyle name="Comma 2 3 13 8 3" xfId="2185"/>
    <cellStyle name="Comma 2 3 13 8 4" xfId="2186"/>
    <cellStyle name="Comma 2 3 13 8 5" xfId="2187"/>
    <cellStyle name="Comma 2 3 13 9" xfId="2188"/>
    <cellStyle name="Comma 2 3 14" xfId="2189"/>
    <cellStyle name="Comma 2 3 14 10" xfId="2190"/>
    <cellStyle name="Comma 2 3 14 11" xfId="2191"/>
    <cellStyle name="Comma 2 3 14 12" xfId="2192"/>
    <cellStyle name="Comma 2 3 14 13" xfId="2193"/>
    <cellStyle name="Comma 2 3 14 14" xfId="2194"/>
    <cellStyle name="Comma 2 3 14 2" xfId="2195"/>
    <cellStyle name="Comma 2 3 14 2 2" xfId="2196"/>
    <cellStyle name="Comma 2 3 14 2 3" xfId="2197"/>
    <cellStyle name="Comma 2 3 14 2 4" xfId="2198"/>
    <cellStyle name="Comma 2 3 14 2 5" xfId="2199"/>
    <cellStyle name="Comma 2 3 14 3" xfId="2200"/>
    <cellStyle name="Comma 2 3 14 3 2" xfId="2201"/>
    <cellStyle name="Comma 2 3 14 3 3" xfId="2202"/>
    <cellStyle name="Comma 2 3 14 3 4" xfId="2203"/>
    <cellStyle name="Comma 2 3 14 3 5" xfId="2204"/>
    <cellStyle name="Comma 2 3 14 4" xfId="2205"/>
    <cellStyle name="Comma 2 3 14 4 2" xfId="2206"/>
    <cellStyle name="Comma 2 3 14 4 3" xfId="2207"/>
    <cellStyle name="Comma 2 3 14 4 4" xfId="2208"/>
    <cellStyle name="Comma 2 3 14 4 5" xfId="2209"/>
    <cellStyle name="Comma 2 3 14 5" xfId="2210"/>
    <cellStyle name="Comma 2 3 14 5 2" xfId="2211"/>
    <cellStyle name="Comma 2 3 14 5 3" xfId="2212"/>
    <cellStyle name="Comma 2 3 14 5 4" xfId="2213"/>
    <cellStyle name="Comma 2 3 14 5 5" xfId="2214"/>
    <cellStyle name="Comma 2 3 14 6" xfId="2215"/>
    <cellStyle name="Comma 2 3 14 6 2" xfId="2216"/>
    <cellStyle name="Comma 2 3 14 6 3" xfId="2217"/>
    <cellStyle name="Comma 2 3 14 6 4" xfId="2218"/>
    <cellStyle name="Comma 2 3 14 6 5" xfId="2219"/>
    <cellStyle name="Comma 2 3 14 7" xfId="2220"/>
    <cellStyle name="Comma 2 3 14 7 2" xfId="2221"/>
    <cellStyle name="Comma 2 3 14 7 3" xfId="2222"/>
    <cellStyle name="Comma 2 3 14 7 4" xfId="2223"/>
    <cellStyle name="Comma 2 3 14 7 5" xfId="2224"/>
    <cellStyle name="Comma 2 3 14 8" xfId="2225"/>
    <cellStyle name="Comma 2 3 14 8 2" xfId="2226"/>
    <cellStyle name="Comma 2 3 14 8 3" xfId="2227"/>
    <cellStyle name="Comma 2 3 14 8 4" xfId="2228"/>
    <cellStyle name="Comma 2 3 14 8 5" xfId="2229"/>
    <cellStyle name="Comma 2 3 14 9" xfId="2230"/>
    <cellStyle name="Comma 2 3 15" xfId="2231"/>
    <cellStyle name="Comma 2 3 15 10" xfId="2232"/>
    <cellStyle name="Comma 2 3 15 11" xfId="2233"/>
    <cellStyle name="Comma 2 3 15 12" xfId="2234"/>
    <cellStyle name="Comma 2 3 15 13" xfId="2235"/>
    <cellStyle name="Comma 2 3 15 14" xfId="2236"/>
    <cellStyle name="Comma 2 3 15 2" xfId="2237"/>
    <cellStyle name="Comma 2 3 15 2 2" xfId="2238"/>
    <cellStyle name="Comma 2 3 15 2 3" xfId="2239"/>
    <cellStyle name="Comma 2 3 15 2 4" xfId="2240"/>
    <cellStyle name="Comma 2 3 15 2 5" xfId="2241"/>
    <cellStyle name="Comma 2 3 15 3" xfId="2242"/>
    <cellStyle name="Comma 2 3 15 3 2" xfId="2243"/>
    <cellStyle name="Comma 2 3 15 3 3" xfId="2244"/>
    <cellStyle name="Comma 2 3 15 3 4" xfId="2245"/>
    <cellStyle name="Comma 2 3 15 3 5" xfId="2246"/>
    <cellStyle name="Comma 2 3 15 4" xfId="2247"/>
    <cellStyle name="Comma 2 3 15 4 2" xfId="2248"/>
    <cellStyle name="Comma 2 3 15 4 3" xfId="2249"/>
    <cellStyle name="Comma 2 3 15 4 4" xfId="2250"/>
    <cellStyle name="Comma 2 3 15 4 5" xfId="2251"/>
    <cellStyle name="Comma 2 3 15 5" xfId="2252"/>
    <cellStyle name="Comma 2 3 15 5 2" xfId="2253"/>
    <cellStyle name="Comma 2 3 15 5 3" xfId="2254"/>
    <cellStyle name="Comma 2 3 15 5 4" xfId="2255"/>
    <cellStyle name="Comma 2 3 15 5 5" xfId="2256"/>
    <cellStyle name="Comma 2 3 15 6" xfId="2257"/>
    <cellStyle name="Comma 2 3 15 6 2" xfId="2258"/>
    <cellStyle name="Comma 2 3 15 6 3" xfId="2259"/>
    <cellStyle name="Comma 2 3 15 6 4" xfId="2260"/>
    <cellStyle name="Comma 2 3 15 6 5" xfId="2261"/>
    <cellStyle name="Comma 2 3 15 7" xfId="2262"/>
    <cellStyle name="Comma 2 3 15 7 2" xfId="2263"/>
    <cellStyle name="Comma 2 3 15 7 3" xfId="2264"/>
    <cellStyle name="Comma 2 3 15 7 4" xfId="2265"/>
    <cellStyle name="Comma 2 3 15 7 5" xfId="2266"/>
    <cellStyle name="Comma 2 3 15 8" xfId="2267"/>
    <cellStyle name="Comma 2 3 15 8 2" xfId="2268"/>
    <cellStyle name="Comma 2 3 15 8 3" xfId="2269"/>
    <cellStyle name="Comma 2 3 15 8 4" xfId="2270"/>
    <cellStyle name="Comma 2 3 15 8 5" xfId="2271"/>
    <cellStyle name="Comma 2 3 15 9" xfId="2272"/>
    <cellStyle name="Comma 2 3 16" xfId="2273"/>
    <cellStyle name="Comma 2 3 16 10" xfId="2274"/>
    <cellStyle name="Comma 2 3 16 11" xfId="2275"/>
    <cellStyle name="Comma 2 3 16 12" xfId="2276"/>
    <cellStyle name="Comma 2 3 16 13" xfId="2277"/>
    <cellStyle name="Comma 2 3 16 14" xfId="2278"/>
    <cellStyle name="Comma 2 3 16 2" xfId="2279"/>
    <cellStyle name="Comma 2 3 16 2 2" xfId="2280"/>
    <cellStyle name="Comma 2 3 16 2 3" xfId="2281"/>
    <cellStyle name="Comma 2 3 16 2 4" xfId="2282"/>
    <cellStyle name="Comma 2 3 16 2 5" xfId="2283"/>
    <cellStyle name="Comma 2 3 16 3" xfId="2284"/>
    <cellStyle name="Comma 2 3 16 3 2" xfId="2285"/>
    <cellStyle name="Comma 2 3 16 3 3" xfId="2286"/>
    <cellStyle name="Comma 2 3 16 3 4" xfId="2287"/>
    <cellStyle name="Comma 2 3 16 3 5" xfId="2288"/>
    <cellStyle name="Comma 2 3 16 4" xfId="2289"/>
    <cellStyle name="Comma 2 3 16 4 2" xfId="2290"/>
    <cellStyle name="Comma 2 3 16 4 3" xfId="2291"/>
    <cellStyle name="Comma 2 3 16 4 4" xfId="2292"/>
    <cellStyle name="Comma 2 3 16 4 5" xfId="2293"/>
    <cellStyle name="Comma 2 3 16 5" xfId="2294"/>
    <cellStyle name="Comma 2 3 16 5 2" xfId="2295"/>
    <cellStyle name="Comma 2 3 16 5 3" xfId="2296"/>
    <cellStyle name="Comma 2 3 16 5 4" xfId="2297"/>
    <cellStyle name="Comma 2 3 16 5 5" xfId="2298"/>
    <cellStyle name="Comma 2 3 16 6" xfId="2299"/>
    <cellStyle name="Comma 2 3 16 6 2" xfId="2300"/>
    <cellStyle name="Comma 2 3 16 6 3" xfId="2301"/>
    <cellStyle name="Comma 2 3 16 6 4" xfId="2302"/>
    <cellStyle name="Comma 2 3 16 6 5" xfId="2303"/>
    <cellStyle name="Comma 2 3 16 7" xfId="2304"/>
    <cellStyle name="Comma 2 3 16 7 2" xfId="2305"/>
    <cellStyle name="Comma 2 3 16 7 3" xfId="2306"/>
    <cellStyle name="Comma 2 3 16 7 4" xfId="2307"/>
    <cellStyle name="Comma 2 3 16 7 5" xfId="2308"/>
    <cellStyle name="Comma 2 3 16 8" xfId="2309"/>
    <cellStyle name="Comma 2 3 16 8 2" xfId="2310"/>
    <cellStyle name="Comma 2 3 16 8 3" xfId="2311"/>
    <cellStyle name="Comma 2 3 16 8 4" xfId="2312"/>
    <cellStyle name="Comma 2 3 16 8 5" xfId="2313"/>
    <cellStyle name="Comma 2 3 16 9" xfId="2314"/>
    <cellStyle name="Comma 2 3 17" xfId="2315"/>
    <cellStyle name="Comma 2 3 17 2" xfId="2316"/>
    <cellStyle name="Comma 2 3 17 3" xfId="2317"/>
    <cellStyle name="Comma 2 3 17 4" xfId="2318"/>
    <cellStyle name="Comma 2 3 17 5" xfId="2319"/>
    <cellStyle name="Comma 2 3 18" xfId="2320"/>
    <cellStyle name="Comma 2 3 18 2" xfId="2321"/>
    <cellStyle name="Comma 2 3 18 3" xfId="2322"/>
    <cellStyle name="Comma 2 3 18 4" xfId="2323"/>
    <cellStyle name="Comma 2 3 18 5" xfId="2324"/>
    <cellStyle name="Comma 2 3 19" xfId="2325"/>
    <cellStyle name="Comma 2 3 19 2" xfId="2326"/>
    <cellStyle name="Comma 2 3 19 3" xfId="2327"/>
    <cellStyle name="Comma 2 3 19 4" xfId="2328"/>
    <cellStyle name="Comma 2 3 19 5" xfId="2329"/>
    <cellStyle name="Comma 2 3 2" xfId="2330"/>
    <cellStyle name="Comma 2 3 2 10" xfId="2331"/>
    <cellStyle name="Comma 2 3 2 11" xfId="2332"/>
    <cellStyle name="Comma 2 3 2 12" xfId="2333"/>
    <cellStyle name="Comma 2 3 2 13" xfId="2334"/>
    <cellStyle name="Comma 2 3 2 14" xfId="2335"/>
    <cellStyle name="Comma 2 3 2 2" xfId="2336"/>
    <cellStyle name="Comma 2 3 2 2 2" xfId="2337"/>
    <cellStyle name="Comma 2 3 2 2 3" xfId="2338"/>
    <cellStyle name="Comma 2 3 2 2 4" xfId="2339"/>
    <cellStyle name="Comma 2 3 2 2 5" xfId="2340"/>
    <cellStyle name="Comma 2 3 2 3" xfId="2341"/>
    <cellStyle name="Comma 2 3 2 3 2" xfId="2342"/>
    <cellStyle name="Comma 2 3 2 3 3" xfId="2343"/>
    <cellStyle name="Comma 2 3 2 3 4" xfId="2344"/>
    <cellStyle name="Comma 2 3 2 3 5" xfId="2345"/>
    <cellStyle name="Comma 2 3 2 4" xfId="2346"/>
    <cellStyle name="Comma 2 3 2 4 2" xfId="2347"/>
    <cellStyle name="Comma 2 3 2 4 3" xfId="2348"/>
    <cellStyle name="Comma 2 3 2 4 4" xfId="2349"/>
    <cellStyle name="Comma 2 3 2 4 5" xfId="2350"/>
    <cellStyle name="Comma 2 3 2 5" xfId="2351"/>
    <cellStyle name="Comma 2 3 2 5 2" xfId="2352"/>
    <cellStyle name="Comma 2 3 2 5 3" xfId="2353"/>
    <cellStyle name="Comma 2 3 2 5 4" xfId="2354"/>
    <cellStyle name="Comma 2 3 2 5 5" xfId="2355"/>
    <cellStyle name="Comma 2 3 2 6" xfId="2356"/>
    <cellStyle name="Comma 2 3 2 6 2" xfId="2357"/>
    <cellStyle name="Comma 2 3 2 6 3" xfId="2358"/>
    <cellStyle name="Comma 2 3 2 6 4" xfId="2359"/>
    <cellStyle name="Comma 2 3 2 6 5" xfId="2360"/>
    <cellStyle name="Comma 2 3 2 7" xfId="2361"/>
    <cellStyle name="Comma 2 3 2 7 2" xfId="2362"/>
    <cellStyle name="Comma 2 3 2 7 3" xfId="2363"/>
    <cellStyle name="Comma 2 3 2 7 4" xfId="2364"/>
    <cellStyle name="Comma 2 3 2 7 5" xfId="2365"/>
    <cellStyle name="Comma 2 3 2 8" xfId="2366"/>
    <cellStyle name="Comma 2 3 2 8 2" xfId="2367"/>
    <cellStyle name="Comma 2 3 2 8 3" xfId="2368"/>
    <cellStyle name="Comma 2 3 2 8 4" xfId="2369"/>
    <cellStyle name="Comma 2 3 2 8 5" xfId="2370"/>
    <cellStyle name="Comma 2 3 2 9" xfId="2371"/>
    <cellStyle name="Comma 2 3 20" xfId="2372"/>
    <cellStyle name="Comma 2 3 20 2" xfId="2373"/>
    <cellStyle name="Comma 2 3 20 3" xfId="2374"/>
    <cellStyle name="Comma 2 3 20 4" xfId="2375"/>
    <cellStyle name="Comma 2 3 20 5" xfId="2376"/>
    <cellStyle name="Comma 2 3 21" xfId="2377"/>
    <cellStyle name="Comma 2 3 21 2" xfId="2378"/>
    <cellStyle name="Comma 2 3 21 3" xfId="2379"/>
    <cellStyle name="Comma 2 3 21 4" xfId="2380"/>
    <cellStyle name="Comma 2 3 21 5" xfId="2381"/>
    <cellStyle name="Comma 2 3 22" xfId="2382"/>
    <cellStyle name="Comma 2 3 22 2" xfId="2383"/>
    <cellStyle name="Comma 2 3 22 3" xfId="2384"/>
    <cellStyle name="Comma 2 3 22 4" xfId="2385"/>
    <cellStyle name="Comma 2 3 22 5" xfId="2386"/>
    <cellStyle name="Comma 2 3 23" xfId="2387"/>
    <cellStyle name="Comma 2 3 23 2" xfId="2388"/>
    <cellStyle name="Comma 2 3 23 3" xfId="2389"/>
    <cellStyle name="Comma 2 3 23 4" xfId="2390"/>
    <cellStyle name="Comma 2 3 23 5" xfId="2391"/>
    <cellStyle name="Comma 2 3 24" xfId="2392"/>
    <cellStyle name="Comma 2 3 25" xfId="2393"/>
    <cellStyle name="Comma 2 3 26" xfId="2394"/>
    <cellStyle name="Comma 2 3 27" xfId="2395"/>
    <cellStyle name="Comma 2 3 28" xfId="2396"/>
    <cellStyle name="Comma 2 3 29" xfId="2397"/>
    <cellStyle name="Comma 2 3 3" xfId="2398"/>
    <cellStyle name="Comma 2 3 3 10" xfId="2399"/>
    <cellStyle name="Comma 2 3 3 11" xfId="2400"/>
    <cellStyle name="Comma 2 3 3 12" xfId="2401"/>
    <cellStyle name="Comma 2 3 3 13" xfId="2402"/>
    <cellStyle name="Comma 2 3 3 14" xfId="2403"/>
    <cellStyle name="Comma 2 3 3 2" xfId="2404"/>
    <cellStyle name="Comma 2 3 3 2 2" xfId="2405"/>
    <cellStyle name="Comma 2 3 3 2 3" xfId="2406"/>
    <cellStyle name="Comma 2 3 3 2 4" xfId="2407"/>
    <cellStyle name="Comma 2 3 3 2 5" xfId="2408"/>
    <cellStyle name="Comma 2 3 3 3" xfId="2409"/>
    <cellStyle name="Comma 2 3 3 3 2" xfId="2410"/>
    <cellStyle name="Comma 2 3 3 3 3" xfId="2411"/>
    <cellStyle name="Comma 2 3 3 3 4" xfId="2412"/>
    <cellStyle name="Comma 2 3 3 3 5" xfId="2413"/>
    <cellStyle name="Comma 2 3 3 4" xfId="2414"/>
    <cellStyle name="Comma 2 3 3 4 2" xfId="2415"/>
    <cellStyle name="Comma 2 3 3 4 3" xfId="2416"/>
    <cellStyle name="Comma 2 3 3 4 4" xfId="2417"/>
    <cellStyle name="Comma 2 3 3 4 5" xfId="2418"/>
    <cellStyle name="Comma 2 3 3 5" xfId="2419"/>
    <cellStyle name="Comma 2 3 3 5 2" xfId="2420"/>
    <cellStyle name="Comma 2 3 3 5 3" xfId="2421"/>
    <cellStyle name="Comma 2 3 3 5 4" xfId="2422"/>
    <cellStyle name="Comma 2 3 3 5 5" xfId="2423"/>
    <cellStyle name="Comma 2 3 3 6" xfId="2424"/>
    <cellStyle name="Comma 2 3 3 6 2" xfId="2425"/>
    <cellStyle name="Comma 2 3 3 6 3" xfId="2426"/>
    <cellStyle name="Comma 2 3 3 6 4" xfId="2427"/>
    <cellStyle name="Comma 2 3 3 6 5" xfId="2428"/>
    <cellStyle name="Comma 2 3 3 7" xfId="2429"/>
    <cellStyle name="Comma 2 3 3 7 2" xfId="2430"/>
    <cellStyle name="Comma 2 3 3 7 3" xfId="2431"/>
    <cellStyle name="Comma 2 3 3 7 4" xfId="2432"/>
    <cellStyle name="Comma 2 3 3 7 5" xfId="2433"/>
    <cellStyle name="Comma 2 3 3 8" xfId="2434"/>
    <cellStyle name="Comma 2 3 3 8 2" xfId="2435"/>
    <cellStyle name="Comma 2 3 3 8 3" xfId="2436"/>
    <cellStyle name="Comma 2 3 3 8 4" xfId="2437"/>
    <cellStyle name="Comma 2 3 3 8 5" xfId="2438"/>
    <cellStyle name="Comma 2 3 3 9" xfId="2439"/>
    <cellStyle name="Comma 2 3 4" xfId="2440"/>
    <cellStyle name="Comma 2 3 4 10" xfId="2441"/>
    <cellStyle name="Comma 2 3 4 11" xfId="2442"/>
    <cellStyle name="Comma 2 3 4 12" xfId="2443"/>
    <cellStyle name="Comma 2 3 4 13" xfId="2444"/>
    <cellStyle name="Comma 2 3 4 14" xfId="2445"/>
    <cellStyle name="Comma 2 3 4 2" xfId="2446"/>
    <cellStyle name="Comma 2 3 4 2 2" xfId="2447"/>
    <cellStyle name="Comma 2 3 4 2 3" xfId="2448"/>
    <cellStyle name="Comma 2 3 4 2 4" xfId="2449"/>
    <cellStyle name="Comma 2 3 4 2 5" xfId="2450"/>
    <cellStyle name="Comma 2 3 4 3" xfId="2451"/>
    <cellStyle name="Comma 2 3 4 3 2" xfId="2452"/>
    <cellStyle name="Comma 2 3 4 3 3" xfId="2453"/>
    <cellStyle name="Comma 2 3 4 3 4" xfId="2454"/>
    <cellStyle name="Comma 2 3 4 3 5" xfId="2455"/>
    <cellStyle name="Comma 2 3 4 4" xfId="2456"/>
    <cellStyle name="Comma 2 3 4 4 2" xfId="2457"/>
    <cellStyle name="Comma 2 3 4 4 3" xfId="2458"/>
    <cellStyle name="Comma 2 3 4 4 4" xfId="2459"/>
    <cellStyle name="Comma 2 3 4 4 5" xfId="2460"/>
    <cellStyle name="Comma 2 3 4 5" xfId="2461"/>
    <cellStyle name="Comma 2 3 4 5 2" xfId="2462"/>
    <cellStyle name="Comma 2 3 4 5 3" xfId="2463"/>
    <cellStyle name="Comma 2 3 4 5 4" xfId="2464"/>
    <cellStyle name="Comma 2 3 4 5 5" xfId="2465"/>
    <cellStyle name="Comma 2 3 4 6" xfId="2466"/>
    <cellStyle name="Comma 2 3 4 6 2" xfId="2467"/>
    <cellStyle name="Comma 2 3 4 6 3" xfId="2468"/>
    <cellStyle name="Comma 2 3 4 6 4" xfId="2469"/>
    <cellStyle name="Comma 2 3 4 6 5" xfId="2470"/>
    <cellStyle name="Comma 2 3 4 7" xfId="2471"/>
    <cellStyle name="Comma 2 3 4 7 2" xfId="2472"/>
    <cellStyle name="Comma 2 3 4 7 3" xfId="2473"/>
    <cellStyle name="Comma 2 3 4 7 4" xfId="2474"/>
    <cellStyle name="Comma 2 3 4 7 5" xfId="2475"/>
    <cellStyle name="Comma 2 3 4 8" xfId="2476"/>
    <cellStyle name="Comma 2 3 4 8 2" xfId="2477"/>
    <cellStyle name="Comma 2 3 4 8 3" xfId="2478"/>
    <cellStyle name="Comma 2 3 4 8 4" xfId="2479"/>
    <cellStyle name="Comma 2 3 4 8 5" xfId="2480"/>
    <cellStyle name="Comma 2 3 4 9" xfId="2481"/>
    <cellStyle name="Comma 2 3 5" xfId="2482"/>
    <cellStyle name="Comma 2 3 5 10" xfId="2483"/>
    <cellStyle name="Comma 2 3 5 11" xfId="2484"/>
    <cellStyle name="Comma 2 3 5 12" xfId="2485"/>
    <cellStyle name="Comma 2 3 5 13" xfId="2486"/>
    <cellStyle name="Comma 2 3 5 14" xfId="2487"/>
    <cellStyle name="Comma 2 3 5 2" xfId="2488"/>
    <cellStyle name="Comma 2 3 5 2 2" xfId="2489"/>
    <cellStyle name="Comma 2 3 5 2 3" xfId="2490"/>
    <cellStyle name="Comma 2 3 5 2 4" xfId="2491"/>
    <cellStyle name="Comma 2 3 5 2 5" xfId="2492"/>
    <cellStyle name="Comma 2 3 5 3" xfId="2493"/>
    <cellStyle name="Comma 2 3 5 3 2" xfId="2494"/>
    <cellStyle name="Comma 2 3 5 3 3" xfId="2495"/>
    <cellStyle name="Comma 2 3 5 3 4" xfId="2496"/>
    <cellStyle name="Comma 2 3 5 3 5" xfId="2497"/>
    <cellStyle name="Comma 2 3 5 4" xfId="2498"/>
    <cellStyle name="Comma 2 3 5 4 2" xfId="2499"/>
    <cellStyle name="Comma 2 3 5 4 3" xfId="2500"/>
    <cellStyle name="Comma 2 3 5 4 4" xfId="2501"/>
    <cellStyle name="Comma 2 3 5 4 5" xfId="2502"/>
    <cellStyle name="Comma 2 3 5 5" xfId="2503"/>
    <cellStyle name="Comma 2 3 5 5 2" xfId="2504"/>
    <cellStyle name="Comma 2 3 5 5 3" xfId="2505"/>
    <cellStyle name="Comma 2 3 5 5 4" xfId="2506"/>
    <cellStyle name="Comma 2 3 5 5 5" xfId="2507"/>
    <cellStyle name="Comma 2 3 5 6" xfId="2508"/>
    <cellStyle name="Comma 2 3 5 6 2" xfId="2509"/>
    <cellStyle name="Comma 2 3 5 6 3" xfId="2510"/>
    <cellStyle name="Comma 2 3 5 6 4" xfId="2511"/>
    <cellStyle name="Comma 2 3 5 6 5" xfId="2512"/>
    <cellStyle name="Comma 2 3 5 7" xfId="2513"/>
    <cellStyle name="Comma 2 3 5 7 2" xfId="2514"/>
    <cellStyle name="Comma 2 3 5 7 3" xfId="2515"/>
    <cellStyle name="Comma 2 3 5 7 4" xfId="2516"/>
    <cellStyle name="Comma 2 3 5 7 5" xfId="2517"/>
    <cellStyle name="Comma 2 3 5 8" xfId="2518"/>
    <cellStyle name="Comma 2 3 5 8 2" xfId="2519"/>
    <cellStyle name="Comma 2 3 5 8 3" xfId="2520"/>
    <cellStyle name="Comma 2 3 5 8 4" xfId="2521"/>
    <cellStyle name="Comma 2 3 5 8 5" xfId="2522"/>
    <cellStyle name="Comma 2 3 5 9" xfId="2523"/>
    <cellStyle name="Comma 2 3 6" xfId="2524"/>
    <cellStyle name="Comma 2 3 6 10" xfId="2525"/>
    <cellStyle name="Comma 2 3 6 11" xfId="2526"/>
    <cellStyle name="Comma 2 3 6 12" xfId="2527"/>
    <cellStyle name="Comma 2 3 6 13" xfId="2528"/>
    <cellStyle name="Comma 2 3 6 14" xfId="2529"/>
    <cellStyle name="Comma 2 3 6 2" xfId="2530"/>
    <cellStyle name="Comma 2 3 6 2 2" xfId="2531"/>
    <cellStyle name="Comma 2 3 6 2 3" xfId="2532"/>
    <cellStyle name="Comma 2 3 6 2 4" xfId="2533"/>
    <cellStyle name="Comma 2 3 6 2 5" xfId="2534"/>
    <cellStyle name="Comma 2 3 6 3" xfId="2535"/>
    <cellStyle name="Comma 2 3 6 3 2" xfId="2536"/>
    <cellStyle name="Comma 2 3 6 3 3" xfId="2537"/>
    <cellStyle name="Comma 2 3 6 3 4" xfId="2538"/>
    <cellStyle name="Comma 2 3 6 3 5" xfId="2539"/>
    <cellStyle name="Comma 2 3 6 4" xfId="2540"/>
    <cellStyle name="Comma 2 3 6 4 2" xfId="2541"/>
    <cellStyle name="Comma 2 3 6 4 3" xfId="2542"/>
    <cellStyle name="Comma 2 3 6 4 4" xfId="2543"/>
    <cellStyle name="Comma 2 3 6 4 5" xfId="2544"/>
    <cellStyle name="Comma 2 3 6 5" xfId="2545"/>
    <cellStyle name="Comma 2 3 6 5 2" xfId="2546"/>
    <cellStyle name="Comma 2 3 6 5 3" xfId="2547"/>
    <cellStyle name="Comma 2 3 6 5 4" xfId="2548"/>
    <cellStyle name="Comma 2 3 6 5 5" xfId="2549"/>
    <cellStyle name="Comma 2 3 6 6" xfId="2550"/>
    <cellStyle name="Comma 2 3 6 6 2" xfId="2551"/>
    <cellStyle name="Comma 2 3 6 6 3" xfId="2552"/>
    <cellStyle name="Comma 2 3 6 6 4" xfId="2553"/>
    <cellStyle name="Comma 2 3 6 6 5" xfId="2554"/>
    <cellStyle name="Comma 2 3 6 7" xfId="2555"/>
    <cellStyle name="Comma 2 3 6 7 2" xfId="2556"/>
    <cellStyle name="Comma 2 3 6 7 3" xfId="2557"/>
    <cellStyle name="Comma 2 3 6 7 4" xfId="2558"/>
    <cellStyle name="Comma 2 3 6 7 5" xfId="2559"/>
    <cellStyle name="Comma 2 3 6 8" xfId="2560"/>
    <cellStyle name="Comma 2 3 6 8 2" xfId="2561"/>
    <cellStyle name="Comma 2 3 6 8 3" xfId="2562"/>
    <cellStyle name="Comma 2 3 6 8 4" xfId="2563"/>
    <cellStyle name="Comma 2 3 6 8 5" xfId="2564"/>
    <cellStyle name="Comma 2 3 6 9" xfId="2565"/>
    <cellStyle name="Comma 2 3 7" xfId="2566"/>
    <cellStyle name="Comma 2 3 7 10" xfId="2567"/>
    <cellStyle name="Comma 2 3 7 11" xfId="2568"/>
    <cellStyle name="Comma 2 3 7 12" xfId="2569"/>
    <cellStyle name="Comma 2 3 7 13" xfId="2570"/>
    <cellStyle name="Comma 2 3 7 14" xfId="2571"/>
    <cellStyle name="Comma 2 3 7 2" xfId="2572"/>
    <cellStyle name="Comma 2 3 7 2 2" xfId="2573"/>
    <cellStyle name="Comma 2 3 7 2 3" xfId="2574"/>
    <cellStyle name="Comma 2 3 7 2 4" xfId="2575"/>
    <cellStyle name="Comma 2 3 7 2 5" xfId="2576"/>
    <cellStyle name="Comma 2 3 7 3" xfId="2577"/>
    <cellStyle name="Comma 2 3 7 3 2" xfId="2578"/>
    <cellStyle name="Comma 2 3 7 3 3" xfId="2579"/>
    <cellStyle name="Comma 2 3 7 3 4" xfId="2580"/>
    <cellStyle name="Comma 2 3 7 3 5" xfId="2581"/>
    <cellStyle name="Comma 2 3 7 4" xfId="2582"/>
    <cellStyle name="Comma 2 3 7 4 2" xfId="2583"/>
    <cellStyle name="Comma 2 3 7 4 3" xfId="2584"/>
    <cellStyle name="Comma 2 3 7 4 4" xfId="2585"/>
    <cellStyle name="Comma 2 3 7 4 5" xfId="2586"/>
    <cellStyle name="Comma 2 3 7 5" xfId="2587"/>
    <cellStyle name="Comma 2 3 7 5 2" xfId="2588"/>
    <cellStyle name="Comma 2 3 7 5 3" xfId="2589"/>
    <cellStyle name="Comma 2 3 7 5 4" xfId="2590"/>
    <cellStyle name="Comma 2 3 7 5 5" xfId="2591"/>
    <cellStyle name="Comma 2 3 7 6" xfId="2592"/>
    <cellStyle name="Comma 2 3 7 6 2" xfId="2593"/>
    <cellStyle name="Comma 2 3 7 6 3" xfId="2594"/>
    <cellStyle name="Comma 2 3 7 6 4" xfId="2595"/>
    <cellStyle name="Comma 2 3 7 6 5" xfId="2596"/>
    <cellStyle name="Comma 2 3 7 7" xfId="2597"/>
    <cellStyle name="Comma 2 3 7 7 2" xfId="2598"/>
    <cellStyle name="Comma 2 3 7 7 3" xfId="2599"/>
    <cellStyle name="Comma 2 3 7 7 4" xfId="2600"/>
    <cellStyle name="Comma 2 3 7 7 5" xfId="2601"/>
    <cellStyle name="Comma 2 3 7 8" xfId="2602"/>
    <cellStyle name="Comma 2 3 7 8 2" xfId="2603"/>
    <cellStyle name="Comma 2 3 7 8 3" xfId="2604"/>
    <cellStyle name="Comma 2 3 7 8 4" xfId="2605"/>
    <cellStyle name="Comma 2 3 7 8 5" xfId="2606"/>
    <cellStyle name="Comma 2 3 7 9" xfId="2607"/>
    <cellStyle name="Comma 2 3 8" xfId="2608"/>
    <cellStyle name="Comma 2 3 8 10" xfId="2609"/>
    <cellStyle name="Comma 2 3 8 11" xfId="2610"/>
    <cellStyle name="Comma 2 3 8 12" xfId="2611"/>
    <cellStyle name="Comma 2 3 8 13" xfId="2612"/>
    <cellStyle name="Comma 2 3 8 14" xfId="2613"/>
    <cellStyle name="Comma 2 3 8 2" xfId="2614"/>
    <cellStyle name="Comma 2 3 8 2 2" xfId="2615"/>
    <cellStyle name="Comma 2 3 8 2 3" xfId="2616"/>
    <cellStyle name="Comma 2 3 8 2 4" xfId="2617"/>
    <cellStyle name="Comma 2 3 8 2 5" xfId="2618"/>
    <cellStyle name="Comma 2 3 8 3" xfId="2619"/>
    <cellStyle name="Comma 2 3 8 3 2" xfId="2620"/>
    <cellStyle name="Comma 2 3 8 3 3" xfId="2621"/>
    <cellStyle name="Comma 2 3 8 3 4" xfId="2622"/>
    <cellStyle name="Comma 2 3 8 3 5" xfId="2623"/>
    <cellStyle name="Comma 2 3 8 4" xfId="2624"/>
    <cellStyle name="Comma 2 3 8 4 2" xfId="2625"/>
    <cellStyle name="Comma 2 3 8 4 3" xfId="2626"/>
    <cellStyle name="Comma 2 3 8 4 4" xfId="2627"/>
    <cellStyle name="Comma 2 3 8 4 5" xfId="2628"/>
    <cellStyle name="Comma 2 3 8 5" xfId="2629"/>
    <cellStyle name="Comma 2 3 8 5 2" xfId="2630"/>
    <cellStyle name="Comma 2 3 8 5 3" xfId="2631"/>
    <cellStyle name="Comma 2 3 8 5 4" xfId="2632"/>
    <cellStyle name="Comma 2 3 8 5 5" xfId="2633"/>
    <cellStyle name="Comma 2 3 8 6" xfId="2634"/>
    <cellStyle name="Comma 2 3 8 6 2" xfId="2635"/>
    <cellStyle name="Comma 2 3 8 6 3" xfId="2636"/>
    <cellStyle name="Comma 2 3 8 6 4" xfId="2637"/>
    <cellStyle name="Comma 2 3 8 6 5" xfId="2638"/>
    <cellStyle name="Comma 2 3 8 7" xfId="2639"/>
    <cellStyle name="Comma 2 3 8 7 2" xfId="2640"/>
    <cellStyle name="Comma 2 3 8 7 3" xfId="2641"/>
    <cellStyle name="Comma 2 3 8 7 4" xfId="2642"/>
    <cellStyle name="Comma 2 3 8 7 5" xfId="2643"/>
    <cellStyle name="Comma 2 3 8 8" xfId="2644"/>
    <cellStyle name="Comma 2 3 8 8 2" xfId="2645"/>
    <cellStyle name="Comma 2 3 8 8 3" xfId="2646"/>
    <cellStyle name="Comma 2 3 8 8 4" xfId="2647"/>
    <cellStyle name="Comma 2 3 8 8 5" xfId="2648"/>
    <cellStyle name="Comma 2 3 8 9" xfId="2649"/>
    <cellStyle name="Comma 2 3 9" xfId="2650"/>
    <cellStyle name="Comma 2 3 9 10" xfId="2651"/>
    <cellStyle name="Comma 2 3 9 11" xfId="2652"/>
    <cellStyle name="Comma 2 3 9 12" xfId="2653"/>
    <cellStyle name="Comma 2 3 9 13" xfId="2654"/>
    <cellStyle name="Comma 2 3 9 14" xfId="2655"/>
    <cellStyle name="Comma 2 3 9 2" xfId="2656"/>
    <cellStyle name="Comma 2 3 9 2 2" xfId="2657"/>
    <cellStyle name="Comma 2 3 9 2 3" xfId="2658"/>
    <cellStyle name="Comma 2 3 9 2 4" xfId="2659"/>
    <cellStyle name="Comma 2 3 9 2 5" xfId="2660"/>
    <cellStyle name="Comma 2 3 9 3" xfId="2661"/>
    <cellStyle name="Comma 2 3 9 3 2" xfId="2662"/>
    <cellStyle name="Comma 2 3 9 3 3" xfId="2663"/>
    <cellStyle name="Comma 2 3 9 3 4" xfId="2664"/>
    <cellStyle name="Comma 2 3 9 3 5" xfId="2665"/>
    <cellStyle name="Comma 2 3 9 4" xfId="2666"/>
    <cellStyle name="Comma 2 3 9 4 2" xfId="2667"/>
    <cellStyle name="Comma 2 3 9 4 3" xfId="2668"/>
    <cellStyle name="Comma 2 3 9 4 4" xfId="2669"/>
    <cellStyle name="Comma 2 3 9 4 5" xfId="2670"/>
    <cellStyle name="Comma 2 3 9 5" xfId="2671"/>
    <cellStyle name="Comma 2 3 9 5 2" xfId="2672"/>
    <cellStyle name="Comma 2 3 9 5 3" xfId="2673"/>
    <cellStyle name="Comma 2 3 9 5 4" xfId="2674"/>
    <cellStyle name="Comma 2 3 9 5 5" xfId="2675"/>
    <cellStyle name="Comma 2 3 9 6" xfId="2676"/>
    <cellStyle name="Comma 2 3 9 6 2" xfId="2677"/>
    <cellStyle name="Comma 2 3 9 6 3" xfId="2678"/>
    <cellStyle name="Comma 2 3 9 6 4" xfId="2679"/>
    <cellStyle name="Comma 2 3 9 6 5" xfId="2680"/>
    <cellStyle name="Comma 2 3 9 7" xfId="2681"/>
    <cellStyle name="Comma 2 3 9 7 2" xfId="2682"/>
    <cellStyle name="Comma 2 3 9 7 3" xfId="2683"/>
    <cellStyle name="Comma 2 3 9 7 4" xfId="2684"/>
    <cellStyle name="Comma 2 3 9 7 5" xfId="2685"/>
    <cellStyle name="Comma 2 3 9 8" xfId="2686"/>
    <cellStyle name="Comma 2 3 9 8 2" xfId="2687"/>
    <cellStyle name="Comma 2 3 9 8 3" xfId="2688"/>
    <cellStyle name="Comma 2 3 9 8 4" xfId="2689"/>
    <cellStyle name="Comma 2 3 9 8 5" xfId="2690"/>
    <cellStyle name="Comma 2 3 9 9" xfId="2691"/>
    <cellStyle name="Comma 2 30" xfId="2692"/>
    <cellStyle name="Comma 2 30 10" xfId="2693"/>
    <cellStyle name="Comma 2 30 11" xfId="2694"/>
    <cellStyle name="Comma 2 30 12" xfId="2695"/>
    <cellStyle name="Comma 2 30 13" xfId="2696"/>
    <cellStyle name="Comma 2 30 2" xfId="2697"/>
    <cellStyle name="Comma 2 30 2 2" xfId="2698"/>
    <cellStyle name="Comma 2 30 2 3" xfId="2699"/>
    <cellStyle name="Comma 2 30 2 4" xfId="2700"/>
    <cellStyle name="Comma 2 30 2 5" xfId="2701"/>
    <cellStyle name="Comma 2 30 3" xfId="2702"/>
    <cellStyle name="Comma 2 30 3 2" xfId="2703"/>
    <cellStyle name="Comma 2 30 3 3" xfId="2704"/>
    <cellStyle name="Comma 2 30 3 4" xfId="2705"/>
    <cellStyle name="Comma 2 30 3 5" xfId="2706"/>
    <cellStyle name="Comma 2 30 4" xfId="2707"/>
    <cellStyle name="Comma 2 30 4 2" xfId="2708"/>
    <cellStyle name="Comma 2 30 4 3" xfId="2709"/>
    <cellStyle name="Comma 2 30 4 4" xfId="2710"/>
    <cellStyle name="Comma 2 30 4 5" xfId="2711"/>
    <cellStyle name="Comma 2 30 5" xfId="2712"/>
    <cellStyle name="Comma 2 30 5 2" xfId="2713"/>
    <cellStyle name="Comma 2 30 5 3" xfId="2714"/>
    <cellStyle name="Comma 2 30 5 4" xfId="2715"/>
    <cellStyle name="Comma 2 30 5 5" xfId="2716"/>
    <cellStyle name="Comma 2 30 6" xfId="2717"/>
    <cellStyle name="Comma 2 30 6 2" xfId="2718"/>
    <cellStyle name="Comma 2 30 6 3" xfId="2719"/>
    <cellStyle name="Comma 2 30 6 4" xfId="2720"/>
    <cellStyle name="Comma 2 30 6 5" xfId="2721"/>
    <cellStyle name="Comma 2 30 7" xfId="2722"/>
    <cellStyle name="Comma 2 30 7 2" xfId="2723"/>
    <cellStyle name="Comma 2 30 7 3" xfId="2724"/>
    <cellStyle name="Comma 2 30 7 4" xfId="2725"/>
    <cellStyle name="Comma 2 30 7 5" xfId="2726"/>
    <cellStyle name="Comma 2 30 8" xfId="2727"/>
    <cellStyle name="Comma 2 30 8 2" xfId="2728"/>
    <cellStyle name="Comma 2 30 8 3" xfId="2729"/>
    <cellStyle name="Comma 2 30 8 4" xfId="2730"/>
    <cellStyle name="Comma 2 30 8 5" xfId="2731"/>
    <cellStyle name="Comma 2 30 9" xfId="2732"/>
    <cellStyle name="Comma 2 31" xfId="2733"/>
    <cellStyle name="Comma 2 31 10" xfId="2734"/>
    <cellStyle name="Comma 2 31 11" xfId="2735"/>
    <cellStyle name="Comma 2 31 12" xfId="2736"/>
    <cellStyle name="Comma 2 31 13" xfId="2737"/>
    <cellStyle name="Comma 2 31 2" xfId="2738"/>
    <cellStyle name="Comma 2 31 2 2" xfId="2739"/>
    <cellStyle name="Comma 2 31 2 3" xfId="2740"/>
    <cellStyle name="Comma 2 31 2 4" xfId="2741"/>
    <cellStyle name="Comma 2 31 2 5" xfId="2742"/>
    <cellStyle name="Comma 2 31 3" xfId="2743"/>
    <cellStyle name="Comma 2 31 3 2" xfId="2744"/>
    <cellStyle name="Comma 2 31 3 3" xfId="2745"/>
    <cellStyle name="Comma 2 31 3 4" xfId="2746"/>
    <cellStyle name="Comma 2 31 3 5" xfId="2747"/>
    <cellStyle name="Comma 2 31 4" xfId="2748"/>
    <cellStyle name="Comma 2 31 4 2" xfId="2749"/>
    <cellStyle name="Comma 2 31 4 3" xfId="2750"/>
    <cellStyle name="Comma 2 31 4 4" xfId="2751"/>
    <cellStyle name="Comma 2 31 4 5" xfId="2752"/>
    <cellStyle name="Comma 2 31 5" xfId="2753"/>
    <cellStyle name="Comma 2 31 5 2" xfId="2754"/>
    <cellStyle name="Comma 2 31 5 3" xfId="2755"/>
    <cellStyle name="Comma 2 31 5 4" xfId="2756"/>
    <cellStyle name="Comma 2 31 5 5" xfId="2757"/>
    <cellStyle name="Comma 2 31 6" xfId="2758"/>
    <cellStyle name="Comma 2 31 6 2" xfId="2759"/>
    <cellStyle name="Comma 2 31 6 3" xfId="2760"/>
    <cellStyle name="Comma 2 31 6 4" xfId="2761"/>
    <cellStyle name="Comma 2 31 6 5" xfId="2762"/>
    <cellStyle name="Comma 2 31 7" xfId="2763"/>
    <cellStyle name="Comma 2 31 7 2" xfId="2764"/>
    <cellStyle name="Comma 2 31 7 3" xfId="2765"/>
    <cellStyle name="Comma 2 31 7 4" xfId="2766"/>
    <cellStyle name="Comma 2 31 7 5" xfId="2767"/>
    <cellStyle name="Comma 2 31 8" xfId="2768"/>
    <cellStyle name="Comma 2 31 8 2" xfId="2769"/>
    <cellStyle name="Comma 2 31 8 3" xfId="2770"/>
    <cellStyle name="Comma 2 31 8 4" xfId="2771"/>
    <cellStyle name="Comma 2 31 8 5" xfId="2772"/>
    <cellStyle name="Comma 2 31 9" xfId="2773"/>
    <cellStyle name="Comma 2 32" xfId="2774"/>
    <cellStyle name="Comma 2 32 10" xfId="2775"/>
    <cellStyle name="Comma 2 32 11" xfId="2776"/>
    <cellStyle name="Comma 2 32 12" xfId="2777"/>
    <cellStyle name="Comma 2 32 13" xfId="2778"/>
    <cellStyle name="Comma 2 32 2" xfId="2779"/>
    <cellStyle name="Comma 2 32 2 2" xfId="2780"/>
    <cellStyle name="Comma 2 32 2 3" xfId="2781"/>
    <cellStyle name="Comma 2 32 2 4" xfId="2782"/>
    <cellStyle name="Comma 2 32 2 5" xfId="2783"/>
    <cellStyle name="Comma 2 32 3" xfId="2784"/>
    <cellStyle name="Comma 2 32 3 2" xfId="2785"/>
    <cellStyle name="Comma 2 32 3 3" xfId="2786"/>
    <cellStyle name="Comma 2 32 3 4" xfId="2787"/>
    <cellStyle name="Comma 2 32 3 5" xfId="2788"/>
    <cellStyle name="Comma 2 32 4" xfId="2789"/>
    <cellStyle name="Comma 2 32 4 2" xfId="2790"/>
    <cellStyle name="Comma 2 32 4 3" xfId="2791"/>
    <cellStyle name="Comma 2 32 4 4" xfId="2792"/>
    <cellStyle name="Comma 2 32 4 5" xfId="2793"/>
    <cellStyle name="Comma 2 32 5" xfId="2794"/>
    <cellStyle name="Comma 2 32 5 2" xfId="2795"/>
    <cellStyle name="Comma 2 32 5 3" xfId="2796"/>
    <cellStyle name="Comma 2 32 5 4" xfId="2797"/>
    <cellStyle name="Comma 2 32 5 5" xfId="2798"/>
    <cellStyle name="Comma 2 32 6" xfId="2799"/>
    <cellStyle name="Comma 2 32 6 2" xfId="2800"/>
    <cellStyle name="Comma 2 32 6 3" xfId="2801"/>
    <cellStyle name="Comma 2 32 6 4" xfId="2802"/>
    <cellStyle name="Comma 2 32 6 5" xfId="2803"/>
    <cellStyle name="Comma 2 32 7" xfId="2804"/>
    <cellStyle name="Comma 2 32 7 2" xfId="2805"/>
    <cellStyle name="Comma 2 32 7 3" xfId="2806"/>
    <cellStyle name="Comma 2 32 7 4" xfId="2807"/>
    <cellStyle name="Comma 2 32 7 5" xfId="2808"/>
    <cellStyle name="Comma 2 32 8" xfId="2809"/>
    <cellStyle name="Comma 2 32 8 2" xfId="2810"/>
    <cellStyle name="Comma 2 32 8 3" xfId="2811"/>
    <cellStyle name="Comma 2 32 8 4" xfId="2812"/>
    <cellStyle name="Comma 2 32 8 5" xfId="2813"/>
    <cellStyle name="Comma 2 32 9" xfId="2814"/>
    <cellStyle name="Comma 2 33" xfId="2815"/>
    <cellStyle name="Comma 2 33 10" xfId="2816"/>
    <cellStyle name="Comma 2 33 11" xfId="2817"/>
    <cellStyle name="Comma 2 33 12" xfId="2818"/>
    <cellStyle name="Comma 2 33 13" xfId="2819"/>
    <cellStyle name="Comma 2 33 2" xfId="2820"/>
    <cellStyle name="Comma 2 33 2 2" xfId="2821"/>
    <cellStyle name="Comma 2 33 2 3" xfId="2822"/>
    <cellStyle name="Comma 2 33 2 4" xfId="2823"/>
    <cellStyle name="Comma 2 33 2 5" xfId="2824"/>
    <cellStyle name="Comma 2 33 3" xfId="2825"/>
    <cellStyle name="Comma 2 33 3 2" xfId="2826"/>
    <cellStyle name="Comma 2 33 3 3" xfId="2827"/>
    <cellStyle name="Comma 2 33 3 4" xfId="2828"/>
    <cellStyle name="Comma 2 33 3 5" xfId="2829"/>
    <cellStyle name="Comma 2 33 4" xfId="2830"/>
    <cellStyle name="Comma 2 33 4 2" xfId="2831"/>
    <cellStyle name="Comma 2 33 4 3" xfId="2832"/>
    <cellStyle name="Comma 2 33 4 4" xfId="2833"/>
    <cellStyle name="Comma 2 33 4 5" xfId="2834"/>
    <cellStyle name="Comma 2 33 5" xfId="2835"/>
    <cellStyle name="Comma 2 33 5 2" xfId="2836"/>
    <cellStyle name="Comma 2 33 5 3" xfId="2837"/>
    <cellStyle name="Comma 2 33 5 4" xfId="2838"/>
    <cellStyle name="Comma 2 33 5 5" xfId="2839"/>
    <cellStyle name="Comma 2 33 6" xfId="2840"/>
    <cellStyle name="Comma 2 33 6 2" xfId="2841"/>
    <cellStyle name="Comma 2 33 6 3" xfId="2842"/>
    <cellStyle name="Comma 2 33 6 4" xfId="2843"/>
    <cellStyle name="Comma 2 33 6 5" xfId="2844"/>
    <cellStyle name="Comma 2 33 7" xfId="2845"/>
    <cellStyle name="Comma 2 33 7 2" xfId="2846"/>
    <cellStyle name="Comma 2 33 7 3" xfId="2847"/>
    <cellStyle name="Comma 2 33 7 4" xfId="2848"/>
    <cellStyle name="Comma 2 33 7 5" xfId="2849"/>
    <cellStyle name="Comma 2 33 8" xfId="2850"/>
    <cellStyle name="Comma 2 33 8 2" xfId="2851"/>
    <cellStyle name="Comma 2 33 8 3" xfId="2852"/>
    <cellStyle name="Comma 2 33 8 4" xfId="2853"/>
    <cellStyle name="Comma 2 33 8 5" xfId="2854"/>
    <cellStyle name="Comma 2 33 9" xfId="2855"/>
    <cellStyle name="Comma 2 34" xfId="2856"/>
    <cellStyle name="Comma 2 34 2" xfId="2857"/>
    <cellStyle name="Comma 2 34 3" xfId="2858"/>
    <cellStyle name="Comma 2 34 4" xfId="2859"/>
    <cellStyle name="Comma 2 34 5" xfId="2860"/>
    <cellStyle name="Comma 2 35" xfId="2861"/>
    <cellStyle name="Comma 2 35 2" xfId="2862"/>
    <cellStyle name="Comma 2 35 3" xfId="2863"/>
    <cellStyle name="Comma 2 35 4" xfId="2864"/>
    <cellStyle name="Comma 2 35 5" xfId="2865"/>
    <cellStyle name="Comma 2 36" xfId="2866"/>
    <cellStyle name="Comma 2 36 2" xfId="2867"/>
    <cellStyle name="Comma 2 36 3" xfId="2868"/>
    <cellStyle name="Comma 2 36 4" xfId="2869"/>
    <cellStyle name="Comma 2 36 5" xfId="2870"/>
    <cellStyle name="Comma 2 37" xfId="2871"/>
    <cellStyle name="Comma 2 37 2" xfId="2872"/>
    <cellStyle name="Comma 2 37 3" xfId="2873"/>
    <cellStyle name="Comma 2 37 4" xfId="2874"/>
    <cellStyle name="Comma 2 37 5" xfId="2875"/>
    <cellStyle name="Comma 2 38" xfId="2876"/>
    <cellStyle name="Comma 2 38 2" xfId="2877"/>
    <cellStyle name="Comma 2 38 3" xfId="2878"/>
    <cellStyle name="Comma 2 38 4" xfId="2879"/>
    <cellStyle name="Comma 2 38 5" xfId="2880"/>
    <cellStyle name="Comma 2 39" xfId="2881"/>
    <cellStyle name="Comma 2 39 2" xfId="2882"/>
    <cellStyle name="Comma 2 39 3" xfId="2883"/>
    <cellStyle name="Comma 2 39 4" xfId="2884"/>
    <cellStyle name="Comma 2 39 5" xfId="2885"/>
    <cellStyle name="Comma 2 4" xfId="2886"/>
    <cellStyle name="Comma 2 4 10" xfId="2887"/>
    <cellStyle name="Comma 2 4 10 10" xfId="2888"/>
    <cellStyle name="Comma 2 4 10 11" xfId="2889"/>
    <cellStyle name="Comma 2 4 10 12" xfId="2890"/>
    <cellStyle name="Comma 2 4 10 13" xfId="2891"/>
    <cellStyle name="Comma 2 4 10 14" xfId="2892"/>
    <cellStyle name="Comma 2 4 10 2" xfId="2893"/>
    <cellStyle name="Comma 2 4 10 2 2" xfId="2894"/>
    <cellStyle name="Comma 2 4 10 2 3" xfId="2895"/>
    <cellStyle name="Comma 2 4 10 2 4" xfId="2896"/>
    <cellStyle name="Comma 2 4 10 2 5" xfId="2897"/>
    <cellStyle name="Comma 2 4 10 3" xfId="2898"/>
    <cellStyle name="Comma 2 4 10 3 2" xfId="2899"/>
    <cellStyle name="Comma 2 4 10 3 3" xfId="2900"/>
    <cellStyle name="Comma 2 4 10 3 4" xfId="2901"/>
    <cellStyle name="Comma 2 4 10 3 5" xfId="2902"/>
    <cellStyle name="Comma 2 4 10 4" xfId="2903"/>
    <cellStyle name="Comma 2 4 10 4 2" xfId="2904"/>
    <cellStyle name="Comma 2 4 10 4 3" xfId="2905"/>
    <cellStyle name="Comma 2 4 10 4 4" xfId="2906"/>
    <cellStyle name="Comma 2 4 10 4 5" xfId="2907"/>
    <cellStyle name="Comma 2 4 10 5" xfId="2908"/>
    <cellStyle name="Comma 2 4 10 5 2" xfId="2909"/>
    <cellStyle name="Comma 2 4 10 5 3" xfId="2910"/>
    <cellStyle name="Comma 2 4 10 5 4" xfId="2911"/>
    <cellStyle name="Comma 2 4 10 5 5" xfId="2912"/>
    <cellStyle name="Comma 2 4 10 6" xfId="2913"/>
    <cellStyle name="Comma 2 4 10 6 2" xfId="2914"/>
    <cellStyle name="Comma 2 4 10 6 3" xfId="2915"/>
    <cellStyle name="Comma 2 4 10 6 4" xfId="2916"/>
    <cellStyle name="Comma 2 4 10 6 5" xfId="2917"/>
    <cellStyle name="Comma 2 4 10 7" xfId="2918"/>
    <cellStyle name="Comma 2 4 10 7 2" xfId="2919"/>
    <cellStyle name="Comma 2 4 10 7 3" xfId="2920"/>
    <cellStyle name="Comma 2 4 10 7 4" xfId="2921"/>
    <cellStyle name="Comma 2 4 10 7 5" xfId="2922"/>
    <cellStyle name="Comma 2 4 10 8" xfId="2923"/>
    <cellStyle name="Comma 2 4 10 8 2" xfId="2924"/>
    <cellStyle name="Comma 2 4 10 8 3" xfId="2925"/>
    <cellStyle name="Comma 2 4 10 8 4" xfId="2926"/>
    <cellStyle name="Comma 2 4 10 8 5" xfId="2927"/>
    <cellStyle name="Comma 2 4 10 9" xfId="2928"/>
    <cellStyle name="Comma 2 4 11" xfId="2929"/>
    <cellStyle name="Comma 2 4 11 10" xfId="2930"/>
    <cellStyle name="Comma 2 4 11 11" xfId="2931"/>
    <cellStyle name="Comma 2 4 11 12" xfId="2932"/>
    <cellStyle name="Comma 2 4 11 13" xfId="2933"/>
    <cellStyle name="Comma 2 4 11 14" xfId="2934"/>
    <cellStyle name="Comma 2 4 11 2" xfId="2935"/>
    <cellStyle name="Comma 2 4 11 2 2" xfId="2936"/>
    <cellStyle name="Comma 2 4 11 2 3" xfId="2937"/>
    <cellStyle name="Comma 2 4 11 2 4" xfId="2938"/>
    <cellStyle name="Comma 2 4 11 2 5" xfId="2939"/>
    <cellStyle name="Comma 2 4 11 3" xfId="2940"/>
    <cellStyle name="Comma 2 4 11 3 2" xfId="2941"/>
    <cellStyle name="Comma 2 4 11 3 3" xfId="2942"/>
    <cellStyle name="Comma 2 4 11 3 4" xfId="2943"/>
    <cellStyle name="Comma 2 4 11 3 5" xfId="2944"/>
    <cellStyle name="Comma 2 4 11 4" xfId="2945"/>
    <cellStyle name="Comma 2 4 11 4 2" xfId="2946"/>
    <cellStyle name="Comma 2 4 11 4 3" xfId="2947"/>
    <cellStyle name="Comma 2 4 11 4 4" xfId="2948"/>
    <cellStyle name="Comma 2 4 11 4 5" xfId="2949"/>
    <cellStyle name="Comma 2 4 11 5" xfId="2950"/>
    <cellStyle name="Comma 2 4 11 5 2" xfId="2951"/>
    <cellStyle name="Comma 2 4 11 5 3" xfId="2952"/>
    <cellStyle name="Comma 2 4 11 5 4" xfId="2953"/>
    <cellStyle name="Comma 2 4 11 5 5" xfId="2954"/>
    <cellStyle name="Comma 2 4 11 6" xfId="2955"/>
    <cellStyle name="Comma 2 4 11 6 2" xfId="2956"/>
    <cellStyle name="Comma 2 4 11 6 3" xfId="2957"/>
    <cellStyle name="Comma 2 4 11 6 4" xfId="2958"/>
    <cellStyle name="Comma 2 4 11 6 5" xfId="2959"/>
    <cellStyle name="Comma 2 4 11 7" xfId="2960"/>
    <cellStyle name="Comma 2 4 11 7 2" xfId="2961"/>
    <cellStyle name="Comma 2 4 11 7 3" xfId="2962"/>
    <cellStyle name="Comma 2 4 11 7 4" xfId="2963"/>
    <cellStyle name="Comma 2 4 11 7 5" xfId="2964"/>
    <cellStyle name="Comma 2 4 11 8" xfId="2965"/>
    <cellStyle name="Comma 2 4 11 8 2" xfId="2966"/>
    <cellStyle name="Comma 2 4 11 8 3" xfId="2967"/>
    <cellStyle name="Comma 2 4 11 8 4" xfId="2968"/>
    <cellStyle name="Comma 2 4 11 8 5" xfId="2969"/>
    <cellStyle name="Comma 2 4 11 9" xfId="2970"/>
    <cellStyle name="Comma 2 4 12" xfId="2971"/>
    <cellStyle name="Comma 2 4 12 10" xfId="2972"/>
    <cellStyle name="Comma 2 4 12 11" xfId="2973"/>
    <cellStyle name="Comma 2 4 12 12" xfId="2974"/>
    <cellStyle name="Comma 2 4 12 13" xfId="2975"/>
    <cellStyle name="Comma 2 4 12 14" xfId="2976"/>
    <cellStyle name="Comma 2 4 12 2" xfId="2977"/>
    <cellStyle name="Comma 2 4 12 2 2" xfId="2978"/>
    <cellStyle name="Comma 2 4 12 2 3" xfId="2979"/>
    <cellStyle name="Comma 2 4 12 2 4" xfId="2980"/>
    <cellStyle name="Comma 2 4 12 2 5" xfId="2981"/>
    <cellStyle name="Comma 2 4 12 3" xfId="2982"/>
    <cellStyle name="Comma 2 4 12 3 2" xfId="2983"/>
    <cellStyle name="Comma 2 4 12 3 3" xfId="2984"/>
    <cellStyle name="Comma 2 4 12 3 4" xfId="2985"/>
    <cellStyle name="Comma 2 4 12 3 5" xfId="2986"/>
    <cellStyle name="Comma 2 4 12 4" xfId="2987"/>
    <cellStyle name="Comma 2 4 12 4 2" xfId="2988"/>
    <cellStyle name="Comma 2 4 12 4 3" xfId="2989"/>
    <cellStyle name="Comma 2 4 12 4 4" xfId="2990"/>
    <cellStyle name="Comma 2 4 12 4 5" xfId="2991"/>
    <cellStyle name="Comma 2 4 12 5" xfId="2992"/>
    <cellStyle name="Comma 2 4 12 5 2" xfId="2993"/>
    <cellStyle name="Comma 2 4 12 5 3" xfId="2994"/>
    <cellStyle name="Comma 2 4 12 5 4" xfId="2995"/>
    <cellStyle name="Comma 2 4 12 5 5" xfId="2996"/>
    <cellStyle name="Comma 2 4 12 6" xfId="2997"/>
    <cellStyle name="Comma 2 4 12 6 2" xfId="2998"/>
    <cellStyle name="Comma 2 4 12 6 3" xfId="2999"/>
    <cellStyle name="Comma 2 4 12 6 4" xfId="3000"/>
    <cellStyle name="Comma 2 4 12 6 5" xfId="3001"/>
    <cellStyle name="Comma 2 4 12 7" xfId="3002"/>
    <cellStyle name="Comma 2 4 12 7 2" xfId="3003"/>
    <cellStyle name="Comma 2 4 12 7 3" xfId="3004"/>
    <cellStyle name="Comma 2 4 12 7 4" xfId="3005"/>
    <cellStyle name="Comma 2 4 12 7 5" xfId="3006"/>
    <cellStyle name="Comma 2 4 12 8" xfId="3007"/>
    <cellStyle name="Comma 2 4 12 8 2" xfId="3008"/>
    <cellStyle name="Comma 2 4 12 8 3" xfId="3009"/>
    <cellStyle name="Comma 2 4 12 8 4" xfId="3010"/>
    <cellStyle name="Comma 2 4 12 8 5" xfId="3011"/>
    <cellStyle name="Comma 2 4 12 9" xfId="3012"/>
    <cellStyle name="Comma 2 4 13" xfId="3013"/>
    <cellStyle name="Comma 2 4 13 10" xfId="3014"/>
    <cellStyle name="Comma 2 4 13 11" xfId="3015"/>
    <cellStyle name="Comma 2 4 13 12" xfId="3016"/>
    <cellStyle name="Comma 2 4 13 13" xfId="3017"/>
    <cellStyle name="Comma 2 4 13 14" xfId="3018"/>
    <cellStyle name="Comma 2 4 13 2" xfId="3019"/>
    <cellStyle name="Comma 2 4 13 2 2" xfId="3020"/>
    <cellStyle name="Comma 2 4 13 2 3" xfId="3021"/>
    <cellStyle name="Comma 2 4 13 2 4" xfId="3022"/>
    <cellStyle name="Comma 2 4 13 2 5" xfId="3023"/>
    <cellStyle name="Comma 2 4 13 3" xfId="3024"/>
    <cellStyle name="Comma 2 4 13 3 2" xfId="3025"/>
    <cellStyle name="Comma 2 4 13 3 3" xfId="3026"/>
    <cellStyle name="Comma 2 4 13 3 4" xfId="3027"/>
    <cellStyle name="Comma 2 4 13 3 5" xfId="3028"/>
    <cellStyle name="Comma 2 4 13 4" xfId="3029"/>
    <cellStyle name="Comma 2 4 13 4 2" xfId="3030"/>
    <cellStyle name="Comma 2 4 13 4 3" xfId="3031"/>
    <cellStyle name="Comma 2 4 13 4 4" xfId="3032"/>
    <cellStyle name="Comma 2 4 13 4 5" xfId="3033"/>
    <cellStyle name="Comma 2 4 13 5" xfId="3034"/>
    <cellStyle name="Comma 2 4 13 5 2" xfId="3035"/>
    <cellStyle name="Comma 2 4 13 5 3" xfId="3036"/>
    <cellStyle name="Comma 2 4 13 5 4" xfId="3037"/>
    <cellStyle name="Comma 2 4 13 5 5" xfId="3038"/>
    <cellStyle name="Comma 2 4 13 6" xfId="3039"/>
    <cellStyle name="Comma 2 4 13 6 2" xfId="3040"/>
    <cellStyle name="Comma 2 4 13 6 3" xfId="3041"/>
    <cellStyle name="Comma 2 4 13 6 4" xfId="3042"/>
    <cellStyle name="Comma 2 4 13 6 5" xfId="3043"/>
    <cellStyle name="Comma 2 4 13 7" xfId="3044"/>
    <cellStyle name="Comma 2 4 13 7 2" xfId="3045"/>
    <cellStyle name="Comma 2 4 13 7 3" xfId="3046"/>
    <cellStyle name="Comma 2 4 13 7 4" xfId="3047"/>
    <cellStyle name="Comma 2 4 13 7 5" xfId="3048"/>
    <cellStyle name="Comma 2 4 13 8" xfId="3049"/>
    <cellStyle name="Comma 2 4 13 8 2" xfId="3050"/>
    <cellStyle name="Comma 2 4 13 8 3" xfId="3051"/>
    <cellStyle name="Comma 2 4 13 8 4" xfId="3052"/>
    <cellStyle name="Comma 2 4 13 8 5" xfId="3053"/>
    <cellStyle name="Comma 2 4 13 9" xfId="3054"/>
    <cellStyle name="Comma 2 4 14" xfId="3055"/>
    <cellStyle name="Comma 2 4 14 10" xfId="3056"/>
    <cellStyle name="Comma 2 4 14 11" xfId="3057"/>
    <cellStyle name="Comma 2 4 14 12" xfId="3058"/>
    <cellStyle name="Comma 2 4 14 13" xfId="3059"/>
    <cellStyle name="Comma 2 4 14 14" xfId="3060"/>
    <cellStyle name="Comma 2 4 14 2" xfId="3061"/>
    <cellStyle name="Comma 2 4 14 2 2" xfId="3062"/>
    <cellStyle name="Comma 2 4 14 2 3" xfId="3063"/>
    <cellStyle name="Comma 2 4 14 2 4" xfId="3064"/>
    <cellStyle name="Comma 2 4 14 2 5" xfId="3065"/>
    <cellStyle name="Comma 2 4 14 3" xfId="3066"/>
    <cellStyle name="Comma 2 4 14 3 2" xfId="3067"/>
    <cellStyle name="Comma 2 4 14 3 3" xfId="3068"/>
    <cellStyle name="Comma 2 4 14 3 4" xfId="3069"/>
    <cellStyle name="Comma 2 4 14 3 5" xfId="3070"/>
    <cellStyle name="Comma 2 4 14 4" xfId="3071"/>
    <cellStyle name="Comma 2 4 14 4 2" xfId="3072"/>
    <cellStyle name="Comma 2 4 14 4 3" xfId="3073"/>
    <cellStyle name="Comma 2 4 14 4 4" xfId="3074"/>
    <cellStyle name="Comma 2 4 14 4 5" xfId="3075"/>
    <cellStyle name="Comma 2 4 14 5" xfId="3076"/>
    <cellStyle name="Comma 2 4 14 5 2" xfId="3077"/>
    <cellStyle name="Comma 2 4 14 5 3" xfId="3078"/>
    <cellStyle name="Comma 2 4 14 5 4" xfId="3079"/>
    <cellStyle name="Comma 2 4 14 5 5" xfId="3080"/>
    <cellStyle name="Comma 2 4 14 6" xfId="3081"/>
    <cellStyle name="Comma 2 4 14 6 2" xfId="3082"/>
    <cellStyle name="Comma 2 4 14 6 3" xfId="3083"/>
    <cellStyle name="Comma 2 4 14 6 4" xfId="3084"/>
    <cellStyle name="Comma 2 4 14 6 5" xfId="3085"/>
    <cellStyle name="Comma 2 4 14 7" xfId="3086"/>
    <cellStyle name="Comma 2 4 14 7 2" xfId="3087"/>
    <cellStyle name="Comma 2 4 14 7 3" xfId="3088"/>
    <cellStyle name="Comma 2 4 14 7 4" xfId="3089"/>
    <cellStyle name="Comma 2 4 14 7 5" xfId="3090"/>
    <cellStyle name="Comma 2 4 14 8" xfId="3091"/>
    <cellStyle name="Comma 2 4 14 8 2" xfId="3092"/>
    <cellStyle name="Comma 2 4 14 8 3" xfId="3093"/>
    <cellStyle name="Comma 2 4 14 8 4" xfId="3094"/>
    <cellStyle name="Comma 2 4 14 8 5" xfId="3095"/>
    <cellStyle name="Comma 2 4 14 9" xfId="3096"/>
    <cellStyle name="Comma 2 4 15" xfId="3097"/>
    <cellStyle name="Comma 2 4 15 10" xfId="3098"/>
    <cellStyle name="Comma 2 4 15 11" xfId="3099"/>
    <cellStyle name="Comma 2 4 15 12" xfId="3100"/>
    <cellStyle name="Comma 2 4 15 13" xfId="3101"/>
    <cellStyle name="Comma 2 4 15 14" xfId="3102"/>
    <cellStyle name="Comma 2 4 15 2" xfId="3103"/>
    <cellStyle name="Comma 2 4 15 2 2" xfId="3104"/>
    <cellStyle name="Comma 2 4 15 2 3" xfId="3105"/>
    <cellStyle name="Comma 2 4 15 2 4" xfId="3106"/>
    <cellStyle name="Comma 2 4 15 2 5" xfId="3107"/>
    <cellStyle name="Comma 2 4 15 3" xfId="3108"/>
    <cellStyle name="Comma 2 4 15 3 2" xfId="3109"/>
    <cellStyle name="Comma 2 4 15 3 3" xfId="3110"/>
    <cellStyle name="Comma 2 4 15 3 4" xfId="3111"/>
    <cellStyle name="Comma 2 4 15 3 5" xfId="3112"/>
    <cellStyle name="Comma 2 4 15 4" xfId="3113"/>
    <cellStyle name="Comma 2 4 15 4 2" xfId="3114"/>
    <cellStyle name="Comma 2 4 15 4 3" xfId="3115"/>
    <cellStyle name="Comma 2 4 15 4 4" xfId="3116"/>
    <cellStyle name="Comma 2 4 15 4 5" xfId="3117"/>
    <cellStyle name="Comma 2 4 15 5" xfId="3118"/>
    <cellStyle name="Comma 2 4 15 5 2" xfId="3119"/>
    <cellStyle name="Comma 2 4 15 5 3" xfId="3120"/>
    <cellStyle name="Comma 2 4 15 5 4" xfId="3121"/>
    <cellStyle name="Comma 2 4 15 5 5" xfId="3122"/>
    <cellStyle name="Comma 2 4 15 6" xfId="3123"/>
    <cellStyle name="Comma 2 4 15 6 2" xfId="3124"/>
    <cellStyle name="Comma 2 4 15 6 3" xfId="3125"/>
    <cellStyle name="Comma 2 4 15 6 4" xfId="3126"/>
    <cellStyle name="Comma 2 4 15 6 5" xfId="3127"/>
    <cellStyle name="Comma 2 4 15 7" xfId="3128"/>
    <cellStyle name="Comma 2 4 15 7 2" xfId="3129"/>
    <cellStyle name="Comma 2 4 15 7 3" xfId="3130"/>
    <cellStyle name="Comma 2 4 15 7 4" xfId="3131"/>
    <cellStyle name="Comma 2 4 15 7 5" xfId="3132"/>
    <cellStyle name="Comma 2 4 15 8" xfId="3133"/>
    <cellStyle name="Comma 2 4 15 8 2" xfId="3134"/>
    <cellStyle name="Comma 2 4 15 8 3" xfId="3135"/>
    <cellStyle name="Comma 2 4 15 8 4" xfId="3136"/>
    <cellStyle name="Comma 2 4 15 8 5" xfId="3137"/>
    <cellStyle name="Comma 2 4 15 9" xfId="3138"/>
    <cellStyle name="Comma 2 4 16" xfId="3139"/>
    <cellStyle name="Comma 2 4 16 10" xfId="3140"/>
    <cellStyle name="Comma 2 4 16 11" xfId="3141"/>
    <cellStyle name="Comma 2 4 16 12" xfId="3142"/>
    <cellStyle name="Comma 2 4 16 13" xfId="3143"/>
    <cellStyle name="Comma 2 4 16 14" xfId="3144"/>
    <cellStyle name="Comma 2 4 16 2" xfId="3145"/>
    <cellStyle name="Comma 2 4 16 2 2" xfId="3146"/>
    <cellStyle name="Comma 2 4 16 2 3" xfId="3147"/>
    <cellStyle name="Comma 2 4 16 2 4" xfId="3148"/>
    <cellStyle name="Comma 2 4 16 2 5" xfId="3149"/>
    <cellStyle name="Comma 2 4 16 3" xfId="3150"/>
    <cellStyle name="Comma 2 4 16 3 2" xfId="3151"/>
    <cellStyle name="Comma 2 4 16 3 3" xfId="3152"/>
    <cellStyle name="Comma 2 4 16 3 4" xfId="3153"/>
    <cellStyle name="Comma 2 4 16 3 5" xfId="3154"/>
    <cellStyle name="Comma 2 4 16 4" xfId="3155"/>
    <cellStyle name="Comma 2 4 16 4 2" xfId="3156"/>
    <cellStyle name="Comma 2 4 16 4 3" xfId="3157"/>
    <cellStyle name="Comma 2 4 16 4 4" xfId="3158"/>
    <cellStyle name="Comma 2 4 16 4 5" xfId="3159"/>
    <cellStyle name="Comma 2 4 16 5" xfId="3160"/>
    <cellStyle name="Comma 2 4 16 5 2" xfId="3161"/>
    <cellStyle name="Comma 2 4 16 5 3" xfId="3162"/>
    <cellStyle name="Comma 2 4 16 5 4" xfId="3163"/>
    <cellStyle name="Comma 2 4 16 5 5" xfId="3164"/>
    <cellStyle name="Comma 2 4 16 6" xfId="3165"/>
    <cellStyle name="Comma 2 4 16 6 2" xfId="3166"/>
    <cellStyle name="Comma 2 4 16 6 3" xfId="3167"/>
    <cellStyle name="Comma 2 4 16 6 4" xfId="3168"/>
    <cellStyle name="Comma 2 4 16 6 5" xfId="3169"/>
    <cellStyle name="Comma 2 4 16 7" xfId="3170"/>
    <cellStyle name="Comma 2 4 16 7 2" xfId="3171"/>
    <cellStyle name="Comma 2 4 16 7 3" xfId="3172"/>
    <cellStyle name="Comma 2 4 16 7 4" xfId="3173"/>
    <cellStyle name="Comma 2 4 16 7 5" xfId="3174"/>
    <cellStyle name="Comma 2 4 16 8" xfId="3175"/>
    <cellStyle name="Comma 2 4 16 8 2" xfId="3176"/>
    <cellStyle name="Comma 2 4 16 8 3" xfId="3177"/>
    <cellStyle name="Comma 2 4 16 8 4" xfId="3178"/>
    <cellStyle name="Comma 2 4 16 8 5" xfId="3179"/>
    <cellStyle name="Comma 2 4 16 9" xfId="3180"/>
    <cellStyle name="Comma 2 4 17" xfId="3181"/>
    <cellStyle name="Comma 2 4 17 2" xfId="3182"/>
    <cellStyle name="Comma 2 4 17 3" xfId="3183"/>
    <cellStyle name="Comma 2 4 17 4" xfId="3184"/>
    <cellStyle name="Comma 2 4 17 5" xfId="3185"/>
    <cellStyle name="Comma 2 4 18" xfId="3186"/>
    <cellStyle name="Comma 2 4 18 2" xfId="3187"/>
    <cellStyle name="Comma 2 4 18 3" xfId="3188"/>
    <cellStyle name="Comma 2 4 18 4" xfId="3189"/>
    <cellStyle name="Comma 2 4 18 5" xfId="3190"/>
    <cellStyle name="Comma 2 4 19" xfId="3191"/>
    <cellStyle name="Comma 2 4 19 2" xfId="3192"/>
    <cellStyle name="Comma 2 4 19 3" xfId="3193"/>
    <cellStyle name="Comma 2 4 19 4" xfId="3194"/>
    <cellStyle name="Comma 2 4 19 5" xfId="3195"/>
    <cellStyle name="Comma 2 4 2" xfId="3196"/>
    <cellStyle name="Comma 2 4 2 10" xfId="3197"/>
    <cellStyle name="Comma 2 4 2 11" xfId="3198"/>
    <cellStyle name="Comma 2 4 2 12" xfId="3199"/>
    <cellStyle name="Comma 2 4 2 13" xfId="3200"/>
    <cellStyle name="Comma 2 4 2 14" xfId="3201"/>
    <cellStyle name="Comma 2 4 2 2" xfId="3202"/>
    <cellStyle name="Comma 2 4 2 2 2" xfId="3203"/>
    <cellStyle name="Comma 2 4 2 2 3" xfId="3204"/>
    <cellStyle name="Comma 2 4 2 2 4" xfId="3205"/>
    <cellStyle name="Comma 2 4 2 2 5" xfId="3206"/>
    <cellStyle name="Comma 2 4 2 3" xfId="3207"/>
    <cellStyle name="Comma 2 4 2 3 2" xfId="3208"/>
    <cellStyle name="Comma 2 4 2 3 3" xfId="3209"/>
    <cellStyle name="Comma 2 4 2 3 4" xfId="3210"/>
    <cellStyle name="Comma 2 4 2 3 5" xfId="3211"/>
    <cellStyle name="Comma 2 4 2 4" xfId="3212"/>
    <cellStyle name="Comma 2 4 2 4 2" xfId="3213"/>
    <cellStyle name="Comma 2 4 2 4 3" xfId="3214"/>
    <cellStyle name="Comma 2 4 2 4 4" xfId="3215"/>
    <cellStyle name="Comma 2 4 2 4 5" xfId="3216"/>
    <cellStyle name="Comma 2 4 2 5" xfId="3217"/>
    <cellStyle name="Comma 2 4 2 5 2" xfId="3218"/>
    <cellStyle name="Comma 2 4 2 5 3" xfId="3219"/>
    <cellStyle name="Comma 2 4 2 5 4" xfId="3220"/>
    <cellStyle name="Comma 2 4 2 5 5" xfId="3221"/>
    <cellStyle name="Comma 2 4 2 6" xfId="3222"/>
    <cellStyle name="Comma 2 4 2 6 2" xfId="3223"/>
    <cellStyle name="Comma 2 4 2 6 3" xfId="3224"/>
    <cellStyle name="Comma 2 4 2 6 4" xfId="3225"/>
    <cellStyle name="Comma 2 4 2 6 5" xfId="3226"/>
    <cellStyle name="Comma 2 4 2 7" xfId="3227"/>
    <cellStyle name="Comma 2 4 2 7 2" xfId="3228"/>
    <cellStyle name="Comma 2 4 2 7 3" xfId="3229"/>
    <cellStyle name="Comma 2 4 2 7 4" xfId="3230"/>
    <cellStyle name="Comma 2 4 2 7 5" xfId="3231"/>
    <cellStyle name="Comma 2 4 2 8" xfId="3232"/>
    <cellStyle name="Comma 2 4 2 8 2" xfId="3233"/>
    <cellStyle name="Comma 2 4 2 8 3" xfId="3234"/>
    <cellStyle name="Comma 2 4 2 8 4" xfId="3235"/>
    <cellStyle name="Comma 2 4 2 8 5" xfId="3236"/>
    <cellStyle name="Comma 2 4 2 9" xfId="3237"/>
    <cellStyle name="Comma 2 4 20" xfId="3238"/>
    <cellStyle name="Comma 2 4 20 2" xfId="3239"/>
    <cellStyle name="Comma 2 4 20 3" xfId="3240"/>
    <cellStyle name="Comma 2 4 20 4" xfId="3241"/>
    <cellStyle name="Comma 2 4 20 5" xfId="3242"/>
    <cellStyle name="Comma 2 4 21" xfId="3243"/>
    <cellStyle name="Comma 2 4 21 2" xfId="3244"/>
    <cellStyle name="Comma 2 4 21 3" xfId="3245"/>
    <cellStyle name="Comma 2 4 21 4" xfId="3246"/>
    <cellStyle name="Comma 2 4 21 5" xfId="3247"/>
    <cellStyle name="Comma 2 4 22" xfId="3248"/>
    <cellStyle name="Comma 2 4 22 2" xfId="3249"/>
    <cellStyle name="Comma 2 4 22 3" xfId="3250"/>
    <cellStyle name="Comma 2 4 22 4" xfId="3251"/>
    <cellStyle name="Comma 2 4 22 5" xfId="3252"/>
    <cellStyle name="Comma 2 4 23" xfId="3253"/>
    <cellStyle name="Comma 2 4 23 2" xfId="3254"/>
    <cellStyle name="Comma 2 4 23 3" xfId="3255"/>
    <cellStyle name="Comma 2 4 23 4" xfId="3256"/>
    <cellStyle name="Comma 2 4 23 5" xfId="3257"/>
    <cellStyle name="Comma 2 4 24" xfId="3258"/>
    <cellStyle name="Comma 2 4 25" xfId="3259"/>
    <cellStyle name="Comma 2 4 26" xfId="3260"/>
    <cellStyle name="Comma 2 4 27" xfId="3261"/>
    <cellStyle name="Comma 2 4 28" xfId="3262"/>
    <cellStyle name="Comma 2 4 29" xfId="3263"/>
    <cellStyle name="Comma 2 4 3" xfId="3264"/>
    <cellStyle name="Comma 2 4 3 10" xfId="3265"/>
    <cellStyle name="Comma 2 4 3 11" xfId="3266"/>
    <cellStyle name="Comma 2 4 3 12" xfId="3267"/>
    <cellStyle name="Comma 2 4 3 13" xfId="3268"/>
    <cellStyle name="Comma 2 4 3 14" xfId="3269"/>
    <cellStyle name="Comma 2 4 3 2" xfId="3270"/>
    <cellStyle name="Comma 2 4 3 2 2" xfId="3271"/>
    <cellStyle name="Comma 2 4 3 2 3" xfId="3272"/>
    <cellStyle name="Comma 2 4 3 2 4" xfId="3273"/>
    <cellStyle name="Comma 2 4 3 2 5" xfId="3274"/>
    <cellStyle name="Comma 2 4 3 3" xfId="3275"/>
    <cellStyle name="Comma 2 4 3 3 2" xfId="3276"/>
    <cellStyle name="Comma 2 4 3 3 3" xfId="3277"/>
    <cellStyle name="Comma 2 4 3 3 4" xfId="3278"/>
    <cellStyle name="Comma 2 4 3 3 5" xfId="3279"/>
    <cellStyle name="Comma 2 4 3 4" xfId="3280"/>
    <cellStyle name="Comma 2 4 3 4 2" xfId="3281"/>
    <cellStyle name="Comma 2 4 3 4 3" xfId="3282"/>
    <cellStyle name="Comma 2 4 3 4 4" xfId="3283"/>
    <cellStyle name="Comma 2 4 3 4 5" xfId="3284"/>
    <cellStyle name="Comma 2 4 3 5" xfId="3285"/>
    <cellStyle name="Comma 2 4 3 5 2" xfId="3286"/>
    <cellStyle name="Comma 2 4 3 5 3" xfId="3287"/>
    <cellStyle name="Comma 2 4 3 5 4" xfId="3288"/>
    <cellStyle name="Comma 2 4 3 5 5" xfId="3289"/>
    <cellStyle name="Comma 2 4 3 6" xfId="3290"/>
    <cellStyle name="Comma 2 4 3 6 2" xfId="3291"/>
    <cellStyle name="Comma 2 4 3 6 3" xfId="3292"/>
    <cellStyle name="Comma 2 4 3 6 4" xfId="3293"/>
    <cellStyle name="Comma 2 4 3 6 5" xfId="3294"/>
    <cellStyle name="Comma 2 4 3 7" xfId="3295"/>
    <cellStyle name="Comma 2 4 3 7 2" xfId="3296"/>
    <cellStyle name="Comma 2 4 3 7 3" xfId="3297"/>
    <cellStyle name="Comma 2 4 3 7 4" xfId="3298"/>
    <cellStyle name="Comma 2 4 3 7 5" xfId="3299"/>
    <cellStyle name="Comma 2 4 3 8" xfId="3300"/>
    <cellStyle name="Comma 2 4 3 8 2" xfId="3301"/>
    <cellStyle name="Comma 2 4 3 8 3" xfId="3302"/>
    <cellStyle name="Comma 2 4 3 8 4" xfId="3303"/>
    <cellStyle name="Comma 2 4 3 8 5" xfId="3304"/>
    <cellStyle name="Comma 2 4 3 9" xfId="3305"/>
    <cellStyle name="Comma 2 4 4" xfId="3306"/>
    <cellStyle name="Comma 2 4 4 10" xfId="3307"/>
    <cellStyle name="Comma 2 4 4 11" xfId="3308"/>
    <cellStyle name="Comma 2 4 4 12" xfId="3309"/>
    <cellStyle name="Comma 2 4 4 13" xfId="3310"/>
    <cellStyle name="Comma 2 4 4 14" xfId="3311"/>
    <cellStyle name="Comma 2 4 4 2" xfId="3312"/>
    <cellStyle name="Comma 2 4 4 2 2" xfId="3313"/>
    <cellStyle name="Comma 2 4 4 2 3" xfId="3314"/>
    <cellStyle name="Comma 2 4 4 2 4" xfId="3315"/>
    <cellStyle name="Comma 2 4 4 2 5" xfId="3316"/>
    <cellStyle name="Comma 2 4 4 3" xfId="3317"/>
    <cellStyle name="Comma 2 4 4 3 2" xfId="3318"/>
    <cellStyle name="Comma 2 4 4 3 3" xfId="3319"/>
    <cellStyle name="Comma 2 4 4 3 4" xfId="3320"/>
    <cellStyle name="Comma 2 4 4 3 5" xfId="3321"/>
    <cellStyle name="Comma 2 4 4 4" xfId="3322"/>
    <cellStyle name="Comma 2 4 4 4 2" xfId="3323"/>
    <cellStyle name="Comma 2 4 4 4 3" xfId="3324"/>
    <cellStyle name="Comma 2 4 4 4 4" xfId="3325"/>
    <cellStyle name="Comma 2 4 4 4 5" xfId="3326"/>
    <cellStyle name="Comma 2 4 4 5" xfId="3327"/>
    <cellStyle name="Comma 2 4 4 5 2" xfId="3328"/>
    <cellStyle name="Comma 2 4 4 5 3" xfId="3329"/>
    <cellStyle name="Comma 2 4 4 5 4" xfId="3330"/>
    <cellStyle name="Comma 2 4 4 5 5" xfId="3331"/>
    <cellStyle name="Comma 2 4 4 6" xfId="3332"/>
    <cellStyle name="Comma 2 4 4 6 2" xfId="3333"/>
    <cellStyle name="Comma 2 4 4 6 3" xfId="3334"/>
    <cellStyle name="Comma 2 4 4 6 4" xfId="3335"/>
    <cellStyle name="Comma 2 4 4 6 5" xfId="3336"/>
    <cellStyle name="Comma 2 4 4 7" xfId="3337"/>
    <cellStyle name="Comma 2 4 4 7 2" xfId="3338"/>
    <cellStyle name="Comma 2 4 4 7 3" xfId="3339"/>
    <cellStyle name="Comma 2 4 4 7 4" xfId="3340"/>
    <cellStyle name="Comma 2 4 4 7 5" xfId="3341"/>
    <cellStyle name="Comma 2 4 4 8" xfId="3342"/>
    <cellStyle name="Comma 2 4 4 8 2" xfId="3343"/>
    <cellStyle name="Comma 2 4 4 8 3" xfId="3344"/>
    <cellStyle name="Comma 2 4 4 8 4" xfId="3345"/>
    <cellStyle name="Comma 2 4 4 8 5" xfId="3346"/>
    <cellStyle name="Comma 2 4 4 9" xfId="3347"/>
    <cellStyle name="Comma 2 4 5" xfId="3348"/>
    <cellStyle name="Comma 2 4 5 10" xfId="3349"/>
    <cellStyle name="Comma 2 4 5 11" xfId="3350"/>
    <cellStyle name="Comma 2 4 5 12" xfId="3351"/>
    <cellStyle name="Comma 2 4 5 13" xfId="3352"/>
    <cellStyle name="Comma 2 4 5 14" xfId="3353"/>
    <cellStyle name="Comma 2 4 5 2" xfId="3354"/>
    <cellStyle name="Comma 2 4 5 2 2" xfId="3355"/>
    <cellStyle name="Comma 2 4 5 2 3" xfId="3356"/>
    <cellStyle name="Comma 2 4 5 2 4" xfId="3357"/>
    <cellStyle name="Comma 2 4 5 2 5" xfId="3358"/>
    <cellStyle name="Comma 2 4 5 3" xfId="3359"/>
    <cellStyle name="Comma 2 4 5 3 2" xfId="3360"/>
    <cellStyle name="Comma 2 4 5 3 3" xfId="3361"/>
    <cellStyle name="Comma 2 4 5 3 4" xfId="3362"/>
    <cellStyle name="Comma 2 4 5 3 5" xfId="3363"/>
    <cellStyle name="Comma 2 4 5 4" xfId="3364"/>
    <cellStyle name="Comma 2 4 5 4 2" xfId="3365"/>
    <cellStyle name="Comma 2 4 5 4 3" xfId="3366"/>
    <cellStyle name="Comma 2 4 5 4 4" xfId="3367"/>
    <cellStyle name="Comma 2 4 5 4 5" xfId="3368"/>
    <cellStyle name="Comma 2 4 5 5" xfId="3369"/>
    <cellStyle name="Comma 2 4 5 5 2" xfId="3370"/>
    <cellStyle name="Comma 2 4 5 5 3" xfId="3371"/>
    <cellStyle name="Comma 2 4 5 5 4" xfId="3372"/>
    <cellStyle name="Comma 2 4 5 5 5" xfId="3373"/>
    <cellStyle name="Comma 2 4 5 6" xfId="3374"/>
    <cellStyle name="Comma 2 4 5 6 2" xfId="3375"/>
    <cellStyle name="Comma 2 4 5 6 3" xfId="3376"/>
    <cellStyle name="Comma 2 4 5 6 4" xfId="3377"/>
    <cellStyle name="Comma 2 4 5 6 5" xfId="3378"/>
    <cellStyle name="Comma 2 4 5 7" xfId="3379"/>
    <cellStyle name="Comma 2 4 5 7 2" xfId="3380"/>
    <cellStyle name="Comma 2 4 5 7 3" xfId="3381"/>
    <cellStyle name="Comma 2 4 5 7 4" xfId="3382"/>
    <cellStyle name="Comma 2 4 5 7 5" xfId="3383"/>
    <cellStyle name="Comma 2 4 5 8" xfId="3384"/>
    <cellStyle name="Comma 2 4 5 8 2" xfId="3385"/>
    <cellStyle name="Comma 2 4 5 8 3" xfId="3386"/>
    <cellStyle name="Comma 2 4 5 8 4" xfId="3387"/>
    <cellStyle name="Comma 2 4 5 8 5" xfId="3388"/>
    <cellStyle name="Comma 2 4 5 9" xfId="3389"/>
    <cellStyle name="Comma 2 4 6" xfId="3390"/>
    <cellStyle name="Comma 2 4 6 10" xfId="3391"/>
    <cellStyle name="Comma 2 4 6 11" xfId="3392"/>
    <cellStyle name="Comma 2 4 6 12" xfId="3393"/>
    <cellStyle name="Comma 2 4 6 13" xfId="3394"/>
    <cellStyle name="Comma 2 4 6 14" xfId="3395"/>
    <cellStyle name="Comma 2 4 6 2" xfId="3396"/>
    <cellStyle name="Comma 2 4 6 2 2" xfId="3397"/>
    <cellStyle name="Comma 2 4 6 2 3" xfId="3398"/>
    <cellStyle name="Comma 2 4 6 2 4" xfId="3399"/>
    <cellStyle name="Comma 2 4 6 2 5" xfId="3400"/>
    <cellStyle name="Comma 2 4 6 3" xfId="3401"/>
    <cellStyle name="Comma 2 4 6 3 2" xfId="3402"/>
    <cellStyle name="Comma 2 4 6 3 3" xfId="3403"/>
    <cellStyle name="Comma 2 4 6 3 4" xfId="3404"/>
    <cellStyle name="Comma 2 4 6 3 5" xfId="3405"/>
    <cellStyle name="Comma 2 4 6 4" xfId="3406"/>
    <cellStyle name="Comma 2 4 6 4 2" xfId="3407"/>
    <cellStyle name="Comma 2 4 6 4 3" xfId="3408"/>
    <cellStyle name="Comma 2 4 6 4 4" xfId="3409"/>
    <cellStyle name="Comma 2 4 6 4 5" xfId="3410"/>
    <cellStyle name="Comma 2 4 6 5" xfId="3411"/>
    <cellStyle name="Comma 2 4 6 5 2" xfId="3412"/>
    <cellStyle name="Comma 2 4 6 5 3" xfId="3413"/>
    <cellStyle name="Comma 2 4 6 5 4" xfId="3414"/>
    <cellStyle name="Comma 2 4 6 5 5" xfId="3415"/>
    <cellStyle name="Comma 2 4 6 6" xfId="3416"/>
    <cellStyle name="Comma 2 4 6 6 2" xfId="3417"/>
    <cellStyle name="Comma 2 4 6 6 3" xfId="3418"/>
    <cellStyle name="Comma 2 4 6 6 4" xfId="3419"/>
    <cellStyle name="Comma 2 4 6 6 5" xfId="3420"/>
    <cellStyle name="Comma 2 4 6 7" xfId="3421"/>
    <cellStyle name="Comma 2 4 6 7 2" xfId="3422"/>
    <cellStyle name="Comma 2 4 6 7 3" xfId="3423"/>
    <cellStyle name="Comma 2 4 6 7 4" xfId="3424"/>
    <cellStyle name="Comma 2 4 6 7 5" xfId="3425"/>
    <cellStyle name="Comma 2 4 6 8" xfId="3426"/>
    <cellStyle name="Comma 2 4 6 8 2" xfId="3427"/>
    <cellStyle name="Comma 2 4 6 8 3" xfId="3428"/>
    <cellStyle name="Comma 2 4 6 8 4" xfId="3429"/>
    <cellStyle name="Comma 2 4 6 8 5" xfId="3430"/>
    <cellStyle name="Comma 2 4 6 9" xfId="3431"/>
    <cellStyle name="Comma 2 4 7" xfId="3432"/>
    <cellStyle name="Comma 2 4 7 10" xfId="3433"/>
    <cellStyle name="Comma 2 4 7 11" xfId="3434"/>
    <cellStyle name="Comma 2 4 7 12" xfId="3435"/>
    <cellStyle name="Comma 2 4 7 13" xfId="3436"/>
    <cellStyle name="Comma 2 4 7 14" xfId="3437"/>
    <cellStyle name="Comma 2 4 7 2" xfId="3438"/>
    <cellStyle name="Comma 2 4 7 2 2" xfId="3439"/>
    <cellStyle name="Comma 2 4 7 2 3" xfId="3440"/>
    <cellStyle name="Comma 2 4 7 2 4" xfId="3441"/>
    <cellStyle name="Comma 2 4 7 2 5" xfId="3442"/>
    <cellStyle name="Comma 2 4 7 3" xfId="3443"/>
    <cellStyle name="Comma 2 4 7 3 2" xfId="3444"/>
    <cellStyle name="Comma 2 4 7 3 3" xfId="3445"/>
    <cellStyle name="Comma 2 4 7 3 4" xfId="3446"/>
    <cellStyle name="Comma 2 4 7 3 5" xfId="3447"/>
    <cellStyle name="Comma 2 4 7 4" xfId="3448"/>
    <cellStyle name="Comma 2 4 7 4 2" xfId="3449"/>
    <cellStyle name="Comma 2 4 7 4 3" xfId="3450"/>
    <cellStyle name="Comma 2 4 7 4 4" xfId="3451"/>
    <cellStyle name="Comma 2 4 7 4 5" xfId="3452"/>
    <cellStyle name="Comma 2 4 7 5" xfId="3453"/>
    <cellStyle name="Comma 2 4 7 5 2" xfId="3454"/>
    <cellStyle name="Comma 2 4 7 5 3" xfId="3455"/>
    <cellStyle name="Comma 2 4 7 5 4" xfId="3456"/>
    <cellStyle name="Comma 2 4 7 5 5" xfId="3457"/>
    <cellStyle name="Comma 2 4 7 6" xfId="3458"/>
    <cellStyle name="Comma 2 4 7 6 2" xfId="3459"/>
    <cellStyle name="Comma 2 4 7 6 3" xfId="3460"/>
    <cellStyle name="Comma 2 4 7 6 4" xfId="3461"/>
    <cellStyle name="Comma 2 4 7 6 5" xfId="3462"/>
    <cellStyle name="Comma 2 4 7 7" xfId="3463"/>
    <cellStyle name="Comma 2 4 7 7 2" xfId="3464"/>
    <cellStyle name="Comma 2 4 7 7 3" xfId="3465"/>
    <cellStyle name="Comma 2 4 7 7 4" xfId="3466"/>
    <cellStyle name="Comma 2 4 7 7 5" xfId="3467"/>
    <cellStyle name="Comma 2 4 7 8" xfId="3468"/>
    <cellStyle name="Comma 2 4 7 8 2" xfId="3469"/>
    <cellStyle name="Comma 2 4 7 8 3" xfId="3470"/>
    <cellStyle name="Comma 2 4 7 8 4" xfId="3471"/>
    <cellStyle name="Comma 2 4 7 8 5" xfId="3472"/>
    <cellStyle name="Comma 2 4 7 9" xfId="3473"/>
    <cellStyle name="Comma 2 4 8" xfId="3474"/>
    <cellStyle name="Comma 2 4 8 10" xfId="3475"/>
    <cellStyle name="Comma 2 4 8 11" xfId="3476"/>
    <cellStyle name="Comma 2 4 8 12" xfId="3477"/>
    <cellStyle name="Comma 2 4 8 13" xfId="3478"/>
    <cellStyle name="Comma 2 4 8 14" xfId="3479"/>
    <cellStyle name="Comma 2 4 8 2" xfId="3480"/>
    <cellStyle name="Comma 2 4 8 2 2" xfId="3481"/>
    <cellStyle name="Comma 2 4 8 2 3" xfId="3482"/>
    <cellStyle name="Comma 2 4 8 2 4" xfId="3483"/>
    <cellStyle name="Comma 2 4 8 2 5" xfId="3484"/>
    <cellStyle name="Comma 2 4 8 3" xfId="3485"/>
    <cellStyle name="Comma 2 4 8 3 2" xfId="3486"/>
    <cellStyle name="Comma 2 4 8 3 3" xfId="3487"/>
    <cellStyle name="Comma 2 4 8 3 4" xfId="3488"/>
    <cellStyle name="Comma 2 4 8 3 5" xfId="3489"/>
    <cellStyle name="Comma 2 4 8 4" xfId="3490"/>
    <cellStyle name="Comma 2 4 8 4 2" xfId="3491"/>
    <cellStyle name="Comma 2 4 8 4 3" xfId="3492"/>
    <cellStyle name="Comma 2 4 8 4 4" xfId="3493"/>
    <cellStyle name="Comma 2 4 8 4 5" xfId="3494"/>
    <cellStyle name="Comma 2 4 8 5" xfId="3495"/>
    <cellStyle name="Comma 2 4 8 5 2" xfId="3496"/>
    <cellStyle name="Comma 2 4 8 5 3" xfId="3497"/>
    <cellStyle name="Comma 2 4 8 5 4" xfId="3498"/>
    <cellStyle name="Comma 2 4 8 5 5" xfId="3499"/>
    <cellStyle name="Comma 2 4 8 6" xfId="3500"/>
    <cellStyle name="Comma 2 4 8 6 2" xfId="3501"/>
    <cellStyle name="Comma 2 4 8 6 3" xfId="3502"/>
    <cellStyle name="Comma 2 4 8 6 4" xfId="3503"/>
    <cellStyle name="Comma 2 4 8 6 5" xfId="3504"/>
    <cellStyle name="Comma 2 4 8 7" xfId="3505"/>
    <cellStyle name="Comma 2 4 8 7 2" xfId="3506"/>
    <cellStyle name="Comma 2 4 8 7 3" xfId="3507"/>
    <cellStyle name="Comma 2 4 8 7 4" xfId="3508"/>
    <cellStyle name="Comma 2 4 8 7 5" xfId="3509"/>
    <cellStyle name="Comma 2 4 8 8" xfId="3510"/>
    <cellStyle name="Comma 2 4 8 8 2" xfId="3511"/>
    <cellStyle name="Comma 2 4 8 8 3" xfId="3512"/>
    <cellStyle name="Comma 2 4 8 8 4" xfId="3513"/>
    <cellStyle name="Comma 2 4 8 8 5" xfId="3514"/>
    <cellStyle name="Comma 2 4 8 9" xfId="3515"/>
    <cellStyle name="Comma 2 4 9" xfId="3516"/>
    <cellStyle name="Comma 2 4 9 10" xfId="3517"/>
    <cellStyle name="Comma 2 4 9 11" xfId="3518"/>
    <cellStyle name="Comma 2 4 9 12" xfId="3519"/>
    <cellStyle name="Comma 2 4 9 13" xfId="3520"/>
    <cellStyle name="Comma 2 4 9 14" xfId="3521"/>
    <cellStyle name="Comma 2 4 9 2" xfId="3522"/>
    <cellStyle name="Comma 2 4 9 2 2" xfId="3523"/>
    <cellStyle name="Comma 2 4 9 2 3" xfId="3524"/>
    <cellStyle name="Comma 2 4 9 2 4" xfId="3525"/>
    <cellStyle name="Comma 2 4 9 2 5" xfId="3526"/>
    <cellStyle name="Comma 2 4 9 3" xfId="3527"/>
    <cellStyle name="Comma 2 4 9 3 2" xfId="3528"/>
    <cellStyle name="Comma 2 4 9 3 3" xfId="3529"/>
    <cellStyle name="Comma 2 4 9 3 4" xfId="3530"/>
    <cellStyle name="Comma 2 4 9 3 5" xfId="3531"/>
    <cellStyle name="Comma 2 4 9 4" xfId="3532"/>
    <cellStyle name="Comma 2 4 9 4 2" xfId="3533"/>
    <cellStyle name="Comma 2 4 9 4 3" xfId="3534"/>
    <cellStyle name="Comma 2 4 9 4 4" xfId="3535"/>
    <cellStyle name="Comma 2 4 9 4 5" xfId="3536"/>
    <cellStyle name="Comma 2 4 9 5" xfId="3537"/>
    <cellStyle name="Comma 2 4 9 5 2" xfId="3538"/>
    <cellStyle name="Comma 2 4 9 5 3" xfId="3539"/>
    <cellStyle name="Comma 2 4 9 5 4" xfId="3540"/>
    <cellStyle name="Comma 2 4 9 5 5" xfId="3541"/>
    <cellStyle name="Comma 2 4 9 6" xfId="3542"/>
    <cellStyle name="Comma 2 4 9 6 2" xfId="3543"/>
    <cellStyle name="Comma 2 4 9 6 3" xfId="3544"/>
    <cellStyle name="Comma 2 4 9 6 4" xfId="3545"/>
    <cellStyle name="Comma 2 4 9 6 5" xfId="3546"/>
    <cellStyle name="Comma 2 4 9 7" xfId="3547"/>
    <cellStyle name="Comma 2 4 9 7 2" xfId="3548"/>
    <cellStyle name="Comma 2 4 9 7 3" xfId="3549"/>
    <cellStyle name="Comma 2 4 9 7 4" xfId="3550"/>
    <cellStyle name="Comma 2 4 9 7 5" xfId="3551"/>
    <cellStyle name="Comma 2 4 9 8" xfId="3552"/>
    <cellStyle name="Comma 2 4 9 8 2" xfId="3553"/>
    <cellStyle name="Comma 2 4 9 8 3" xfId="3554"/>
    <cellStyle name="Comma 2 4 9 8 4" xfId="3555"/>
    <cellStyle name="Comma 2 4 9 8 5" xfId="3556"/>
    <cellStyle name="Comma 2 4 9 9" xfId="3557"/>
    <cellStyle name="Comma 2 40" xfId="3558"/>
    <cellStyle name="Comma 2 40 2" xfId="3559"/>
    <cellStyle name="Comma 2 40 3" xfId="3560"/>
    <cellStyle name="Comma 2 40 4" xfId="3561"/>
    <cellStyle name="Comma 2 40 5" xfId="3562"/>
    <cellStyle name="Comma 2 41" xfId="3563"/>
    <cellStyle name="Comma 2 42" xfId="3564"/>
    <cellStyle name="Comma 2 43" xfId="3565"/>
    <cellStyle name="Comma 2 44" xfId="3566"/>
    <cellStyle name="Comma 2 45" xfId="3567"/>
    <cellStyle name="Comma 2 46" xfId="3568"/>
    <cellStyle name="Comma 2 47" xfId="3569"/>
    <cellStyle name="Comma 2 48" xfId="3570"/>
    <cellStyle name="Comma 2 49" xfId="3571"/>
    <cellStyle name="Comma 2 5" xfId="3572"/>
    <cellStyle name="Comma 2 5 10" xfId="3573"/>
    <cellStyle name="Comma 2 5 10 10" xfId="3574"/>
    <cellStyle name="Comma 2 5 10 11" xfId="3575"/>
    <cellStyle name="Comma 2 5 10 12" xfId="3576"/>
    <cellStyle name="Comma 2 5 10 13" xfId="3577"/>
    <cellStyle name="Comma 2 5 10 14" xfId="3578"/>
    <cellStyle name="Comma 2 5 10 2" xfId="3579"/>
    <cellStyle name="Comma 2 5 10 2 2" xfId="3580"/>
    <cellStyle name="Comma 2 5 10 2 3" xfId="3581"/>
    <cellStyle name="Comma 2 5 10 2 4" xfId="3582"/>
    <cellStyle name="Comma 2 5 10 2 5" xfId="3583"/>
    <cellStyle name="Comma 2 5 10 3" xfId="3584"/>
    <cellStyle name="Comma 2 5 10 3 2" xfId="3585"/>
    <cellStyle name="Comma 2 5 10 3 3" xfId="3586"/>
    <cellStyle name="Comma 2 5 10 3 4" xfId="3587"/>
    <cellStyle name="Comma 2 5 10 3 5" xfId="3588"/>
    <cellStyle name="Comma 2 5 10 4" xfId="3589"/>
    <cellStyle name="Comma 2 5 10 4 2" xfId="3590"/>
    <cellStyle name="Comma 2 5 10 4 3" xfId="3591"/>
    <cellStyle name="Comma 2 5 10 4 4" xfId="3592"/>
    <cellStyle name="Comma 2 5 10 4 5" xfId="3593"/>
    <cellStyle name="Comma 2 5 10 5" xfId="3594"/>
    <cellStyle name="Comma 2 5 10 5 2" xfId="3595"/>
    <cellStyle name="Comma 2 5 10 5 3" xfId="3596"/>
    <cellStyle name="Comma 2 5 10 5 4" xfId="3597"/>
    <cellStyle name="Comma 2 5 10 5 5" xfId="3598"/>
    <cellStyle name="Comma 2 5 10 6" xfId="3599"/>
    <cellStyle name="Comma 2 5 10 6 2" xfId="3600"/>
    <cellStyle name="Comma 2 5 10 6 3" xfId="3601"/>
    <cellStyle name="Comma 2 5 10 6 4" xfId="3602"/>
    <cellStyle name="Comma 2 5 10 6 5" xfId="3603"/>
    <cellStyle name="Comma 2 5 10 7" xfId="3604"/>
    <cellStyle name="Comma 2 5 10 7 2" xfId="3605"/>
    <cellStyle name="Comma 2 5 10 7 3" xfId="3606"/>
    <cellStyle name="Comma 2 5 10 7 4" xfId="3607"/>
    <cellStyle name="Comma 2 5 10 7 5" xfId="3608"/>
    <cellStyle name="Comma 2 5 10 8" xfId="3609"/>
    <cellStyle name="Comma 2 5 10 8 2" xfId="3610"/>
    <cellStyle name="Comma 2 5 10 8 3" xfId="3611"/>
    <cellStyle name="Comma 2 5 10 8 4" xfId="3612"/>
    <cellStyle name="Comma 2 5 10 8 5" xfId="3613"/>
    <cellStyle name="Comma 2 5 10 9" xfId="3614"/>
    <cellStyle name="Comma 2 5 11" xfId="3615"/>
    <cellStyle name="Comma 2 5 11 10" xfId="3616"/>
    <cellStyle name="Comma 2 5 11 11" xfId="3617"/>
    <cellStyle name="Comma 2 5 11 12" xfId="3618"/>
    <cellStyle name="Comma 2 5 11 13" xfId="3619"/>
    <cellStyle name="Comma 2 5 11 14" xfId="3620"/>
    <cellStyle name="Comma 2 5 11 2" xfId="3621"/>
    <cellStyle name="Comma 2 5 11 2 2" xfId="3622"/>
    <cellStyle name="Comma 2 5 11 2 3" xfId="3623"/>
    <cellStyle name="Comma 2 5 11 2 4" xfId="3624"/>
    <cellStyle name="Comma 2 5 11 2 5" xfId="3625"/>
    <cellStyle name="Comma 2 5 11 3" xfId="3626"/>
    <cellStyle name="Comma 2 5 11 3 2" xfId="3627"/>
    <cellStyle name="Comma 2 5 11 3 3" xfId="3628"/>
    <cellStyle name="Comma 2 5 11 3 4" xfId="3629"/>
    <cellStyle name="Comma 2 5 11 3 5" xfId="3630"/>
    <cellStyle name="Comma 2 5 11 4" xfId="3631"/>
    <cellStyle name="Comma 2 5 11 4 2" xfId="3632"/>
    <cellStyle name="Comma 2 5 11 4 3" xfId="3633"/>
    <cellStyle name="Comma 2 5 11 4 4" xfId="3634"/>
    <cellStyle name="Comma 2 5 11 4 5" xfId="3635"/>
    <cellStyle name="Comma 2 5 11 5" xfId="3636"/>
    <cellStyle name="Comma 2 5 11 5 2" xfId="3637"/>
    <cellStyle name="Comma 2 5 11 5 3" xfId="3638"/>
    <cellStyle name="Comma 2 5 11 5 4" xfId="3639"/>
    <cellStyle name="Comma 2 5 11 5 5" xfId="3640"/>
    <cellStyle name="Comma 2 5 11 6" xfId="3641"/>
    <cellStyle name="Comma 2 5 11 6 2" xfId="3642"/>
    <cellStyle name="Comma 2 5 11 6 3" xfId="3643"/>
    <cellStyle name="Comma 2 5 11 6 4" xfId="3644"/>
    <cellStyle name="Comma 2 5 11 6 5" xfId="3645"/>
    <cellStyle name="Comma 2 5 11 7" xfId="3646"/>
    <cellStyle name="Comma 2 5 11 7 2" xfId="3647"/>
    <cellStyle name="Comma 2 5 11 7 3" xfId="3648"/>
    <cellStyle name="Comma 2 5 11 7 4" xfId="3649"/>
    <cellStyle name="Comma 2 5 11 7 5" xfId="3650"/>
    <cellStyle name="Comma 2 5 11 8" xfId="3651"/>
    <cellStyle name="Comma 2 5 11 8 2" xfId="3652"/>
    <cellStyle name="Comma 2 5 11 8 3" xfId="3653"/>
    <cellStyle name="Comma 2 5 11 8 4" xfId="3654"/>
    <cellStyle name="Comma 2 5 11 8 5" xfId="3655"/>
    <cellStyle name="Comma 2 5 11 9" xfId="3656"/>
    <cellStyle name="Comma 2 5 12" xfId="3657"/>
    <cellStyle name="Comma 2 5 12 10" xfId="3658"/>
    <cellStyle name="Comma 2 5 12 11" xfId="3659"/>
    <cellStyle name="Comma 2 5 12 12" xfId="3660"/>
    <cellStyle name="Comma 2 5 12 13" xfId="3661"/>
    <cellStyle name="Comma 2 5 12 14" xfId="3662"/>
    <cellStyle name="Comma 2 5 12 2" xfId="3663"/>
    <cellStyle name="Comma 2 5 12 2 2" xfId="3664"/>
    <cellStyle name="Comma 2 5 12 2 3" xfId="3665"/>
    <cellStyle name="Comma 2 5 12 2 4" xfId="3666"/>
    <cellStyle name="Comma 2 5 12 2 5" xfId="3667"/>
    <cellStyle name="Comma 2 5 12 3" xfId="3668"/>
    <cellStyle name="Comma 2 5 12 3 2" xfId="3669"/>
    <cellStyle name="Comma 2 5 12 3 3" xfId="3670"/>
    <cellStyle name="Comma 2 5 12 3 4" xfId="3671"/>
    <cellStyle name="Comma 2 5 12 3 5" xfId="3672"/>
    <cellStyle name="Comma 2 5 12 4" xfId="3673"/>
    <cellStyle name="Comma 2 5 12 4 2" xfId="3674"/>
    <cellStyle name="Comma 2 5 12 4 3" xfId="3675"/>
    <cellStyle name="Comma 2 5 12 4 4" xfId="3676"/>
    <cellStyle name="Comma 2 5 12 4 5" xfId="3677"/>
    <cellStyle name="Comma 2 5 12 5" xfId="3678"/>
    <cellStyle name="Comma 2 5 12 5 2" xfId="3679"/>
    <cellStyle name="Comma 2 5 12 5 3" xfId="3680"/>
    <cellStyle name="Comma 2 5 12 5 4" xfId="3681"/>
    <cellStyle name="Comma 2 5 12 5 5" xfId="3682"/>
    <cellStyle name="Comma 2 5 12 6" xfId="3683"/>
    <cellStyle name="Comma 2 5 12 6 2" xfId="3684"/>
    <cellStyle name="Comma 2 5 12 6 3" xfId="3685"/>
    <cellStyle name="Comma 2 5 12 6 4" xfId="3686"/>
    <cellStyle name="Comma 2 5 12 6 5" xfId="3687"/>
    <cellStyle name="Comma 2 5 12 7" xfId="3688"/>
    <cellStyle name="Comma 2 5 12 7 2" xfId="3689"/>
    <cellStyle name="Comma 2 5 12 7 3" xfId="3690"/>
    <cellStyle name="Comma 2 5 12 7 4" xfId="3691"/>
    <cellStyle name="Comma 2 5 12 7 5" xfId="3692"/>
    <cellStyle name="Comma 2 5 12 8" xfId="3693"/>
    <cellStyle name="Comma 2 5 12 8 2" xfId="3694"/>
    <cellStyle name="Comma 2 5 12 8 3" xfId="3695"/>
    <cellStyle name="Comma 2 5 12 8 4" xfId="3696"/>
    <cellStyle name="Comma 2 5 12 8 5" xfId="3697"/>
    <cellStyle name="Comma 2 5 12 9" xfId="3698"/>
    <cellStyle name="Comma 2 5 13" xfId="3699"/>
    <cellStyle name="Comma 2 5 13 10" xfId="3700"/>
    <cellStyle name="Comma 2 5 13 11" xfId="3701"/>
    <cellStyle name="Comma 2 5 13 12" xfId="3702"/>
    <cellStyle name="Comma 2 5 13 13" xfId="3703"/>
    <cellStyle name="Comma 2 5 13 14" xfId="3704"/>
    <cellStyle name="Comma 2 5 13 2" xfId="3705"/>
    <cellStyle name="Comma 2 5 13 2 2" xfId="3706"/>
    <cellStyle name="Comma 2 5 13 2 3" xfId="3707"/>
    <cellStyle name="Comma 2 5 13 2 4" xfId="3708"/>
    <cellStyle name="Comma 2 5 13 2 5" xfId="3709"/>
    <cellStyle name="Comma 2 5 13 3" xfId="3710"/>
    <cellStyle name="Comma 2 5 13 3 2" xfId="3711"/>
    <cellStyle name="Comma 2 5 13 3 3" xfId="3712"/>
    <cellStyle name="Comma 2 5 13 3 4" xfId="3713"/>
    <cellStyle name="Comma 2 5 13 3 5" xfId="3714"/>
    <cellStyle name="Comma 2 5 13 4" xfId="3715"/>
    <cellStyle name="Comma 2 5 13 4 2" xfId="3716"/>
    <cellStyle name="Comma 2 5 13 4 3" xfId="3717"/>
    <cellStyle name="Comma 2 5 13 4 4" xfId="3718"/>
    <cellStyle name="Comma 2 5 13 4 5" xfId="3719"/>
    <cellStyle name="Comma 2 5 13 5" xfId="3720"/>
    <cellStyle name="Comma 2 5 13 5 2" xfId="3721"/>
    <cellStyle name="Comma 2 5 13 5 3" xfId="3722"/>
    <cellStyle name="Comma 2 5 13 5 4" xfId="3723"/>
    <cellStyle name="Comma 2 5 13 5 5" xfId="3724"/>
    <cellStyle name="Comma 2 5 13 6" xfId="3725"/>
    <cellStyle name="Comma 2 5 13 6 2" xfId="3726"/>
    <cellStyle name="Comma 2 5 13 6 3" xfId="3727"/>
    <cellStyle name="Comma 2 5 13 6 4" xfId="3728"/>
    <cellStyle name="Comma 2 5 13 6 5" xfId="3729"/>
    <cellStyle name="Comma 2 5 13 7" xfId="3730"/>
    <cellStyle name="Comma 2 5 13 7 2" xfId="3731"/>
    <cellStyle name="Comma 2 5 13 7 3" xfId="3732"/>
    <cellStyle name="Comma 2 5 13 7 4" xfId="3733"/>
    <cellStyle name="Comma 2 5 13 7 5" xfId="3734"/>
    <cellStyle name="Comma 2 5 13 8" xfId="3735"/>
    <cellStyle name="Comma 2 5 13 8 2" xfId="3736"/>
    <cellStyle name="Comma 2 5 13 8 3" xfId="3737"/>
    <cellStyle name="Comma 2 5 13 8 4" xfId="3738"/>
    <cellStyle name="Comma 2 5 13 8 5" xfId="3739"/>
    <cellStyle name="Comma 2 5 13 9" xfId="3740"/>
    <cellStyle name="Comma 2 5 14" xfId="3741"/>
    <cellStyle name="Comma 2 5 14 10" xfId="3742"/>
    <cellStyle name="Comma 2 5 14 11" xfId="3743"/>
    <cellStyle name="Comma 2 5 14 12" xfId="3744"/>
    <cellStyle name="Comma 2 5 14 13" xfId="3745"/>
    <cellStyle name="Comma 2 5 14 14" xfId="3746"/>
    <cellStyle name="Comma 2 5 14 2" xfId="3747"/>
    <cellStyle name="Comma 2 5 14 2 2" xfId="3748"/>
    <cellStyle name="Comma 2 5 14 2 3" xfId="3749"/>
    <cellStyle name="Comma 2 5 14 2 4" xfId="3750"/>
    <cellStyle name="Comma 2 5 14 2 5" xfId="3751"/>
    <cellStyle name="Comma 2 5 14 3" xfId="3752"/>
    <cellStyle name="Comma 2 5 14 3 2" xfId="3753"/>
    <cellStyle name="Comma 2 5 14 3 3" xfId="3754"/>
    <cellStyle name="Comma 2 5 14 3 4" xfId="3755"/>
    <cellStyle name="Comma 2 5 14 3 5" xfId="3756"/>
    <cellStyle name="Comma 2 5 14 4" xfId="3757"/>
    <cellStyle name="Comma 2 5 14 4 2" xfId="3758"/>
    <cellStyle name="Comma 2 5 14 4 3" xfId="3759"/>
    <cellStyle name="Comma 2 5 14 4 4" xfId="3760"/>
    <cellStyle name="Comma 2 5 14 4 5" xfId="3761"/>
    <cellStyle name="Comma 2 5 14 5" xfId="3762"/>
    <cellStyle name="Comma 2 5 14 5 2" xfId="3763"/>
    <cellStyle name="Comma 2 5 14 5 3" xfId="3764"/>
    <cellStyle name="Comma 2 5 14 5 4" xfId="3765"/>
    <cellStyle name="Comma 2 5 14 5 5" xfId="3766"/>
    <cellStyle name="Comma 2 5 14 6" xfId="3767"/>
    <cellStyle name="Comma 2 5 14 6 2" xfId="3768"/>
    <cellStyle name="Comma 2 5 14 6 3" xfId="3769"/>
    <cellStyle name="Comma 2 5 14 6 4" xfId="3770"/>
    <cellStyle name="Comma 2 5 14 6 5" xfId="3771"/>
    <cellStyle name="Comma 2 5 14 7" xfId="3772"/>
    <cellStyle name="Comma 2 5 14 7 2" xfId="3773"/>
    <cellStyle name="Comma 2 5 14 7 3" xfId="3774"/>
    <cellStyle name="Comma 2 5 14 7 4" xfId="3775"/>
    <cellStyle name="Comma 2 5 14 7 5" xfId="3776"/>
    <cellStyle name="Comma 2 5 14 8" xfId="3777"/>
    <cellStyle name="Comma 2 5 14 8 2" xfId="3778"/>
    <cellStyle name="Comma 2 5 14 8 3" xfId="3779"/>
    <cellStyle name="Comma 2 5 14 8 4" xfId="3780"/>
    <cellStyle name="Comma 2 5 14 8 5" xfId="3781"/>
    <cellStyle name="Comma 2 5 14 9" xfId="3782"/>
    <cellStyle name="Comma 2 5 15" xfId="3783"/>
    <cellStyle name="Comma 2 5 15 10" xfId="3784"/>
    <cellStyle name="Comma 2 5 15 11" xfId="3785"/>
    <cellStyle name="Comma 2 5 15 12" xfId="3786"/>
    <cellStyle name="Comma 2 5 15 13" xfId="3787"/>
    <cellStyle name="Comma 2 5 15 14" xfId="3788"/>
    <cellStyle name="Comma 2 5 15 2" xfId="3789"/>
    <cellStyle name="Comma 2 5 15 2 2" xfId="3790"/>
    <cellStyle name="Comma 2 5 15 2 3" xfId="3791"/>
    <cellStyle name="Comma 2 5 15 2 4" xfId="3792"/>
    <cellStyle name="Comma 2 5 15 2 5" xfId="3793"/>
    <cellStyle name="Comma 2 5 15 3" xfId="3794"/>
    <cellStyle name="Comma 2 5 15 3 2" xfId="3795"/>
    <cellStyle name="Comma 2 5 15 3 3" xfId="3796"/>
    <cellStyle name="Comma 2 5 15 3 4" xfId="3797"/>
    <cellStyle name="Comma 2 5 15 3 5" xfId="3798"/>
    <cellStyle name="Comma 2 5 15 4" xfId="3799"/>
    <cellStyle name="Comma 2 5 15 4 2" xfId="3800"/>
    <cellStyle name="Comma 2 5 15 4 3" xfId="3801"/>
    <cellStyle name="Comma 2 5 15 4 4" xfId="3802"/>
    <cellStyle name="Comma 2 5 15 4 5" xfId="3803"/>
    <cellStyle name="Comma 2 5 15 5" xfId="3804"/>
    <cellStyle name="Comma 2 5 15 5 2" xfId="3805"/>
    <cellStyle name="Comma 2 5 15 5 3" xfId="3806"/>
    <cellStyle name="Comma 2 5 15 5 4" xfId="3807"/>
    <cellStyle name="Comma 2 5 15 5 5" xfId="3808"/>
    <cellStyle name="Comma 2 5 15 6" xfId="3809"/>
    <cellStyle name="Comma 2 5 15 6 2" xfId="3810"/>
    <cellStyle name="Comma 2 5 15 6 3" xfId="3811"/>
    <cellStyle name="Comma 2 5 15 6 4" xfId="3812"/>
    <cellStyle name="Comma 2 5 15 6 5" xfId="3813"/>
    <cellStyle name="Comma 2 5 15 7" xfId="3814"/>
    <cellStyle name="Comma 2 5 15 7 2" xfId="3815"/>
    <cellStyle name="Comma 2 5 15 7 3" xfId="3816"/>
    <cellStyle name="Comma 2 5 15 7 4" xfId="3817"/>
    <cellStyle name="Comma 2 5 15 7 5" xfId="3818"/>
    <cellStyle name="Comma 2 5 15 8" xfId="3819"/>
    <cellStyle name="Comma 2 5 15 8 2" xfId="3820"/>
    <cellStyle name="Comma 2 5 15 8 3" xfId="3821"/>
    <cellStyle name="Comma 2 5 15 8 4" xfId="3822"/>
    <cellStyle name="Comma 2 5 15 8 5" xfId="3823"/>
    <cellStyle name="Comma 2 5 15 9" xfId="3824"/>
    <cellStyle name="Comma 2 5 16" xfId="3825"/>
    <cellStyle name="Comma 2 5 16 10" xfId="3826"/>
    <cellStyle name="Comma 2 5 16 11" xfId="3827"/>
    <cellStyle name="Comma 2 5 16 12" xfId="3828"/>
    <cellStyle name="Comma 2 5 16 13" xfId="3829"/>
    <cellStyle name="Comma 2 5 16 14" xfId="3830"/>
    <cellStyle name="Comma 2 5 16 2" xfId="3831"/>
    <cellStyle name="Comma 2 5 16 2 2" xfId="3832"/>
    <cellStyle name="Comma 2 5 16 2 3" xfId="3833"/>
    <cellStyle name="Comma 2 5 16 2 4" xfId="3834"/>
    <cellStyle name="Comma 2 5 16 2 5" xfId="3835"/>
    <cellStyle name="Comma 2 5 16 3" xfId="3836"/>
    <cellStyle name="Comma 2 5 16 3 2" xfId="3837"/>
    <cellStyle name="Comma 2 5 16 3 3" xfId="3838"/>
    <cellStyle name="Comma 2 5 16 3 4" xfId="3839"/>
    <cellStyle name="Comma 2 5 16 3 5" xfId="3840"/>
    <cellStyle name="Comma 2 5 16 4" xfId="3841"/>
    <cellStyle name="Comma 2 5 16 4 2" xfId="3842"/>
    <cellStyle name="Comma 2 5 16 4 3" xfId="3843"/>
    <cellStyle name="Comma 2 5 16 4 4" xfId="3844"/>
    <cellStyle name="Comma 2 5 16 4 5" xfId="3845"/>
    <cellStyle name="Comma 2 5 16 5" xfId="3846"/>
    <cellStyle name="Comma 2 5 16 5 2" xfId="3847"/>
    <cellStyle name="Comma 2 5 16 5 3" xfId="3848"/>
    <cellStyle name="Comma 2 5 16 5 4" xfId="3849"/>
    <cellStyle name="Comma 2 5 16 5 5" xfId="3850"/>
    <cellStyle name="Comma 2 5 16 6" xfId="3851"/>
    <cellStyle name="Comma 2 5 16 6 2" xfId="3852"/>
    <cellStyle name="Comma 2 5 16 6 3" xfId="3853"/>
    <cellStyle name="Comma 2 5 16 6 4" xfId="3854"/>
    <cellStyle name="Comma 2 5 16 6 5" xfId="3855"/>
    <cellStyle name="Comma 2 5 16 7" xfId="3856"/>
    <cellStyle name="Comma 2 5 16 7 2" xfId="3857"/>
    <cellStyle name="Comma 2 5 16 7 3" xfId="3858"/>
    <cellStyle name="Comma 2 5 16 7 4" xfId="3859"/>
    <cellStyle name="Comma 2 5 16 7 5" xfId="3860"/>
    <cellStyle name="Comma 2 5 16 8" xfId="3861"/>
    <cellStyle name="Comma 2 5 16 8 2" xfId="3862"/>
    <cellStyle name="Comma 2 5 16 8 3" xfId="3863"/>
    <cellStyle name="Comma 2 5 16 8 4" xfId="3864"/>
    <cellStyle name="Comma 2 5 16 8 5" xfId="3865"/>
    <cellStyle name="Comma 2 5 16 9" xfId="3866"/>
    <cellStyle name="Comma 2 5 17" xfId="3867"/>
    <cellStyle name="Comma 2 5 17 2" xfId="3868"/>
    <cellStyle name="Comma 2 5 17 3" xfId="3869"/>
    <cellStyle name="Comma 2 5 17 4" xfId="3870"/>
    <cellStyle name="Comma 2 5 17 5" xfId="3871"/>
    <cellStyle name="Comma 2 5 18" xfId="3872"/>
    <cellStyle name="Comma 2 5 18 2" xfId="3873"/>
    <cellStyle name="Comma 2 5 18 3" xfId="3874"/>
    <cellStyle name="Comma 2 5 18 4" xfId="3875"/>
    <cellStyle name="Comma 2 5 18 5" xfId="3876"/>
    <cellStyle name="Comma 2 5 19" xfId="3877"/>
    <cellStyle name="Comma 2 5 19 2" xfId="3878"/>
    <cellStyle name="Comma 2 5 19 3" xfId="3879"/>
    <cellStyle name="Comma 2 5 19 4" xfId="3880"/>
    <cellStyle name="Comma 2 5 19 5" xfId="3881"/>
    <cellStyle name="Comma 2 5 2" xfId="3882"/>
    <cellStyle name="Comma 2 5 2 10" xfId="3883"/>
    <cellStyle name="Comma 2 5 2 11" xfId="3884"/>
    <cellStyle name="Comma 2 5 2 12" xfId="3885"/>
    <cellStyle name="Comma 2 5 2 13" xfId="3886"/>
    <cellStyle name="Comma 2 5 2 14" xfId="3887"/>
    <cellStyle name="Comma 2 5 2 2" xfId="3888"/>
    <cellStyle name="Comma 2 5 2 2 2" xfId="3889"/>
    <cellStyle name="Comma 2 5 2 2 3" xfId="3890"/>
    <cellStyle name="Comma 2 5 2 2 4" xfId="3891"/>
    <cellStyle name="Comma 2 5 2 2 5" xfId="3892"/>
    <cellStyle name="Comma 2 5 2 3" xfId="3893"/>
    <cellStyle name="Comma 2 5 2 3 2" xfId="3894"/>
    <cellStyle name="Comma 2 5 2 3 3" xfId="3895"/>
    <cellStyle name="Comma 2 5 2 3 4" xfId="3896"/>
    <cellStyle name="Comma 2 5 2 3 5" xfId="3897"/>
    <cellStyle name="Comma 2 5 2 4" xfId="3898"/>
    <cellStyle name="Comma 2 5 2 4 2" xfId="3899"/>
    <cellStyle name="Comma 2 5 2 4 3" xfId="3900"/>
    <cellStyle name="Comma 2 5 2 4 4" xfId="3901"/>
    <cellStyle name="Comma 2 5 2 4 5" xfId="3902"/>
    <cellStyle name="Comma 2 5 2 5" xfId="3903"/>
    <cellStyle name="Comma 2 5 2 5 2" xfId="3904"/>
    <cellStyle name="Comma 2 5 2 5 3" xfId="3905"/>
    <cellStyle name="Comma 2 5 2 5 4" xfId="3906"/>
    <cellStyle name="Comma 2 5 2 5 5" xfId="3907"/>
    <cellStyle name="Comma 2 5 2 6" xfId="3908"/>
    <cellStyle name="Comma 2 5 2 6 2" xfId="3909"/>
    <cellStyle name="Comma 2 5 2 6 3" xfId="3910"/>
    <cellStyle name="Comma 2 5 2 6 4" xfId="3911"/>
    <cellStyle name="Comma 2 5 2 6 5" xfId="3912"/>
    <cellStyle name="Comma 2 5 2 7" xfId="3913"/>
    <cellStyle name="Comma 2 5 2 7 2" xfId="3914"/>
    <cellStyle name="Comma 2 5 2 7 3" xfId="3915"/>
    <cellStyle name="Comma 2 5 2 7 4" xfId="3916"/>
    <cellStyle name="Comma 2 5 2 7 5" xfId="3917"/>
    <cellStyle name="Comma 2 5 2 8" xfId="3918"/>
    <cellStyle name="Comma 2 5 2 8 2" xfId="3919"/>
    <cellStyle name="Comma 2 5 2 8 3" xfId="3920"/>
    <cellStyle name="Comma 2 5 2 8 4" xfId="3921"/>
    <cellStyle name="Comma 2 5 2 8 5" xfId="3922"/>
    <cellStyle name="Comma 2 5 2 9" xfId="3923"/>
    <cellStyle name="Comma 2 5 20" xfId="3924"/>
    <cellStyle name="Comma 2 5 20 2" xfId="3925"/>
    <cellStyle name="Comma 2 5 20 3" xfId="3926"/>
    <cellStyle name="Comma 2 5 20 4" xfId="3927"/>
    <cellStyle name="Comma 2 5 20 5" xfId="3928"/>
    <cellStyle name="Comma 2 5 21" xfId="3929"/>
    <cellStyle name="Comma 2 5 21 2" xfId="3930"/>
    <cellStyle name="Comma 2 5 21 3" xfId="3931"/>
    <cellStyle name="Comma 2 5 21 4" xfId="3932"/>
    <cellStyle name="Comma 2 5 21 5" xfId="3933"/>
    <cellStyle name="Comma 2 5 22" xfId="3934"/>
    <cellStyle name="Comma 2 5 22 2" xfId="3935"/>
    <cellStyle name="Comma 2 5 22 3" xfId="3936"/>
    <cellStyle name="Comma 2 5 22 4" xfId="3937"/>
    <cellStyle name="Comma 2 5 22 5" xfId="3938"/>
    <cellStyle name="Comma 2 5 23" xfId="3939"/>
    <cellStyle name="Comma 2 5 23 2" xfId="3940"/>
    <cellStyle name="Comma 2 5 23 3" xfId="3941"/>
    <cellStyle name="Comma 2 5 23 4" xfId="3942"/>
    <cellStyle name="Comma 2 5 23 5" xfId="3943"/>
    <cellStyle name="Comma 2 5 24" xfId="3944"/>
    <cellStyle name="Comma 2 5 25" xfId="3945"/>
    <cellStyle name="Comma 2 5 26" xfId="3946"/>
    <cellStyle name="Comma 2 5 27" xfId="3947"/>
    <cellStyle name="Comma 2 5 28" xfId="3948"/>
    <cellStyle name="Comma 2 5 29" xfId="3949"/>
    <cellStyle name="Comma 2 5 3" xfId="3950"/>
    <cellStyle name="Comma 2 5 3 10" xfId="3951"/>
    <cellStyle name="Comma 2 5 3 11" xfId="3952"/>
    <cellStyle name="Comma 2 5 3 12" xfId="3953"/>
    <cellStyle name="Comma 2 5 3 13" xfId="3954"/>
    <cellStyle name="Comma 2 5 3 14" xfId="3955"/>
    <cellStyle name="Comma 2 5 3 2" xfId="3956"/>
    <cellStyle name="Comma 2 5 3 2 2" xfId="3957"/>
    <cellStyle name="Comma 2 5 3 2 3" xfId="3958"/>
    <cellStyle name="Comma 2 5 3 2 4" xfId="3959"/>
    <cellStyle name="Comma 2 5 3 2 5" xfId="3960"/>
    <cellStyle name="Comma 2 5 3 3" xfId="3961"/>
    <cellStyle name="Comma 2 5 3 3 2" xfId="3962"/>
    <cellStyle name="Comma 2 5 3 3 3" xfId="3963"/>
    <cellStyle name="Comma 2 5 3 3 4" xfId="3964"/>
    <cellStyle name="Comma 2 5 3 3 5" xfId="3965"/>
    <cellStyle name="Comma 2 5 3 4" xfId="3966"/>
    <cellStyle name="Comma 2 5 3 4 2" xfId="3967"/>
    <cellStyle name="Comma 2 5 3 4 3" xfId="3968"/>
    <cellStyle name="Comma 2 5 3 4 4" xfId="3969"/>
    <cellStyle name="Comma 2 5 3 4 5" xfId="3970"/>
    <cellStyle name="Comma 2 5 3 5" xfId="3971"/>
    <cellStyle name="Comma 2 5 3 5 2" xfId="3972"/>
    <cellStyle name="Comma 2 5 3 5 3" xfId="3973"/>
    <cellStyle name="Comma 2 5 3 5 4" xfId="3974"/>
    <cellStyle name="Comma 2 5 3 5 5" xfId="3975"/>
    <cellStyle name="Comma 2 5 3 6" xfId="3976"/>
    <cellStyle name="Comma 2 5 3 6 2" xfId="3977"/>
    <cellStyle name="Comma 2 5 3 6 3" xfId="3978"/>
    <cellStyle name="Comma 2 5 3 6 4" xfId="3979"/>
    <cellStyle name="Comma 2 5 3 6 5" xfId="3980"/>
    <cellStyle name="Comma 2 5 3 7" xfId="3981"/>
    <cellStyle name="Comma 2 5 3 7 2" xfId="3982"/>
    <cellStyle name="Comma 2 5 3 7 3" xfId="3983"/>
    <cellStyle name="Comma 2 5 3 7 4" xfId="3984"/>
    <cellStyle name="Comma 2 5 3 7 5" xfId="3985"/>
    <cellStyle name="Comma 2 5 3 8" xfId="3986"/>
    <cellStyle name="Comma 2 5 3 8 2" xfId="3987"/>
    <cellStyle name="Comma 2 5 3 8 3" xfId="3988"/>
    <cellStyle name="Comma 2 5 3 8 4" xfId="3989"/>
    <cellStyle name="Comma 2 5 3 8 5" xfId="3990"/>
    <cellStyle name="Comma 2 5 3 9" xfId="3991"/>
    <cellStyle name="Comma 2 5 4" xfId="3992"/>
    <cellStyle name="Comma 2 5 4 10" xfId="3993"/>
    <cellStyle name="Comma 2 5 4 11" xfId="3994"/>
    <cellStyle name="Comma 2 5 4 12" xfId="3995"/>
    <cellStyle name="Comma 2 5 4 13" xfId="3996"/>
    <cellStyle name="Comma 2 5 4 14" xfId="3997"/>
    <cellStyle name="Comma 2 5 4 2" xfId="3998"/>
    <cellStyle name="Comma 2 5 4 2 2" xfId="3999"/>
    <cellStyle name="Comma 2 5 4 2 3" xfId="4000"/>
    <cellStyle name="Comma 2 5 4 2 4" xfId="4001"/>
    <cellStyle name="Comma 2 5 4 2 5" xfId="4002"/>
    <cellStyle name="Comma 2 5 4 3" xfId="4003"/>
    <cellStyle name="Comma 2 5 4 3 2" xfId="4004"/>
    <cellStyle name="Comma 2 5 4 3 3" xfId="4005"/>
    <cellStyle name="Comma 2 5 4 3 4" xfId="4006"/>
    <cellStyle name="Comma 2 5 4 3 5" xfId="4007"/>
    <cellStyle name="Comma 2 5 4 4" xfId="4008"/>
    <cellStyle name="Comma 2 5 4 4 2" xfId="4009"/>
    <cellStyle name="Comma 2 5 4 4 3" xfId="4010"/>
    <cellStyle name="Comma 2 5 4 4 4" xfId="4011"/>
    <cellStyle name="Comma 2 5 4 4 5" xfId="4012"/>
    <cellStyle name="Comma 2 5 4 5" xfId="4013"/>
    <cellStyle name="Comma 2 5 4 5 2" xfId="4014"/>
    <cellStyle name="Comma 2 5 4 5 3" xfId="4015"/>
    <cellStyle name="Comma 2 5 4 5 4" xfId="4016"/>
    <cellStyle name="Comma 2 5 4 5 5" xfId="4017"/>
    <cellStyle name="Comma 2 5 4 6" xfId="4018"/>
    <cellStyle name="Comma 2 5 4 6 2" xfId="4019"/>
    <cellStyle name="Comma 2 5 4 6 3" xfId="4020"/>
    <cellStyle name="Comma 2 5 4 6 4" xfId="4021"/>
    <cellStyle name="Comma 2 5 4 6 5" xfId="4022"/>
    <cellStyle name="Comma 2 5 4 7" xfId="4023"/>
    <cellStyle name="Comma 2 5 4 7 2" xfId="4024"/>
    <cellStyle name="Comma 2 5 4 7 3" xfId="4025"/>
    <cellStyle name="Comma 2 5 4 7 4" xfId="4026"/>
    <cellStyle name="Comma 2 5 4 7 5" xfId="4027"/>
    <cellStyle name="Comma 2 5 4 8" xfId="4028"/>
    <cellStyle name="Comma 2 5 4 8 2" xfId="4029"/>
    <cellStyle name="Comma 2 5 4 8 3" xfId="4030"/>
    <cellStyle name="Comma 2 5 4 8 4" xfId="4031"/>
    <cellStyle name="Comma 2 5 4 8 5" xfId="4032"/>
    <cellStyle name="Comma 2 5 4 9" xfId="4033"/>
    <cellStyle name="Comma 2 5 5" xfId="4034"/>
    <cellStyle name="Comma 2 5 5 10" xfId="4035"/>
    <cellStyle name="Comma 2 5 5 11" xfId="4036"/>
    <cellStyle name="Comma 2 5 5 12" xfId="4037"/>
    <cellStyle name="Comma 2 5 5 13" xfId="4038"/>
    <cellStyle name="Comma 2 5 5 14" xfId="4039"/>
    <cellStyle name="Comma 2 5 5 2" xfId="4040"/>
    <cellStyle name="Comma 2 5 5 2 2" xfId="4041"/>
    <cellStyle name="Comma 2 5 5 2 3" xfId="4042"/>
    <cellStyle name="Comma 2 5 5 2 4" xfId="4043"/>
    <cellStyle name="Comma 2 5 5 2 5" xfId="4044"/>
    <cellStyle name="Comma 2 5 5 3" xfId="4045"/>
    <cellStyle name="Comma 2 5 5 3 2" xfId="4046"/>
    <cellStyle name="Comma 2 5 5 3 3" xfId="4047"/>
    <cellStyle name="Comma 2 5 5 3 4" xfId="4048"/>
    <cellStyle name="Comma 2 5 5 3 5" xfId="4049"/>
    <cellStyle name="Comma 2 5 5 4" xfId="4050"/>
    <cellStyle name="Comma 2 5 5 4 2" xfId="4051"/>
    <cellStyle name="Comma 2 5 5 4 3" xfId="4052"/>
    <cellStyle name="Comma 2 5 5 4 4" xfId="4053"/>
    <cellStyle name="Comma 2 5 5 4 5" xfId="4054"/>
    <cellStyle name="Comma 2 5 5 5" xfId="4055"/>
    <cellStyle name="Comma 2 5 5 5 2" xfId="4056"/>
    <cellStyle name="Comma 2 5 5 5 3" xfId="4057"/>
    <cellStyle name="Comma 2 5 5 5 4" xfId="4058"/>
    <cellStyle name="Comma 2 5 5 5 5" xfId="4059"/>
    <cellStyle name="Comma 2 5 5 6" xfId="4060"/>
    <cellStyle name="Comma 2 5 5 6 2" xfId="4061"/>
    <cellStyle name="Comma 2 5 5 6 3" xfId="4062"/>
    <cellStyle name="Comma 2 5 5 6 4" xfId="4063"/>
    <cellStyle name="Comma 2 5 5 6 5" xfId="4064"/>
    <cellStyle name="Comma 2 5 5 7" xfId="4065"/>
    <cellStyle name="Comma 2 5 5 7 2" xfId="4066"/>
    <cellStyle name="Comma 2 5 5 7 3" xfId="4067"/>
    <cellStyle name="Comma 2 5 5 7 4" xfId="4068"/>
    <cellStyle name="Comma 2 5 5 7 5" xfId="4069"/>
    <cellStyle name="Comma 2 5 5 8" xfId="4070"/>
    <cellStyle name="Comma 2 5 5 8 2" xfId="4071"/>
    <cellStyle name="Comma 2 5 5 8 3" xfId="4072"/>
    <cellStyle name="Comma 2 5 5 8 4" xfId="4073"/>
    <cellStyle name="Comma 2 5 5 8 5" xfId="4074"/>
    <cellStyle name="Comma 2 5 5 9" xfId="4075"/>
    <cellStyle name="Comma 2 5 6" xfId="4076"/>
    <cellStyle name="Comma 2 5 6 10" xfId="4077"/>
    <cellStyle name="Comma 2 5 6 11" xfId="4078"/>
    <cellStyle name="Comma 2 5 6 12" xfId="4079"/>
    <cellStyle name="Comma 2 5 6 13" xfId="4080"/>
    <cellStyle name="Comma 2 5 6 14" xfId="4081"/>
    <cellStyle name="Comma 2 5 6 2" xfId="4082"/>
    <cellStyle name="Comma 2 5 6 2 2" xfId="4083"/>
    <cellStyle name="Comma 2 5 6 2 3" xfId="4084"/>
    <cellStyle name="Comma 2 5 6 2 4" xfId="4085"/>
    <cellStyle name="Comma 2 5 6 2 5" xfId="4086"/>
    <cellStyle name="Comma 2 5 6 3" xfId="4087"/>
    <cellStyle name="Comma 2 5 6 3 2" xfId="4088"/>
    <cellStyle name="Comma 2 5 6 3 3" xfId="4089"/>
    <cellStyle name="Comma 2 5 6 3 4" xfId="4090"/>
    <cellStyle name="Comma 2 5 6 3 5" xfId="4091"/>
    <cellStyle name="Comma 2 5 6 4" xfId="4092"/>
    <cellStyle name="Comma 2 5 6 4 2" xfId="4093"/>
    <cellStyle name="Comma 2 5 6 4 3" xfId="4094"/>
    <cellStyle name="Comma 2 5 6 4 4" xfId="4095"/>
    <cellStyle name="Comma 2 5 6 4 5" xfId="4096"/>
    <cellStyle name="Comma 2 5 6 5" xfId="4097"/>
    <cellStyle name="Comma 2 5 6 5 2" xfId="4098"/>
    <cellStyle name="Comma 2 5 6 5 3" xfId="4099"/>
    <cellStyle name="Comma 2 5 6 5 4" xfId="4100"/>
    <cellStyle name="Comma 2 5 6 5 5" xfId="4101"/>
    <cellStyle name="Comma 2 5 6 6" xfId="4102"/>
    <cellStyle name="Comma 2 5 6 6 2" xfId="4103"/>
    <cellStyle name="Comma 2 5 6 6 3" xfId="4104"/>
    <cellStyle name="Comma 2 5 6 6 4" xfId="4105"/>
    <cellStyle name="Comma 2 5 6 6 5" xfId="4106"/>
    <cellStyle name="Comma 2 5 6 7" xfId="4107"/>
    <cellStyle name="Comma 2 5 6 7 2" xfId="4108"/>
    <cellStyle name="Comma 2 5 6 7 3" xfId="4109"/>
    <cellStyle name="Comma 2 5 6 7 4" xfId="4110"/>
    <cellStyle name="Comma 2 5 6 7 5" xfId="4111"/>
    <cellStyle name="Comma 2 5 6 8" xfId="4112"/>
    <cellStyle name="Comma 2 5 6 8 2" xfId="4113"/>
    <cellStyle name="Comma 2 5 6 8 3" xfId="4114"/>
    <cellStyle name="Comma 2 5 6 8 4" xfId="4115"/>
    <cellStyle name="Comma 2 5 6 8 5" xfId="4116"/>
    <cellStyle name="Comma 2 5 6 9" xfId="4117"/>
    <cellStyle name="Comma 2 5 7" xfId="4118"/>
    <cellStyle name="Comma 2 5 7 10" xfId="4119"/>
    <cellStyle name="Comma 2 5 7 11" xfId="4120"/>
    <cellStyle name="Comma 2 5 7 12" xfId="4121"/>
    <cellStyle name="Comma 2 5 7 13" xfId="4122"/>
    <cellStyle name="Comma 2 5 7 14" xfId="4123"/>
    <cellStyle name="Comma 2 5 7 2" xfId="4124"/>
    <cellStyle name="Comma 2 5 7 2 2" xfId="4125"/>
    <cellStyle name="Comma 2 5 7 2 3" xfId="4126"/>
    <cellStyle name="Comma 2 5 7 2 4" xfId="4127"/>
    <cellStyle name="Comma 2 5 7 2 5" xfId="4128"/>
    <cellStyle name="Comma 2 5 7 3" xfId="4129"/>
    <cellStyle name="Comma 2 5 7 3 2" xfId="4130"/>
    <cellStyle name="Comma 2 5 7 3 3" xfId="4131"/>
    <cellStyle name="Comma 2 5 7 3 4" xfId="4132"/>
    <cellStyle name="Comma 2 5 7 3 5" xfId="4133"/>
    <cellStyle name="Comma 2 5 7 4" xfId="4134"/>
    <cellStyle name="Comma 2 5 7 4 2" xfId="4135"/>
    <cellStyle name="Comma 2 5 7 4 3" xfId="4136"/>
    <cellStyle name="Comma 2 5 7 4 4" xfId="4137"/>
    <cellStyle name="Comma 2 5 7 4 5" xfId="4138"/>
    <cellStyle name="Comma 2 5 7 5" xfId="4139"/>
    <cellStyle name="Comma 2 5 7 5 2" xfId="4140"/>
    <cellStyle name="Comma 2 5 7 5 3" xfId="4141"/>
    <cellStyle name="Comma 2 5 7 5 4" xfId="4142"/>
    <cellStyle name="Comma 2 5 7 5 5" xfId="4143"/>
    <cellStyle name="Comma 2 5 7 6" xfId="4144"/>
    <cellStyle name="Comma 2 5 7 6 2" xfId="4145"/>
    <cellStyle name="Comma 2 5 7 6 3" xfId="4146"/>
    <cellStyle name="Comma 2 5 7 6 4" xfId="4147"/>
    <cellStyle name="Comma 2 5 7 6 5" xfId="4148"/>
    <cellStyle name="Comma 2 5 7 7" xfId="4149"/>
    <cellStyle name="Comma 2 5 7 7 2" xfId="4150"/>
    <cellStyle name="Comma 2 5 7 7 3" xfId="4151"/>
    <cellStyle name="Comma 2 5 7 7 4" xfId="4152"/>
    <cellStyle name="Comma 2 5 7 7 5" xfId="4153"/>
    <cellStyle name="Comma 2 5 7 8" xfId="4154"/>
    <cellStyle name="Comma 2 5 7 8 2" xfId="4155"/>
    <cellStyle name="Comma 2 5 7 8 3" xfId="4156"/>
    <cellStyle name="Comma 2 5 7 8 4" xfId="4157"/>
    <cellStyle name="Comma 2 5 7 8 5" xfId="4158"/>
    <cellStyle name="Comma 2 5 7 9" xfId="4159"/>
    <cellStyle name="Comma 2 5 8" xfId="4160"/>
    <cellStyle name="Comma 2 5 8 10" xfId="4161"/>
    <cellStyle name="Comma 2 5 8 11" xfId="4162"/>
    <cellStyle name="Comma 2 5 8 12" xfId="4163"/>
    <cellStyle name="Comma 2 5 8 13" xfId="4164"/>
    <cellStyle name="Comma 2 5 8 14" xfId="4165"/>
    <cellStyle name="Comma 2 5 8 2" xfId="4166"/>
    <cellStyle name="Comma 2 5 8 2 2" xfId="4167"/>
    <cellStyle name="Comma 2 5 8 2 3" xfId="4168"/>
    <cellStyle name="Comma 2 5 8 2 4" xfId="4169"/>
    <cellStyle name="Comma 2 5 8 2 5" xfId="4170"/>
    <cellStyle name="Comma 2 5 8 3" xfId="4171"/>
    <cellStyle name="Comma 2 5 8 3 2" xfId="4172"/>
    <cellStyle name="Comma 2 5 8 3 3" xfId="4173"/>
    <cellStyle name="Comma 2 5 8 3 4" xfId="4174"/>
    <cellStyle name="Comma 2 5 8 3 5" xfId="4175"/>
    <cellStyle name="Comma 2 5 8 4" xfId="4176"/>
    <cellStyle name="Comma 2 5 8 4 2" xfId="4177"/>
    <cellStyle name="Comma 2 5 8 4 3" xfId="4178"/>
    <cellStyle name="Comma 2 5 8 4 4" xfId="4179"/>
    <cellStyle name="Comma 2 5 8 4 5" xfId="4180"/>
    <cellStyle name="Comma 2 5 8 5" xfId="4181"/>
    <cellStyle name="Comma 2 5 8 5 2" xfId="4182"/>
    <cellStyle name="Comma 2 5 8 5 3" xfId="4183"/>
    <cellStyle name="Comma 2 5 8 5 4" xfId="4184"/>
    <cellStyle name="Comma 2 5 8 5 5" xfId="4185"/>
    <cellStyle name="Comma 2 5 8 6" xfId="4186"/>
    <cellStyle name="Comma 2 5 8 6 2" xfId="4187"/>
    <cellStyle name="Comma 2 5 8 6 3" xfId="4188"/>
    <cellStyle name="Comma 2 5 8 6 4" xfId="4189"/>
    <cellStyle name="Comma 2 5 8 6 5" xfId="4190"/>
    <cellStyle name="Comma 2 5 8 7" xfId="4191"/>
    <cellStyle name="Comma 2 5 8 7 2" xfId="4192"/>
    <cellStyle name="Comma 2 5 8 7 3" xfId="4193"/>
    <cellStyle name="Comma 2 5 8 7 4" xfId="4194"/>
    <cellStyle name="Comma 2 5 8 7 5" xfId="4195"/>
    <cellStyle name="Comma 2 5 8 8" xfId="4196"/>
    <cellStyle name="Comma 2 5 8 8 2" xfId="4197"/>
    <cellStyle name="Comma 2 5 8 8 3" xfId="4198"/>
    <cellStyle name="Comma 2 5 8 8 4" xfId="4199"/>
    <cellStyle name="Comma 2 5 8 8 5" xfId="4200"/>
    <cellStyle name="Comma 2 5 8 9" xfId="4201"/>
    <cellStyle name="Comma 2 5 9" xfId="4202"/>
    <cellStyle name="Comma 2 5 9 10" xfId="4203"/>
    <cellStyle name="Comma 2 5 9 11" xfId="4204"/>
    <cellStyle name="Comma 2 5 9 12" xfId="4205"/>
    <cellStyle name="Comma 2 5 9 13" xfId="4206"/>
    <cellStyle name="Comma 2 5 9 14" xfId="4207"/>
    <cellStyle name="Comma 2 5 9 2" xfId="4208"/>
    <cellStyle name="Comma 2 5 9 2 2" xfId="4209"/>
    <cellStyle name="Comma 2 5 9 2 3" xfId="4210"/>
    <cellStyle name="Comma 2 5 9 2 4" xfId="4211"/>
    <cellStyle name="Comma 2 5 9 2 5" xfId="4212"/>
    <cellStyle name="Comma 2 5 9 3" xfId="4213"/>
    <cellStyle name="Comma 2 5 9 3 2" xfId="4214"/>
    <cellStyle name="Comma 2 5 9 3 3" xfId="4215"/>
    <cellStyle name="Comma 2 5 9 3 4" xfId="4216"/>
    <cellStyle name="Comma 2 5 9 3 5" xfId="4217"/>
    <cellStyle name="Comma 2 5 9 4" xfId="4218"/>
    <cellStyle name="Comma 2 5 9 4 2" xfId="4219"/>
    <cellStyle name="Comma 2 5 9 4 3" xfId="4220"/>
    <cellStyle name="Comma 2 5 9 4 4" xfId="4221"/>
    <cellStyle name="Comma 2 5 9 4 5" xfId="4222"/>
    <cellStyle name="Comma 2 5 9 5" xfId="4223"/>
    <cellStyle name="Comma 2 5 9 5 2" xfId="4224"/>
    <cellStyle name="Comma 2 5 9 5 3" xfId="4225"/>
    <cellStyle name="Comma 2 5 9 5 4" xfId="4226"/>
    <cellStyle name="Comma 2 5 9 5 5" xfId="4227"/>
    <cellStyle name="Comma 2 5 9 6" xfId="4228"/>
    <cellStyle name="Comma 2 5 9 6 2" xfId="4229"/>
    <cellStyle name="Comma 2 5 9 6 3" xfId="4230"/>
    <cellStyle name="Comma 2 5 9 6 4" xfId="4231"/>
    <cellStyle name="Comma 2 5 9 6 5" xfId="4232"/>
    <cellStyle name="Comma 2 5 9 7" xfId="4233"/>
    <cellStyle name="Comma 2 5 9 7 2" xfId="4234"/>
    <cellStyle name="Comma 2 5 9 7 3" xfId="4235"/>
    <cellStyle name="Comma 2 5 9 7 4" xfId="4236"/>
    <cellStyle name="Comma 2 5 9 7 5" xfId="4237"/>
    <cellStyle name="Comma 2 5 9 8" xfId="4238"/>
    <cellStyle name="Comma 2 5 9 8 2" xfId="4239"/>
    <cellStyle name="Comma 2 5 9 8 3" xfId="4240"/>
    <cellStyle name="Comma 2 5 9 8 4" xfId="4241"/>
    <cellStyle name="Comma 2 5 9 8 5" xfId="4242"/>
    <cellStyle name="Comma 2 5 9 9" xfId="4243"/>
    <cellStyle name="Comma 2 50" xfId="4244"/>
    <cellStyle name="Comma 2 51" xfId="4245"/>
    <cellStyle name="Comma 2 52" xfId="432"/>
    <cellStyle name="Comma 2 6" xfId="4246"/>
    <cellStyle name="Comma 2 6 10" xfId="4247"/>
    <cellStyle name="Comma 2 6 11" xfId="4248"/>
    <cellStyle name="Comma 2 6 12" xfId="4249"/>
    <cellStyle name="Comma 2 6 13" xfId="4250"/>
    <cellStyle name="Comma 2 6 14" xfId="4251"/>
    <cellStyle name="Comma 2 6 2" xfId="4252"/>
    <cellStyle name="Comma 2 6 2 2" xfId="4253"/>
    <cellStyle name="Comma 2 6 2 3" xfId="4254"/>
    <cellStyle name="Comma 2 6 2 4" xfId="4255"/>
    <cellStyle name="Comma 2 6 2 5" xfId="4256"/>
    <cellStyle name="Comma 2 6 3" xfId="4257"/>
    <cellStyle name="Comma 2 6 3 2" xfId="4258"/>
    <cellStyle name="Comma 2 6 3 3" xfId="4259"/>
    <cellStyle name="Comma 2 6 3 4" xfId="4260"/>
    <cellStyle name="Comma 2 6 3 5" xfId="4261"/>
    <cellStyle name="Comma 2 6 4" xfId="4262"/>
    <cellStyle name="Comma 2 6 4 2" xfId="4263"/>
    <cellStyle name="Comma 2 6 4 3" xfId="4264"/>
    <cellStyle name="Comma 2 6 4 4" xfId="4265"/>
    <cellStyle name="Comma 2 6 4 5" xfId="4266"/>
    <cellStyle name="Comma 2 6 5" xfId="4267"/>
    <cellStyle name="Comma 2 6 5 2" xfId="4268"/>
    <cellStyle name="Comma 2 6 5 3" xfId="4269"/>
    <cellStyle name="Comma 2 6 5 4" xfId="4270"/>
    <cellStyle name="Comma 2 6 5 5" xfId="4271"/>
    <cellStyle name="Comma 2 6 6" xfId="4272"/>
    <cellStyle name="Comma 2 6 6 2" xfId="4273"/>
    <cellStyle name="Comma 2 6 6 3" xfId="4274"/>
    <cellStyle name="Comma 2 6 6 4" xfId="4275"/>
    <cellStyle name="Comma 2 6 6 5" xfId="4276"/>
    <cellStyle name="Comma 2 6 7" xfId="4277"/>
    <cellStyle name="Comma 2 6 7 2" xfId="4278"/>
    <cellStyle name="Comma 2 6 7 3" xfId="4279"/>
    <cellStyle name="Comma 2 6 7 4" xfId="4280"/>
    <cellStyle name="Comma 2 6 7 5" xfId="4281"/>
    <cellStyle name="Comma 2 6 8" xfId="4282"/>
    <cellStyle name="Comma 2 6 8 2" xfId="4283"/>
    <cellStyle name="Comma 2 6 8 3" xfId="4284"/>
    <cellStyle name="Comma 2 6 8 4" xfId="4285"/>
    <cellStyle name="Comma 2 6 8 5" xfId="4286"/>
    <cellStyle name="Comma 2 6 9" xfId="4287"/>
    <cellStyle name="Comma 2 7" xfId="4288"/>
    <cellStyle name="Comma 2 7 10" xfId="4289"/>
    <cellStyle name="Comma 2 7 11" xfId="4290"/>
    <cellStyle name="Comma 2 7 12" xfId="4291"/>
    <cellStyle name="Comma 2 7 13" xfId="4292"/>
    <cellStyle name="Comma 2 7 14" xfId="4293"/>
    <cellStyle name="Comma 2 7 2" xfId="4294"/>
    <cellStyle name="Comma 2 7 2 2" xfId="4295"/>
    <cellStyle name="Comma 2 7 2 3" xfId="4296"/>
    <cellStyle name="Comma 2 7 2 4" xfId="4297"/>
    <cellStyle name="Comma 2 7 2 5" xfId="4298"/>
    <cellStyle name="Comma 2 7 3" xfId="4299"/>
    <cellStyle name="Comma 2 7 3 2" xfId="4300"/>
    <cellStyle name="Comma 2 7 3 3" xfId="4301"/>
    <cellStyle name="Comma 2 7 3 4" xfId="4302"/>
    <cellStyle name="Comma 2 7 3 5" xfId="4303"/>
    <cellStyle name="Comma 2 7 4" xfId="4304"/>
    <cellStyle name="Comma 2 7 4 2" xfId="4305"/>
    <cellStyle name="Comma 2 7 4 3" xfId="4306"/>
    <cellStyle name="Comma 2 7 4 4" xfId="4307"/>
    <cellStyle name="Comma 2 7 4 5" xfId="4308"/>
    <cellStyle name="Comma 2 7 5" xfId="4309"/>
    <cellStyle name="Comma 2 7 5 2" xfId="4310"/>
    <cellStyle name="Comma 2 7 5 3" xfId="4311"/>
    <cellStyle name="Comma 2 7 5 4" xfId="4312"/>
    <cellStyle name="Comma 2 7 5 5" xfId="4313"/>
    <cellStyle name="Comma 2 7 6" xfId="4314"/>
    <cellStyle name="Comma 2 7 6 2" xfId="4315"/>
    <cellStyle name="Comma 2 7 6 3" xfId="4316"/>
    <cellStyle name="Comma 2 7 6 4" xfId="4317"/>
    <cellStyle name="Comma 2 7 6 5" xfId="4318"/>
    <cellStyle name="Comma 2 7 7" xfId="4319"/>
    <cellStyle name="Comma 2 7 7 2" xfId="4320"/>
    <cellStyle name="Comma 2 7 7 3" xfId="4321"/>
    <cellStyle name="Comma 2 7 7 4" xfId="4322"/>
    <cellStyle name="Comma 2 7 7 5" xfId="4323"/>
    <cellStyle name="Comma 2 7 8" xfId="4324"/>
    <cellStyle name="Comma 2 7 8 2" xfId="4325"/>
    <cellStyle name="Comma 2 7 8 3" xfId="4326"/>
    <cellStyle name="Comma 2 7 8 4" xfId="4327"/>
    <cellStyle name="Comma 2 7 8 5" xfId="4328"/>
    <cellStyle name="Comma 2 7 9" xfId="4329"/>
    <cellStyle name="Comma 2 8" xfId="4330"/>
    <cellStyle name="Comma 2 8 10" xfId="4331"/>
    <cellStyle name="Comma 2 8 11" xfId="4332"/>
    <cellStyle name="Comma 2 8 12" xfId="4333"/>
    <cellStyle name="Comma 2 8 13" xfId="4334"/>
    <cellStyle name="Comma 2 8 14" xfId="4335"/>
    <cellStyle name="Comma 2 8 2" xfId="4336"/>
    <cellStyle name="Comma 2 8 2 2" xfId="4337"/>
    <cellStyle name="Comma 2 8 2 3" xfId="4338"/>
    <cellStyle name="Comma 2 8 2 4" xfId="4339"/>
    <cellStyle name="Comma 2 8 2 5" xfId="4340"/>
    <cellStyle name="Comma 2 8 3" xfId="4341"/>
    <cellStyle name="Comma 2 8 3 2" xfId="4342"/>
    <cellStyle name="Comma 2 8 3 3" xfId="4343"/>
    <cellStyle name="Comma 2 8 3 4" xfId="4344"/>
    <cellStyle name="Comma 2 8 3 5" xfId="4345"/>
    <cellStyle name="Comma 2 8 4" xfId="4346"/>
    <cellStyle name="Comma 2 8 4 2" xfId="4347"/>
    <cellStyle name="Comma 2 8 4 3" xfId="4348"/>
    <cellStyle name="Comma 2 8 4 4" xfId="4349"/>
    <cellStyle name="Comma 2 8 4 5" xfId="4350"/>
    <cellStyle name="Comma 2 8 5" xfId="4351"/>
    <cellStyle name="Comma 2 8 5 2" xfId="4352"/>
    <cellStyle name="Comma 2 8 5 3" xfId="4353"/>
    <cellStyle name="Comma 2 8 5 4" xfId="4354"/>
    <cellStyle name="Comma 2 8 5 5" xfId="4355"/>
    <cellStyle name="Comma 2 8 6" xfId="4356"/>
    <cellStyle name="Comma 2 8 6 2" xfId="4357"/>
    <cellStyle name="Comma 2 8 6 3" xfId="4358"/>
    <cellStyle name="Comma 2 8 6 4" xfId="4359"/>
    <cellStyle name="Comma 2 8 6 5" xfId="4360"/>
    <cellStyle name="Comma 2 8 7" xfId="4361"/>
    <cellStyle name="Comma 2 8 7 2" xfId="4362"/>
    <cellStyle name="Comma 2 8 7 3" xfId="4363"/>
    <cellStyle name="Comma 2 8 7 4" xfId="4364"/>
    <cellStyle name="Comma 2 8 7 5" xfId="4365"/>
    <cellStyle name="Comma 2 8 8" xfId="4366"/>
    <cellStyle name="Comma 2 8 8 2" xfId="4367"/>
    <cellStyle name="Comma 2 8 8 3" xfId="4368"/>
    <cellStyle name="Comma 2 8 8 4" xfId="4369"/>
    <cellStyle name="Comma 2 8 8 5" xfId="4370"/>
    <cellStyle name="Comma 2 8 9" xfId="4371"/>
    <cellStyle name="Comma 2 9" xfId="4372"/>
    <cellStyle name="Comma 2 9 10" xfId="4373"/>
    <cellStyle name="Comma 2 9 11" xfId="4374"/>
    <cellStyle name="Comma 2 9 12" xfId="4375"/>
    <cellStyle name="Comma 2 9 13" xfId="4376"/>
    <cellStyle name="Comma 2 9 14" xfId="4377"/>
    <cellStyle name="Comma 2 9 2" xfId="4378"/>
    <cellStyle name="Comma 2 9 2 2" xfId="4379"/>
    <cellStyle name="Comma 2 9 2 3" xfId="4380"/>
    <cellStyle name="Comma 2 9 2 4" xfId="4381"/>
    <cellStyle name="Comma 2 9 2 5" xfId="4382"/>
    <cellStyle name="Comma 2 9 3" xfId="4383"/>
    <cellStyle name="Comma 2 9 3 2" xfId="4384"/>
    <cellStyle name="Comma 2 9 3 3" xfId="4385"/>
    <cellStyle name="Comma 2 9 3 4" xfId="4386"/>
    <cellStyle name="Comma 2 9 3 5" xfId="4387"/>
    <cellStyle name="Comma 2 9 4" xfId="4388"/>
    <cellStyle name="Comma 2 9 4 2" xfId="4389"/>
    <cellStyle name="Comma 2 9 4 3" xfId="4390"/>
    <cellStyle name="Comma 2 9 4 4" xfId="4391"/>
    <cellStyle name="Comma 2 9 4 5" xfId="4392"/>
    <cellStyle name="Comma 2 9 5" xfId="4393"/>
    <cellStyle name="Comma 2 9 5 2" xfId="4394"/>
    <cellStyle name="Comma 2 9 5 3" xfId="4395"/>
    <cellStyle name="Comma 2 9 5 4" xfId="4396"/>
    <cellStyle name="Comma 2 9 5 5" xfId="4397"/>
    <cellStyle name="Comma 2 9 6" xfId="4398"/>
    <cellStyle name="Comma 2 9 6 2" xfId="4399"/>
    <cellStyle name="Comma 2 9 6 3" xfId="4400"/>
    <cellStyle name="Comma 2 9 6 4" xfId="4401"/>
    <cellStyle name="Comma 2 9 6 5" xfId="4402"/>
    <cellStyle name="Comma 2 9 7" xfId="4403"/>
    <cellStyle name="Comma 2 9 7 2" xfId="4404"/>
    <cellStyle name="Comma 2 9 7 3" xfId="4405"/>
    <cellStyle name="Comma 2 9 7 4" xfId="4406"/>
    <cellStyle name="Comma 2 9 7 5" xfId="4407"/>
    <cellStyle name="Comma 2 9 8" xfId="4408"/>
    <cellStyle name="Comma 2 9 8 2" xfId="4409"/>
    <cellStyle name="Comma 2 9 8 3" xfId="4410"/>
    <cellStyle name="Comma 2 9 8 4" xfId="4411"/>
    <cellStyle name="Comma 2 9 8 5" xfId="4412"/>
    <cellStyle name="Comma 2 9 9" xfId="4413"/>
    <cellStyle name="Comma 20" xfId="117"/>
    <cellStyle name="Comma 21" xfId="118"/>
    <cellStyle name="Comma 22" xfId="119"/>
    <cellStyle name="Comma 23" xfId="120"/>
    <cellStyle name="Comma 24" xfId="121"/>
    <cellStyle name="Comma 25" xfId="122"/>
    <cellStyle name="Comma 26" xfId="123"/>
    <cellStyle name="Comma 27" xfId="124"/>
    <cellStyle name="Comma 28" xfId="125"/>
    <cellStyle name="Comma 29" xfId="126"/>
    <cellStyle name="Comma 3" xfId="98"/>
    <cellStyle name="Comma 3 2" xfId="127"/>
    <cellStyle name="Comma 3 2 2" xfId="62660"/>
    <cellStyle name="Comma 3 2 3" xfId="4414"/>
    <cellStyle name="Comma 3 3" xfId="341"/>
    <cellStyle name="Comma 3 4" xfId="230"/>
    <cellStyle name="Comma 30" xfId="128"/>
    <cellStyle name="Comma 31" xfId="129"/>
    <cellStyle name="Comma 32" xfId="130"/>
    <cellStyle name="Comma 33" xfId="131"/>
    <cellStyle name="Comma 34" xfId="132"/>
    <cellStyle name="Comma 35" xfId="133"/>
    <cellStyle name="Comma 36" xfId="134"/>
    <cellStyle name="Comma 37" xfId="135"/>
    <cellStyle name="Comma 38" xfId="136"/>
    <cellStyle name="Comma 39" xfId="137"/>
    <cellStyle name="Comma 4" xfId="138"/>
    <cellStyle name="Comma 4 2" xfId="265"/>
    <cellStyle name="Comma 40" xfId="139"/>
    <cellStyle name="Comma 41" xfId="140"/>
    <cellStyle name="Comma 42" xfId="141"/>
    <cellStyle name="Comma 43" xfId="142"/>
    <cellStyle name="Comma 44" xfId="143"/>
    <cellStyle name="Comma 45" xfId="144"/>
    <cellStyle name="Comma 46" xfId="145"/>
    <cellStyle name="Comma 47" xfId="146"/>
    <cellStyle name="Comma 48" xfId="147"/>
    <cellStyle name="Comma 49" xfId="148"/>
    <cellStyle name="Comma 5" xfId="149"/>
    <cellStyle name="Comma 50" xfId="150"/>
    <cellStyle name="Comma 51" xfId="151"/>
    <cellStyle name="Comma 52" xfId="152"/>
    <cellStyle name="Comma 53" xfId="153"/>
    <cellStyle name="Comma 54" xfId="154"/>
    <cellStyle name="Comma 55" xfId="155"/>
    <cellStyle name="Comma 56" xfId="156"/>
    <cellStyle name="Comma 57" xfId="157"/>
    <cellStyle name="Comma 58" xfId="158"/>
    <cellStyle name="Comma 59" xfId="159"/>
    <cellStyle name="Comma 6" xfId="160"/>
    <cellStyle name="Comma 6 2" xfId="161"/>
    <cellStyle name="Comma 6 2 2" xfId="267"/>
    <cellStyle name="Comma 6 3" xfId="266"/>
    <cellStyle name="Comma 60" xfId="162"/>
    <cellStyle name="Comma 61" xfId="163"/>
    <cellStyle name="Comma 62" xfId="164"/>
    <cellStyle name="Comma 63" xfId="165"/>
    <cellStyle name="Comma 64" xfId="166"/>
    <cellStyle name="Comma 65" xfId="167"/>
    <cellStyle name="Comma 66" xfId="168"/>
    <cellStyle name="Comma 67" xfId="169"/>
    <cellStyle name="Comma 68" xfId="170"/>
    <cellStyle name="Comma 69" xfId="171"/>
    <cellStyle name="Comma 7" xfId="172"/>
    <cellStyle name="Comma 7 2" xfId="4415"/>
    <cellStyle name="Comma 70" xfId="173"/>
    <cellStyle name="Comma 71" xfId="174"/>
    <cellStyle name="Comma 72" xfId="175"/>
    <cellStyle name="Comma 73" xfId="176"/>
    <cellStyle name="Comma 74" xfId="177"/>
    <cellStyle name="Comma 75" xfId="178"/>
    <cellStyle name="Comma 76" xfId="179"/>
    <cellStyle name="Comma 77" xfId="180"/>
    <cellStyle name="Comma 78" xfId="181"/>
    <cellStyle name="Comma 79" xfId="182"/>
    <cellStyle name="Comma 8" xfId="183"/>
    <cellStyle name="Comma 80" xfId="184"/>
    <cellStyle name="Comma 81" xfId="185"/>
    <cellStyle name="Comma 82" xfId="186"/>
    <cellStyle name="Comma 83" xfId="187"/>
    <cellStyle name="Comma 84" xfId="188"/>
    <cellStyle name="Comma 85" xfId="189"/>
    <cellStyle name="Comma 86" xfId="190"/>
    <cellStyle name="Comma 86 2" xfId="268"/>
    <cellStyle name="Comma 87" xfId="249"/>
    <cellStyle name="Comma 87 2" xfId="304"/>
    <cellStyle name="Comma 87 2 2" xfId="423"/>
    <cellStyle name="Comma 87 3" xfId="399"/>
    <cellStyle name="Comma 88" xfId="311"/>
    <cellStyle name="Comma 88 2" xfId="62647"/>
    <cellStyle name="Comma 89" xfId="315"/>
    <cellStyle name="Comma 9" xfId="191"/>
    <cellStyle name="Comma 9 2" xfId="4416"/>
    <cellStyle name="Comma 9 2 2" xfId="4417"/>
    <cellStyle name="Comma 90" xfId="253"/>
    <cellStyle name="Comma 90 2" xfId="413"/>
    <cellStyle name="Comma 91" xfId="295"/>
    <cellStyle name="Comma 92" xfId="332"/>
    <cellStyle name="Comma 93" xfId="335"/>
    <cellStyle name="Comma 94" xfId="338"/>
    <cellStyle name="Comma 95" xfId="365"/>
    <cellStyle name="Comma 96" xfId="377"/>
    <cellStyle name="Comma 97" xfId="359"/>
    <cellStyle name="Comma 98" xfId="353"/>
    <cellStyle name="Comma 99" xfId="355"/>
    <cellStyle name="Comma0" xfId="43"/>
    <cellStyle name="Comma0 2" xfId="269"/>
    <cellStyle name="Currency" xfId="97" builtinId="4"/>
    <cellStyle name="Currency [2]" xfId="192"/>
    <cellStyle name="Currency [2] 2" xfId="270"/>
    <cellStyle name="Currency 10" xfId="312"/>
    <cellStyle name="Currency 10 2" xfId="4418"/>
    <cellStyle name="Currency 11" xfId="314"/>
    <cellStyle name="Currency 11 2" xfId="4419"/>
    <cellStyle name="Currency 12" xfId="254"/>
    <cellStyle name="Currency 12 2" xfId="4420"/>
    <cellStyle name="Currency 13" xfId="294"/>
    <cellStyle name="Currency 13 2" xfId="4421"/>
    <cellStyle name="Currency 14" xfId="333"/>
    <cellStyle name="Currency 14 2" xfId="4422"/>
    <cellStyle name="Currency 15" xfId="336"/>
    <cellStyle name="Currency 15 2" xfId="4423"/>
    <cellStyle name="Currency 16" xfId="339"/>
    <cellStyle name="Currency 16 2" xfId="4424"/>
    <cellStyle name="Currency 17" xfId="364"/>
    <cellStyle name="Currency 17 2" xfId="4425"/>
    <cellStyle name="Currency 18" xfId="367"/>
    <cellStyle name="Currency 18 2" xfId="4426"/>
    <cellStyle name="Currency 19" xfId="358"/>
    <cellStyle name="Currency 19 2" xfId="4427"/>
    <cellStyle name="Currency 2" xfId="3"/>
    <cellStyle name="Currency 2 10" xfId="4428"/>
    <cellStyle name="Currency 2 10 10" xfId="4429"/>
    <cellStyle name="Currency 2 10 11" xfId="4430"/>
    <cellStyle name="Currency 2 10 12" xfId="4431"/>
    <cellStyle name="Currency 2 10 13" xfId="4432"/>
    <cellStyle name="Currency 2 10 14" xfId="4433"/>
    <cellStyle name="Currency 2 10 2" xfId="4434"/>
    <cellStyle name="Currency 2 10 2 2" xfId="4435"/>
    <cellStyle name="Currency 2 10 2 3" xfId="4436"/>
    <cellStyle name="Currency 2 10 2 4" xfId="4437"/>
    <cellStyle name="Currency 2 10 2 5" xfId="4438"/>
    <cellStyle name="Currency 2 10 3" xfId="4439"/>
    <cellStyle name="Currency 2 10 3 2" xfId="4440"/>
    <cellStyle name="Currency 2 10 3 3" xfId="4441"/>
    <cellStyle name="Currency 2 10 3 4" xfId="4442"/>
    <cellStyle name="Currency 2 10 3 5" xfId="4443"/>
    <cellStyle name="Currency 2 10 4" xfId="4444"/>
    <cellStyle name="Currency 2 10 4 2" xfId="4445"/>
    <cellStyle name="Currency 2 10 4 3" xfId="4446"/>
    <cellStyle name="Currency 2 10 4 4" xfId="4447"/>
    <cellStyle name="Currency 2 10 4 5" xfId="4448"/>
    <cellStyle name="Currency 2 10 5" xfId="4449"/>
    <cellStyle name="Currency 2 10 5 2" xfId="4450"/>
    <cellStyle name="Currency 2 10 5 3" xfId="4451"/>
    <cellStyle name="Currency 2 10 5 4" xfId="4452"/>
    <cellStyle name="Currency 2 10 5 5" xfId="4453"/>
    <cellStyle name="Currency 2 10 6" xfId="4454"/>
    <cellStyle name="Currency 2 10 6 2" xfId="4455"/>
    <cellStyle name="Currency 2 10 6 3" xfId="4456"/>
    <cellStyle name="Currency 2 10 6 4" xfId="4457"/>
    <cellStyle name="Currency 2 10 6 5" xfId="4458"/>
    <cellStyle name="Currency 2 10 7" xfId="4459"/>
    <cellStyle name="Currency 2 10 7 2" xfId="4460"/>
    <cellStyle name="Currency 2 10 7 3" xfId="4461"/>
    <cellStyle name="Currency 2 10 7 4" xfId="4462"/>
    <cellStyle name="Currency 2 10 7 5" xfId="4463"/>
    <cellStyle name="Currency 2 10 8" xfId="4464"/>
    <cellStyle name="Currency 2 10 8 2" xfId="4465"/>
    <cellStyle name="Currency 2 10 8 3" xfId="4466"/>
    <cellStyle name="Currency 2 10 8 4" xfId="4467"/>
    <cellStyle name="Currency 2 10 8 5" xfId="4468"/>
    <cellStyle name="Currency 2 10 9" xfId="4469"/>
    <cellStyle name="Currency 2 11" xfId="4470"/>
    <cellStyle name="Currency 2 11 10" xfId="4471"/>
    <cellStyle name="Currency 2 11 11" xfId="4472"/>
    <cellStyle name="Currency 2 11 12" xfId="4473"/>
    <cellStyle name="Currency 2 11 13" xfId="4474"/>
    <cellStyle name="Currency 2 11 14" xfId="4475"/>
    <cellStyle name="Currency 2 11 2" xfId="4476"/>
    <cellStyle name="Currency 2 11 2 2" xfId="4477"/>
    <cellStyle name="Currency 2 11 2 3" xfId="4478"/>
    <cellStyle name="Currency 2 11 2 4" xfId="4479"/>
    <cellStyle name="Currency 2 11 2 5" xfId="4480"/>
    <cellStyle name="Currency 2 11 3" xfId="4481"/>
    <cellStyle name="Currency 2 11 3 2" xfId="4482"/>
    <cellStyle name="Currency 2 11 3 3" xfId="4483"/>
    <cellStyle name="Currency 2 11 3 4" xfId="4484"/>
    <cellStyle name="Currency 2 11 3 5" xfId="4485"/>
    <cellStyle name="Currency 2 11 4" xfId="4486"/>
    <cellStyle name="Currency 2 11 4 2" xfId="4487"/>
    <cellStyle name="Currency 2 11 4 3" xfId="4488"/>
    <cellStyle name="Currency 2 11 4 4" xfId="4489"/>
    <cellStyle name="Currency 2 11 4 5" xfId="4490"/>
    <cellStyle name="Currency 2 11 5" xfId="4491"/>
    <cellStyle name="Currency 2 11 5 2" xfId="4492"/>
    <cellStyle name="Currency 2 11 5 3" xfId="4493"/>
    <cellStyle name="Currency 2 11 5 4" xfId="4494"/>
    <cellStyle name="Currency 2 11 5 5" xfId="4495"/>
    <cellStyle name="Currency 2 11 6" xfId="4496"/>
    <cellStyle name="Currency 2 11 6 2" xfId="4497"/>
    <cellStyle name="Currency 2 11 6 3" xfId="4498"/>
    <cellStyle name="Currency 2 11 6 4" xfId="4499"/>
    <cellStyle name="Currency 2 11 6 5" xfId="4500"/>
    <cellStyle name="Currency 2 11 7" xfId="4501"/>
    <cellStyle name="Currency 2 11 7 2" xfId="4502"/>
    <cellStyle name="Currency 2 11 7 3" xfId="4503"/>
    <cellStyle name="Currency 2 11 7 4" xfId="4504"/>
    <cellStyle name="Currency 2 11 7 5" xfId="4505"/>
    <cellStyle name="Currency 2 11 8" xfId="4506"/>
    <cellStyle name="Currency 2 11 8 2" xfId="4507"/>
    <cellStyle name="Currency 2 11 8 3" xfId="4508"/>
    <cellStyle name="Currency 2 11 8 4" xfId="4509"/>
    <cellStyle name="Currency 2 11 8 5" xfId="4510"/>
    <cellStyle name="Currency 2 11 9" xfId="4511"/>
    <cellStyle name="Currency 2 12" xfId="4512"/>
    <cellStyle name="Currency 2 12 10" xfId="4513"/>
    <cellStyle name="Currency 2 12 11" xfId="4514"/>
    <cellStyle name="Currency 2 12 12" xfId="4515"/>
    <cellStyle name="Currency 2 12 13" xfId="4516"/>
    <cellStyle name="Currency 2 12 14" xfId="4517"/>
    <cellStyle name="Currency 2 12 2" xfId="4518"/>
    <cellStyle name="Currency 2 12 2 2" xfId="4519"/>
    <cellStyle name="Currency 2 12 2 3" xfId="4520"/>
    <cellStyle name="Currency 2 12 2 4" xfId="4521"/>
    <cellStyle name="Currency 2 12 2 5" xfId="4522"/>
    <cellStyle name="Currency 2 12 3" xfId="4523"/>
    <cellStyle name="Currency 2 12 3 2" xfId="4524"/>
    <cellStyle name="Currency 2 12 3 3" xfId="4525"/>
    <cellStyle name="Currency 2 12 3 4" xfId="4526"/>
    <cellStyle name="Currency 2 12 3 5" xfId="4527"/>
    <cellStyle name="Currency 2 12 4" xfId="4528"/>
    <cellStyle name="Currency 2 12 4 2" xfId="4529"/>
    <cellStyle name="Currency 2 12 4 3" xfId="4530"/>
    <cellStyle name="Currency 2 12 4 4" xfId="4531"/>
    <cellStyle name="Currency 2 12 4 5" xfId="4532"/>
    <cellStyle name="Currency 2 12 5" xfId="4533"/>
    <cellStyle name="Currency 2 12 5 2" xfId="4534"/>
    <cellStyle name="Currency 2 12 5 3" xfId="4535"/>
    <cellStyle name="Currency 2 12 5 4" xfId="4536"/>
    <cellStyle name="Currency 2 12 5 5" xfId="4537"/>
    <cellStyle name="Currency 2 12 6" xfId="4538"/>
    <cellStyle name="Currency 2 12 6 2" xfId="4539"/>
    <cellStyle name="Currency 2 12 6 3" xfId="4540"/>
    <cellStyle name="Currency 2 12 6 4" xfId="4541"/>
    <cellStyle name="Currency 2 12 6 5" xfId="4542"/>
    <cellStyle name="Currency 2 12 7" xfId="4543"/>
    <cellStyle name="Currency 2 12 7 2" xfId="4544"/>
    <cellStyle name="Currency 2 12 7 3" xfId="4545"/>
    <cellStyle name="Currency 2 12 7 4" xfId="4546"/>
    <cellStyle name="Currency 2 12 7 5" xfId="4547"/>
    <cellStyle name="Currency 2 12 8" xfId="4548"/>
    <cellStyle name="Currency 2 12 8 2" xfId="4549"/>
    <cellStyle name="Currency 2 12 8 3" xfId="4550"/>
    <cellStyle name="Currency 2 12 8 4" xfId="4551"/>
    <cellStyle name="Currency 2 12 8 5" xfId="4552"/>
    <cellStyle name="Currency 2 12 9" xfId="4553"/>
    <cellStyle name="Currency 2 13" xfId="4554"/>
    <cellStyle name="Currency 2 13 10" xfId="4555"/>
    <cellStyle name="Currency 2 13 11" xfId="4556"/>
    <cellStyle name="Currency 2 13 12" xfId="4557"/>
    <cellStyle name="Currency 2 13 13" xfId="4558"/>
    <cellStyle name="Currency 2 13 14" xfId="4559"/>
    <cellStyle name="Currency 2 13 2" xfId="4560"/>
    <cellStyle name="Currency 2 13 2 2" xfId="4561"/>
    <cellStyle name="Currency 2 13 2 3" xfId="4562"/>
    <cellStyle name="Currency 2 13 2 4" xfId="4563"/>
    <cellStyle name="Currency 2 13 2 5" xfId="4564"/>
    <cellStyle name="Currency 2 13 3" xfId="4565"/>
    <cellStyle name="Currency 2 13 3 2" xfId="4566"/>
    <cellStyle name="Currency 2 13 3 3" xfId="4567"/>
    <cellStyle name="Currency 2 13 3 4" xfId="4568"/>
    <cellStyle name="Currency 2 13 3 5" xfId="4569"/>
    <cellStyle name="Currency 2 13 4" xfId="4570"/>
    <cellStyle name="Currency 2 13 4 2" xfId="4571"/>
    <cellStyle name="Currency 2 13 4 3" xfId="4572"/>
    <cellStyle name="Currency 2 13 4 4" xfId="4573"/>
    <cellStyle name="Currency 2 13 4 5" xfId="4574"/>
    <cellStyle name="Currency 2 13 5" xfId="4575"/>
    <cellStyle name="Currency 2 13 5 2" xfId="4576"/>
    <cellStyle name="Currency 2 13 5 3" xfId="4577"/>
    <cellStyle name="Currency 2 13 5 4" xfId="4578"/>
    <cellStyle name="Currency 2 13 5 5" xfId="4579"/>
    <cellStyle name="Currency 2 13 6" xfId="4580"/>
    <cellStyle name="Currency 2 13 6 2" xfId="4581"/>
    <cellStyle name="Currency 2 13 6 3" xfId="4582"/>
    <cellStyle name="Currency 2 13 6 4" xfId="4583"/>
    <cellStyle name="Currency 2 13 6 5" xfId="4584"/>
    <cellStyle name="Currency 2 13 7" xfId="4585"/>
    <cellStyle name="Currency 2 13 7 2" xfId="4586"/>
    <cellStyle name="Currency 2 13 7 3" xfId="4587"/>
    <cellStyle name="Currency 2 13 7 4" xfId="4588"/>
    <cellStyle name="Currency 2 13 7 5" xfId="4589"/>
    <cellStyle name="Currency 2 13 8" xfId="4590"/>
    <cellStyle name="Currency 2 13 8 2" xfId="4591"/>
    <cellStyle name="Currency 2 13 8 3" xfId="4592"/>
    <cellStyle name="Currency 2 13 8 4" xfId="4593"/>
    <cellStyle name="Currency 2 13 8 5" xfId="4594"/>
    <cellStyle name="Currency 2 13 9" xfId="4595"/>
    <cellStyle name="Currency 2 14" xfId="4596"/>
    <cellStyle name="Currency 2 14 10" xfId="4597"/>
    <cellStyle name="Currency 2 14 11" xfId="4598"/>
    <cellStyle name="Currency 2 14 12" xfId="4599"/>
    <cellStyle name="Currency 2 14 13" xfId="4600"/>
    <cellStyle name="Currency 2 14 14" xfId="4601"/>
    <cellStyle name="Currency 2 14 2" xfId="4602"/>
    <cellStyle name="Currency 2 14 2 2" xfId="4603"/>
    <cellStyle name="Currency 2 14 2 3" xfId="4604"/>
    <cellStyle name="Currency 2 14 2 4" xfId="4605"/>
    <cellStyle name="Currency 2 14 2 5" xfId="4606"/>
    <cellStyle name="Currency 2 14 3" xfId="4607"/>
    <cellStyle name="Currency 2 14 3 2" xfId="4608"/>
    <cellStyle name="Currency 2 14 3 3" xfId="4609"/>
    <cellStyle name="Currency 2 14 3 4" xfId="4610"/>
    <cellStyle name="Currency 2 14 3 5" xfId="4611"/>
    <cellStyle name="Currency 2 14 4" xfId="4612"/>
    <cellStyle name="Currency 2 14 4 2" xfId="4613"/>
    <cellStyle name="Currency 2 14 4 3" xfId="4614"/>
    <cellStyle name="Currency 2 14 4 4" xfId="4615"/>
    <cellStyle name="Currency 2 14 4 5" xfId="4616"/>
    <cellStyle name="Currency 2 14 5" xfId="4617"/>
    <cellStyle name="Currency 2 14 5 2" xfId="4618"/>
    <cellStyle name="Currency 2 14 5 3" xfId="4619"/>
    <cellStyle name="Currency 2 14 5 4" xfId="4620"/>
    <cellStyle name="Currency 2 14 5 5" xfId="4621"/>
    <cellStyle name="Currency 2 14 6" xfId="4622"/>
    <cellStyle name="Currency 2 14 6 2" xfId="4623"/>
    <cellStyle name="Currency 2 14 6 3" xfId="4624"/>
    <cellStyle name="Currency 2 14 6 4" xfId="4625"/>
    <cellStyle name="Currency 2 14 6 5" xfId="4626"/>
    <cellStyle name="Currency 2 14 7" xfId="4627"/>
    <cellStyle name="Currency 2 14 7 2" xfId="4628"/>
    <cellStyle name="Currency 2 14 7 3" xfId="4629"/>
    <cellStyle name="Currency 2 14 7 4" xfId="4630"/>
    <cellStyle name="Currency 2 14 7 5" xfId="4631"/>
    <cellStyle name="Currency 2 14 8" xfId="4632"/>
    <cellStyle name="Currency 2 14 8 2" xfId="4633"/>
    <cellStyle name="Currency 2 14 8 3" xfId="4634"/>
    <cellStyle name="Currency 2 14 8 4" xfId="4635"/>
    <cellStyle name="Currency 2 14 8 5" xfId="4636"/>
    <cellStyle name="Currency 2 14 9" xfId="4637"/>
    <cellStyle name="Currency 2 15" xfId="4638"/>
    <cellStyle name="Currency 2 15 10" xfId="4639"/>
    <cellStyle name="Currency 2 15 11" xfId="4640"/>
    <cellStyle name="Currency 2 15 12" xfId="4641"/>
    <cellStyle name="Currency 2 15 13" xfId="4642"/>
    <cellStyle name="Currency 2 15 14" xfId="4643"/>
    <cellStyle name="Currency 2 15 2" xfId="4644"/>
    <cellStyle name="Currency 2 15 2 2" xfId="4645"/>
    <cellStyle name="Currency 2 15 2 3" xfId="4646"/>
    <cellStyle name="Currency 2 15 2 4" xfId="4647"/>
    <cellStyle name="Currency 2 15 2 5" xfId="4648"/>
    <cellStyle name="Currency 2 15 3" xfId="4649"/>
    <cellStyle name="Currency 2 15 3 2" xfId="4650"/>
    <cellStyle name="Currency 2 15 3 3" xfId="4651"/>
    <cellStyle name="Currency 2 15 3 4" xfId="4652"/>
    <cellStyle name="Currency 2 15 3 5" xfId="4653"/>
    <cellStyle name="Currency 2 15 4" xfId="4654"/>
    <cellStyle name="Currency 2 15 4 2" xfId="4655"/>
    <cellStyle name="Currency 2 15 4 3" xfId="4656"/>
    <cellStyle name="Currency 2 15 4 4" xfId="4657"/>
    <cellStyle name="Currency 2 15 4 5" xfId="4658"/>
    <cellStyle name="Currency 2 15 5" xfId="4659"/>
    <cellStyle name="Currency 2 15 5 2" xfId="4660"/>
    <cellStyle name="Currency 2 15 5 3" xfId="4661"/>
    <cellStyle name="Currency 2 15 5 4" xfId="4662"/>
    <cellStyle name="Currency 2 15 5 5" xfId="4663"/>
    <cellStyle name="Currency 2 15 6" xfId="4664"/>
    <cellStyle name="Currency 2 15 6 2" xfId="4665"/>
    <cellStyle name="Currency 2 15 6 3" xfId="4666"/>
    <cellStyle name="Currency 2 15 6 4" xfId="4667"/>
    <cellStyle name="Currency 2 15 6 5" xfId="4668"/>
    <cellStyle name="Currency 2 15 7" xfId="4669"/>
    <cellStyle name="Currency 2 15 7 2" xfId="4670"/>
    <cellStyle name="Currency 2 15 7 3" xfId="4671"/>
    <cellStyle name="Currency 2 15 7 4" xfId="4672"/>
    <cellStyle name="Currency 2 15 7 5" xfId="4673"/>
    <cellStyle name="Currency 2 15 8" xfId="4674"/>
    <cellStyle name="Currency 2 15 8 2" xfId="4675"/>
    <cellStyle name="Currency 2 15 8 3" xfId="4676"/>
    <cellStyle name="Currency 2 15 8 4" xfId="4677"/>
    <cellStyle name="Currency 2 15 8 5" xfId="4678"/>
    <cellStyle name="Currency 2 15 9" xfId="4679"/>
    <cellStyle name="Currency 2 16" xfId="4680"/>
    <cellStyle name="Currency 2 16 10" xfId="4681"/>
    <cellStyle name="Currency 2 16 11" xfId="4682"/>
    <cellStyle name="Currency 2 16 12" xfId="4683"/>
    <cellStyle name="Currency 2 16 13" xfId="4684"/>
    <cellStyle name="Currency 2 16 14" xfId="4685"/>
    <cellStyle name="Currency 2 16 2" xfId="4686"/>
    <cellStyle name="Currency 2 16 2 2" xfId="4687"/>
    <cellStyle name="Currency 2 16 2 3" xfId="4688"/>
    <cellStyle name="Currency 2 16 2 4" xfId="4689"/>
    <cellStyle name="Currency 2 16 2 5" xfId="4690"/>
    <cellStyle name="Currency 2 16 3" xfId="4691"/>
    <cellStyle name="Currency 2 16 3 2" xfId="4692"/>
    <cellStyle name="Currency 2 16 3 3" xfId="4693"/>
    <cellStyle name="Currency 2 16 3 4" xfId="4694"/>
    <cellStyle name="Currency 2 16 3 5" xfId="4695"/>
    <cellStyle name="Currency 2 16 4" xfId="4696"/>
    <cellStyle name="Currency 2 16 4 2" xfId="4697"/>
    <cellStyle name="Currency 2 16 4 3" xfId="4698"/>
    <cellStyle name="Currency 2 16 4 4" xfId="4699"/>
    <cellStyle name="Currency 2 16 4 5" xfId="4700"/>
    <cellStyle name="Currency 2 16 5" xfId="4701"/>
    <cellStyle name="Currency 2 16 5 2" xfId="4702"/>
    <cellStyle name="Currency 2 16 5 3" xfId="4703"/>
    <cellStyle name="Currency 2 16 5 4" xfId="4704"/>
    <cellStyle name="Currency 2 16 5 5" xfId="4705"/>
    <cellStyle name="Currency 2 16 6" xfId="4706"/>
    <cellStyle name="Currency 2 16 6 2" xfId="4707"/>
    <cellStyle name="Currency 2 16 6 3" xfId="4708"/>
    <cellStyle name="Currency 2 16 6 4" xfId="4709"/>
    <cellStyle name="Currency 2 16 6 5" xfId="4710"/>
    <cellStyle name="Currency 2 16 7" xfId="4711"/>
    <cellStyle name="Currency 2 16 7 2" xfId="4712"/>
    <cellStyle name="Currency 2 16 7 3" xfId="4713"/>
    <cellStyle name="Currency 2 16 7 4" xfId="4714"/>
    <cellStyle name="Currency 2 16 7 5" xfId="4715"/>
    <cellStyle name="Currency 2 16 8" xfId="4716"/>
    <cellStyle name="Currency 2 16 8 2" xfId="4717"/>
    <cellStyle name="Currency 2 16 8 3" xfId="4718"/>
    <cellStyle name="Currency 2 16 8 4" xfId="4719"/>
    <cellStyle name="Currency 2 16 8 5" xfId="4720"/>
    <cellStyle name="Currency 2 16 9" xfId="4721"/>
    <cellStyle name="Currency 2 17" xfId="4722"/>
    <cellStyle name="Currency 2 17 10" xfId="4723"/>
    <cellStyle name="Currency 2 17 11" xfId="4724"/>
    <cellStyle name="Currency 2 17 12" xfId="4725"/>
    <cellStyle name="Currency 2 17 13" xfId="4726"/>
    <cellStyle name="Currency 2 17 14" xfId="4727"/>
    <cellStyle name="Currency 2 17 2" xfId="4728"/>
    <cellStyle name="Currency 2 17 2 2" xfId="4729"/>
    <cellStyle name="Currency 2 17 2 3" xfId="4730"/>
    <cellStyle name="Currency 2 17 2 4" xfId="4731"/>
    <cellStyle name="Currency 2 17 2 5" xfId="4732"/>
    <cellStyle name="Currency 2 17 3" xfId="4733"/>
    <cellStyle name="Currency 2 17 3 2" xfId="4734"/>
    <cellStyle name="Currency 2 17 3 3" xfId="4735"/>
    <cellStyle name="Currency 2 17 3 4" xfId="4736"/>
    <cellStyle name="Currency 2 17 3 5" xfId="4737"/>
    <cellStyle name="Currency 2 17 4" xfId="4738"/>
    <cellStyle name="Currency 2 17 4 2" xfId="4739"/>
    <cellStyle name="Currency 2 17 4 3" xfId="4740"/>
    <cellStyle name="Currency 2 17 4 4" xfId="4741"/>
    <cellStyle name="Currency 2 17 4 5" xfId="4742"/>
    <cellStyle name="Currency 2 17 5" xfId="4743"/>
    <cellStyle name="Currency 2 17 5 2" xfId="4744"/>
    <cellStyle name="Currency 2 17 5 3" xfId="4745"/>
    <cellStyle name="Currency 2 17 5 4" xfId="4746"/>
    <cellStyle name="Currency 2 17 5 5" xfId="4747"/>
    <cellStyle name="Currency 2 17 6" xfId="4748"/>
    <cellStyle name="Currency 2 17 6 2" xfId="4749"/>
    <cellStyle name="Currency 2 17 6 3" xfId="4750"/>
    <cellStyle name="Currency 2 17 6 4" xfId="4751"/>
    <cellStyle name="Currency 2 17 6 5" xfId="4752"/>
    <cellStyle name="Currency 2 17 7" xfId="4753"/>
    <cellStyle name="Currency 2 17 7 2" xfId="4754"/>
    <cellStyle name="Currency 2 17 7 3" xfId="4755"/>
    <cellStyle name="Currency 2 17 7 4" xfId="4756"/>
    <cellStyle name="Currency 2 17 7 5" xfId="4757"/>
    <cellStyle name="Currency 2 17 8" xfId="4758"/>
    <cellStyle name="Currency 2 17 8 2" xfId="4759"/>
    <cellStyle name="Currency 2 17 8 3" xfId="4760"/>
    <cellStyle name="Currency 2 17 8 4" xfId="4761"/>
    <cellStyle name="Currency 2 17 8 5" xfId="4762"/>
    <cellStyle name="Currency 2 17 9" xfId="4763"/>
    <cellStyle name="Currency 2 18" xfId="4764"/>
    <cellStyle name="Currency 2 18 10" xfId="4765"/>
    <cellStyle name="Currency 2 18 11" xfId="4766"/>
    <cellStyle name="Currency 2 18 12" xfId="4767"/>
    <cellStyle name="Currency 2 18 13" xfId="4768"/>
    <cellStyle name="Currency 2 18 14" xfId="4769"/>
    <cellStyle name="Currency 2 18 2" xfId="4770"/>
    <cellStyle name="Currency 2 18 2 2" xfId="4771"/>
    <cellStyle name="Currency 2 18 2 3" xfId="4772"/>
    <cellStyle name="Currency 2 18 2 4" xfId="4773"/>
    <cellStyle name="Currency 2 18 2 5" xfId="4774"/>
    <cellStyle name="Currency 2 18 3" xfId="4775"/>
    <cellStyle name="Currency 2 18 3 2" xfId="4776"/>
    <cellStyle name="Currency 2 18 3 3" xfId="4777"/>
    <cellStyle name="Currency 2 18 3 4" xfId="4778"/>
    <cellStyle name="Currency 2 18 3 5" xfId="4779"/>
    <cellStyle name="Currency 2 18 4" xfId="4780"/>
    <cellStyle name="Currency 2 18 4 2" xfId="4781"/>
    <cellStyle name="Currency 2 18 4 3" xfId="4782"/>
    <cellStyle name="Currency 2 18 4 4" xfId="4783"/>
    <cellStyle name="Currency 2 18 4 5" xfId="4784"/>
    <cellStyle name="Currency 2 18 5" xfId="4785"/>
    <cellStyle name="Currency 2 18 5 2" xfId="4786"/>
    <cellStyle name="Currency 2 18 5 3" xfId="4787"/>
    <cellStyle name="Currency 2 18 5 4" xfId="4788"/>
    <cellStyle name="Currency 2 18 5 5" xfId="4789"/>
    <cellStyle name="Currency 2 18 6" xfId="4790"/>
    <cellStyle name="Currency 2 18 6 2" xfId="4791"/>
    <cellStyle name="Currency 2 18 6 3" xfId="4792"/>
    <cellStyle name="Currency 2 18 6 4" xfId="4793"/>
    <cellStyle name="Currency 2 18 6 5" xfId="4794"/>
    <cellStyle name="Currency 2 18 7" xfId="4795"/>
    <cellStyle name="Currency 2 18 7 2" xfId="4796"/>
    <cellStyle name="Currency 2 18 7 3" xfId="4797"/>
    <cellStyle name="Currency 2 18 7 4" xfId="4798"/>
    <cellStyle name="Currency 2 18 7 5" xfId="4799"/>
    <cellStyle name="Currency 2 18 8" xfId="4800"/>
    <cellStyle name="Currency 2 18 8 2" xfId="4801"/>
    <cellStyle name="Currency 2 18 8 3" xfId="4802"/>
    <cellStyle name="Currency 2 18 8 4" xfId="4803"/>
    <cellStyle name="Currency 2 18 8 5" xfId="4804"/>
    <cellStyle name="Currency 2 18 9" xfId="4805"/>
    <cellStyle name="Currency 2 19" xfId="4806"/>
    <cellStyle name="Currency 2 19 10" xfId="4807"/>
    <cellStyle name="Currency 2 19 11" xfId="4808"/>
    <cellStyle name="Currency 2 19 12" xfId="4809"/>
    <cellStyle name="Currency 2 19 13" xfId="4810"/>
    <cellStyle name="Currency 2 19 14" xfId="4811"/>
    <cellStyle name="Currency 2 19 2" xfId="4812"/>
    <cellStyle name="Currency 2 19 2 2" xfId="4813"/>
    <cellStyle name="Currency 2 19 2 3" xfId="4814"/>
    <cellStyle name="Currency 2 19 2 4" xfId="4815"/>
    <cellStyle name="Currency 2 19 2 5" xfId="4816"/>
    <cellStyle name="Currency 2 19 3" xfId="4817"/>
    <cellStyle name="Currency 2 19 3 2" xfId="4818"/>
    <cellStyle name="Currency 2 19 3 3" xfId="4819"/>
    <cellStyle name="Currency 2 19 3 4" xfId="4820"/>
    <cellStyle name="Currency 2 19 3 5" xfId="4821"/>
    <cellStyle name="Currency 2 19 4" xfId="4822"/>
    <cellStyle name="Currency 2 19 4 2" xfId="4823"/>
    <cellStyle name="Currency 2 19 4 3" xfId="4824"/>
    <cellStyle name="Currency 2 19 4 4" xfId="4825"/>
    <cellStyle name="Currency 2 19 4 5" xfId="4826"/>
    <cellStyle name="Currency 2 19 5" xfId="4827"/>
    <cellStyle name="Currency 2 19 5 2" xfId="4828"/>
    <cellStyle name="Currency 2 19 5 3" xfId="4829"/>
    <cellStyle name="Currency 2 19 5 4" xfId="4830"/>
    <cellStyle name="Currency 2 19 5 5" xfId="4831"/>
    <cellStyle name="Currency 2 19 6" xfId="4832"/>
    <cellStyle name="Currency 2 19 6 2" xfId="4833"/>
    <cellStyle name="Currency 2 19 6 3" xfId="4834"/>
    <cellStyle name="Currency 2 19 6 4" xfId="4835"/>
    <cellStyle name="Currency 2 19 6 5" xfId="4836"/>
    <cellStyle name="Currency 2 19 7" xfId="4837"/>
    <cellStyle name="Currency 2 19 7 2" xfId="4838"/>
    <cellStyle name="Currency 2 19 7 3" xfId="4839"/>
    <cellStyle name="Currency 2 19 7 4" xfId="4840"/>
    <cellStyle name="Currency 2 19 7 5" xfId="4841"/>
    <cellStyle name="Currency 2 19 8" xfId="4842"/>
    <cellStyle name="Currency 2 19 8 2" xfId="4843"/>
    <cellStyle name="Currency 2 19 8 3" xfId="4844"/>
    <cellStyle name="Currency 2 19 8 4" xfId="4845"/>
    <cellStyle name="Currency 2 19 8 5" xfId="4846"/>
    <cellStyle name="Currency 2 19 9" xfId="4847"/>
    <cellStyle name="Currency 2 2" xfId="309"/>
    <cellStyle name="Currency 2 2 10" xfId="4848"/>
    <cellStyle name="Currency 2 2 10 10" xfId="4849"/>
    <cellStyle name="Currency 2 2 10 11" xfId="4850"/>
    <cellStyle name="Currency 2 2 10 12" xfId="4851"/>
    <cellStyle name="Currency 2 2 10 13" xfId="4852"/>
    <cellStyle name="Currency 2 2 10 14" xfId="4853"/>
    <cellStyle name="Currency 2 2 10 2" xfId="4854"/>
    <cellStyle name="Currency 2 2 10 2 2" xfId="4855"/>
    <cellStyle name="Currency 2 2 10 2 3" xfId="4856"/>
    <cellStyle name="Currency 2 2 10 2 4" xfId="4857"/>
    <cellStyle name="Currency 2 2 10 2 5" xfId="4858"/>
    <cellStyle name="Currency 2 2 10 3" xfId="4859"/>
    <cellStyle name="Currency 2 2 10 3 2" xfId="4860"/>
    <cellStyle name="Currency 2 2 10 3 3" xfId="4861"/>
    <cellStyle name="Currency 2 2 10 3 4" xfId="4862"/>
    <cellStyle name="Currency 2 2 10 3 5" xfId="4863"/>
    <cellStyle name="Currency 2 2 10 4" xfId="4864"/>
    <cellStyle name="Currency 2 2 10 4 2" xfId="4865"/>
    <cellStyle name="Currency 2 2 10 4 3" xfId="4866"/>
    <cellStyle name="Currency 2 2 10 4 4" xfId="4867"/>
    <cellStyle name="Currency 2 2 10 4 5" xfId="4868"/>
    <cellStyle name="Currency 2 2 10 5" xfId="4869"/>
    <cellStyle name="Currency 2 2 10 5 2" xfId="4870"/>
    <cellStyle name="Currency 2 2 10 5 3" xfId="4871"/>
    <cellStyle name="Currency 2 2 10 5 4" xfId="4872"/>
    <cellStyle name="Currency 2 2 10 5 5" xfId="4873"/>
    <cellStyle name="Currency 2 2 10 6" xfId="4874"/>
    <cellStyle name="Currency 2 2 10 6 2" xfId="4875"/>
    <cellStyle name="Currency 2 2 10 6 3" xfId="4876"/>
    <cellStyle name="Currency 2 2 10 6 4" xfId="4877"/>
    <cellStyle name="Currency 2 2 10 6 5" xfId="4878"/>
    <cellStyle name="Currency 2 2 10 7" xfId="4879"/>
    <cellStyle name="Currency 2 2 10 7 2" xfId="4880"/>
    <cellStyle name="Currency 2 2 10 7 3" xfId="4881"/>
    <cellStyle name="Currency 2 2 10 7 4" xfId="4882"/>
    <cellStyle name="Currency 2 2 10 7 5" xfId="4883"/>
    <cellStyle name="Currency 2 2 10 8" xfId="4884"/>
    <cellStyle name="Currency 2 2 10 8 2" xfId="4885"/>
    <cellStyle name="Currency 2 2 10 8 3" xfId="4886"/>
    <cellStyle name="Currency 2 2 10 8 4" xfId="4887"/>
    <cellStyle name="Currency 2 2 10 8 5" xfId="4888"/>
    <cellStyle name="Currency 2 2 10 9" xfId="4889"/>
    <cellStyle name="Currency 2 2 11" xfId="4890"/>
    <cellStyle name="Currency 2 2 11 10" xfId="4891"/>
    <cellStyle name="Currency 2 2 11 11" xfId="4892"/>
    <cellStyle name="Currency 2 2 11 12" xfId="4893"/>
    <cellStyle name="Currency 2 2 11 13" xfId="4894"/>
    <cellStyle name="Currency 2 2 11 14" xfId="4895"/>
    <cellStyle name="Currency 2 2 11 2" xfId="4896"/>
    <cellStyle name="Currency 2 2 11 2 2" xfId="4897"/>
    <cellStyle name="Currency 2 2 11 2 3" xfId="4898"/>
    <cellStyle name="Currency 2 2 11 2 4" xfId="4899"/>
    <cellStyle name="Currency 2 2 11 2 5" xfId="4900"/>
    <cellStyle name="Currency 2 2 11 3" xfId="4901"/>
    <cellStyle name="Currency 2 2 11 3 2" xfId="4902"/>
    <cellStyle name="Currency 2 2 11 3 3" xfId="4903"/>
    <cellStyle name="Currency 2 2 11 3 4" xfId="4904"/>
    <cellStyle name="Currency 2 2 11 3 5" xfId="4905"/>
    <cellStyle name="Currency 2 2 11 4" xfId="4906"/>
    <cellStyle name="Currency 2 2 11 4 2" xfId="4907"/>
    <cellStyle name="Currency 2 2 11 4 3" xfId="4908"/>
    <cellStyle name="Currency 2 2 11 4 4" xfId="4909"/>
    <cellStyle name="Currency 2 2 11 4 5" xfId="4910"/>
    <cellStyle name="Currency 2 2 11 5" xfId="4911"/>
    <cellStyle name="Currency 2 2 11 5 2" xfId="4912"/>
    <cellStyle name="Currency 2 2 11 5 3" xfId="4913"/>
    <cellStyle name="Currency 2 2 11 5 4" xfId="4914"/>
    <cellStyle name="Currency 2 2 11 5 5" xfId="4915"/>
    <cellStyle name="Currency 2 2 11 6" xfId="4916"/>
    <cellStyle name="Currency 2 2 11 6 2" xfId="4917"/>
    <cellStyle name="Currency 2 2 11 6 3" xfId="4918"/>
    <cellStyle name="Currency 2 2 11 6 4" xfId="4919"/>
    <cellStyle name="Currency 2 2 11 6 5" xfId="4920"/>
    <cellStyle name="Currency 2 2 11 7" xfId="4921"/>
    <cellStyle name="Currency 2 2 11 7 2" xfId="4922"/>
    <cellStyle name="Currency 2 2 11 7 3" xfId="4923"/>
    <cellStyle name="Currency 2 2 11 7 4" xfId="4924"/>
    <cellStyle name="Currency 2 2 11 7 5" xfId="4925"/>
    <cellStyle name="Currency 2 2 11 8" xfId="4926"/>
    <cellStyle name="Currency 2 2 11 8 2" xfId="4927"/>
    <cellStyle name="Currency 2 2 11 8 3" xfId="4928"/>
    <cellStyle name="Currency 2 2 11 8 4" xfId="4929"/>
    <cellStyle name="Currency 2 2 11 8 5" xfId="4930"/>
    <cellStyle name="Currency 2 2 11 9" xfId="4931"/>
    <cellStyle name="Currency 2 2 12" xfId="4932"/>
    <cellStyle name="Currency 2 2 12 10" xfId="4933"/>
    <cellStyle name="Currency 2 2 12 11" xfId="4934"/>
    <cellStyle name="Currency 2 2 12 12" xfId="4935"/>
    <cellStyle name="Currency 2 2 12 13" xfId="4936"/>
    <cellStyle name="Currency 2 2 12 14" xfId="4937"/>
    <cellStyle name="Currency 2 2 12 2" xfId="4938"/>
    <cellStyle name="Currency 2 2 12 2 2" xfId="4939"/>
    <cellStyle name="Currency 2 2 12 2 3" xfId="4940"/>
    <cellStyle name="Currency 2 2 12 2 4" xfId="4941"/>
    <cellStyle name="Currency 2 2 12 2 5" xfId="4942"/>
    <cellStyle name="Currency 2 2 12 3" xfId="4943"/>
    <cellStyle name="Currency 2 2 12 3 2" xfId="4944"/>
    <cellStyle name="Currency 2 2 12 3 3" xfId="4945"/>
    <cellStyle name="Currency 2 2 12 3 4" xfId="4946"/>
    <cellStyle name="Currency 2 2 12 3 5" xfId="4947"/>
    <cellStyle name="Currency 2 2 12 4" xfId="4948"/>
    <cellStyle name="Currency 2 2 12 4 2" xfId="4949"/>
    <cellStyle name="Currency 2 2 12 4 3" xfId="4950"/>
    <cellStyle name="Currency 2 2 12 4 4" xfId="4951"/>
    <cellStyle name="Currency 2 2 12 4 5" xfId="4952"/>
    <cellStyle name="Currency 2 2 12 5" xfId="4953"/>
    <cellStyle name="Currency 2 2 12 5 2" xfId="4954"/>
    <cellStyle name="Currency 2 2 12 5 3" xfId="4955"/>
    <cellStyle name="Currency 2 2 12 5 4" xfId="4956"/>
    <cellStyle name="Currency 2 2 12 5 5" xfId="4957"/>
    <cellStyle name="Currency 2 2 12 6" xfId="4958"/>
    <cellStyle name="Currency 2 2 12 6 2" xfId="4959"/>
    <cellStyle name="Currency 2 2 12 6 3" xfId="4960"/>
    <cellStyle name="Currency 2 2 12 6 4" xfId="4961"/>
    <cellStyle name="Currency 2 2 12 6 5" xfId="4962"/>
    <cellStyle name="Currency 2 2 12 7" xfId="4963"/>
    <cellStyle name="Currency 2 2 12 7 2" xfId="4964"/>
    <cellStyle name="Currency 2 2 12 7 3" xfId="4965"/>
    <cellStyle name="Currency 2 2 12 7 4" xfId="4966"/>
    <cellStyle name="Currency 2 2 12 7 5" xfId="4967"/>
    <cellStyle name="Currency 2 2 12 8" xfId="4968"/>
    <cellStyle name="Currency 2 2 12 8 2" xfId="4969"/>
    <cellStyle name="Currency 2 2 12 8 3" xfId="4970"/>
    <cellStyle name="Currency 2 2 12 8 4" xfId="4971"/>
    <cellStyle name="Currency 2 2 12 8 5" xfId="4972"/>
    <cellStyle name="Currency 2 2 12 9" xfId="4973"/>
    <cellStyle name="Currency 2 2 13" xfId="4974"/>
    <cellStyle name="Currency 2 2 13 10" xfId="4975"/>
    <cellStyle name="Currency 2 2 13 11" xfId="4976"/>
    <cellStyle name="Currency 2 2 13 12" xfId="4977"/>
    <cellStyle name="Currency 2 2 13 13" xfId="4978"/>
    <cellStyle name="Currency 2 2 13 14" xfId="4979"/>
    <cellStyle name="Currency 2 2 13 2" xfId="4980"/>
    <cellStyle name="Currency 2 2 13 2 2" xfId="4981"/>
    <cellStyle name="Currency 2 2 13 2 3" xfId="4982"/>
    <cellStyle name="Currency 2 2 13 2 4" xfId="4983"/>
    <cellStyle name="Currency 2 2 13 2 5" xfId="4984"/>
    <cellStyle name="Currency 2 2 13 3" xfId="4985"/>
    <cellStyle name="Currency 2 2 13 3 2" xfId="4986"/>
    <cellStyle name="Currency 2 2 13 3 3" xfId="4987"/>
    <cellStyle name="Currency 2 2 13 3 4" xfId="4988"/>
    <cellStyle name="Currency 2 2 13 3 5" xfId="4989"/>
    <cellStyle name="Currency 2 2 13 4" xfId="4990"/>
    <cellStyle name="Currency 2 2 13 4 2" xfId="4991"/>
    <cellStyle name="Currency 2 2 13 4 3" xfId="4992"/>
    <cellStyle name="Currency 2 2 13 4 4" xfId="4993"/>
    <cellStyle name="Currency 2 2 13 4 5" xfId="4994"/>
    <cellStyle name="Currency 2 2 13 5" xfId="4995"/>
    <cellStyle name="Currency 2 2 13 5 2" xfId="4996"/>
    <cellStyle name="Currency 2 2 13 5 3" xfId="4997"/>
    <cellStyle name="Currency 2 2 13 5 4" xfId="4998"/>
    <cellStyle name="Currency 2 2 13 5 5" xfId="4999"/>
    <cellStyle name="Currency 2 2 13 6" xfId="5000"/>
    <cellStyle name="Currency 2 2 13 6 2" xfId="5001"/>
    <cellStyle name="Currency 2 2 13 6 3" xfId="5002"/>
    <cellStyle name="Currency 2 2 13 6 4" xfId="5003"/>
    <cellStyle name="Currency 2 2 13 6 5" xfId="5004"/>
    <cellStyle name="Currency 2 2 13 7" xfId="5005"/>
    <cellStyle name="Currency 2 2 13 7 2" xfId="5006"/>
    <cellStyle name="Currency 2 2 13 7 3" xfId="5007"/>
    <cellStyle name="Currency 2 2 13 7 4" xfId="5008"/>
    <cellStyle name="Currency 2 2 13 7 5" xfId="5009"/>
    <cellStyle name="Currency 2 2 13 8" xfId="5010"/>
    <cellStyle name="Currency 2 2 13 8 2" xfId="5011"/>
    <cellStyle name="Currency 2 2 13 8 3" xfId="5012"/>
    <cellStyle name="Currency 2 2 13 8 4" xfId="5013"/>
    <cellStyle name="Currency 2 2 13 8 5" xfId="5014"/>
    <cellStyle name="Currency 2 2 13 9" xfId="5015"/>
    <cellStyle name="Currency 2 2 14" xfId="5016"/>
    <cellStyle name="Currency 2 2 14 10" xfId="5017"/>
    <cellStyle name="Currency 2 2 14 11" xfId="5018"/>
    <cellStyle name="Currency 2 2 14 12" xfId="5019"/>
    <cellStyle name="Currency 2 2 14 13" xfId="5020"/>
    <cellStyle name="Currency 2 2 14 14" xfId="5021"/>
    <cellStyle name="Currency 2 2 14 2" xfId="5022"/>
    <cellStyle name="Currency 2 2 14 2 2" xfId="5023"/>
    <cellStyle name="Currency 2 2 14 2 3" xfId="5024"/>
    <cellStyle name="Currency 2 2 14 2 4" xfId="5025"/>
    <cellStyle name="Currency 2 2 14 2 5" xfId="5026"/>
    <cellStyle name="Currency 2 2 14 3" xfId="5027"/>
    <cellStyle name="Currency 2 2 14 3 2" xfId="5028"/>
    <cellStyle name="Currency 2 2 14 3 3" xfId="5029"/>
    <cellStyle name="Currency 2 2 14 3 4" xfId="5030"/>
    <cellStyle name="Currency 2 2 14 3 5" xfId="5031"/>
    <cellStyle name="Currency 2 2 14 4" xfId="5032"/>
    <cellStyle name="Currency 2 2 14 4 2" xfId="5033"/>
    <cellStyle name="Currency 2 2 14 4 3" xfId="5034"/>
    <cellStyle name="Currency 2 2 14 4 4" xfId="5035"/>
    <cellStyle name="Currency 2 2 14 4 5" xfId="5036"/>
    <cellStyle name="Currency 2 2 14 5" xfId="5037"/>
    <cellStyle name="Currency 2 2 14 5 2" xfId="5038"/>
    <cellStyle name="Currency 2 2 14 5 3" xfId="5039"/>
    <cellStyle name="Currency 2 2 14 5 4" xfId="5040"/>
    <cellStyle name="Currency 2 2 14 5 5" xfId="5041"/>
    <cellStyle name="Currency 2 2 14 6" xfId="5042"/>
    <cellStyle name="Currency 2 2 14 6 2" xfId="5043"/>
    <cellStyle name="Currency 2 2 14 6 3" xfId="5044"/>
    <cellStyle name="Currency 2 2 14 6 4" xfId="5045"/>
    <cellStyle name="Currency 2 2 14 6 5" xfId="5046"/>
    <cellStyle name="Currency 2 2 14 7" xfId="5047"/>
    <cellStyle name="Currency 2 2 14 7 2" xfId="5048"/>
    <cellStyle name="Currency 2 2 14 7 3" xfId="5049"/>
    <cellStyle name="Currency 2 2 14 7 4" xfId="5050"/>
    <cellStyle name="Currency 2 2 14 7 5" xfId="5051"/>
    <cellStyle name="Currency 2 2 14 8" xfId="5052"/>
    <cellStyle name="Currency 2 2 14 8 2" xfId="5053"/>
    <cellStyle name="Currency 2 2 14 8 3" xfId="5054"/>
    <cellStyle name="Currency 2 2 14 8 4" xfId="5055"/>
    <cellStyle name="Currency 2 2 14 8 5" xfId="5056"/>
    <cellStyle name="Currency 2 2 14 9" xfId="5057"/>
    <cellStyle name="Currency 2 2 15" xfId="5058"/>
    <cellStyle name="Currency 2 2 15 10" xfId="5059"/>
    <cellStyle name="Currency 2 2 15 11" xfId="5060"/>
    <cellStyle name="Currency 2 2 15 12" xfId="5061"/>
    <cellStyle name="Currency 2 2 15 13" xfId="5062"/>
    <cellStyle name="Currency 2 2 15 14" xfId="5063"/>
    <cellStyle name="Currency 2 2 15 2" xfId="5064"/>
    <cellStyle name="Currency 2 2 15 2 2" xfId="5065"/>
    <cellStyle name="Currency 2 2 15 2 3" xfId="5066"/>
    <cellStyle name="Currency 2 2 15 2 4" xfId="5067"/>
    <cellStyle name="Currency 2 2 15 2 5" xfId="5068"/>
    <cellStyle name="Currency 2 2 15 3" xfId="5069"/>
    <cellStyle name="Currency 2 2 15 3 2" xfId="5070"/>
    <cellStyle name="Currency 2 2 15 3 3" xfId="5071"/>
    <cellStyle name="Currency 2 2 15 3 4" xfId="5072"/>
    <cellStyle name="Currency 2 2 15 3 5" xfId="5073"/>
    <cellStyle name="Currency 2 2 15 4" xfId="5074"/>
    <cellStyle name="Currency 2 2 15 4 2" xfId="5075"/>
    <cellStyle name="Currency 2 2 15 4 3" xfId="5076"/>
    <cellStyle name="Currency 2 2 15 4 4" xfId="5077"/>
    <cellStyle name="Currency 2 2 15 4 5" xfId="5078"/>
    <cellStyle name="Currency 2 2 15 5" xfId="5079"/>
    <cellStyle name="Currency 2 2 15 5 2" xfId="5080"/>
    <cellStyle name="Currency 2 2 15 5 3" xfId="5081"/>
    <cellStyle name="Currency 2 2 15 5 4" xfId="5082"/>
    <cellStyle name="Currency 2 2 15 5 5" xfId="5083"/>
    <cellStyle name="Currency 2 2 15 6" xfId="5084"/>
    <cellStyle name="Currency 2 2 15 6 2" xfId="5085"/>
    <cellStyle name="Currency 2 2 15 6 3" xfId="5086"/>
    <cellStyle name="Currency 2 2 15 6 4" xfId="5087"/>
    <cellStyle name="Currency 2 2 15 6 5" xfId="5088"/>
    <cellStyle name="Currency 2 2 15 7" xfId="5089"/>
    <cellStyle name="Currency 2 2 15 7 2" xfId="5090"/>
    <cellStyle name="Currency 2 2 15 7 3" xfId="5091"/>
    <cellStyle name="Currency 2 2 15 7 4" xfId="5092"/>
    <cellStyle name="Currency 2 2 15 7 5" xfId="5093"/>
    <cellStyle name="Currency 2 2 15 8" xfId="5094"/>
    <cellStyle name="Currency 2 2 15 8 2" xfId="5095"/>
    <cellStyle name="Currency 2 2 15 8 3" xfId="5096"/>
    <cellStyle name="Currency 2 2 15 8 4" xfId="5097"/>
    <cellStyle name="Currency 2 2 15 8 5" xfId="5098"/>
    <cellStyle name="Currency 2 2 15 9" xfId="5099"/>
    <cellStyle name="Currency 2 2 16" xfId="5100"/>
    <cellStyle name="Currency 2 2 16 10" xfId="5101"/>
    <cellStyle name="Currency 2 2 16 11" xfId="5102"/>
    <cellStyle name="Currency 2 2 16 12" xfId="5103"/>
    <cellStyle name="Currency 2 2 16 13" xfId="5104"/>
    <cellStyle name="Currency 2 2 16 14" xfId="5105"/>
    <cellStyle name="Currency 2 2 16 2" xfId="5106"/>
    <cellStyle name="Currency 2 2 16 2 2" xfId="5107"/>
    <cellStyle name="Currency 2 2 16 2 3" xfId="5108"/>
    <cellStyle name="Currency 2 2 16 2 4" xfId="5109"/>
    <cellStyle name="Currency 2 2 16 2 5" xfId="5110"/>
    <cellStyle name="Currency 2 2 16 3" xfId="5111"/>
    <cellStyle name="Currency 2 2 16 3 2" xfId="5112"/>
    <cellStyle name="Currency 2 2 16 3 3" xfId="5113"/>
    <cellStyle name="Currency 2 2 16 3 4" xfId="5114"/>
    <cellStyle name="Currency 2 2 16 3 5" xfId="5115"/>
    <cellStyle name="Currency 2 2 16 4" xfId="5116"/>
    <cellStyle name="Currency 2 2 16 4 2" xfId="5117"/>
    <cellStyle name="Currency 2 2 16 4 3" xfId="5118"/>
    <cellStyle name="Currency 2 2 16 4 4" xfId="5119"/>
    <cellStyle name="Currency 2 2 16 4 5" xfId="5120"/>
    <cellStyle name="Currency 2 2 16 5" xfId="5121"/>
    <cellStyle name="Currency 2 2 16 5 2" xfId="5122"/>
    <cellStyle name="Currency 2 2 16 5 3" xfId="5123"/>
    <cellStyle name="Currency 2 2 16 5 4" xfId="5124"/>
    <cellStyle name="Currency 2 2 16 5 5" xfId="5125"/>
    <cellStyle name="Currency 2 2 16 6" xfId="5126"/>
    <cellStyle name="Currency 2 2 16 6 2" xfId="5127"/>
    <cellStyle name="Currency 2 2 16 6 3" xfId="5128"/>
    <cellStyle name="Currency 2 2 16 6 4" xfId="5129"/>
    <cellStyle name="Currency 2 2 16 6 5" xfId="5130"/>
    <cellStyle name="Currency 2 2 16 7" xfId="5131"/>
    <cellStyle name="Currency 2 2 16 7 2" xfId="5132"/>
    <cellStyle name="Currency 2 2 16 7 3" xfId="5133"/>
    <cellStyle name="Currency 2 2 16 7 4" xfId="5134"/>
    <cellStyle name="Currency 2 2 16 7 5" xfId="5135"/>
    <cellStyle name="Currency 2 2 16 8" xfId="5136"/>
    <cellStyle name="Currency 2 2 16 8 2" xfId="5137"/>
    <cellStyle name="Currency 2 2 16 8 3" xfId="5138"/>
    <cellStyle name="Currency 2 2 16 8 4" xfId="5139"/>
    <cellStyle name="Currency 2 2 16 8 5" xfId="5140"/>
    <cellStyle name="Currency 2 2 16 9" xfId="5141"/>
    <cellStyle name="Currency 2 2 17" xfId="5142"/>
    <cellStyle name="Currency 2 2 17 2" xfId="5143"/>
    <cellStyle name="Currency 2 2 17 3" xfId="5144"/>
    <cellStyle name="Currency 2 2 17 4" xfId="5145"/>
    <cellStyle name="Currency 2 2 17 5" xfId="5146"/>
    <cellStyle name="Currency 2 2 18" xfId="5147"/>
    <cellStyle name="Currency 2 2 18 2" xfId="5148"/>
    <cellStyle name="Currency 2 2 18 3" xfId="5149"/>
    <cellStyle name="Currency 2 2 18 4" xfId="5150"/>
    <cellStyle name="Currency 2 2 18 5" xfId="5151"/>
    <cellStyle name="Currency 2 2 19" xfId="5152"/>
    <cellStyle name="Currency 2 2 19 2" xfId="5153"/>
    <cellStyle name="Currency 2 2 19 3" xfId="5154"/>
    <cellStyle name="Currency 2 2 19 4" xfId="5155"/>
    <cellStyle name="Currency 2 2 19 5" xfId="5156"/>
    <cellStyle name="Currency 2 2 2" xfId="5157"/>
    <cellStyle name="Currency 2 2 2 10" xfId="5158"/>
    <cellStyle name="Currency 2 2 2 11" xfId="5159"/>
    <cellStyle name="Currency 2 2 2 12" xfId="5160"/>
    <cellStyle name="Currency 2 2 2 13" xfId="5161"/>
    <cellStyle name="Currency 2 2 2 14" xfId="5162"/>
    <cellStyle name="Currency 2 2 2 2" xfId="5163"/>
    <cellStyle name="Currency 2 2 2 2 2" xfId="5164"/>
    <cellStyle name="Currency 2 2 2 2 3" xfId="5165"/>
    <cellStyle name="Currency 2 2 2 2 4" xfId="5166"/>
    <cellStyle name="Currency 2 2 2 2 5" xfId="5167"/>
    <cellStyle name="Currency 2 2 2 3" xfId="5168"/>
    <cellStyle name="Currency 2 2 2 3 2" xfId="5169"/>
    <cellStyle name="Currency 2 2 2 3 3" xfId="5170"/>
    <cellStyle name="Currency 2 2 2 3 4" xfId="5171"/>
    <cellStyle name="Currency 2 2 2 3 5" xfId="5172"/>
    <cellStyle name="Currency 2 2 2 4" xfId="5173"/>
    <cellStyle name="Currency 2 2 2 4 2" xfId="5174"/>
    <cellStyle name="Currency 2 2 2 4 3" xfId="5175"/>
    <cellStyle name="Currency 2 2 2 4 4" xfId="5176"/>
    <cellStyle name="Currency 2 2 2 4 5" xfId="5177"/>
    <cellStyle name="Currency 2 2 2 5" xfId="5178"/>
    <cellStyle name="Currency 2 2 2 5 2" xfId="5179"/>
    <cellStyle name="Currency 2 2 2 5 3" xfId="5180"/>
    <cellStyle name="Currency 2 2 2 5 4" xfId="5181"/>
    <cellStyle name="Currency 2 2 2 5 5" xfId="5182"/>
    <cellStyle name="Currency 2 2 2 6" xfId="5183"/>
    <cellStyle name="Currency 2 2 2 6 2" xfId="5184"/>
    <cellStyle name="Currency 2 2 2 6 3" xfId="5185"/>
    <cellStyle name="Currency 2 2 2 6 4" xfId="5186"/>
    <cellStyle name="Currency 2 2 2 6 5" xfId="5187"/>
    <cellStyle name="Currency 2 2 2 7" xfId="5188"/>
    <cellStyle name="Currency 2 2 2 7 2" xfId="5189"/>
    <cellStyle name="Currency 2 2 2 7 3" xfId="5190"/>
    <cellStyle name="Currency 2 2 2 7 4" xfId="5191"/>
    <cellStyle name="Currency 2 2 2 7 5" xfId="5192"/>
    <cellStyle name="Currency 2 2 2 8" xfId="5193"/>
    <cellStyle name="Currency 2 2 2 8 2" xfId="5194"/>
    <cellStyle name="Currency 2 2 2 8 3" xfId="5195"/>
    <cellStyle name="Currency 2 2 2 8 4" xfId="5196"/>
    <cellStyle name="Currency 2 2 2 8 5" xfId="5197"/>
    <cellStyle name="Currency 2 2 2 9" xfId="5198"/>
    <cellStyle name="Currency 2 2 20" xfId="5199"/>
    <cellStyle name="Currency 2 2 20 2" xfId="5200"/>
    <cellStyle name="Currency 2 2 20 3" xfId="5201"/>
    <cellStyle name="Currency 2 2 20 4" xfId="5202"/>
    <cellStyle name="Currency 2 2 20 5" xfId="5203"/>
    <cellStyle name="Currency 2 2 21" xfId="5204"/>
    <cellStyle name="Currency 2 2 21 2" xfId="5205"/>
    <cellStyle name="Currency 2 2 21 3" xfId="5206"/>
    <cellStyle name="Currency 2 2 21 4" xfId="5207"/>
    <cellStyle name="Currency 2 2 21 5" xfId="5208"/>
    <cellStyle name="Currency 2 2 22" xfId="5209"/>
    <cellStyle name="Currency 2 2 22 2" xfId="5210"/>
    <cellStyle name="Currency 2 2 22 3" xfId="5211"/>
    <cellStyle name="Currency 2 2 22 4" xfId="5212"/>
    <cellStyle name="Currency 2 2 22 5" xfId="5213"/>
    <cellStyle name="Currency 2 2 23" xfId="5214"/>
    <cellStyle name="Currency 2 2 23 2" xfId="5215"/>
    <cellStyle name="Currency 2 2 23 3" xfId="5216"/>
    <cellStyle name="Currency 2 2 23 4" xfId="5217"/>
    <cellStyle name="Currency 2 2 23 5" xfId="5218"/>
    <cellStyle name="Currency 2 2 24" xfId="5219"/>
    <cellStyle name="Currency 2 2 25" xfId="5220"/>
    <cellStyle name="Currency 2 2 26" xfId="5221"/>
    <cellStyle name="Currency 2 2 27" xfId="5222"/>
    <cellStyle name="Currency 2 2 28" xfId="5223"/>
    <cellStyle name="Currency 2 2 29" xfId="5224"/>
    <cellStyle name="Currency 2 2 3" xfId="5225"/>
    <cellStyle name="Currency 2 2 3 10" xfId="5226"/>
    <cellStyle name="Currency 2 2 3 11" xfId="5227"/>
    <cellStyle name="Currency 2 2 3 12" xfId="5228"/>
    <cellStyle name="Currency 2 2 3 13" xfId="5229"/>
    <cellStyle name="Currency 2 2 3 14" xfId="5230"/>
    <cellStyle name="Currency 2 2 3 2" xfId="5231"/>
    <cellStyle name="Currency 2 2 3 2 2" xfId="5232"/>
    <cellStyle name="Currency 2 2 3 2 3" xfId="5233"/>
    <cellStyle name="Currency 2 2 3 2 4" xfId="5234"/>
    <cellStyle name="Currency 2 2 3 2 5" xfId="5235"/>
    <cellStyle name="Currency 2 2 3 3" xfId="5236"/>
    <cellStyle name="Currency 2 2 3 3 2" xfId="5237"/>
    <cellStyle name="Currency 2 2 3 3 3" xfId="5238"/>
    <cellStyle name="Currency 2 2 3 3 4" xfId="5239"/>
    <cellStyle name="Currency 2 2 3 3 5" xfId="5240"/>
    <cellStyle name="Currency 2 2 3 4" xfId="5241"/>
    <cellStyle name="Currency 2 2 3 4 2" xfId="5242"/>
    <cellStyle name="Currency 2 2 3 4 3" xfId="5243"/>
    <cellStyle name="Currency 2 2 3 4 4" xfId="5244"/>
    <cellStyle name="Currency 2 2 3 4 5" xfId="5245"/>
    <cellStyle name="Currency 2 2 3 5" xfId="5246"/>
    <cellStyle name="Currency 2 2 3 5 2" xfId="5247"/>
    <cellStyle name="Currency 2 2 3 5 3" xfId="5248"/>
    <cellStyle name="Currency 2 2 3 5 4" xfId="5249"/>
    <cellStyle name="Currency 2 2 3 5 5" xfId="5250"/>
    <cellStyle name="Currency 2 2 3 6" xfId="5251"/>
    <cellStyle name="Currency 2 2 3 6 2" xfId="5252"/>
    <cellStyle name="Currency 2 2 3 6 3" xfId="5253"/>
    <cellStyle name="Currency 2 2 3 6 4" xfId="5254"/>
    <cellStyle name="Currency 2 2 3 6 5" xfId="5255"/>
    <cellStyle name="Currency 2 2 3 7" xfId="5256"/>
    <cellStyle name="Currency 2 2 3 7 2" xfId="5257"/>
    <cellStyle name="Currency 2 2 3 7 3" xfId="5258"/>
    <cellStyle name="Currency 2 2 3 7 4" xfId="5259"/>
    <cellStyle name="Currency 2 2 3 7 5" xfId="5260"/>
    <cellStyle name="Currency 2 2 3 8" xfId="5261"/>
    <cellStyle name="Currency 2 2 3 8 2" xfId="5262"/>
    <cellStyle name="Currency 2 2 3 8 3" xfId="5263"/>
    <cellStyle name="Currency 2 2 3 8 4" xfId="5264"/>
    <cellStyle name="Currency 2 2 3 8 5" xfId="5265"/>
    <cellStyle name="Currency 2 2 3 9" xfId="5266"/>
    <cellStyle name="Currency 2 2 30" xfId="430"/>
    <cellStyle name="Currency 2 2 4" xfId="5267"/>
    <cellStyle name="Currency 2 2 4 10" xfId="5268"/>
    <cellStyle name="Currency 2 2 4 11" xfId="5269"/>
    <cellStyle name="Currency 2 2 4 12" xfId="5270"/>
    <cellStyle name="Currency 2 2 4 13" xfId="5271"/>
    <cellStyle name="Currency 2 2 4 14" xfId="5272"/>
    <cellStyle name="Currency 2 2 4 2" xfId="5273"/>
    <cellStyle name="Currency 2 2 4 2 2" xfId="5274"/>
    <cellStyle name="Currency 2 2 4 2 3" xfId="5275"/>
    <cellStyle name="Currency 2 2 4 2 4" xfId="5276"/>
    <cellStyle name="Currency 2 2 4 2 5" xfId="5277"/>
    <cellStyle name="Currency 2 2 4 3" xfId="5278"/>
    <cellStyle name="Currency 2 2 4 3 2" xfId="5279"/>
    <cellStyle name="Currency 2 2 4 3 3" xfId="5280"/>
    <cellStyle name="Currency 2 2 4 3 4" xfId="5281"/>
    <cellStyle name="Currency 2 2 4 3 5" xfId="5282"/>
    <cellStyle name="Currency 2 2 4 4" xfId="5283"/>
    <cellStyle name="Currency 2 2 4 4 2" xfId="5284"/>
    <cellStyle name="Currency 2 2 4 4 3" xfId="5285"/>
    <cellStyle name="Currency 2 2 4 4 4" xfId="5286"/>
    <cellStyle name="Currency 2 2 4 4 5" xfId="5287"/>
    <cellStyle name="Currency 2 2 4 5" xfId="5288"/>
    <cellStyle name="Currency 2 2 4 5 2" xfId="5289"/>
    <cellStyle name="Currency 2 2 4 5 3" xfId="5290"/>
    <cellStyle name="Currency 2 2 4 5 4" xfId="5291"/>
    <cellStyle name="Currency 2 2 4 5 5" xfId="5292"/>
    <cellStyle name="Currency 2 2 4 6" xfId="5293"/>
    <cellStyle name="Currency 2 2 4 6 2" xfId="5294"/>
    <cellStyle name="Currency 2 2 4 6 3" xfId="5295"/>
    <cellStyle name="Currency 2 2 4 6 4" xfId="5296"/>
    <cellStyle name="Currency 2 2 4 6 5" xfId="5297"/>
    <cellStyle name="Currency 2 2 4 7" xfId="5298"/>
    <cellStyle name="Currency 2 2 4 7 2" xfId="5299"/>
    <cellStyle name="Currency 2 2 4 7 3" xfId="5300"/>
    <cellStyle name="Currency 2 2 4 7 4" xfId="5301"/>
    <cellStyle name="Currency 2 2 4 7 5" xfId="5302"/>
    <cellStyle name="Currency 2 2 4 8" xfId="5303"/>
    <cellStyle name="Currency 2 2 4 8 2" xfId="5304"/>
    <cellStyle name="Currency 2 2 4 8 3" xfId="5305"/>
    <cellStyle name="Currency 2 2 4 8 4" xfId="5306"/>
    <cellStyle name="Currency 2 2 4 8 5" xfId="5307"/>
    <cellStyle name="Currency 2 2 4 9" xfId="5308"/>
    <cellStyle name="Currency 2 2 5" xfId="5309"/>
    <cellStyle name="Currency 2 2 5 10" xfId="5310"/>
    <cellStyle name="Currency 2 2 5 11" xfId="5311"/>
    <cellStyle name="Currency 2 2 5 12" xfId="5312"/>
    <cellStyle name="Currency 2 2 5 13" xfId="5313"/>
    <cellStyle name="Currency 2 2 5 14" xfId="5314"/>
    <cellStyle name="Currency 2 2 5 2" xfId="5315"/>
    <cellStyle name="Currency 2 2 5 2 2" xfId="5316"/>
    <cellStyle name="Currency 2 2 5 2 3" xfId="5317"/>
    <cellStyle name="Currency 2 2 5 2 4" xfId="5318"/>
    <cellStyle name="Currency 2 2 5 2 5" xfId="5319"/>
    <cellStyle name="Currency 2 2 5 3" xfId="5320"/>
    <cellStyle name="Currency 2 2 5 3 2" xfId="5321"/>
    <cellStyle name="Currency 2 2 5 3 3" xfId="5322"/>
    <cellStyle name="Currency 2 2 5 3 4" xfId="5323"/>
    <cellStyle name="Currency 2 2 5 3 5" xfId="5324"/>
    <cellStyle name="Currency 2 2 5 4" xfId="5325"/>
    <cellStyle name="Currency 2 2 5 4 2" xfId="5326"/>
    <cellStyle name="Currency 2 2 5 4 3" xfId="5327"/>
    <cellStyle name="Currency 2 2 5 4 4" xfId="5328"/>
    <cellStyle name="Currency 2 2 5 4 5" xfId="5329"/>
    <cellStyle name="Currency 2 2 5 5" xfId="5330"/>
    <cellStyle name="Currency 2 2 5 5 2" xfId="5331"/>
    <cellStyle name="Currency 2 2 5 5 3" xfId="5332"/>
    <cellStyle name="Currency 2 2 5 5 4" xfId="5333"/>
    <cellStyle name="Currency 2 2 5 5 5" xfId="5334"/>
    <cellStyle name="Currency 2 2 5 6" xfId="5335"/>
    <cellStyle name="Currency 2 2 5 6 2" xfId="5336"/>
    <cellStyle name="Currency 2 2 5 6 3" xfId="5337"/>
    <cellStyle name="Currency 2 2 5 6 4" xfId="5338"/>
    <cellStyle name="Currency 2 2 5 6 5" xfId="5339"/>
    <cellStyle name="Currency 2 2 5 7" xfId="5340"/>
    <cellStyle name="Currency 2 2 5 7 2" xfId="5341"/>
    <cellStyle name="Currency 2 2 5 7 3" xfId="5342"/>
    <cellStyle name="Currency 2 2 5 7 4" xfId="5343"/>
    <cellStyle name="Currency 2 2 5 7 5" xfId="5344"/>
    <cellStyle name="Currency 2 2 5 8" xfId="5345"/>
    <cellStyle name="Currency 2 2 5 8 2" xfId="5346"/>
    <cellStyle name="Currency 2 2 5 8 3" xfId="5347"/>
    <cellStyle name="Currency 2 2 5 8 4" xfId="5348"/>
    <cellStyle name="Currency 2 2 5 8 5" xfId="5349"/>
    <cellStyle name="Currency 2 2 5 9" xfId="5350"/>
    <cellStyle name="Currency 2 2 6" xfId="5351"/>
    <cellStyle name="Currency 2 2 6 10" xfId="5352"/>
    <cellStyle name="Currency 2 2 6 11" xfId="5353"/>
    <cellStyle name="Currency 2 2 6 12" xfId="5354"/>
    <cellStyle name="Currency 2 2 6 13" xfId="5355"/>
    <cellStyle name="Currency 2 2 6 14" xfId="5356"/>
    <cellStyle name="Currency 2 2 6 2" xfId="5357"/>
    <cellStyle name="Currency 2 2 6 2 2" xfId="5358"/>
    <cellStyle name="Currency 2 2 6 2 3" xfId="5359"/>
    <cellStyle name="Currency 2 2 6 2 4" xfId="5360"/>
    <cellStyle name="Currency 2 2 6 2 5" xfId="5361"/>
    <cellStyle name="Currency 2 2 6 3" xfId="5362"/>
    <cellStyle name="Currency 2 2 6 3 2" xfId="5363"/>
    <cellStyle name="Currency 2 2 6 3 3" xfId="5364"/>
    <cellStyle name="Currency 2 2 6 3 4" xfId="5365"/>
    <cellStyle name="Currency 2 2 6 3 5" xfId="5366"/>
    <cellStyle name="Currency 2 2 6 4" xfId="5367"/>
    <cellStyle name="Currency 2 2 6 4 2" xfId="5368"/>
    <cellStyle name="Currency 2 2 6 4 3" xfId="5369"/>
    <cellStyle name="Currency 2 2 6 4 4" xfId="5370"/>
    <cellStyle name="Currency 2 2 6 4 5" xfId="5371"/>
    <cellStyle name="Currency 2 2 6 5" xfId="5372"/>
    <cellStyle name="Currency 2 2 6 5 2" xfId="5373"/>
    <cellStyle name="Currency 2 2 6 5 3" xfId="5374"/>
    <cellStyle name="Currency 2 2 6 5 4" xfId="5375"/>
    <cellStyle name="Currency 2 2 6 5 5" xfId="5376"/>
    <cellStyle name="Currency 2 2 6 6" xfId="5377"/>
    <cellStyle name="Currency 2 2 6 6 2" xfId="5378"/>
    <cellStyle name="Currency 2 2 6 6 3" xfId="5379"/>
    <cellStyle name="Currency 2 2 6 6 4" xfId="5380"/>
    <cellStyle name="Currency 2 2 6 6 5" xfId="5381"/>
    <cellStyle name="Currency 2 2 6 7" xfId="5382"/>
    <cellStyle name="Currency 2 2 6 7 2" xfId="5383"/>
    <cellStyle name="Currency 2 2 6 7 3" xfId="5384"/>
    <cellStyle name="Currency 2 2 6 7 4" xfId="5385"/>
    <cellStyle name="Currency 2 2 6 7 5" xfId="5386"/>
    <cellStyle name="Currency 2 2 6 8" xfId="5387"/>
    <cellStyle name="Currency 2 2 6 8 2" xfId="5388"/>
    <cellStyle name="Currency 2 2 6 8 3" xfId="5389"/>
    <cellStyle name="Currency 2 2 6 8 4" xfId="5390"/>
    <cellStyle name="Currency 2 2 6 8 5" xfId="5391"/>
    <cellStyle name="Currency 2 2 6 9" xfId="5392"/>
    <cellStyle name="Currency 2 2 7" xfId="5393"/>
    <cellStyle name="Currency 2 2 7 10" xfId="5394"/>
    <cellStyle name="Currency 2 2 7 11" xfId="5395"/>
    <cellStyle name="Currency 2 2 7 12" xfId="5396"/>
    <cellStyle name="Currency 2 2 7 13" xfId="5397"/>
    <cellStyle name="Currency 2 2 7 14" xfId="5398"/>
    <cellStyle name="Currency 2 2 7 2" xfId="5399"/>
    <cellStyle name="Currency 2 2 7 2 2" xfId="5400"/>
    <cellStyle name="Currency 2 2 7 2 3" xfId="5401"/>
    <cellStyle name="Currency 2 2 7 2 4" xfId="5402"/>
    <cellStyle name="Currency 2 2 7 2 5" xfId="5403"/>
    <cellStyle name="Currency 2 2 7 3" xfId="5404"/>
    <cellStyle name="Currency 2 2 7 3 2" xfId="5405"/>
    <cellStyle name="Currency 2 2 7 3 3" xfId="5406"/>
    <cellStyle name="Currency 2 2 7 3 4" xfId="5407"/>
    <cellStyle name="Currency 2 2 7 3 5" xfId="5408"/>
    <cellStyle name="Currency 2 2 7 4" xfId="5409"/>
    <cellStyle name="Currency 2 2 7 4 2" xfId="5410"/>
    <cellStyle name="Currency 2 2 7 4 3" xfId="5411"/>
    <cellStyle name="Currency 2 2 7 4 4" xfId="5412"/>
    <cellStyle name="Currency 2 2 7 4 5" xfId="5413"/>
    <cellStyle name="Currency 2 2 7 5" xfId="5414"/>
    <cellStyle name="Currency 2 2 7 5 2" xfId="5415"/>
    <cellStyle name="Currency 2 2 7 5 3" xfId="5416"/>
    <cellStyle name="Currency 2 2 7 5 4" xfId="5417"/>
    <cellStyle name="Currency 2 2 7 5 5" xfId="5418"/>
    <cellStyle name="Currency 2 2 7 6" xfId="5419"/>
    <cellStyle name="Currency 2 2 7 6 2" xfId="5420"/>
    <cellStyle name="Currency 2 2 7 6 3" xfId="5421"/>
    <cellStyle name="Currency 2 2 7 6 4" xfId="5422"/>
    <cellStyle name="Currency 2 2 7 6 5" xfId="5423"/>
    <cellStyle name="Currency 2 2 7 7" xfId="5424"/>
    <cellStyle name="Currency 2 2 7 7 2" xfId="5425"/>
    <cellStyle name="Currency 2 2 7 7 3" xfId="5426"/>
    <cellStyle name="Currency 2 2 7 7 4" xfId="5427"/>
    <cellStyle name="Currency 2 2 7 7 5" xfId="5428"/>
    <cellStyle name="Currency 2 2 7 8" xfId="5429"/>
    <cellStyle name="Currency 2 2 7 8 2" xfId="5430"/>
    <cellStyle name="Currency 2 2 7 8 3" xfId="5431"/>
    <cellStyle name="Currency 2 2 7 8 4" xfId="5432"/>
    <cellStyle name="Currency 2 2 7 8 5" xfId="5433"/>
    <cellStyle name="Currency 2 2 7 9" xfId="5434"/>
    <cellStyle name="Currency 2 2 8" xfId="5435"/>
    <cellStyle name="Currency 2 2 8 10" xfId="5436"/>
    <cellStyle name="Currency 2 2 8 11" xfId="5437"/>
    <cellStyle name="Currency 2 2 8 12" xfId="5438"/>
    <cellStyle name="Currency 2 2 8 13" xfId="5439"/>
    <cellStyle name="Currency 2 2 8 14" xfId="5440"/>
    <cellStyle name="Currency 2 2 8 2" xfId="5441"/>
    <cellStyle name="Currency 2 2 8 2 2" xfId="5442"/>
    <cellStyle name="Currency 2 2 8 2 3" xfId="5443"/>
    <cellStyle name="Currency 2 2 8 2 4" xfId="5444"/>
    <cellStyle name="Currency 2 2 8 2 5" xfId="5445"/>
    <cellStyle name="Currency 2 2 8 3" xfId="5446"/>
    <cellStyle name="Currency 2 2 8 3 2" xfId="5447"/>
    <cellStyle name="Currency 2 2 8 3 3" xfId="5448"/>
    <cellStyle name="Currency 2 2 8 3 4" xfId="5449"/>
    <cellStyle name="Currency 2 2 8 3 5" xfId="5450"/>
    <cellStyle name="Currency 2 2 8 4" xfId="5451"/>
    <cellStyle name="Currency 2 2 8 4 2" xfId="5452"/>
    <cellStyle name="Currency 2 2 8 4 3" xfId="5453"/>
    <cellStyle name="Currency 2 2 8 4 4" xfId="5454"/>
    <cellStyle name="Currency 2 2 8 4 5" xfId="5455"/>
    <cellStyle name="Currency 2 2 8 5" xfId="5456"/>
    <cellStyle name="Currency 2 2 8 5 2" xfId="5457"/>
    <cellStyle name="Currency 2 2 8 5 3" xfId="5458"/>
    <cellStyle name="Currency 2 2 8 5 4" xfId="5459"/>
    <cellStyle name="Currency 2 2 8 5 5" xfId="5460"/>
    <cellStyle name="Currency 2 2 8 6" xfId="5461"/>
    <cellStyle name="Currency 2 2 8 6 2" xfId="5462"/>
    <cellStyle name="Currency 2 2 8 6 3" xfId="5463"/>
    <cellStyle name="Currency 2 2 8 6 4" xfId="5464"/>
    <cellStyle name="Currency 2 2 8 6 5" xfId="5465"/>
    <cellStyle name="Currency 2 2 8 7" xfId="5466"/>
    <cellStyle name="Currency 2 2 8 7 2" xfId="5467"/>
    <cellStyle name="Currency 2 2 8 7 3" xfId="5468"/>
    <cellStyle name="Currency 2 2 8 7 4" xfId="5469"/>
    <cellStyle name="Currency 2 2 8 7 5" xfId="5470"/>
    <cellStyle name="Currency 2 2 8 8" xfId="5471"/>
    <cellStyle name="Currency 2 2 8 8 2" xfId="5472"/>
    <cellStyle name="Currency 2 2 8 8 3" xfId="5473"/>
    <cellStyle name="Currency 2 2 8 8 4" xfId="5474"/>
    <cellStyle name="Currency 2 2 8 8 5" xfId="5475"/>
    <cellStyle name="Currency 2 2 8 9" xfId="5476"/>
    <cellStyle name="Currency 2 2 9" xfId="5477"/>
    <cellStyle name="Currency 2 2 9 10" xfId="5478"/>
    <cellStyle name="Currency 2 2 9 11" xfId="5479"/>
    <cellStyle name="Currency 2 2 9 12" xfId="5480"/>
    <cellStyle name="Currency 2 2 9 13" xfId="5481"/>
    <cellStyle name="Currency 2 2 9 14" xfId="5482"/>
    <cellStyle name="Currency 2 2 9 2" xfId="5483"/>
    <cellStyle name="Currency 2 2 9 2 2" xfId="5484"/>
    <cellStyle name="Currency 2 2 9 2 3" xfId="5485"/>
    <cellStyle name="Currency 2 2 9 2 4" xfId="5486"/>
    <cellStyle name="Currency 2 2 9 2 5" xfId="5487"/>
    <cellStyle name="Currency 2 2 9 3" xfId="5488"/>
    <cellStyle name="Currency 2 2 9 3 2" xfId="5489"/>
    <cellStyle name="Currency 2 2 9 3 3" xfId="5490"/>
    <cellStyle name="Currency 2 2 9 3 4" xfId="5491"/>
    <cellStyle name="Currency 2 2 9 3 5" xfId="5492"/>
    <cellStyle name="Currency 2 2 9 4" xfId="5493"/>
    <cellStyle name="Currency 2 2 9 4 2" xfId="5494"/>
    <cellStyle name="Currency 2 2 9 4 3" xfId="5495"/>
    <cellStyle name="Currency 2 2 9 4 4" xfId="5496"/>
    <cellStyle name="Currency 2 2 9 4 5" xfId="5497"/>
    <cellStyle name="Currency 2 2 9 5" xfId="5498"/>
    <cellStyle name="Currency 2 2 9 5 2" xfId="5499"/>
    <cellStyle name="Currency 2 2 9 5 3" xfId="5500"/>
    <cellStyle name="Currency 2 2 9 5 4" xfId="5501"/>
    <cellStyle name="Currency 2 2 9 5 5" xfId="5502"/>
    <cellStyle name="Currency 2 2 9 6" xfId="5503"/>
    <cellStyle name="Currency 2 2 9 6 2" xfId="5504"/>
    <cellStyle name="Currency 2 2 9 6 3" xfId="5505"/>
    <cellStyle name="Currency 2 2 9 6 4" xfId="5506"/>
    <cellStyle name="Currency 2 2 9 6 5" xfId="5507"/>
    <cellStyle name="Currency 2 2 9 7" xfId="5508"/>
    <cellStyle name="Currency 2 2 9 7 2" xfId="5509"/>
    <cellStyle name="Currency 2 2 9 7 3" xfId="5510"/>
    <cellStyle name="Currency 2 2 9 7 4" xfId="5511"/>
    <cellStyle name="Currency 2 2 9 7 5" xfId="5512"/>
    <cellStyle name="Currency 2 2 9 8" xfId="5513"/>
    <cellStyle name="Currency 2 2 9 8 2" xfId="5514"/>
    <cellStyle name="Currency 2 2 9 8 3" xfId="5515"/>
    <cellStyle name="Currency 2 2 9 8 4" xfId="5516"/>
    <cellStyle name="Currency 2 2 9 8 5" xfId="5517"/>
    <cellStyle name="Currency 2 2 9 9" xfId="5518"/>
    <cellStyle name="Currency 2 20" xfId="5519"/>
    <cellStyle name="Currency 2 20 10" xfId="5520"/>
    <cellStyle name="Currency 2 20 11" xfId="5521"/>
    <cellStyle name="Currency 2 20 12" xfId="5522"/>
    <cellStyle name="Currency 2 20 13" xfId="5523"/>
    <cellStyle name="Currency 2 20 14" xfId="5524"/>
    <cellStyle name="Currency 2 20 2" xfId="5525"/>
    <cellStyle name="Currency 2 20 2 2" xfId="5526"/>
    <cellStyle name="Currency 2 20 2 3" xfId="5527"/>
    <cellStyle name="Currency 2 20 2 4" xfId="5528"/>
    <cellStyle name="Currency 2 20 2 5" xfId="5529"/>
    <cellStyle name="Currency 2 20 3" xfId="5530"/>
    <cellStyle name="Currency 2 20 3 2" xfId="5531"/>
    <cellStyle name="Currency 2 20 3 3" xfId="5532"/>
    <cellStyle name="Currency 2 20 3 4" xfId="5533"/>
    <cellStyle name="Currency 2 20 3 5" xfId="5534"/>
    <cellStyle name="Currency 2 20 4" xfId="5535"/>
    <cellStyle name="Currency 2 20 4 2" xfId="5536"/>
    <cellStyle name="Currency 2 20 4 3" xfId="5537"/>
    <cellStyle name="Currency 2 20 4 4" xfId="5538"/>
    <cellStyle name="Currency 2 20 4 5" xfId="5539"/>
    <cellStyle name="Currency 2 20 5" xfId="5540"/>
    <cellStyle name="Currency 2 20 5 2" xfId="5541"/>
    <cellStyle name="Currency 2 20 5 3" xfId="5542"/>
    <cellStyle name="Currency 2 20 5 4" xfId="5543"/>
    <cellStyle name="Currency 2 20 5 5" xfId="5544"/>
    <cellStyle name="Currency 2 20 6" xfId="5545"/>
    <cellStyle name="Currency 2 20 6 2" xfId="5546"/>
    <cellStyle name="Currency 2 20 6 3" xfId="5547"/>
    <cellStyle name="Currency 2 20 6 4" xfId="5548"/>
    <cellStyle name="Currency 2 20 6 5" xfId="5549"/>
    <cellStyle name="Currency 2 20 7" xfId="5550"/>
    <cellStyle name="Currency 2 20 7 2" xfId="5551"/>
    <cellStyle name="Currency 2 20 7 3" xfId="5552"/>
    <cellStyle name="Currency 2 20 7 4" xfId="5553"/>
    <cellStyle name="Currency 2 20 7 5" xfId="5554"/>
    <cellStyle name="Currency 2 20 8" xfId="5555"/>
    <cellStyle name="Currency 2 20 8 2" xfId="5556"/>
    <cellStyle name="Currency 2 20 8 3" xfId="5557"/>
    <cellStyle name="Currency 2 20 8 4" xfId="5558"/>
    <cellStyle name="Currency 2 20 8 5" xfId="5559"/>
    <cellStyle name="Currency 2 20 9" xfId="5560"/>
    <cellStyle name="Currency 2 21" xfId="5561"/>
    <cellStyle name="Currency 2 21 10" xfId="5562"/>
    <cellStyle name="Currency 2 21 11" xfId="5563"/>
    <cellStyle name="Currency 2 21 12" xfId="5564"/>
    <cellStyle name="Currency 2 21 13" xfId="5565"/>
    <cellStyle name="Currency 2 21 14" xfId="5566"/>
    <cellStyle name="Currency 2 21 2" xfId="5567"/>
    <cellStyle name="Currency 2 21 2 2" xfId="5568"/>
    <cellStyle name="Currency 2 21 2 3" xfId="5569"/>
    <cellStyle name="Currency 2 21 2 4" xfId="5570"/>
    <cellStyle name="Currency 2 21 2 5" xfId="5571"/>
    <cellStyle name="Currency 2 21 3" xfId="5572"/>
    <cellStyle name="Currency 2 21 3 2" xfId="5573"/>
    <cellStyle name="Currency 2 21 3 3" xfId="5574"/>
    <cellStyle name="Currency 2 21 3 4" xfId="5575"/>
    <cellStyle name="Currency 2 21 3 5" xfId="5576"/>
    <cellStyle name="Currency 2 21 4" xfId="5577"/>
    <cellStyle name="Currency 2 21 4 2" xfId="5578"/>
    <cellStyle name="Currency 2 21 4 3" xfId="5579"/>
    <cellStyle name="Currency 2 21 4 4" xfId="5580"/>
    <cellStyle name="Currency 2 21 4 5" xfId="5581"/>
    <cellStyle name="Currency 2 21 5" xfId="5582"/>
    <cellStyle name="Currency 2 21 5 2" xfId="5583"/>
    <cellStyle name="Currency 2 21 5 3" xfId="5584"/>
    <cellStyle name="Currency 2 21 5 4" xfId="5585"/>
    <cellStyle name="Currency 2 21 5 5" xfId="5586"/>
    <cellStyle name="Currency 2 21 6" xfId="5587"/>
    <cellStyle name="Currency 2 21 6 2" xfId="5588"/>
    <cellStyle name="Currency 2 21 6 3" xfId="5589"/>
    <cellStyle name="Currency 2 21 6 4" xfId="5590"/>
    <cellStyle name="Currency 2 21 6 5" xfId="5591"/>
    <cellStyle name="Currency 2 21 7" xfId="5592"/>
    <cellStyle name="Currency 2 21 7 2" xfId="5593"/>
    <cellStyle name="Currency 2 21 7 3" xfId="5594"/>
    <cellStyle name="Currency 2 21 7 4" xfId="5595"/>
    <cellStyle name="Currency 2 21 7 5" xfId="5596"/>
    <cellStyle name="Currency 2 21 8" xfId="5597"/>
    <cellStyle name="Currency 2 21 8 2" xfId="5598"/>
    <cellStyle name="Currency 2 21 8 3" xfId="5599"/>
    <cellStyle name="Currency 2 21 8 4" xfId="5600"/>
    <cellStyle name="Currency 2 21 8 5" xfId="5601"/>
    <cellStyle name="Currency 2 21 9" xfId="5602"/>
    <cellStyle name="Currency 2 22" xfId="5603"/>
    <cellStyle name="Currency 2 22 10" xfId="5604"/>
    <cellStyle name="Currency 2 22 11" xfId="5605"/>
    <cellStyle name="Currency 2 22 12" xfId="5606"/>
    <cellStyle name="Currency 2 22 13" xfId="5607"/>
    <cellStyle name="Currency 2 22 14" xfId="5608"/>
    <cellStyle name="Currency 2 22 2" xfId="5609"/>
    <cellStyle name="Currency 2 22 2 2" xfId="5610"/>
    <cellStyle name="Currency 2 22 2 3" xfId="5611"/>
    <cellStyle name="Currency 2 22 2 4" xfId="5612"/>
    <cellStyle name="Currency 2 22 2 5" xfId="5613"/>
    <cellStyle name="Currency 2 22 3" xfId="5614"/>
    <cellStyle name="Currency 2 22 3 2" xfId="5615"/>
    <cellStyle name="Currency 2 22 3 3" xfId="5616"/>
    <cellStyle name="Currency 2 22 3 4" xfId="5617"/>
    <cellStyle name="Currency 2 22 3 5" xfId="5618"/>
    <cellStyle name="Currency 2 22 4" xfId="5619"/>
    <cellStyle name="Currency 2 22 4 2" xfId="5620"/>
    <cellStyle name="Currency 2 22 4 3" xfId="5621"/>
    <cellStyle name="Currency 2 22 4 4" xfId="5622"/>
    <cellStyle name="Currency 2 22 4 5" xfId="5623"/>
    <cellStyle name="Currency 2 22 5" xfId="5624"/>
    <cellStyle name="Currency 2 22 5 2" xfId="5625"/>
    <cellStyle name="Currency 2 22 5 3" xfId="5626"/>
    <cellStyle name="Currency 2 22 5 4" xfId="5627"/>
    <cellStyle name="Currency 2 22 5 5" xfId="5628"/>
    <cellStyle name="Currency 2 22 6" xfId="5629"/>
    <cellStyle name="Currency 2 22 6 2" xfId="5630"/>
    <cellStyle name="Currency 2 22 6 3" xfId="5631"/>
    <cellStyle name="Currency 2 22 6 4" xfId="5632"/>
    <cellStyle name="Currency 2 22 6 5" xfId="5633"/>
    <cellStyle name="Currency 2 22 7" xfId="5634"/>
    <cellStyle name="Currency 2 22 7 2" xfId="5635"/>
    <cellStyle name="Currency 2 22 7 3" xfId="5636"/>
    <cellStyle name="Currency 2 22 7 4" xfId="5637"/>
    <cellStyle name="Currency 2 22 7 5" xfId="5638"/>
    <cellStyle name="Currency 2 22 8" xfId="5639"/>
    <cellStyle name="Currency 2 22 8 2" xfId="5640"/>
    <cellStyle name="Currency 2 22 8 3" xfId="5641"/>
    <cellStyle name="Currency 2 22 8 4" xfId="5642"/>
    <cellStyle name="Currency 2 22 8 5" xfId="5643"/>
    <cellStyle name="Currency 2 22 9" xfId="5644"/>
    <cellStyle name="Currency 2 23" xfId="5645"/>
    <cellStyle name="Currency 2 23 10" xfId="5646"/>
    <cellStyle name="Currency 2 23 11" xfId="5647"/>
    <cellStyle name="Currency 2 23 12" xfId="5648"/>
    <cellStyle name="Currency 2 23 13" xfId="5649"/>
    <cellStyle name="Currency 2 23 2" xfId="5650"/>
    <cellStyle name="Currency 2 23 2 2" xfId="5651"/>
    <cellStyle name="Currency 2 23 2 3" xfId="5652"/>
    <cellStyle name="Currency 2 23 2 4" xfId="5653"/>
    <cellStyle name="Currency 2 23 2 5" xfId="5654"/>
    <cellStyle name="Currency 2 23 3" xfId="5655"/>
    <cellStyle name="Currency 2 23 3 2" xfId="5656"/>
    <cellStyle name="Currency 2 23 3 3" xfId="5657"/>
    <cellStyle name="Currency 2 23 3 4" xfId="5658"/>
    <cellStyle name="Currency 2 23 3 5" xfId="5659"/>
    <cellStyle name="Currency 2 23 4" xfId="5660"/>
    <cellStyle name="Currency 2 23 4 2" xfId="5661"/>
    <cellStyle name="Currency 2 23 4 3" xfId="5662"/>
    <cellStyle name="Currency 2 23 4 4" xfId="5663"/>
    <cellStyle name="Currency 2 23 4 5" xfId="5664"/>
    <cellStyle name="Currency 2 23 5" xfId="5665"/>
    <cellStyle name="Currency 2 23 5 2" xfId="5666"/>
    <cellStyle name="Currency 2 23 5 3" xfId="5667"/>
    <cellStyle name="Currency 2 23 5 4" xfId="5668"/>
    <cellStyle name="Currency 2 23 5 5" xfId="5669"/>
    <cellStyle name="Currency 2 23 6" xfId="5670"/>
    <cellStyle name="Currency 2 23 6 2" xfId="5671"/>
    <cellStyle name="Currency 2 23 6 3" xfId="5672"/>
    <cellStyle name="Currency 2 23 6 4" xfId="5673"/>
    <cellStyle name="Currency 2 23 6 5" xfId="5674"/>
    <cellStyle name="Currency 2 23 7" xfId="5675"/>
    <cellStyle name="Currency 2 23 7 2" xfId="5676"/>
    <cellStyle name="Currency 2 23 7 3" xfId="5677"/>
    <cellStyle name="Currency 2 23 7 4" xfId="5678"/>
    <cellStyle name="Currency 2 23 7 5" xfId="5679"/>
    <cellStyle name="Currency 2 23 8" xfId="5680"/>
    <cellStyle name="Currency 2 23 8 2" xfId="5681"/>
    <cellStyle name="Currency 2 23 8 3" xfId="5682"/>
    <cellStyle name="Currency 2 23 8 4" xfId="5683"/>
    <cellStyle name="Currency 2 23 8 5" xfId="5684"/>
    <cellStyle name="Currency 2 23 9" xfId="5685"/>
    <cellStyle name="Currency 2 24" xfId="5686"/>
    <cellStyle name="Currency 2 24 10" xfId="5687"/>
    <cellStyle name="Currency 2 24 11" xfId="5688"/>
    <cellStyle name="Currency 2 24 12" xfId="5689"/>
    <cellStyle name="Currency 2 24 13" xfId="5690"/>
    <cellStyle name="Currency 2 24 2" xfId="5691"/>
    <cellStyle name="Currency 2 24 2 2" xfId="5692"/>
    <cellStyle name="Currency 2 24 2 3" xfId="5693"/>
    <cellStyle name="Currency 2 24 2 4" xfId="5694"/>
    <cellStyle name="Currency 2 24 2 5" xfId="5695"/>
    <cellStyle name="Currency 2 24 3" xfId="5696"/>
    <cellStyle name="Currency 2 24 3 2" xfId="5697"/>
    <cellStyle name="Currency 2 24 3 3" xfId="5698"/>
    <cellStyle name="Currency 2 24 3 4" xfId="5699"/>
    <cellStyle name="Currency 2 24 3 5" xfId="5700"/>
    <cellStyle name="Currency 2 24 4" xfId="5701"/>
    <cellStyle name="Currency 2 24 4 2" xfId="5702"/>
    <cellStyle name="Currency 2 24 4 3" xfId="5703"/>
    <cellStyle name="Currency 2 24 4 4" xfId="5704"/>
    <cellStyle name="Currency 2 24 4 5" xfId="5705"/>
    <cellStyle name="Currency 2 24 5" xfId="5706"/>
    <cellStyle name="Currency 2 24 5 2" xfId="5707"/>
    <cellStyle name="Currency 2 24 5 3" xfId="5708"/>
    <cellStyle name="Currency 2 24 5 4" xfId="5709"/>
    <cellStyle name="Currency 2 24 5 5" xfId="5710"/>
    <cellStyle name="Currency 2 24 6" xfId="5711"/>
    <cellStyle name="Currency 2 24 6 2" xfId="5712"/>
    <cellStyle name="Currency 2 24 6 3" xfId="5713"/>
    <cellStyle name="Currency 2 24 6 4" xfId="5714"/>
    <cellStyle name="Currency 2 24 6 5" xfId="5715"/>
    <cellStyle name="Currency 2 24 7" xfId="5716"/>
    <cellStyle name="Currency 2 24 7 2" xfId="5717"/>
    <cellStyle name="Currency 2 24 7 3" xfId="5718"/>
    <cellStyle name="Currency 2 24 7 4" xfId="5719"/>
    <cellStyle name="Currency 2 24 7 5" xfId="5720"/>
    <cellStyle name="Currency 2 24 8" xfId="5721"/>
    <cellStyle name="Currency 2 24 8 2" xfId="5722"/>
    <cellStyle name="Currency 2 24 8 3" xfId="5723"/>
    <cellStyle name="Currency 2 24 8 4" xfId="5724"/>
    <cellStyle name="Currency 2 24 8 5" xfId="5725"/>
    <cellStyle name="Currency 2 24 9" xfId="5726"/>
    <cellStyle name="Currency 2 25" xfId="5727"/>
    <cellStyle name="Currency 2 25 10" xfId="5728"/>
    <cellStyle name="Currency 2 25 11" xfId="5729"/>
    <cellStyle name="Currency 2 25 12" xfId="5730"/>
    <cellStyle name="Currency 2 25 13" xfId="5731"/>
    <cellStyle name="Currency 2 25 2" xfId="5732"/>
    <cellStyle name="Currency 2 25 2 2" xfId="5733"/>
    <cellStyle name="Currency 2 25 2 3" xfId="5734"/>
    <cellStyle name="Currency 2 25 2 4" xfId="5735"/>
    <cellStyle name="Currency 2 25 2 5" xfId="5736"/>
    <cellStyle name="Currency 2 25 3" xfId="5737"/>
    <cellStyle name="Currency 2 25 3 2" xfId="5738"/>
    <cellStyle name="Currency 2 25 3 3" xfId="5739"/>
    <cellStyle name="Currency 2 25 3 4" xfId="5740"/>
    <cellStyle name="Currency 2 25 3 5" xfId="5741"/>
    <cellStyle name="Currency 2 25 4" xfId="5742"/>
    <cellStyle name="Currency 2 25 4 2" xfId="5743"/>
    <cellStyle name="Currency 2 25 4 3" xfId="5744"/>
    <cellStyle name="Currency 2 25 4 4" xfId="5745"/>
    <cellStyle name="Currency 2 25 4 5" xfId="5746"/>
    <cellStyle name="Currency 2 25 5" xfId="5747"/>
    <cellStyle name="Currency 2 25 5 2" xfId="5748"/>
    <cellStyle name="Currency 2 25 5 3" xfId="5749"/>
    <cellStyle name="Currency 2 25 5 4" xfId="5750"/>
    <cellStyle name="Currency 2 25 5 5" xfId="5751"/>
    <cellStyle name="Currency 2 25 6" xfId="5752"/>
    <cellStyle name="Currency 2 25 6 2" xfId="5753"/>
    <cellStyle name="Currency 2 25 6 3" xfId="5754"/>
    <cellStyle name="Currency 2 25 6 4" xfId="5755"/>
    <cellStyle name="Currency 2 25 6 5" xfId="5756"/>
    <cellStyle name="Currency 2 25 7" xfId="5757"/>
    <cellStyle name="Currency 2 25 7 2" xfId="5758"/>
    <cellStyle name="Currency 2 25 7 3" xfId="5759"/>
    <cellStyle name="Currency 2 25 7 4" xfId="5760"/>
    <cellStyle name="Currency 2 25 7 5" xfId="5761"/>
    <cellStyle name="Currency 2 25 8" xfId="5762"/>
    <cellStyle name="Currency 2 25 8 2" xfId="5763"/>
    <cellStyle name="Currency 2 25 8 3" xfId="5764"/>
    <cellStyle name="Currency 2 25 8 4" xfId="5765"/>
    <cellStyle name="Currency 2 25 8 5" xfId="5766"/>
    <cellStyle name="Currency 2 25 9" xfId="5767"/>
    <cellStyle name="Currency 2 26" xfId="5768"/>
    <cellStyle name="Currency 2 26 10" xfId="5769"/>
    <cellStyle name="Currency 2 26 11" xfId="5770"/>
    <cellStyle name="Currency 2 26 12" xfId="5771"/>
    <cellStyle name="Currency 2 26 13" xfId="5772"/>
    <cellStyle name="Currency 2 26 2" xfId="5773"/>
    <cellStyle name="Currency 2 26 2 2" xfId="5774"/>
    <cellStyle name="Currency 2 26 2 3" xfId="5775"/>
    <cellStyle name="Currency 2 26 2 4" xfId="5776"/>
    <cellStyle name="Currency 2 26 2 5" xfId="5777"/>
    <cellStyle name="Currency 2 26 3" xfId="5778"/>
    <cellStyle name="Currency 2 26 3 2" xfId="5779"/>
    <cellStyle name="Currency 2 26 3 3" xfId="5780"/>
    <cellStyle name="Currency 2 26 3 4" xfId="5781"/>
    <cellStyle name="Currency 2 26 3 5" xfId="5782"/>
    <cellStyle name="Currency 2 26 4" xfId="5783"/>
    <cellStyle name="Currency 2 26 4 2" xfId="5784"/>
    <cellStyle name="Currency 2 26 4 3" xfId="5785"/>
    <cellStyle name="Currency 2 26 4 4" xfId="5786"/>
    <cellStyle name="Currency 2 26 4 5" xfId="5787"/>
    <cellStyle name="Currency 2 26 5" xfId="5788"/>
    <cellStyle name="Currency 2 26 5 2" xfId="5789"/>
    <cellStyle name="Currency 2 26 5 3" xfId="5790"/>
    <cellStyle name="Currency 2 26 5 4" xfId="5791"/>
    <cellStyle name="Currency 2 26 5 5" xfId="5792"/>
    <cellStyle name="Currency 2 26 6" xfId="5793"/>
    <cellStyle name="Currency 2 26 6 2" xfId="5794"/>
    <cellStyle name="Currency 2 26 6 3" xfId="5795"/>
    <cellStyle name="Currency 2 26 6 4" xfId="5796"/>
    <cellStyle name="Currency 2 26 6 5" xfId="5797"/>
    <cellStyle name="Currency 2 26 7" xfId="5798"/>
    <cellStyle name="Currency 2 26 7 2" xfId="5799"/>
    <cellStyle name="Currency 2 26 7 3" xfId="5800"/>
    <cellStyle name="Currency 2 26 7 4" xfId="5801"/>
    <cellStyle name="Currency 2 26 7 5" xfId="5802"/>
    <cellStyle name="Currency 2 26 8" xfId="5803"/>
    <cellStyle name="Currency 2 26 8 2" xfId="5804"/>
    <cellStyle name="Currency 2 26 8 3" xfId="5805"/>
    <cellStyle name="Currency 2 26 8 4" xfId="5806"/>
    <cellStyle name="Currency 2 26 8 5" xfId="5807"/>
    <cellStyle name="Currency 2 26 9" xfId="5808"/>
    <cellStyle name="Currency 2 27" xfId="5809"/>
    <cellStyle name="Currency 2 27 10" xfId="5810"/>
    <cellStyle name="Currency 2 27 11" xfId="5811"/>
    <cellStyle name="Currency 2 27 12" xfId="5812"/>
    <cellStyle name="Currency 2 27 13" xfId="5813"/>
    <cellStyle name="Currency 2 27 2" xfId="5814"/>
    <cellStyle name="Currency 2 27 2 2" xfId="5815"/>
    <cellStyle name="Currency 2 27 2 3" xfId="5816"/>
    <cellStyle name="Currency 2 27 2 4" xfId="5817"/>
    <cellStyle name="Currency 2 27 2 5" xfId="5818"/>
    <cellStyle name="Currency 2 27 3" xfId="5819"/>
    <cellStyle name="Currency 2 27 3 2" xfId="5820"/>
    <cellStyle name="Currency 2 27 3 3" xfId="5821"/>
    <cellStyle name="Currency 2 27 3 4" xfId="5822"/>
    <cellStyle name="Currency 2 27 3 5" xfId="5823"/>
    <cellStyle name="Currency 2 27 4" xfId="5824"/>
    <cellStyle name="Currency 2 27 4 2" xfId="5825"/>
    <cellStyle name="Currency 2 27 4 3" xfId="5826"/>
    <cellStyle name="Currency 2 27 4 4" xfId="5827"/>
    <cellStyle name="Currency 2 27 4 5" xfId="5828"/>
    <cellStyle name="Currency 2 27 5" xfId="5829"/>
    <cellStyle name="Currency 2 27 5 2" xfId="5830"/>
    <cellStyle name="Currency 2 27 5 3" xfId="5831"/>
    <cellStyle name="Currency 2 27 5 4" xfId="5832"/>
    <cellStyle name="Currency 2 27 5 5" xfId="5833"/>
    <cellStyle name="Currency 2 27 6" xfId="5834"/>
    <cellStyle name="Currency 2 27 6 2" xfId="5835"/>
    <cellStyle name="Currency 2 27 6 3" xfId="5836"/>
    <cellStyle name="Currency 2 27 6 4" xfId="5837"/>
    <cellStyle name="Currency 2 27 6 5" xfId="5838"/>
    <cellStyle name="Currency 2 27 7" xfId="5839"/>
    <cellStyle name="Currency 2 27 7 2" xfId="5840"/>
    <cellStyle name="Currency 2 27 7 3" xfId="5841"/>
    <cellStyle name="Currency 2 27 7 4" xfId="5842"/>
    <cellStyle name="Currency 2 27 7 5" xfId="5843"/>
    <cellStyle name="Currency 2 27 8" xfId="5844"/>
    <cellStyle name="Currency 2 27 8 2" xfId="5845"/>
    <cellStyle name="Currency 2 27 8 3" xfId="5846"/>
    <cellStyle name="Currency 2 27 8 4" xfId="5847"/>
    <cellStyle name="Currency 2 27 8 5" xfId="5848"/>
    <cellStyle name="Currency 2 27 9" xfId="5849"/>
    <cellStyle name="Currency 2 28" xfId="5850"/>
    <cellStyle name="Currency 2 28 10" xfId="5851"/>
    <cellStyle name="Currency 2 28 11" xfId="5852"/>
    <cellStyle name="Currency 2 28 12" xfId="5853"/>
    <cellStyle name="Currency 2 28 13" xfId="5854"/>
    <cellStyle name="Currency 2 28 2" xfId="5855"/>
    <cellStyle name="Currency 2 28 2 2" xfId="5856"/>
    <cellStyle name="Currency 2 28 2 3" xfId="5857"/>
    <cellStyle name="Currency 2 28 2 4" xfId="5858"/>
    <cellStyle name="Currency 2 28 2 5" xfId="5859"/>
    <cellStyle name="Currency 2 28 3" xfId="5860"/>
    <cellStyle name="Currency 2 28 3 2" xfId="5861"/>
    <cellStyle name="Currency 2 28 3 3" xfId="5862"/>
    <cellStyle name="Currency 2 28 3 4" xfId="5863"/>
    <cellStyle name="Currency 2 28 3 5" xfId="5864"/>
    <cellStyle name="Currency 2 28 4" xfId="5865"/>
    <cellStyle name="Currency 2 28 4 2" xfId="5866"/>
    <cellStyle name="Currency 2 28 4 3" xfId="5867"/>
    <cellStyle name="Currency 2 28 4 4" xfId="5868"/>
    <cellStyle name="Currency 2 28 4 5" xfId="5869"/>
    <cellStyle name="Currency 2 28 5" xfId="5870"/>
    <cellStyle name="Currency 2 28 5 2" xfId="5871"/>
    <cellStyle name="Currency 2 28 5 3" xfId="5872"/>
    <cellStyle name="Currency 2 28 5 4" xfId="5873"/>
    <cellStyle name="Currency 2 28 5 5" xfId="5874"/>
    <cellStyle name="Currency 2 28 6" xfId="5875"/>
    <cellStyle name="Currency 2 28 6 2" xfId="5876"/>
    <cellStyle name="Currency 2 28 6 3" xfId="5877"/>
    <cellStyle name="Currency 2 28 6 4" xfId="5878"/>
    <cellStyle name="Currency 2 28 6 5" xfId="5879"/>
    <cellStyle name="Currency 2 28 7" xfId="5880"/>
    <cellStyle name="Currency 2 28 7 2" xfId="5881"/>
    <cellStyle name="Currency 2 28 7 3" xfId="5882"/>
    <cellStyle name="Currency 2 28 7 4" xfId="5883"/>
    <cellStyle name="Currency 2 28 7 5" xfId="5884"/>
    <cellStyle name="Currency 2 28 8" xfId="5885"/>
    <cellStyle name="Currency 2 28 8 2" xfId="5886"/>
    <cellStyle name="Currency 2 28 8 3" xfId="5887"/>
    <cellStyle name="Currency 2 28 8 4" xfId="5888"/>
    <cellStyle name="Currency 2 28 8 5" xfId="5889"/>
    <cellStyle name="Currency 2 28 9" xfId="5890"/>
    <cellStyle name="Currency 2 29" xfId="5891"/>
    <cellStyle name="Currency 2 29 10" xfId="5892"/>
    <cellStyle name="Currency 2 29 11" xfId="5893"/>
    <cellStyle name="Currency 2 29 12" xfId="5894"/>
    <cellStyle name="Currency 2 29 13" xfId="5895"/>
    <cellStyle name="Currency 2 29 2" xfId="5896"/>
    <cellStyle name="Currency 2 29 2 2" xfId="5897"/>
    <cellStyle name="Currency 2 29 2 3" xfId="5898"/>
    <cellStyle name="Currency 2 29 2 4" xfId="5899"/>
    <cellStyle name="Currency 2 29 2 5" xfId="5900"/>
    <cellStyle name="Currency 2 29 3" xfId="5901"/>
    <cellStyle name="Currency 2 29 3 2" xfId="5902"/>
    <cellStyle name="Currency 2 29 3 3" xfId="5903"/>
    <cellStyle name="Currency 2 29 3 4" xfId="5904"/>
    <cellStyle name="Currency 2 29 3 5" xfId="5905"/>
    <cellStyle name="Currency 2 29 4" xfId="5906"/>
    <cellStyle name="Currency 2 29 4 2" xfId="5907"/>
    <cellStyle name="Currency 2 29 4 3" xfId="5908"/>
    <cellStyle name="Currency 2 29 4 4" xfId="5909"/>
    <cellStyle name="Currency 2 29 4 5" xfId="5910"/>
    <cellStyle name="Currency 2 29 5" xfId="5911"/>
    <cellStyle name="Currency 2 29 5 2" xfId="5912"/>
    <cellStyle name="Currency 2 29 5 3" xfId="5913"/>
    <cellStyle name="Currency 2 29 5 4" xfId="5914"/>
    <cellStyle name="Currency 2 29 5 5" xfId="5915"/>
    <cellStyle name="Currency 2 29 6" xfId="5916"/>
    <cellStyle name="Currency 2 29 6 2" xfId="5917"/>
    <cellStyle name="Currency 2 29 6 3" xfId="5918"/>
    <cellStyle name="Currency 2 29 6 4" xfId="5919"/>
    <cellStyle name="Currency 2 29 6 5" xfId="5920"/>
    <cellStyle name="Currency 2 29 7" xfId="5921"/>
    <cellStyle name="Currency 2 29 7 2" xfId="5922"/>
    <cellStyle name="Currency 2 29 7 3" xfId="5923"/>
    <cellStyle name="Currency 2 29 7 4" xfId="5924"/>
    <cellStyle name="Currency 2 29 7 5" xfId="5925"/>
    <cellStyle name="Currency 2 29 8" xfId="5926"/>
    <cellStyle name="Currency 2 29 8 2" xfId="5927"/>
    <cellStyle name="Currency 2 29 8 3" xfId="5928"/>
    <cellStyle name="Currency 2 29 8 4" xfId="5929"/>
    <cellStyle name="Currency 2 29 8 5" xfId="5930"/>
    <cellStyle name="Currency 2 29 9" xfId="5931"/>
    <cellStyle name="Currency 2 3" xfId="5932"/>
    <cellStyle name="Currency 2 3 10" xfId="5933"/>
    <cellStyle name="Currency 2 3 10 10" xfId="5934"/>
    <cellStyle name="Currency 2 3 10 11" xfId="5935"/>
    <cellStyle name="Currency 2 3 10 12" xfId="5936"/>
    <cellStyle name="Currency 2 3 10 13" xfId="5937"/>
    <cellStyle name="Currency 2 3 10 14" xfId="5938"/>
    <cellStyle name="Currency 2 3 10 2" xfId="5939"/>
    <cellStyle name="Currency 2 3 10 2 2" xfId="5940"/>
    <cellStyle name="Currency 2 3 10 2 3" xfId="5941"/>
    <cellStyle name="Currency 2 3 10 2 4" xfId="5942"/>
    <cellStyle name="Currency 2 3 10 2 5" xfId="5943"/>
    <cellStyle name="Currency 2 3 10 3" xfId="5944"/>
    <cellStyle name="Currency 2 3 10 3 2" xfId="5945"/>
    <cellStyle name="Currency 2 3 10 3 3" xfId="5946"/>
    <cellStyle name="Currency 2 3 10 3 4" xfId="5947"/>
    <cellStyle name="Currency 2 3 10 3 5" xfId="5948"/>
    <cellStyle name="Currency 2 3 10 4" xfId="5949"/>
    <cellStyle name="Currency 2 3 10 4 2" xfId="5950"/>
    <cellStyle name="Currency 2 3 10 4 3" xfId="5951"/>
    <cellStyle name="Currency 2 3 10 4 4" xfId="5952"/>
    <cellStyle name="Currency 2 3 10 4 5" xfId="5953"/>
    <cellStyle name="Currency 2 3 10 5" xfId="5954"/>
    <cellStyle name="Currency 2 3 10 5 2" xfId="5955"/>
    <cellStyle name="Currency 2 3 10 5 3" xfId="5956"/>
    <cellStyle name="Currency 2 3 10 5 4" xfId="5957"/>
    <cellStyle name="Currency 2 3 10 5 5" xfId="5958"/>
    <cellStyle name="Currency 2 3 10 6" xfId="5959"/>
    <cellStyle name="Currency 2 3 10 6 2" xfId="5960"/>
    <cellStyle name="Currency 2 3 10 6 3" xfId="5961"/>
    <cellStyle name="Currency 2 3 10 6 4" xfId="5962"/>
    <cellStyle name="Currency 2 3 10 6 5" xfId="5963"/>
    <cellStyle name="Currency 2 3 10 7" xfId="5964"/>
    <cellStyle name="Currency 2 3 10 7 2" xfId="5965"/>
    <cellStyle name="Currency 2 3 10 7 3" xfId="5966"/>
    <cellStyle name="Currency 2 3 10 7 4" xfId="5967"/>
    <cellStyle name="Currency 2 3 10 7 5" xfId="5968"/>
    <cellStyle name="Currency 2 3 10 8" xfId="5969"/>
    <cellStyle name="Currency 2 3 10 8 2" xfId="5970"/>
    <cellStyle name="Currency 2 3 10 8 3" xfId="5971"/>
    <cellStyle name="Currency 2 3 10 8 4" xfId="5972"/>
    <cellStyle name="Currency 2 3 10 8 5" xfId="5973"/>
    <cellStyle name="Currency 2 3 10 9" xfId="5974"/>
    <cellStyle name="Currency 2 3 11" xfId="5975"/>
    <cellStyle name="Currency 2 3 11 10" xfId="5976"/>
    <cellStyle name="Currency 2 3 11 11" xfId="5977"/>
    <cellStyle name="Currency 2 3 11 12" xfId="5978"/>
    <cellStyle name="Currency 2 3 11 13" xfId="5979"/>
    <cellStyle name="Currency 2 3 11 14" xfId="5980"/>
    <cellStyle name="Currency 2 3 11 2" xfId="5981"/>
    <cellStyle name="Currency 2 3 11 2 2" xfId="5982"/>
    <cellStyle name="Currency 2 3 11 2 3" xfId="5983"/>
    <cellStyle name="Currency 2 3 11 2 4" xfId="5984"/>
    <cellStyle name="Currency 2 3 11 2 5" xfId="5985"/>
    <cellStyle name="Currency 2 3 11 3" xfId="5986"/>
    <cellStyle name="Currency 2 3 11 3 2" xfId="5987"/>
    <cellStyle name="Currency 2 3 11 3 3" xfId="5988"/>
    <cellStyle name="Currency 2 3 11 3 4" xfId="5989"/>
    <cellStyle name="Currency 2 3 11 3 5" xfId="5990"/>
    <cellStyle name="Currency 2 3 11 4" xfId="5991"/>
    <cellStyle name="Currency 2 3 11 4 2" xfId="5992"/>
    <cellStyle name="Currency 2 3 11 4 3" xfId="5993"/>
    <cellStyle name="Currency 2 3 11 4 4" xfId="5994"/>
    <cellStyle name="Currency 2 3 11 4 5" xfId="5995"/>
    <cellStyle name="Currency 2 3 11 5" xfId="5996"/>
    <cellStyle name="Currency 2 3 11 5 2" xfId="5997"/>
    <cellStyle name="Currency 2 3 11 5 3" xfId="5998"/>
    <cellStyle name="Currency 2 3 11 5 4" xfId="5999"/>
    <cellStyle name="Currency 2 3 11 5 5" xfId="6000"/>
    <cellStyle name="Currency 2 3 11 6" xfId="6001"/>
    <cellStyle name="Currency 2 3 11 6 2" xfId="6002"/>
    <cellStyle name="Currency 2 3 11 6 3" xfId="6003"/>
    <cellStyle name="Currency 2 3 11 6 4" xfId="6004"/>
    <cellStyle name="Currency 2 3 11 6 5" xfId="6005"/>
    <cellStyle name="Currency 2 3 11 7" xfId="6006"/>
    <cellStyle name="Currency 2 3 11 7 2" xfId="6007"/>
    <cellStyle name="Currency 2 3 11 7 3" xfId="6008"/>
    <cellStyle name="Currency 2 3 11 7 4" xfId="6009"/>
    <cellStyle name="Currency 2 3 11 7 5" xfId="6010"/>
    <cellStyle name="Currency 2 3 11 8" xfId="6011"/>
    <cellStyle name="Currency 2 3 11 8 2" xfId="6012"/>
    <cellStyle name="Currency 2 3 11 8 3" xfId="6013"/>
    <cellStyle name="Currency 2 3 11 8 4" xfId="6014"/>
    <cellStyle name="Currency 2 3 11 8 5" xfId="6015"/>
    <cellStyle name="Currency 2 3 11 9" xfId="6016"/>
    <cellStyle name="Currency 2 3 12" xfId="6017"/>
    <cellStyle name="Currency 2 3 12 10" xfId="6018"/>
    <cellStyle name="Currency 2 3 12 11" xfId="6019"/>
    <cellStyle name="Currency 2 3 12 12" xfId="6020"/>
    <cellStyle name="Currency 2 3 12 13" xfId="6021"/>
    <cellStyle name="Currency 2 3 12 14" xfId="6022"/>
    <cellStyle name="Currency 2 3 12 2" xfId="6023"/>
    <cellStyle name="Currency 2 3 12 2 2" xfId="6024"/>
    <cellStyle name="Currency 2 3 12 2 3" xfId="6025"/>
    <cellStyle name="Currency 2 3 12 2 4" xfId="6026"/>
    <cellStyle name="Currency 2 3 12 2 5" xfId="6027"/>
    <cellStyle name="Currency 2 3 12 3" xfId="6028"/>
    <cellStyle name="Currency 2 3 12 3 2" xfId="6029"/>
    <cellStyle name="Currency 2 3 12 3 3" xfId="6030"/>
    <cellStyle name="Currency 2 3 12 3 4" xfId="6031"/>
    <cellStyle name="Currency 2 3 12 3 5" xfId="6032"/>
    <cellStyle name="Currency 2 3 12 4" xfId="6033"/>
    <cellStyle name="Currency 2 3 12 4 2" xfId="6034"/>
    <cellStyle name="Currency 2 3 12 4 3" xfId="6035"/>
    <cellStyle name="Currency 2 3 12 4 4" xfId="6036"/>
    <cellStyle name="Currency 2 3 12 4 5" xfId="6037"/>
    <cellStyle name="Currency 2 3 12 5" xfId="6038"/>
    <cellStyle name="Currency 2 3 12 5 2" xfId="6039"/>
    <cellStyle name="Currency 2 3 12 5 3" xfId="6040"/>
    <cellStyle name="Currency 2 3 12 5 4" xfId="6041"/>
    <cellStyle name="Currency 2 3 12 5 5" xfId="6042"/>
    <cellStyle name="Currency 2 3 12 6" xfId="6043"/>
    <cellStyle name="Currency 2 3 12 6 2" xfId="6044"/>
    <cellStyle name="Currency 2 3 12 6 3" xfId="6045"/>
    <cellStyle name="Currency 2 3 12 6 4" xfId="6046"/>
    <cellStyle name="Currency 2 3 12 6 5" xfId="6047"/>
    <cellStyle name="Currency 2 3 12 7" xfId="6048"/>
    <cellStyle name="Currency 2 3 12 7 2" xfId="6049"/>
    <cellStyle name="Currency 2 3 12 7 3" xfId="6050"/>
    <cellStyle name="Currency 2 3 12 7 4" xfId="6051"/>
    <cellStyle name="Currency 2 3 12 7 5" xfId="6052"/>
    <cellStyle name="Currency 2 3 12 8" xfId="6053"/>
    <cellStyle name="Currency 2 3 12 8 2" xfId="6054"/>
    <cellStyle name="Currency 2 3 12 8 3" xfId="6055"/>
    <cellStyle name="Currency 2 3 12 8 4" xfId="6056"/>
    <cellStyle name="Currency 2 3 12 8 5" xfId="6057"/>
    <cellStyle name="Currency 2 3 12 9" xfId="6058"/>
    <cellStyle name="Currency 2 3 13" xfId="6059"/>
    <cellStyle name="Currency 2 3 13 10" xfId="6060"/>
    <cellStyle name="Currency 2 3 13 11" xfId="6061"/>
    <cellStyle name="Currency 2 3 13 12" xfId="6062"/>
    <cellStyle name="Currency 2 3 13 13" xfId="6063"/>
    <cellStyle name="Currency 2 3 13 14" xfId="6064"/>
    <cellStyle name="Currency 2 3 13 2" xfId="6065"/>
    <cellStyle name="Currency 2 3 13 2 2" xfId="6066"/>
    <cellStyle name="Currency 2 3 13 2 3" xfId="6067"/>
    <cellStyle name="Currency 2 3 13 2 4" xfId="6068"/>
    <cellStyle name="Currency 2 3 13 2 5" xfId="6069"/>
    <cellStyle name="Currency 2 3 13 3" xfId="6070"/>
    <cellStyle name="Currency 2 3 13 3 2" xfId="6071"/>
    <cellStyle name="Currency 2 3 13 3 3" xfId="6072"/>
    <cellStyle name="Currency 2 3 13 3 4" xfId="6073"/>
    <cellStyle name="Currency 2 3 13 3 5" xfId="6074"/>
    <cellStyle name="Currency 2 3 13 4" xfId="6075"/>
    <cellStyle name="Currency 2 3 13 4 2" xfId="6076"/>
    <cellStyle name="Currency 2 3 13 4 3" xfId="6077"/>
    <cellStyle name="Currency 2 3 13 4 4" xfId="6078"/>
    <cellStyle name="Currency 2 3 13 4 5" xfId="6079"/>
    <cellStyle name="Currency 2 3 13 5" xfId="6080"/>
    <cellStyle name="Currency 2 3 13 5 2" xfId="6081"/>
    <cellStyle name="Currency 2 3 13 5 3" xfId="6082"/>
    <cellStyle name="Currency 2 3 13 5 4" xfId="6083"/>
    <cellStyle name="Currency 2 3 13 5 5" xfId="6084"/>
    <cellStyle name="Currency 2 3 13 6" xfId="6085"/>
    <cellStyle name="Currency 2 3 13 6 2" xfId="6086"/>
    <cellStyle name="Currency 2 3 13 6 3" xfId="6087"/>
    <cellStyle name="Currency 2 3 13 6 4" xfId="6088"/>
    <cellStyle name="Currency 2 3 13 6 5" xfId="6089"/>
    <cellStyle name="Currency 2 3 13 7" xfId="6090"/>
    <cellStyle name="Currency 2 3 13 7 2" xfId="6091"/>
    <cellStyle name="Currency 2 3 13 7 3" xfId="6092"/>
    <cellStyle name="Currency 2 3 13 7 4" xfId="6093"/>
    <cellStyle name="Currency 2 3 13 7 5" xfId="6094"/>
    <cellStyle name="Currency 2 3 13 8" xfId="6095"/>
    <cellStyle name="Currency 2 3 13 8 2" xfId="6096"/>
    <cellStyle name="Currency 2 3 13 8 3" xfId="6097"/>
    <cellStyle name="Currency 2 3 13 8 4" xfId="6098"/>
    <cellStyle name="Currency 2 3 13 8 5" xfId="6099"/>
    <cellStyle name="Currency 2 3 13 9" xfId="6100"/>
    <cellStyle name="Currency 2 3 14" xfId="6101"/>
    <cellStyle name="Currency 2 3 14 10" xfId="6102"/>
    <cellStyle name="Currency 2 3 14 11" xfId="6103"/>
    <cellStyle name="Currency 2 3 14 12" xfId="6104"/>
    <cellStyle name="Currency 2 3 14 13" xfId="6105"/>
    <cellStyle name="Currency 2 3 14 14" xfId="6106"/>
    <cellStyle name="Currency 2 3 14 2" xfId="6107"/>
    <cellStyle name="Currency 2 3 14 2 2" xfId="6108"/>
    <cellStyle name="Currency 2 3 14 2 3" xfId="6109"/>
    <cellStyle name="Currency 2 3 14 2 4" xfId="6110"/>
    <cellStyle name="Currency 2 3 14 2 5" xfId="6111"/>
    <cellStyle name="Currency 2 3 14 3" xfId="6112"/>
    <cellStyle name="Currency 2 3 14 3 2" xfId="6113"/>
    <cellStyle name="Currency 2 3 14 3 3" xfId="6114"/>
    <cellStyle name="Currency 2 3 14 3 4" xfId="6115"/>
    <cellStyle name="Currency 2 3 14 3 5" xfId="6116"/>
    <cellStyle name="Currency 2 3 14 4" xfId="6117"/>
    <cellStyle name="Currency 2 3 14 4 2" xfId="6118"/>
    <cellStyle name="Currency 2 3 14 4 3" xfId="6119"/>
    <cellStyle name="Currency 2 3 14 4 4" xfId="6120"/>
    <cellStyle name="Currency 2 3 14 4 5" xfId="6121"/>
    <cellStyle name="Currency 2 3 14 5" xfId="6122"/>
    <cellStyle name="Currency 2 3 14 5 2" xfId="6123"/>
    <cellStyle name="Currency 2 3 14 5 3" xfId="6124"/>
    <cellStyle name="Currency 2 3 14 5 4" xfId="6125"/>
    <cellStyle name="Currency 2 3 14 5 5" xfId="6126"/>
    <cellStyle name="Currency 2 3 14 6" xfId="6127"/>
    <cellStyle name="Currency 2 3 14 6 2" xfId="6128"/>
    <cellStyle name="Currency 2 3 14 6 3" xfId="6129"/>
    <cellStyle name="Currency 2 3 14 6 4" xfId="6130"/>
    <cellStyle name="Currency 2 3 14 6 5" xfId="6131"/>
    <cellStyle name="Currency 2 3 14 7" xfId="6132"/>
    <cellStyle name="Currency 2 3 14 7 2" xfId="6133"/>
    <cellStyle name="Currency 2 3 14 7 3" xfId="6134"/>
    <cellStyle name="Currency 2 3 14 7 4" xfId="6135"/>
    <cellStyle name="Currency 2 3 14 7 5" xfId="6136"/>
    <cellStyle name="Currency 2 3 14 8" xfId="6137"/>
    <cellStyle name="Currency 2 3 14 8 2" xfId="6138"/>
    <cellStyle name="Currency 2 3 14 8 3" xfId="6139"/>
    <cellStyle name="Currency 2 3 14 8 4" xfId="6140"/>
    <cellStyle name="Currency 2 3 14 8 5" xfId="6141"/>
    <cellStyle name="Currency 2 3 14 9" xfId="6142"/>
    <cellStyle name="Currency 2 3 15" xfId="6143"/>
    <cellStyle name="Currency 2 3 15 10" xfId="6144"/>
    <cellStyle name="Currency 2 3 15 11" xfId="6145"/>
    <cellStyle name="Currency 2 3 15 12" xfId="6146"/>
    <cellStyle name="Currency 2 3 15 13" xfId="6147"/>
    <cellStyle name="Currency 2 3 15 14" xfId="6148"/>
    <cellStyle name="Currency 2 3 15 2" xfId="6149"/>
    <cellStyle name="Currency 2 3 15 2 2" xfId="6150"/>
    <cellStyle name="Currency 2 3 15 2 3" xfId="6151"/>
    <cellStyle name="Currency 2 3 15 2 4" xfId="6152"/>
    <cellStyle name="Currency 2 3 15 2 5" xfId="6153"/>
    <cellStyle name="Currency 2 3 15 3" xfId="6154"/>
    <cellStyle name="Currency 2 3 15 3 2" xfId="6155"/>
    <cellStyle name="Currency 2 3 15 3 3" xfId="6156"/>
    <cellStyle name="Currency 2 3 15 3 4" xfId="6157"/>
    <cellStyle name="Currency 2 3 15 3 5" xfId="6158"/>
    <cellStyle name="Currency 2 3 15 4" xfId="6159"/>
    <cellStyle name="Currency 2 3 15 4 2" xfId="6160"/>
    <cellStyle name="Currency 2 3 15 4 3" xfId="6161"/>
    <cellStyle name="Currency 2 3 15 4 4" xfId="6162"/>
    <cellStyle name="Currency 2 3 15 4 5" xfId="6163"/>
    <cellStyle name="Currency 2 3 15 5" xfId="6164"/>
    <cellStyle name="Currency 2 3 15 5 2" xfId="6165"/>
    <cellStyle name="Currency 2 3 15 5 3" xfId="6166"/>
    <cellStyle name="Currency 2 3 15 5 4" xfId="6167"/>
    <cellStyle name="Currency 2 3 15 5 5" xfId="6168"/>
    <cellStyle name="Currency 2 3 15 6" xfId="6169"/>
    <cellStyle name="Currency 2 3 15 6 2" xfId="6170"/>
    <cellStyle name="Currency 2 3 15 6 3" xfId="6171"/>
    <cellStyle name="Currency 2 3 15 6 4" xfId="6172"/>
    <cellStyle name="Currency 2 3 15 6 5" xfId="6173"/>
    <cellStyle name="Currency 2 3 15 7" xfId="6174"/>
    <cellStyle name="Currency 2 3 15 7 2" xfId="6175"/>
    <cellStyle name="Currency 2 3 15 7 3" xfId="6176"/>
    <cellStyle name="Currency 2 3 15 7 4" xfId="6177"/>
    <cellStyle name="Currency 2 3 15 7 5" xfId="6178"/>
    <cellStyle name="Currency 2 3 15 8" xfId="6179"/>
    <cellStyle name="Currency 2 3 15 8 2" xfId="6180"/>
    <cellStyle name="Currency 2 3 15 8 3" xfId="6181"/>
    <cellStyle name="Currency 2 3 15 8 4" xfId="6182"/>
    <cellStyle name="Currency 2 3 15 8 5" xfId="6183"/>
    <cellStyle name="Currency 2 3 15 9" xfId="6184"/>
    <cellStyle name="Currency 2 3 16" xfId="6185"/>
    <cellStyle name="Currency 2 3 16 10" xfId="6186"/>
    <cellStyle name="Currency 2 3 16 11" xfId="6187"/>
    <cellStyle name="Currency 2 3 16 12" xfId="6188"/>
    <cellStyle name="Currency 2 3 16 13" xfId="6189"/>
    <cellStyle name="Currency 2 3 16 14" xfId="6190"/>
    <cellStyle name="Currency 2 3 16 2" xfId="6191"/>
    <cellStyle name="Currency 2 3 16 2 2" xfId="6192"/>
    <cellStyle name="Currency 2 3 16 2 3" xfId="6193"/>
    <cellStyle name="Currency 2 3 16 2 4" xfId="6194"/>
    <cellStyle name="Currency 2 3 16 2 5" xfId="6195"/>
    <cellStyle name="Currency 2 3 16 3" xfId="6196"/>
    <cellStyle name="Currency 2 3 16 3 2" xfId="6197"/>
    <cellStyle name="Currency 2 3 16 3 3" xfId="6198"/>
    <cellStyle name="Currency 2 3 16 3 4" xfId="6199"/>
    <cellStyle name="Currency 2 3 16 3 5" xfId="6200"/>
    <cellStyle name="Currency 2 3 16 4" xfId="6201"/>
    <cellStyle name="Currency 2 3 16 4 2" xfId="6202"/>
    <cellStyle name="Currency 2 3 16 4 3" xfId="6203"/>
    <cellStyle name="Currency 2 3 16 4 4" xfId="6204"/>
    <cellStyle name="Currency 2 3 16 4 5" xfId="6205"/>
    <cellStyle name="Currency 2 3 16 5" xfId="6206"/>
    <cellStyle name="Currency 2 3 16 5 2" xfId="6207"/>
    <cellStyle name="Currency 2 3 16 5 3" xfId="6208"/>
    <cellStyle name="Currency 2 3 16 5 4" xfId="6209"/>
    <cellStyle name="Currency 2 3 16 5 5" xfId="6210"/>
    <cellStyle name="Currency 2 3 16 6" xfId="6211"/>
    <cellStyle name="Currency 2 3 16 6 2" xfId="6212"/>
    <cellStyle name="Currency 2 3 16 6 3" xfId="6213"/>
    <cellStyle name="Currency 2 3 16 6 4" xfId="6214"/>
    <cellStyle name="Currency 2 3 16 6 5" xfId="6215"/>
    <cellStyle name="Currency 2 3 16 7" xfId="6216"/>
    <cellStyle name="Currency 2 3 16 7 2" xfId="6217"/>
    <cellStyle name="Currency 2 3 16 7 3" xfId="6218"/>
    <cellStyle name="Currency 2 3 16 7 4" xfId="6219"/>
    <cellStyle name="Currency 2 3 16 7 5" xfId="6220"/>
    <cellStyle name="Currency 2 3 16 8" xfId="6221"/>
    <cellStyle name="Currency 2 3 16 8 2" xfId="6222"/>
    <cellStyle name="Currency 2 3 16 8 3" xfId="6223"/>
    <cellStyle name="Currency 2 3 16 8 4" xfId="6224"/>
    <cellStyle name="Currency 2 3 16 8 5" xfId="6225"/>
    <cellStyle name="Currency 2 3 16 9" xfId="6226"/>
    <cellStyle name="Currency 2 3 17" xfId="6227"/>
    <cellStyle name="Currency 2 3 17 2" xfId="6228"/>
    <cellStyle name="Currency 2 3 17 3" xfId="6229"/>
    <cellStyle name="Currency 2 3 17 4" xfId="6230"/>
    <cellStyle name="Currency 2 3 17 5" xfId="6231"/>
    <cellStyle name="Currency 2 3 18" xfId="6232"/>
    <cellStyle name="Currency 2 3 18 2" xfId="6233"/>
    <cellStyle name="Currency 2 3 18 3" xfId="6234"/>
    <cellStyle name="Currency 2 3 18 4" xfId="6235"/>
    <cellStyle name="Currency 2 3 18 5" xfId="6236"/>
    <cellStyle name="Currency 2 3 19" xfId="6237"/>
    <cellStyle name="Currency 2 3 19 2" xfId="6238"/>
    <cellStyle name="Currency 2 3 19 3" xfId="6239"/>
    <cellStyle name="Currency 2 3 19 4" xfId="6240"/>
    <cellStyle name="Currency 2 3 19 5" xfId="6241"/>
    <cellStyle name="Currency 2 3 2" xfId="6242"/>
    <cellStyle name="Currency 2 3 2 10" xfId="6243"/>
    <cellStyle name="Currency 2 3 2 11" xfId="6244"/>
    <cellStyle name="Currency 2 3 2 12" xfId="6245"/>
    <cellStyle name="Currency 2 3 2 13" xfId="6246"/>
    <cellStyle name="Currency 2 3 2 14" xfId="6247"/>
    <cellStyle name="Currency 2 3 2 2" xfId="6248"/>
    <cellStyle name="Currency 2 3 2 2 2" xfId="6249"/>
    <cellStyle name="Currency 2 3 2 2 3" xfId="6250"/>
    <cellStyle name="Currency 2 3 2 2 4" xfId="6251"/>
    <cellStyle name="Currency 2 3 2 2 5" xfId="6252"/>
    <cellStyle name="Currency 2 3 2 3" xfId="6253"/>
    <cellStyle name="Currency 2 3 2 3 2" xfId="6254"/>
    <cellStyle name="Currency 2 3 2 3 3" xfId="6255"/>
    <cellStyle name="Currency 2 3 2 3 4" xfId="6256"/>
    <cellStyle name="Currency 2 3 2 3 5" xfId="6257"/>
    <cellStyle name="Currency 2 3 2 4" xfId="6258"/>
    <cellStyle name="Currency 2 3 2 4 2" xfId="6259"/>
    <cellStyle name="Currency 2 3 2 4 3" xfId="6260"/>
    <cellStyle name="Currency 2 3 2 4 4" xfId="6261"/>
    <cellStyle name="Currency 2 3 2 4 5" xfId="6262"/>
    <cellStyle name="Currency 2 3 2 5" xfId="6263"/>
    <cellStyle name="Currency 2 3 2 5 2" xfId="6264"/>
    <cellStyle name="Currency 2 3 2 5 3" xfId="6265"/>
    <cellStyle name="Currency 2 3 2 5 4" xfId="6266"/>
    <cellStyle name="Currency 2 3 2 5 5" xfId="6267"/>
    <cellStyle name="Currency 2 3 2 6" xfId="6268"/>
    <cellStyle name="Currency 2 3 2 6 2" xfId="6269"/>
    <cellStyle name="Currency 2 3 2 6 3" xfId="6270"/>
    <cellStyle name="Currency 2 3 2 6 4" xfId="6271"/>
    <cellStyle name="Currency 2 3 2 6 5" xfId="6272"/>
    <cellStyle name="Currency 2 3 2 7" xfId="6273"/>
    <cellStyle name="Currency 2 3 2 7 2" xfId="6274"/>
    <cellStyle name="Currency 2 3 2 7 3" xfId="6275"/>
    <cellStyle name="Currency 2 3 2 7 4" xfId="6276"/>
    <cellStyle name="Currency 2 3 2 7 5" xfId="6277"/>
    <cellStyle name="Currency 2 3 2 8" xfId="6278"/>
    <cellStyle name="Currency 2 3 2 8 2" xfId="6279"/>
    <cellStyle name="Currency 2 3 2 8 3" xfId="6280"/>
    <cellStyle name="Currency 2 3 2 8 4" xfId="6281"/>
    <cellStyle name="Currency 2 3 2 8 5" xfId="6282"/>
    <cellStyle name="Currency 2 3 2 9" xfId="6283"/>
    <cellStyle name="Currency 2 3 20" xfId="6284"/>
    <cellStyle name="Currency 2 3 20 2" xfId="6285"/>
    <cellStyle name="Currency 2 3 20 3" xfId="6286"/>
    <cellStyle name="Currency 2 3 20 4" xfId="6287"/>
    <cellStyle name="Currency 2 3 20 5" xfId="6288"/>
    <cellStyle name="Currency 2 3 21" xfId="6289"/>
    <cellStyle name="Currency 2 3 21 2" xfId="6290"/>
    <cellStyle name="Currency 2 3 21 3" xfId="6291"/>
    <cellStyle name="Currency 2 3 21 4" xfId="6292"/>
    <cellStyle name="Currency 2 3 21 5" xfId="6293"/>
    <cellStyle name="Currency 2 3 22" xfId="6294"/>
    <cellStyle name="Currency 2 3 22 2" xfId="6295"/>
    <cellStyle name="Currency 2 3 22 3" xfId="6296"/>
    <cellStyle name="Currency 2 3 22 4" xfId="6297"/>
    <cellStyle name="Currency 2 3 22 5" xfId="6298"/>
    <cellStyle name="Currency 2 3 23" xfId="6299"/>
    <cellStyle name="Currency 2 3 23 2" xfId="6300"/>
    <cellStyle name="Currency 2 3 23 3" xfId="6301"/>
    <cellStyle name="Currency 2 3 23 4" xfId="6302"/>
    <cellStyle name="Currency 2 3 23 5" xfId="6303"/>
    <cellStyle name="Currency 2 3 24" xfId="6304"/>
    <cellStyle name="Currency 2 3 25" xfId="6305"/>
    <cellStyle name="Currency 2 3 26" xfId="6306"/>
    <cellStyle name="Currency 2 3 27" xfId="6307"/>
    <cellStyle name="Currency 2 3 28" xfId="6308"/>
    <cellStyle name="Currency 2 3 29" xfId="6309"/>
    <cellStyle name="Currency 2 3 3" xfId="6310"/>
    <cellStyle name="Currency 2 3 3 10" xfId="6311"/>
    <cellStyle name="Currency 2 3 3 11" xfId="6312"/>
    <cellStyle name="Currency 2 3 3 12" xfId="6313"/>
    <cellStyle name="Currency 2 3 3 13" xfId="6314"/>
    <cellStyle name="Currency 2 3 3 14" xfId="6315"/>
    <cellStyle name="Currency 2 3 3 2" xfId="6316"/>
    <cellStyle name="Currency 2 3 3 2 2" xfId="6317"/>
    <cellStyle name="Currency 2 3 3 2 3" xfId="6318"/>
    <cellStyle name="Currency 2 3 3 2 4" xfId="6319"/>
    <cellStyle name="Currency 2 3 3 2 5" xfId="6320"/>
    <cellStyle name="Currency 2 3 3 3" xfId="6321"/>
    <cellStyle name="Currency 2 3 3 3 2" xfId="6322"/>
    <cellStyle name="Currency 2 3 3 3 3" xfId="6323"/>
    <cellStyle name="Currency 2 3 3 3 4" xfId="6324"/>
    <cellStyle name="Currency 2 3 3 3 5" xfId="6325"/>
    <cellStyle name="Currency 2 3 3 4" xfId="6326"/>
    <cellStyle name="Currency 2 3 3 4 2" xfId="6327"/>
    <cellStyle name="Currency 2 3 3 4 3" xfId="6328"/>
    <cellStyle name="Currency 2 3 3 4 4" xfId="6329"/>
    <cellStyle name="Currency 2 3 3 4 5" xfId="6330"/>
    <cellStyle name="Currency 2 3 3 5" xfId="6331"/>
    <cellStyle name="Currency 2 3 3 5 2" xfId="6332"/>
    <cellStyle name="Currency 2 3 3 5 3" xfId="6333"/>
    <cellStyle name="Currency 2 3 3 5 4" xfId="6334"/>
    <cellStyle name="Currency 2 3 3 5 5" xfId="6335"/>
    <cellStyle name="Currency 2 3 3 6" xfId="6336"/>
    <cellStyle name="Currency 2 3 3 6 2" xfId="6337"/>
    <cellStyle name="Currency 2 3 3 6 3" xfId="6338"/>
    <cellStyle name="Currency 2 3 3 6 4" xfId="6339"/>
    <cellStyle name="Currency 2 3 3 6 5" xfId="6340"/>
    <cellStyle name="Currency 2 3 3 7" xfId="6341"/>
    <cellStyle name="Currency 2 3 3 7 2" xfId="6342"/>
    <cellStyle name="Currency 2 3 3 7 3" xfId="6343"/>
    <cellStyle name="Currency 2 3 3 7 4" xfId="6344"/>
    <cellStyle name="Currency 2 3 3 7 5" xfId="6345"/>
    <cellStyle name="Currency 2 3 3 8" xfId="6346"/>
    <cellStyle name="Currency 2 3 3 8 2" xfId="6347"/>
    <cellStyle name="Currency 2 3 3 8 3" xfId="6348"/>
    <cellStyle name="Currency 2 3 3 8 4" xfId="6349"/>
    <cellStyle name="Currency 2 3 3 8 5" xfId="6350"/>
    <cellStyle name="Currency 2 3 3 9" xfId="6351"/>
    <cellStyle name="Currency 2 3 4" xfId="6352"/>
    <cellStyle name="Currency 2 3 4 10" xfId="6353"/>
    <cellStyle name="Currency 2 3 4 11" xfId="6354"/>
    <cellStyle name="Currency 2 3 4 12" xfId="6355"/>
    <cellStyle name="Currency 2 3 4 13" xfId="6356"/>
    <cellStyle name="Currency 2 3 4 14" xfId="6357"/>
    <cellStyle name="Currency 2 3 4 2" xfId="6358"/>
    <cellStyle name="Currency 2 3 4 2 2" xfId="6359"/>
    <cellStyle name="Currency 2 3 4 2 3" xfId="6360"/>
    <cellStyle name="Currency 2 3 4 2 4" xfId="6361"/>
    <cellStyle name="Currency 2 3 4 2 5" xfId="6362"/>
    <cellStyle name="Currency 2 3 4 3" xfId="6363"/>
    <cellStyle name="Currency 2 3 4 3 2" xfId="6364"/>
    <cellStyle name="Currency 2 3 4 3 3" xfId="6365"/>
    <cellStyle name="Currency 2 3 4 3 4" xfId="6366"/>
    <cellStyle name="Currency 2 3 4 3 5" xfId="6367"/>
    <cellStyle name="Currency 2 3 4 4" xfId="6368"/>
    <cellStyle name="Currency 2 3 4 4 2" xfId="6369"/>
    <cellStyle name="Currency 2 3 4 4 3" xfId="6370"/>
    <cellStyle name="Currency 2 3 4 4 4" xfId="6371"/>
    <cellStyle name="Currency 2 3 4 4 5" xfId="6372"/>
    <cellStyle name="Currency 2 3 4 5" xfId="6373"/>
    <cellStyle name="Currency 2 3 4 5 2" xfId="6374"/>
    <cellStyle name="Currency 2 3 4 5 3" xfId="6375"/>
    <cellStyle name="Currency 2 3 4 5 4" xfId="6376"/>
    <cellStyle name="Currency 2 3 4 5 5" xfId="6377"/>
    <cellStyle name="Currency 2 3 4 6" xfId="6378"/>
    <cellStyle name="Currency 2 3 4 6 2" xfId="6379"/>
    <cellStyle name="Currency 2 3 4 6 3" xfId="6380"/>
    <cellStyle name="Currency 2 3 4 6 4" xfId="6381"/>
    <cellStyle name="Currency 2 3 4 6 5" xfId="6382"/>
    <cellStyle name="Currency 2 3 4 7" xfId="6383"/>
    <cellStyle name="Currency 2 3 4 7 2" xfId="6384"/>
    <cellStyle name="Currency 2 3 4 7 3" xfId="6385"/>
    <cellStyle name="Currency 2 3 4 7 4" xfId="6386"/>
    <cellStyle name="Currency 2 3 4 7 5" xfId="6387"/>
    <cellStyle name="Currency 2 3 4 8" xfId="6388"/>
    <cellStyle name="Currency 2 3 4 8 2" xfId="6389"/>
    <cellStyle name="Currency 2 3 4 8 3" xfId="6390"/>
    <cellStyle name="Currency 2 3 4 8 4" xfId="6391"/>
    <cellStyle name="Currency 2 3 4 8 5" xfId="6392"/>
    <cellStyle name="Currency 2 3 4 9" xfId="6393"/>
    <cellStyle name="Currency 2 3 5" xfId="6394"/>
    <cellStyle name="Currency 2 3 5 10" xfId="6395"/>
    <cellStyle name="Currency 2 3 5 11" xfId="6396"/>
    <cellStyle name="Currency 2 3 5 12" xfId="6397"/>
    <cellStyle name="Currency 2 3 5 13" xfId="6398"/>
    <cellStyle name="Currency 2 3 5 14" xfId="6399"/>
    <cellStyle name="Currency 2 3 5 2" xfId="6400"/>
    <cellStyle name="Currency 2 3 5 2 2" xfId="6401"/>
    <cellStyle name="Currency 2 3 5 2 3" xfId="6402"/>
    <cellStyle name="Currency 2 3 5 2 4" xfId="6403"/>
    <cellStyle name="Currency 2 3 5 2 5" xfId="6404"/>
    <cellStyle name="Currency 2 3 5 3" xfId="6405"/>
    <cellStyle name="Currency 2 3 5 3 2" xfId="6406"/>
    <cellStyle name="Currency 2 3 5 3 3" xfId="6407"/>
    <cellStyle name="Currency 2 3 5 3 4" xfId="6408"/>
    <cellStyle name="Currency 2 3 5 3 5" xfId="6409"/>
    <cellStyle name="Currency 2 3 5 4" xfId="6410"/>
    <cellStyle name="Currency 2 3 5 4 2" xfId="6411"/>
    <cellStyle name="Currency 2 3 5 4 3" xfId="6412"/>
    <cellStyle name="Currency 2 3 5 4 4" xfId="6413"/>
    <cellStyle name="Currency 2 3 5 4 5" xfId="6414"/>
    <cellStyle name="Currency 2 3 5 5" xfId="6415"/>
    <cellStyle name="Currency 2 3 5 5 2" xfId="6416"/>
    <cellStyle name="Currency 2 3 5 5 3" xfId="6417"/>
    <cellStyle name="Currency 2 3 5 5 4" xfId="6418"/>
    <cellStyle name="Currency 2 3 5 5 5" xfId="6419"/>
    <cellStyle name="Currency 2 3 5 6" xfId="6420"/>
    <cellStyle name="Currency 2 3 5 6 2" xfId="6421"/>
    <cellStyle name="Currency 2 3 5 6 3" xfId="6422"/>
    <cellStyle name="Currency 2 3 5 6 4" xfId="6423"/>
    <cellStyle name="Currency 2 3 5 6 5" xfId="6424"/>
    <cellStyle name="Currency 2 3 5 7" xfId="6425"/>
    <cellStyle name="Currency 2 3 5 7 2" xfId="6426"/>
    <cellStyle name="Currency 2 3 5 7 3" xfId="6427"/>
    <cellStyle name="Currency 2 3 5 7 4" xfId="6428"/>
    <cellStyle name="Currency 2 3 5 7 5" xfId="6429"/>
    <cellStyle name="Currency 2 3 5 8" xfId="6430"/>
    <cellStyle name="Currency 2 3 5 8 2" xfId="6431"/>
    <cellStyle name="Currency 2 3 5 8 3" xfId="6432"/>
    <cellStyle name="Currency 2 3 5 8 4" xfId="6433"/>
    <cellStyle name="Currency 2 3 5 8 5" xfId="6434"/>
    <cellStyle name="Currency 2 3 5 9" xfId="6435"/>
    <cellStyle name="Currency 2 3 6" xfId="6436"/>
    <cellStyle name="Currency 2 3 6 10" xfId="6437"/>
    <cellStyle name="Currency 2 3 6 11" xfId="6438"/>
    <cellStyle name="Currency 2 3 6 12" xfId="6439"/>
    <cellStyle name="Currency 2 3 6 13" xfId="6440"/>
    <cellStyle name="Currency 2 3 6 14" xfId="6441"/>
    <cellStyle name="Currency 2 3 6 2" xfId="6442"/>
    <cellStyle name="Currency 2 3 6 2 2" xfId="6443"/>
    <cellStyle name="Currency 2 3 6 2 3" xfId="6444"/>
    <cellStyle name="Currency 2 3 6 2 4" xfId="6445"/>
    <cellStyle name="Currency 2 3 6 2 5" xfId="6446"/>
    <cellStyle name="Currency 2 3 6 3" xfId="6447"/>
    <cellStyle name="Currency 2 3 6 3 2" xfId="6448"/>
    <cellStyle name="Currency 2 3 6 3 3" xfId="6449"/>
    <cellStyle name="Currency 2 3 6 3 4" xfId="6450"/>
    <cellStyle name="Currency 2 3 6 3 5" xfId="6451"/>
    <cellStyle name="Currency 2 3 6 4" xfId="6452"/>
    <cellStyle name="Currency 2 3 6 4 2" xfId="6453"/>
    <cellStyle name="Currency 2 3 6 4 3" xfId="6454"/>
    <cellStyle name="Currency 2 3 6 4 4" xfId="6455"/>
    <cellStyle name="Currency 2 3 6 4 5" xfId="6456"/>
    <cellStyle name="Currency 2 3 6 5" xfId="6457"/>
    <cellStyle name="Currency 2 3 6 5 2" xfId="6458"/>
    <cellStyle name="Currency 2 3 6 5 3" xfId="6459"/>
    <cellStyle name="Currency 2 3 6 5 4" xfId="6460"/>
    <cellStyle name="Currency 2 3 6 5 5" xfId="6461"/>
    <cellStyle name="Currency 2 3 6 6" xfId="6462"/>
    <cellStyle name="Currency 2 3 6 6 2" xfId="6463"/>
    <cellStyle name="Currency 2 3 6 6 3" xfId="6464"/>
    <cellStyle name="Currency 2 3 6 6 4" xfId="6465"/>
    <cellStyle name="Currency 2 3 6 6 5" xfId="6466"/>
    <cellStyle name="Currency 2 3 6 7" xfId="6467"/>
    <cellStyle name="Currency 2 3 6 7 2" xfId="6468"/>
    <cellStyle name="Currency 2 3 6 7 3" xfId="6469"/>
    <cellStyle name="Currency 2 3 6 7 4" xfId="6470"/>
    <cellStyle name="Currency 2 3 6 7 5" xfId="6471"/>
    <cellStyle name="Currency 2 3 6 8" xfId="6472"/>
    <cellStyle name="Currency 2 3 6 8 2" xfId="6473"/>
    <cellStyle name="Currency 2 3 6 8 3" xfId="6474"/>
    <cellStyle name="Currency 2 3 6 8 4" xfId="6475"/>
    <cellStyle name="Currency 2 3 6 8 5" xfId="6476"/>
    <cellStyle name="Currency 2 3 6 9" xfId="6477"/>
    <cellStyle name="Currency 2 3 7" xfId="6478"/>
    <cellStyle name="Currency 2 3 7 10" xfId="6479"/>
    <cellStyle name="Currency 2 3 7 11" xfId="6480"/>
    <cellStyle name="Currency 2 3 7 12" xfId="6481"/>
    <cellStyle name="Currency 2 3 7 13" xfId="6482"/>
    <cellStyle name="Currency 2 3 7 14" xfId="6483"/>
    <cellStyle name="Currency 2 3 7 2" xfId="6484"/>
    <cellStyle name="Currency 2 3 7 2 2" xfId="6485"/>
    <cellStyle name="Currency 2 3 7 2 3" xfId="6486"/>
    <cellStyle name="Currency 2 3 7 2 4" xfId="6487"/>
    <cellStyle name="Currency 2 3 7 2 5" xfId="6488"/>
    <cellStyle name="Currency 2 3 7 3" xfId="6489"/>
    <cellStyle name="Currency 2 3 7 3 2" xfId="6490"/>
    <cellStyle name="Currency 2 3 7 3 3" xfId="6491"/>
    <cellStyle name="Currency 2 3 7 3 4" xfId="6492"/>
    <cellStyle name="Currency 2 3 7 3 5" xfId="6493"/>
    <cellStyle name="Currency 2 3 7 4" xfId="6494"/>
    <cellStyle name="Currency 2 3 7 4 2" xfId="6495"/>
    <cellStyle name="Currency 2 3 7 4 3" xfId="6496"/>
    <cellStyle name="Currency 2 3 7 4 4" xfId="6497"/>
    <cellStyle name="Currency 2 3 7 4 5" xfId="6498"/>
    <cellStyle name="Currency 2 3 7 5" xfId="6499"/>
    <cellStyle name="Currency 2 3 7 5 2" xfId="6500"/>
    <cellStyle name="Currency 2 3 7 5 3" xfId="6501"/>
    <cellStyle name="Currency 2 3 7 5 4" xfId="6502"/>
    <cellStyle name="Currency 2 3 7 5 5" xfId="6503"/>
    <cellStyle name="Currency 2 3 7 6" xfId="6504"/>
    <cellStyle name="Currency 2 3 7 6 2" xfId="6505"/>
    <cellStyle name="Currency 2 3 7 6 3" xfId="6506"/>
    <cellStyle name="Currency 2 3 7 6 4" xfId="6507"/>
    <cellStyle name="Currency 2 3 7 6 5" xfId="6508"/>
    <cellStyle name="Currency 2 3 7 7" xfId="6509"/>
    <cellStyle name="Currency 2 3 7 7 2" xfId="6510"/>
    <cellStyle name="Currency 2 3 7 7 3" xfId="6511"/>
    <cellStyle name="Currency 2 3 7 7 4" xfId="6512"/>
    <cellStyle name="Currency 2 3 7 7 5" xfId="6513"/>
    <cellStyle name="Currency 2 3 7 8" xfId="6514"/>
    <cellStyle name="Currency 2 3 7 8 2" xfId="6515"/>
    <cellStyle name="Currency 2 3 7 8 3" xfId="6516"/>
    <cellStyle name="Currency 2 3 7 8 4" xfId="6517"/>
    <cellStyle name="Currency 2 3 7 8 5" xfId="6518"/>
    <cellStyle name="Currency 2 3 7 9" xfId="6519"/>
    <cellStyle name="Currency 2 3 8" xfId="6520"/>
    <cellStyle name="Currency 2 3 8 10" xfId="6521"/>
    <cellStyle name="Currency 2 3 8 11" xfId="6522"/>
    <cellStyle name="Currency 2 3 8 12" xfId="6523"/>
    <cellStyle name="Currency 2 3 8 13" xfId="6524"/>
    <cellStyle name="Currency 2 3 8 14" xfId="6525"/>
    <cellStyle name="Currency 2 3 8 2" xfId="6526"/>
    <cellStyle name="Currency 2 3 8 2 2" xfId="6527"/>
    <cellStyle name="Currency 2 3 8 2 3" xfId="6528"/>
    <cellStyle name="Currency 2 3 8 2 4" xfId="6529"/>
    <cellStyle name="Currency 2 3 8 2 5" xfId="6530"/>
    <cellStyle name="Currency 2 3 8 3" xfId="6531"/>
    <cellStyle name="Currency 2 3 8 3 2" xfId="6532"/>
    <cellStyle name="Currency 2 3 8 3 3" xfId="6533"/>
    <cellStyle name="Currency 2 3 8 3 4" xfId="6534"/>
    <cellStyle name="Currency 2 3 8 3 5" xfId="6535"/>
    <cellStyle name="Currency 2 3 8 4" xfId="6536"/>
    <cellStyle name="Currency 2 3 8 4 2" xfId="6537"/>
    <cellStyle name="Currency 2 3 8 4 3" xfId="6538"/>
    <cellStyle name="Currency 2 3 8 4 4" xfId="6539"/>
    <cellStyle name="Currency 2 3 8 4 5" xfId="6540"/>
    <cellStyle name="Currency 2 3 8 5" xfId="6541"/>
    <cellStyle name="Currency 2 3 8 5 2" xfId="6542"/>
    <cellStyle name="Currency 2 3 8 5 3" xfId="6543"/>
    <cellStyle name="Currency 2 3 8 5 4" xfId="6544"/>
    <cellStyle name="Currency 2 3 8 5 5" xfId="6545"/>
    <cellStyle name="Currency 2 3 8 6" xfId="6546"/>
    <cellStyle name="Currency 2 3 8 6 2" xfId="6547"/>
    <cellStyle name="Currency 2 3 8 6 3" xfId="6548"/>
    <cellStyle name="Currency 2 3 8 6 4" xfId="6549"/>
    <cellStyle name="Currency 2 3 8 6 5" xfId="6550"/>
    <cellStyle name="Currency 2 3 8 7" xfId="6551"/>
    <cellStyle name="Currency 2 3 8 7 2" xfId="6552"/>
    <cellStyle name="Currency 2 3 8 7 3" xfId="6553"/>
    <cellStyle name="Currency 2 3 8 7 4" xfId="6554"/>
    <cellStyle name="Currency 2 3 8 7 5" xfId="6555"/>
    <cellStyle name="Currency 2 3 8 8" xfId="6556"/>
    <cellStyle name="Currency 2 3 8 8 2" xfId="6557"/>
    <cellStyle name="Currency 2 3 8 8 3" xfId="6558"/>
    <cellStyle name="Currency 2 3 8 8 4" xfId="6559"/>
    <cellStyle name="Currency 2 3 8 8 5" xfId="6560"/>
    <cellStyle name="Currency 2 3 8 9" xfId="6561"/>
    <cellStyle name="Currency 2 3 9" xfId="6562"/>
    <cellStyle name="Currency 2 3 9 10" xfId="6563"/>
    <cellStyle name="Currency 2 3 9 11" xfId="6564"/>
    <cellStyle name="Currency 2 3 9 12" xfId="6565"/>
    <cellStyle name="Currency 2 3 9 13" xfId="6566"/>
    <cellStyle name="Currency 2 3 9 14" xfId="6567"/>
    <cellStyle name="Currency 2 3 9 2" xfId="6568"/>
    <cellStyle name="Currency 2 3 9 2 2" xfId="6569"/>
    <cellStyle name="Currency 2 3 9 2 3" xfId="6570"/>
    <cellStyle name="Currency 2 3 9 2 4" xfId="6571"/>
    <cellStyle name="Currency 2 3 9 2 5" xfId="6572"/>
    <cellStyle name="Currency 2 3 9 3" xfId="6573"/>
    <cellStyle name="Currency 2 3 9 3 2" xfId="6574"/>
    <cellStyle name="Currency 2 3 9 3 3" xfId="6575"/>
    <cellStyle name="Currency 2 3 9 3 4" xfId="6576"/>
    <cellStyle name="Currency 2 3 9 3 5" xfId="6577"/>
    <cellStyle name="Currency 2 3 9 4" xfId="6578"/>
    <cellStyle name="Currency 2 3 9 4 2" xfId="6579"/>
    <cellStyle name="Currency 2 3 9 4 3" xfId="6580"/>
    <cellStyle name="Currency 2 3 9 4 4" xfId="6581"/>
    <cellStyle name="Currency 2 3 9 4 5" xfId="6582"/>
    <cellStyle name="Currency 2 3 9 5" xfId="6583"/>
    <cellStyle name="Currency 2 3 9 5 2" xfId="6584"/>
    <cellStyle name="Currency 2 3 9 5 3" xfId="6585"/>
    <cellStyle name="Currency 2 3 9 5 4" xfId="6586"/>
    <cellStyle name="Currency 2 3 9 5 5" xfId="6587"/>
    <cellStyle name="Currency 2 3 9 6" xfId="6588"/>
    <cellStyle name="Currency 2 3 9 6 2" xfId="6589"/>
    <cellStyle name="Currency 2 3 9 6 3" xfId="6590"/>
    <cellStyle name="Currency 2 3 9 6 4" xfId="6591"/>
    <cellStyle name="Currency 2 3 9 6 5" xfId="6592"/>
    <cellStyle name="Currency 2 3 9 7" xfId="6593"/>
    <cellStyle name="Currency 2 3 9 7 2" xfId="6594"/>
    <cellStyle name="Currency 2 3 9 7 3" xfId="6595"/>
    <cellStyle name="Currency 2 3 9 7 4" xfId="6596"/>
    <cellStyle name="Currency 2 3 9 7 5" xfId="6597"/>
    <cellStyle name="Currency 2 3 9 8" xfId="6598"/>
    <cellStyle name="Currency 2 3 9 8 2" xfId="6599"/>
    <cellStyle name="Currency 2 3 9 8 3" xfId="6600"/>
    <cellStyle name="Currency 2 3 9 8 4" xfId="6601"/>
    <cellStyle name="Currency 2 3 9 8 5" xfId="6602"/>
    <cellStyle name="Currency 2 3 9 9" xfId="6603"/>
    <cellStyle name="Currency 2 30" xfId="6604"/>
    <cellStyle name="Currency 2 30 10" xfId="6605"/>
    <cellStyle name="Currency 2 30 11" xfId="6606"/>
    <cellStyle name="Currency 2 30 12" xfId="6607"/>
    <cellStyle name="Currency 2 30 13" xfId="6608"/>
    <cellStyle name="Currency 2 30 2" xfId="6609"/>
    <cellStyle name="Currency 2 30 2 2" xfId="6610"/>
    <cellStyle name="Currency 2 30 2 3" xfId="6611"/>
    <cellStyle name="Currency 2 30 2 4" xfId="6612"/>
    <cellStyle name="Currency 2 30 2 5" xfId="6613"/>
    <cellStyle name="Currency 2 30 3" xfId="6614"/>
    <cellStyle name="Currency 2 30 3 2" xfId="6615"/>
    <cellStyle name="Currency 2 30 3 3" xfId="6616"/>
    <cellStyle name="Currency 2 30 3 4" xfId="6617"/>
    <cellStyle name="Currency 2 30 3 5" xfId="6618"/>
    <cellStyle name="Currency 2 30 4" xfId="6619"/>
    <cellStyle name="Currency 2 30 4 2" xfId="6620"/>
    <cellStyle name="Currency 2 30 4 3" xfId="6621"/>
    <cellStyle name="Currency 2 30 4 4" xfId="6622"/>
    <cellStyle name="Currency 2 30 4 5" xfId="6623"/>
    <cellStyle name="Currency 2 30 5" xfId="6624"/>
    <cellStyle name="Currency 2 30 5 2" xfId="6625"/>
    <cellStyle name="Currency 2 30 5 3" xfId="6626"/>
    <cellStyle name="Currency 2 30 5 4" xfId="6627"/>
    <cellStyle name="Currency 2 30 5 5" xfId="6628"/>
    <cellStyle name="Currency 2 30 6" xfId="6629"/>
    <cellStyle name="Currency 2 30 6 2" xfId="6630"/>
    <cellStyle name="Currency 2 30 6 3" xfId="6631"/>
    <cellStyle name="Currency 2 30 6 4" xfId="6632"/>
    <cellStyle name="Currency 2 30 6 5" xfId="6633"/>
    <cellStyle name="Currency 2 30 7" xfId="6634"/>
    <cellStyle name="Currency 2 30 7 2" xfId="6635"/>
    <cellStyle name="Currency 2 30 7 3" xfId="6636"/>
    <cellStyle name="Currency 2 30 7 4" xfId="6637"/>
    <cellStyle name="Currency 2 30 7 5" xfId="6638"/>
    <cellStyle name="Currency 2 30 8" xfId="6639"/>
    <cellStyle name="Currency 2 30 8 2" xfId="6640"/>
    <cellStyle name="Currency 2 30 8 3" xfId="6641"/>
    <cellStyle name="Currency 2 30 8 4" xfId="6642"/>
    <cellStyle name="Currency 2 30 8 5" xfId="6643"/>
    <cellStyle name="Currency 2 30 9" xfId="6644"/>
    <cellStyle name="Currency 2 31" xfId="6645"/>
    <cellStyle name="Currency 2 31 10" xfId="6646"/>
    <cellStyle name="Currency 2 31 11" xfId="6647"/>
    <cellStyle name="Currency 2 31 12" xfId="6648"/>
    <cellStyle name="Currency 2 31 13" xfId="6649"/>
    <cellStyle name="Currency 2 31 2" xfId="6650"/>
    <cellStyle name="Currency 2 31 2 2" xfId="6651"/>
    <cellStyle name="Currency 2 31 2 3" xfId="6652"/>
    <cellStyle name="Currency 2 31 2 4" xfId="6653"/>
    <cellStyle name="Currency 2 31 2 5" xfId="6654"/>
    <cellStyle name="Currency 2 31 3" xfId="6655"/>
    <cellStyle name="Currency 2 31 3 2" xfId="6656"/>
    <cellStyle name="Currency 2 31 3 3" xfId="6657"/>
    <cellStyle name="Currency 2 31 3 4" xfId="6658"/>
    <cellStyle name="Currency 2 31 3 5" xfId="6659"/>
    <cellStyle name="Currency 2 31 4" xfId="6660"/>
    <cellStyle name="Currency 2 31 4 2" xfId="6661"/>
    <cellStyle name="Currency 2 31 4 3" xfId="6662"/>
    <cellStyle name="Currency 2 31 4 4" xfId="6663"/>
    <cellStyle name="Currency 2 31 4 5" xfId="6664"/>
    <cellStyle name="Currency 2 31 5" xfId="6665"/>
    <cellStyle name="Currency 2 31 5 2" xfId="6666"/>
    <cellStyle name="Currency 2 31 5 3" xfId="6667"/>
    <cellStyle name="Currency 2 31 5 4" xfId="6668"/>
    <cellStyle name="Currency 2 31 5 5" xfId="6669"/>
    <cellStyle name="Currency 2 31 6" xfId="6670"/>
    <cellStyle name="Currency 2 31 6 2" xfId="6671"/>
    <cellStyle name="Currency 2 31 6 3" xfId="6672"/>
    <cellStyle name="Currency 2 31 6 4" xfId="6673"/>
    <cellStyle name="Currency 2 31 6 5" xfId="6674"/>
    <cellStyle name="Currency 2 31 7" xfId="6675"/>
    <cellStyle name="Currency 2 31 7 2" xfId="6676"/>
    <cellStyle name="Currency 2 31 7 3" xfId="6677"/>
    <cellStyle name="Currency 2 31 7 4" xfId="6678"/>
    <cellStyle name="Currency 2 31 7 5" xfId="6679"/>
    <cellStyle name="Currency 2 31 8" xfId="6680"/>
    <cellStyle name="Currency 2 31 8 2" xfId="6681"/>
    <cellStyle name="Currency 2 31 8 3" xfId="6682"/>
    <cellStyle name="Currency 2 31 8 4" xfId="6683"/>
    <cellStyle name="Currency 2 31 8 5" xfId="6684"/>
    <cellStyle name="Currency 2 31 9" xfId="6685"/>
    <cellStyle name="Currency 2 32" xfId="6686"/>
    <cellStyle name="Currency 2 32 10" xfId="6687"/>
    <cellStyle name="Currency 2 32 11" xfId="6688"/>
    <cellStyle name="Currency 2 32 12" xfId="6689"/>
    <cellStyle name="Currency 2 32 13" xfId="6690"/>
    <cellStyle name="Currency 2 32 2" xfId="6691"/>
    <cellStyle name="Currency 2 32 2 2" xfId="6692"/>
    <cellStyle name="Currency 2 32 2 3" xfId="6693"/>
    <cellStyle name="Currency 2 32 2 4" xfId="6694"/>
    <cellStyle name="Currency 2 32 2 5" xfId="6695"/>
    <cellStyle name="Currency 2 32 3" xfId="6696"/>
    <cellStyle name="Currency 2 32 3 2" xfId="6697"/>
    <cellStyle name="Currency 2 32 3 3" xfId="6698"/>
    <cellStyle name="Currency 2 32 3 4" xfId="6699"/>
    <cellStyle name="Currency 2 32 3 5" xfId="6700"/>
    <cellStyle name="Currency 2 32 4" xfId="6701"/>
    <cellStyle name="Currency 2 32 4 2" xfId="6702"/>
    <cellStyle name="Currency 2 32 4 3" xfId="6703"/>
    <cellStyle name="Currency 2 32 4 4" xfId="6704"/>
    <cellStyle name="Currency 2 32 4 5" xfId="6705"/>
    <cellStyle name="Currency 2 32 5" xfId="6706"/>
    <cellStyle name="Currency 2 32 5 2" xfId="6707"/>
    <cellStyle name="Currency 2 32 5 3" xfId="6708"/>
    <cellStyle name="Currency 2 32 5 4" xfId="6709"/>
    <cellStyle name="Currency 2 32 5 5" xfId="6710"/>
    <cellStyle name="Currency 2 32 6" xfId="6711"/>
    <cellStyle name="Currency 2 32 6 2" xfId="6712"/>
    <cellStyle name="Currency 2 32 6 3" xfId="6713"/>
    <cellStyle name="Currency 2 32 6 4" xfId="6714"/>
    <cellStyle name="Currency 2 32 6 5" xfId="6715"/>
    <cellStyle name="Currency 2 32 7" xfId="6716"/>
    <cellStyle name="Currency 2 32 7 2" xfId="6717"/>
    <cellStyle name="Currency 2 32 7 3" xfId="6718"/>
    <cellStyle name="Currency 2 32 7 4" xfId="6719"/>
    <cellStyle name="Currency 2 32 7 5" xfId="6720"/>
    <cellStyle name="Currency 2 32 8" xfId="6721"/>
    <cellStyle name="Currency 2 32 8 2" xfId="6722"/>
    <cellStyle name="Currency 2 32 8 3" xfId="6723"/>
    <cellStyle name="Currency 2 32 8 4" xfId="6724"/>
    <cellStyle name="Currency 2 32 8 5" xfId="6725"/>
    <cellStyle name="Currency 2 32 9" xfId="6726"/>
    <cellStyle name="Currency 2 33" xfId="6727"/>
    <cellStyle name="Currency 2 33 10" xfId="6728"/>
    <cellStyle name="Currency 2 33 11" xfId="6729"/>
    <cellStyle name="Currency 2 33 12" xfId="6730"/>
    <cellStyle name="Currency 2 33 13" xfId="6731"/>
    <cellStyle name="Currency 2 33 2" xfId="6732"/>
    <cellStyle name="Currency 2 33 2 2" xfId="6733"/>
    <cellStyle name="Currency 2 33 2 3" xfId="6734"/>
    <cellStyle name="Currency 2 33 2 4" xfId="6735"/>
    <cellStyle name="Currency 2 33 2 5" xfId="6736"/>
    <cellStyle name="Currency 2 33 3" xfId="6737"/>
    <cellStyle name="Currency 2 33 3 2" xfId="6738"/>
    <cellStyle name="Currency 2 33 3 3" xfId="6739"/>
    <cellStyle name="Currency 2 33 3 4" xfId="6740"/>
    <cellStyle name="Currency 2 33 3 5" xfId="6741"/>
    <cellStyle name="Currency 2 33 4" xfId="6742"/>
    <cellStyle name="Currency 2 33 4 2" xfId="6743"/>
    <cellStyle name="Currency 2 33 4 3" xfId="6744"/>
    <cellStyle name="Currency 2 33 4 4" xfId="6745"/>
    <cellStyle name="Currency 2 33 4 5" xfId="6746"/>
    <cellStyle name="Currency 2 33 5" xfId="6747"/>
    <cellStyle name="Currency 2 33 5 2" xfId="6748"/>
    <cellStyle name="Currency 2 33 5 3" xfId="6749"/>
    <cellStyle name="Currency 2 33 5 4" xfId="6750"/>
    <cellStyle name="Currency 2 33 5 5" xfId="6751"/>
    <cellStyle name="Currency 2 33 6" xfId="6752"/>
    <cellStyle name="Currency 2 33 6 2" xfId="6753"/>
    <cellStyle name="Currency 2 33 6 3" xfId="6754"/>
    <cellStyle name="Currency 2 33 6 4" xfId="6755"/>
    <cellStyle name="Currency 2 33 6 5" xfId="6756"/>
    <cellStyle name="Currency 2 33 7" xfId="6757"/>
    <cellStyle name="Currency 2 33 7 2" xfId="6758"/>
    <cellStyle name="Currency 2 33 7 3" xfId="6759"/>
    <cellStyle name="Currency 2 33 7 4" xfId="6760"/>
    <cellStyle name="Currency 2 33 7 5" xfId="6761"/>
    <cellStyle name="Currency 2 33 8" xfId="6762"/>
    <cellStyle name="Currency 2 33 8 2" xfId="6763"/>
    <cellStyle name="Currency 2 33 8 3" xfId="6764"/>
    <cellStyle name="Currency 2 33 8 4" xfId="6765"/>
    <cellStyle name="Currency 2 33 8 5" xfId="6766"/>
    <cellStyle name="Currency 2 33 9" xfId="6767"/>
    <cellStyle name="Currency 2 34" xfId="6768"/>
    <cellStyle name="Currency 2 34 2" xfId="6769"/>
    <cellStyle name="Currency 2 34 3" xfId="6770"/>
    <cellStyle name="Currency 2 34 4" xfId="6771"/>
    <cellStyle name="Currency 2 34 5" xfId="6772"/>
    <cellStyle name="Currency 2 35" xfId="6773"/>
    <cellStyle name="Currency 2 35 2" xfId="6774"/>
    <cellStyle name="Currency 2 35 3" xfId="6775"/>
    <cellStyle name="Currency 2 35 4" xfId="6776"/>
    <cellStyle name="Currency 2 35 5" xfId="6777"/>
    <cellStyle name="Currency 2 36" xfId="6778"/>
    <cellStyle name="Currency 2 36 2" xfId="6779"/>
    <cellStyle name="Currency 2 36 3" xfId="6780"/>
    <cellStyle name="Currency 2 36 4" xfId="6781"/>
    <cellStyle name="Currency 2 36 5" xfId="6782"/>
    <cellStyle name="Currency 2 37" xfId="6783"/>
    <cellStyle name="Currency 2 37 2" xfId="6784"/>
    <cellStyle name="Currency 2 37 3" xfId="6785"/>
    <cellStyle name="Currency 2 37 4" xfId="6786"/>
    <cellStyle name="Currency 2 37 5" xfId="6787"/>
    <cellStyle name="Currency 2 38" xfId="6788"/>
    <cellStyle name="Currency 2 38 2" xfId="6789"/>
    <cellStyle name="Currency 2 38 3" xfId="6790"/>
    <cellStyle name="Currency 2 38 4" xfId="6791"/>
    <cellStyle name="Currency 2 38 5" xfId="6792"/>
    <cellStyle name="Currency 2 39" xfId="6793"/>
    <cellStyle name="Currency 2 39 2" xfId="6794"/>
    <cellStyle name="Currency 2 39 3" xfId="6795"/>
    <cellStyle name="Currency 2 39 4" xfId="6796"/>
    <cellStyle name="Currency 2 39 5" xfId="6797"/>
    <cellStyle name="Currency 2 4" xfId="6798"/>
    <cellStyle name="Currency 2 4 10" xfId="6799"/>
    <cellStyle name="Currency 2 4 10 10" xfId="6800"/>
    <cellStyle name="Currency 2 4 10 11" xfId="6801"/>
    <cellStyle name="Currency 2 4 10 12" xfId="6802"/>
    <cellStyle name="Currency 2 4 10 13" xfId="6803"/>
    <cellStyle name="Currency 2 4 10 14" xfId="6804"/>
    <cellStyle name="Currency 2 4 10 2" xfId="6805"/>
    <cellStyle name="Currency 2 4 10 2 2" xfId="6806"/>
    <cellStyle name="Currency 2 4 10 2 3" xfId="6807"/>
    <cellStyle name="Currency 2 4 10 2 4" xfId="6808"/>
    <cellStyle name="Currency 2 4 10 2 5" xfId="6809"/>
    <cellStyle name="Currency 2 4 10 3" xfId="6810"/>
    <cellStyle name="Currency 2 4 10 3 2" xfId="6811"/>
    <cellStyle name="Currency 2 4 10 3 3" xfId="6812"/>
    <cellStyle name="Currency 2 4 10 3 4" xfId="6813"/>
    <cellStyle name="Currency 2 4 10 3 5" xfId="6814"/>
    <cellStyle name="Currency 2 4 10 4" xfId="6815"/>
    <cellStyle name="Currency 2 4 10 4 2" xfId="6816"/>
    <cellStyle name="Currency 2 4 10 4 3" xfId="6817"/>
    <cellStyle name="Currency 2 4 10 4 4" xfId="6818"/>
    <cellStyle name="Currency 2 4 10 4 5" xfId="6819"/>
    <cellStyle name="Currency 2 4 10 5" xfId="6820"/>
    <cellStyle name="Currency 2 4 10 5 2" xfId="6821"/>
    <cellStyle name="Currency 2 4 10 5 3" xfId="6822"/>
    <cellStyle name="Currency 2 4 10 5 4" xfId="6823"/>
    <cellStyle name="Currency 2 4 10 5 5" xfId="6824"/>
    <cellStyle name="Currency 2 4 10 6" xfId="6825"/>
    <cellStyle name="Currency 2 4 10 6 2" xfId="6826"/>
    <cellStyle name="Currency 2 4 10 6 3" xfId="6827"/>
    <cellStyle name="Currency 2 4 10 6 4" xfId="6828"/>
    <cellStyle name="Currency 2 4 10 6 5" xfId="6829"/>
    <cellStyle name="Currency 2 4 10 7" xfId="6830"/>
    <cellStyle name="Currency 2 4 10 7 2" xfId="6831"/>
    <cellStyle name="Currency 2 4 10 7 3" xfId="6832"/>
    <cellStyle name="Currency 2 4 10 7 4" xfId="6833"/>
    <cellStyle name="Currency 2 4 10 7 5" xfId="6834"/>
    <cellStyle name="Currency 2 4 10 8" xfId="6835"/>
    <cellStyle name="Currency 2 4 10 8 2" xfId="6836"/>
    <cellStyle name="Currency 2 4 10 8 3" xfId="6837"/>
    <cellStyle name="Currency 2 4 10 8 4" xfId="6838"/>
    <cellStyle name="Currency 2 4 10 8 5" xfId="6839"/>
    <cellStyle name="Currency 2 4 10 9" xfId="6840"/>
    <cellStyle name="Currency 2 4 11" xfId="6841"/>
    <cellStyle name="Currency 2 4 11 10" xfId="6842"/>
    <cellStyle name="Currency 2 4 11 11" xfId="6843"/>
    <cellStyle name="Currency 2 4 11 12" xfId="6844"/>
    <cellStyle name="Currency 2 4 11 13" xfId="6845"/>
    <cellStyle name="Currency 2 4 11 14" xfId="6846"/>
    <cellStyle name="Currency 2 4 11 2" xfId="6847"/>
    <cellStyle name="Currency 2 4 11 2 2" xfId="6848"/>
    <cellStyle name="Currency 2 4 11 2 3" xfId="6849"/>
    <cellStyle name="Currency 2 4 11 2 4" xfId="6850"/>
    <cellStyle name="Currency 2 4 11 2 5" xfId="6851"/>
    <cellStyle name="Currency 2 4 11 3" xfId="6852"/>
    <cellStyle name="Currency 2 4 11 3 2" xfId="6853"/>
    <cellStyle name="Currency 2 4 11 3 3" xfId="6854"/>
    <cellStyle name="Currency 2 4 11 3 4" xfId="6855"/>
    <cellStyle name="Currency 2 4 11 3 5" xfId="6856"/>
    <cellStyle name="Currency 2 4 11 4" xfId="6857"/>
    <cellStyle name="Currency 2 4 11 4 2" xfId="6858"/>
    <cellStyle name="Currency 2 4 11 4 3" xfId="6859"/>
    <cellStyle name="Currency 2 4 11 4 4" xfId="6860"/>
    <cellStyle name="Currency 2 4 11 4 5" xfId="6861"/>
    <cellStyle name="Currency 2 4 11 5" xfId="6862"/>
    <cellStyle name="Currency 2 4 11 5 2" xfId="6863"/>
    <cellStyle name="Currency 2 4 11 5 3" xfId="6864"/>
    <cellStyle name="Currency 2 4 11 5 4" xfId="6865"/>
    <cellStyle name="Currency 2 4 11 5 5" xfId="6866"/>
    <cellStyle name="Currency 2 4 11 6" xfId="6867"/>
    <cellStyle name="Currency 2 4 11 6 2" xfId="6868"/>
    <cellStyle name="Currency 2 4 11 6 3" xfId="6869"/>
    <cellStyle name="Currency 2 4 11 6 4" xfId="6870"/>
    <cellStyle name="Currency 2 4 11 6 5" xfId="6871"/>
    <cellStyle name="Currency 2 4 11 7" xfId="6872"/>
    <cellStyle name="Currency 2 4 11 7 2" xfId="6873"/>
    <cellStyle name="Currency 2 4 11 7 3" xfId="6874"/>
    <cellStyle name="Currency 2 4 11 7 4" xfId="6875"/>
    <cellStyle name="Currency 2 4 11 7 5" xfId="6876"/>
    <cellStyle name="Currency 2 4 11 8" xfId="6877"/>
    <cellStyle name="Currency 2 4 11 8 2" xfId="6878"/>
    <cellStyle name="Currency 2 4 11 8 3" xfId="6879"/>
    <cellStyle name="Currency 2 4 11 8 4" xfId="6880"/>
    <cellStyle name="Currency 2 4 11 8 5" xfId="6881"/>
    <cellStyle name="Currency 2 4 11 9" xfId="6882"/>
    <cellStyle name="Currency 2 4 12" xfId="6883"/>
    <cellStyle name="Currency 2 4 12 10" xfId="6884"/>
    <cellStyle name="Currency 2 4 12 11" xfId="6885"/>
    <cellStyle name="Currency 2 4 12 12" xfId="6886"/>
    <cellStyle name="Currency 2 4 12 13" xfId="6887"/>
    <cellStyle name="Currency 2 4 12 14" xfId="6888"/>
    <cellStyle name="Currency 2 4 12 2" xfId="6889"/>
    <cellStyle name="Currency 2 4 12 2 2" xfId="6890"/>
    <cellStyle name="Currency 2 4 12 2 3" xfId="6891"/>
    <cellStyle name="Currency 2 4 12 2 4" xfId="6892"/>
    <cellStyle name="Currency 2 4 12 2 5" xfId="6893"/>
    <cellStyle name="Currency 2 4 12 3" xfId="6894"/>
    <cellStyle name="Currency 2 4 12 3 2" xfId="6895"/>
    <cellStyle name="Currency 2 4 12 3 3" xfId="6896"/>
    <cellStyle name="Currency 2 4 12 3 4" xfId="6897"/>
    <cellStyle name="Currency 2 4 12 3 5" xfId="6898"/>
    <cellStyle name="Currency 2 4 12 4" xfId="6899"/>
    <cellStyle name="Currency 2 4 12 4 2" xfId="6900"/>
    <cellStyle name="Currency 2 4 12 4 3" xfId="6901"/>
    <cellStyle name="Currency 2 4 12 4 4" xfId="6902"/>
    <cellStyle name="Currency 2 4 12 4 5" xfId="6903"/>
    <cellStyle name="Currency 2 4 12 5" xfId="6904"/>
    <cellStyle name="Currency 2 4 12 5 2" xfId="6905"/>
    <cellStyle name="Currency 2 4 12 5 3" xfId="6906"/>
    <cellStyle name="Currency 2 4 12 5 4" xfId="6907"/>
    <cellStyle name="Currency 2 4 12 5 5" xfId="6908"/>
    <cellStyle name="Currency 2 4 12 6" xfId="6909"/>
    <cellStyle name="Currency 2 4 12 6 2" xfId="6910"/>
    <cellStyle name="Currency 2 4 12 6 3" xfId="6911"/>
    <cellStyle name="Currency 2 4 12 6 4" xfId="6912"/>
    <cellStyle name="Currency 2 4 12 6 5" xfId="6913"/>
    <cellStyle name="Currency 2 4 12 7" xfId="6914"/>
    <cellStyle name="Currency 2 4 12 7 2" xfId="6915"/>
    <cellStyle name="Currency 2 4 12 7 3" xfId="6916"/>
    <cellStyle name="Currency 2 4 12 7 4" xfId="6917"/>
    <cellStyle name="Currency 2 4 12 7 5" xfId="6918"/>
    <cellStyle name="Currency 2 4 12 8" xfId="6919"/>
    <cellStyle name="Currency 2 4 12 8 2" xfId="6920"/>
    <cellStyle name="Currency 2 4 12 8 3" xfId="6921"/>
    <cellStyle name="Currency 2 4 12 8 4" xfId="6922"/>
    <cellStyle name="Currency 2 4 12 8 5" xfId="6923"/>
    <cellStyle name="Currency 2 4 12 9" xfId="6924"/>
    <cellStyle name="Currency 2 4 13" xfId="6925"/>
    <cellStyle name="Currency 2 4 13 10" xfId="6926"/>
    <cellStyle name="Currency 2 4 13 11" xfId="6927"/>
    <cellStyle name="Currency 2 4 13 12" xfId="6928"/>
    <cellStyle name="Currency 2 4 13 13" xfId="6929"/>
    <cellStyle name="Currency 2 4 13 14" xfId="6930"/>
    <cellStyle name="Currency 2 4 13 2" xfId="6931"/>
    <cellStyle name="Currency 2 4 13 2 2" xfId="6932"/>
    <cellStyle name="Currency 2 4 13 2 3" xfId="6933"/>
    <cellStyle name="Currency 2 4 13 2 4" xfId="6934"/>
    <cellStyle name="Currency 2 4 13 2 5" xfId="6935"/>
    <cellStyle name="Currency 2 4 13 3" xfId="6936"/>
    <cellStyle name="Currency 2 4 13 3 2" xfId="6937"/>
    <cellStyle name="Currency 2 4 13 3 3" xfId="6938"/>
    <cellStyle name="Currency 2 4 13 3 4" xfId="6939"/>
    <cellStyle name="Currency 2 4 13 3 5" xfId="6940"/>
    <cellStyle name="Currency 2 4 13 4" xfId="6941"/>
    <cellStyle name="Currency 2 4 13 4 2" xfId="6942"/>
    <cellStyle name="Currency 2 4 13 4 3" xfId="6943"/>
    <cellStyle name="Currency 2 4 13 4 4" xfId="6944"/>
    <cellStyle name="Currency 2 4 13 4 5" xfId="6945"/>
    <cellStyle name="Currency 2 4 13 5" xfId="6946"/>
    <cellStyle name="Currency 2 4 13 5 2" xfId="6947"/>
    <cellStyle name="Currency 2 4 13 5 3" xfId="6948"/>
    <cellStyle name="Currency 2 4 13 5 4" xfId="6949"/>
    <cellStyle name="Currency 2 4 13 5 5" xfId="6950"/>
    <cellStyle name="Currency 2 4 13 6" xfId="6951"/>
    <cellStyle name="Currency 2 4 13 6 2" xfId="6952"/>
    <cellStyle name="Currency 2 4 13 6 3" xfId="6953"/>
    <cellStyle name="Currency 2 4 13 6 4" xfId="6954"/>
    <cellStyle name="Currency 2 4 13 6 5" xfId="6955"/>
    <cellStyle name="Currency 2 4 13 7" xfId="6956"/>
    <cellStyle name="Currency 2 4 13 7 2" xfId="6957"/>
    <cellStyle name="Currency 2 4 13 7 3" xfId="6958"/>
    <cellStyle name="Currency 2 4 13 7 4" xfId="6959"/>
    <cellStyle name="Currency 2 4 13 7 5" xfId="6960"/>
    <cellStyle name="Currency 2 4 13 8" xfId="6961"/>
    <cellStyle name="Currency 2 4 13 8 2" xfId="6962"/>
    <cellStyle name="Currency 2 4 13 8 3" xfId="6963"/>
    <cellStyle name="Currency 2 4 13 8 4" xfId="6964"/>
    <cellStyle name="Currency 2 4 13 8 5" xfId="6965"/>
    <cellStyle name="Currency 2 4 13 9" xfId="6966"/>
    <cellStyle name="Currency 2 4 14" xfId="6967"/>
    <cellStyle name="Currency 2 4 14 10" xfId="6968"/>
    <cellStyle name="Currency 2 4 14 11" xfId="6969"/>
    <cellStyle name="Currency 2 4 14 12" xfId="6970"/>
    <cellStyle name="Currency 2 4 14 13" xfId="6971"/>
    <cellStyle name="Currency 2 4 14 14" xfId="6972"/>
    <cellStyle name="Currency 2 4 14 2" xfId="6973"/>
    <cellStyle name="Currency 2 4 14 2 2" xfId="6974"/>
    <cellStyle name="Currency 2 4 14 2 3" xfId="6975"/>
    <cellStyle name="Currency 2 4 14 2 4" xfId="6976"/>
    <cellStyle name="Currency 2 4 14 2 5" xfId="6977"/>
    <cellStyle name="Currency 2 4 14 3" xfId="6978"/>
    <cellStyle name="Currency 2 4 14 3 2" xfId="6979"/>
    <cellStyle name="Currency 2 4 14 3 3" xfId="6980"/>
    <cellStyle name="Currency 2 4 14 3 4" xfId="6981"/>
    <cellStyle name="Currency 2 4 14 3 5" xfId="6982"/>
    <cellStyle name="Currency 2 4 14 4" xfId="6983"/>
    <cellStyle name="Currency 2 4 14 4 2" xfId="6984"/>
    <cellStyle name="Currency 2 4 14 4 3" xfId="6985"/>
    <cellStyle name="Currency 2 4 14 4 4" xfId="6986"/>
    <cellStyle name="Currency 2 4 14 4 5" xfId="6987"/>
    <cellStyle name="Currency 2 4 14 5" xfId="6988"/>
    <cellStyle name="Currency 2 4 14 5 2" xfId="6989"/>
    <cellStyle name="Currency 2 4 14 5 3" xfId="6990"/>
    <cellStyle name="Currency 2 4 14 5 4" xfId="6991"/>
    <cellStyle name="Currency 2 4 14 5 5" xfId="6992"/>
    <cellStyle name="Currency 2 4 14 6" xfId="6993"/>
    <cellStyle name="Currency 2 4 14 6 2" xfId="6994"/>
    <cellStyle name="Currency 2 4 14 6 3" xfId="6995"/>
    <cellStyle name="Currency 2 4 14 6 4" xfId="6996"/>
    <cellStyle name="Currency 2 4 14 6 5" xfId="6997"/>
    <cellStyle name="Currency 2 4 14 7" xfId="6998"/>
    <cellStyle name="Currency 2 4 14 7 2" xfId="6999"/>
    <cellStyle name="Currency 2 4 14 7 3" xfId="7000"/>
    <cellStyle name="Currency 2 4 14 7 4" xfId="7001"/>
    <cellStyle name="Currency 2 4 14 7 5" xfId="7002"/>
    <cellStyle name="Currency 2 4 14 8" xfId="7003"/>
    <cellStyle name="Currency 2 4 14 8 2" xfId="7004"/>
    <cellStyle name="Currency 2 4 14 8 3" xfId="7005"/>
    <cellStyle name="Currency 2 4 14 8 4" xfId="7006"/>
    <cellStyle name="Currency 2 4 14 8 5" xfId="7007"/>
    <cellStyle name="Currency 2 4 14 9" xfId="7008"/>
    <cellStyle name="Currency 2 4 15" xfId="7009"/>
    <cellStyle name="Currency 2 4 15 10" xfId="7010"/>
    <cellStyle name="Currency 2 4 15 11" xfId="7011"/>
    <cellStyle name="Currency 2 4 15 12" xfId="7012"/>
    <cellStyle name="Currency 2 4 15 13" xfId="7013"/>
    <cellStyle name="Currency 2 4 15 14" xfId="7014"/>
    <cellStyle name="Currency 2 4 15 2" xfId="7015"/>
    <cellStyle name="Currency 2 4 15 2 2" xfId="7016"/>
    <cellStyle name="Currency 2 4 15 2 3" xfId="7017"/>
    <cellStyle name="Currency 2 4 15 2 4" xfId="7018"/>
    <cellStyle name="Currency 2 4 15 2 5" xfId="7019"/>
    <cellStyle name="Currency 2 4 15 3" xfId="7020"/>
    <cellStyle name="Currency 2 4 15 3 2" xfId="7021"/>
    <cellStyle name="Currency 2 4 15 3 3" xfId="7022"/>
    <cellStyle name="Currency 2 4 15 3 4" xfId="7023"/>
    <cellStyle name="Currency 2 4 15 3 5" xfId="7024"/>
    <cellStyle name="Currency 2 4 15 4" xfId="7025"/>
    <cellStyle name="Currency 2 4 15 4 2" xfId="7026"/>
    <cellStyle name="Currency 2 4 15 4 3" xfId="7027"/>
    <cellStyle name="Currency 2 4 15 4 4" xfId="7028"/>
    <cellStyle name="Currency 2 4 15 4 5" xfId="7029"/>
    <cellStyle name="Currency 2 4 15 5" xfId="7030"/>
    <cellStyle name="Currency 2 4 15 5 2" xfId="7031"/>
    <cellStyle name="Currency 2 4 15 5 3" xfId="7032"/>
    <cellStyle name="Currency 2 4 15 5 4" xfId="7033"/>
    <cellStyle name="Currency 2 4 15 5 5" xfId="7034"/>
    <cellStyle name="Currency 2 4 15 6" xfId="7035"/>
    <cellStyle name="Currency 2 4 15 6 2" xfId="7036"/>
    <cellStyle name="Currency 2 4 15 6 3" xfId="7037"/>
    <cellStyle name="Currency 2 4 15 6 4" xfId="7038"/>
    <cellStyle name="Currency 2 4 15 6 5" xfId="7039"/>
    <cellStyle name="Currency 2 4 15 7" xfId="7040"/>
    <cellStyle name="Currency 2 4 15 7 2" xfId="7041"/>
    <cellStyle name="Currency 2 4 15 7 3" xfId="7042"/>
    <cellStyle name="Currency 2 4 15 7 4" xfId="7043"/>
    <cellStyle name="Currency 2 4 15 7 5" xfId="7044"/>
    <cellStyle name="Currency 2 4 15 8" xfId="7045"/>
    <cellStyle name="Currency 2 4 15 8 2" xfId="7046"/>
    <cellStyle name="Currency 2 4 15 8 3" xfId="7047"/>
    <cellStyle name="Currency 2 4 15 8 4" xfId="7048"/>
    <cellStyle name="Currency 2 4 15 8 5" xfId="7049"/>
    <cellStyle name="Currency 2 4 15 9" xfId="7050"/>
    <cellStyle name="Currency 2 4 16" xfId="7051"/>
    <cellStyle name="Currency 2 4 16 10" xfId="7052"/>
    <cellStyle name="Currency 2 4 16 11" xfId="7053"/>
    <cellStyle name="Currency 2 4 16 12" xfId="7054"/>
    <cellStyle name="Currency 2 4 16 13" xfId="7055"/>
    <cellStyle name="Currency 2 4 16 14" xfId="7056"/>
    <cellStyle name="Currency 2 4 16 2" xfId="7057"/>
    <cellStyle name="Currency 2 4 16 2 2" xfId="7058"/>
    <cellStyle name="Currency 2 4 16 2 3" xfId="7059"/>
    <cellStyle name="Currency 2 4 16 2 4" xfId="7060"/>
    <cellStyle name="Currency 2 4 16 2 5" xfId="7061"/>
    <cellStyle name="Currency 2 4 16 3" xfId="7062"/>
    <cellStyle name="Currency 2 4 16 3 2" xfId="7063"/>
    <cellStyle name="Currency 2 4 16 3 3" xfId="7064"/>
    <cellStyle name="Currency 2 4 16 3 4" xfId="7065"/>
    <cellStyle name="Currency 2 4 16 3 5" xfId="7066"/>
    <cellStyle name="Currency 2 4 16 4" xfId="7067"/>
    <cellStyle name="Currency 2 4 16 4 2" xfId="7068"/>
    <cellStyle name="Currency 2 4 16 4 3" xfId="7069"/>
    <cellStyle name="Currency 2 4 16 4 4" xfId="7070"/>
    <cellStyle name="Currency 2 4 16 4 5" xfId="7071"/>
    <cellStyle name="Currency 2 4 16 5" xfId="7072"/>
    <cellStyle name="Currency 2 4 16 5 2" xfId="7073"/>
    <cellStyle name="Currency 2 4 16 5 3" xfId="7074"/>
    <cellStyle name="Currency 2 4 16 5 4" xfId="7075"/>
    <cellStyle name="Currency 2 4 16 5 5" xfId="7076"/>
    <cellStyle name="Currency 2 4 16 6" xfId="7077"/>
    <cellStyle name="Currency 2 4 16 6 2" xfId="7078"/>
    <cellStyle name="Currency 2 4 16 6 3" xfId="7079"/>
    <cellStyle name="Currency 2 4 16 6 4" xfId="7080"/>
    <cellStyle name="Currency 2 4 16 6 5" xfId="7081"/>
    <cellStyle name="Currency 2 4 16 7" xfId="7082"/>
    <cellStyle name="Currency 2 4 16 7 2" xfId="7083"/>
    <cellStyle name="Currency 2 4 16 7 3" xfId="7084"/>
    <cellStyle name="Currency 2 4 16 7 4" xfId="7085"/>
    <cellStyle name="Currency 2 4 16 7 5" xfId="7086"/>
    <cellStyle name="Currency 2 4 16 8" xfId="7087"/>
    <cellStyle name="Currency 2 4 16 8 2" xfId="7088"/>
    <cellStyle name="Currency 2 4 16 8 3" xfId="7089"/>
    <cellStyle name="Currency 2 4 16 8 4" xfId="7090"/>
    <cellStyle name="Currency 2 4 16 8 5" xfId="7091"/>
    <cellStyle name="Currency 2 4 16 9" xfId="7092"/>
    <cellStyle name="Currency 2 4 17" xfId="7093"/>
    <cellStyle name="Currency 2 4 17 2" xfId="7094"/>
    <cellStyle name="Currency 2 4 17 3" xfId="7095"/>
    <cellStyle name="Currency 2 4 17 4" xfId="7096"/>
    <cellStyle name="Currency 2 4 17 5" xfId="7097"/>
    <cellStyle name="Currency 2 4 18" xfId="7098"/>
    <cellStyle name="Currency 2 4 18 2" xfId="7099"/>
    <cellStyle name="Currency 2 4 18 3" xfId="7100"/>
    <cellStyle name="Currency 2 4 18 4" xfId="7101"/>
    <cellStyle name="Currency 2 4 18 5" xfId="7102"/>
    <cellStyle name="Currency 2 4 19" xfId="7103"/>
    <cellStyle name="Currency 2 4 19 2" xfId="7104"/>
    <cellStyle name="Currency 2 4 19 3" xfId="7105"/>
    <cellStyle name="Currency 2 4 19 4" xfId="7106"/>
    <cellStyle name="Currency 2 4 19 5" xfId="7107"/>
    <cellStyle name="Currency 2 4 2" xfId="7108"/>
    <cellStyle name="Currency 2 4 2 10" xfId="7109"/>
    <cellStyle name="Currency 2 4 2 11" xfId="7110"/>
    <cellStyle name="Currency 2 4 2 12" xfId="7111"/>
    <cellStyle name="Currency 2 4 2 13" xfId="7112"/>
    <cellStyle name="Currency 2 4 2 14" xfId="7113"/>
    <cellStyle name="Currency 2 4 2 2" xfId="7114"/>
    <cellStyle name="Currency 2 4 2 2 2" xfId="7115"/>
    <cellStyle name="Currency 2 4 2 2 3" xfId="7116"/>
    <cellStyle name="Currency 2 4 2 2 4" xfId="7117"/>
    <cellStyle name="Currency 2 4 2 2 5" xfId="7118"/>
    <cellStyle name="Currency 2 4 2 3" xfId="7119"/>
    <cellStyle name="Currency 2 4 2 3 2" xfId="7120"/>
    <cellStyle name="Currency 2 4 2 3 3" xfId="7121"/>
    <cellStyle name="Currency 2 4 2 3 4" xfId="7122"/>
    <cellStyle name="Currency 2 4 2 3 5" xfId="7123"/>
    <cellStyle name="Currency 2 4 2 4" xfId="7124"/>
    <cellStyle name="Currency 2 4 2 4 2" xfId="7125"/>
    <cellStyle name="Currency 2 4 2 4 3" xfId="7126"/>
    <cellStyle name="Currency 2 4 2 4 4" xfId="7127"/>
    <cellStyle name="Currency 2 4 2 4 5" xfId="7128"/>
    <cellStyle name="Currency 2 4 2 5" xfId="7129"/>
    <cellStyle name="Currency 2 4 2 5 2" xfId="7130"/>
    <cellStyle name="Currency 2 4 2 5 3" xfId="7131"/>
    <cellStyle name="Currency 2 4 2 5 4" xfId="7132"/>
    <cellStyle name="Currency 2 4 2 5 5" xfId="7133"/>
    <cellStyle name="Currency 2 4 2 6" xfId="7134"/>
    <cellStyle name="Currency 2 4 2 6 2" xfId="7135"/>
    <cellStyle name="Currency 2 4 2 6 3" xfId="7136"/>
    <cellStyle name="Currency 2 4 2 6 4" xfId="7137"/>
    <cellStyle name="Currency 2 4 2 6 5" xfId="7138"/>
    <cellStyle name="Currency 2 4 2 7" xfId="7139"/>
    <cellStyle name="Currency 2 4 2 7 2" xfId="7140"/>
    <cellStyle name="Currency 2 4 2 7 3" xfId="7141"/>
    <cellStyle name="Currency 2 4 2 7 4" xfId="7142"/>
    <cellStyle name="Currency 2 4 2 7 5" xfId="7143"/>
    <cellStyle name="Currency 2 4 2 8" xfId="7144"/>
    <cellStyle name="Currency 2 4 2 8 2" xfId="7145"/>
    <cellStyle name="Currency 2 4 2 8 3" xfId="7146"/>
    <cellStyle name="Currency 2 4 2 8 4" xfId="7147"/>
    <cellStyle name="Currency 2 4 2 8 5" xfId="7148"/>
    <cellStyle name="Currency 2 4 2 9" xfId="7149"/>
    <cellStyle name="Currency 2 4 20" xfId="7150"/>
    <cellStyle name="Currency 2 4 20 2" xfId="7151"/>
    <cellStyle name="Currency 2 4 20 3" xfId="7152"/>
    <cellStyle name="Currency 2 4 20 4" xfId="7153"/>
    <cellStyle name="Currency 2 4 20 5" xfId="7154"/>
    <cellStyle name="Currency 2 4 21" xfId="7155"/>
    <cellStyle name="Currency 2 4 21 2" xfId="7156"/>
    <cellStyle name="Currency 2 4 21 3" xfId="7157"/>
    <cellStyle name="Currency 2 4 21 4" xfId="7158"/>
    <cellStyle name="Currency 2 4 21 5" xfId="7159"/>
    <cellStyle name="Currency 2 4 22" xfId="7160"/>
    <cellStyle name="Currency 2 4 22 2" xfId="7161"/>
    <cellStyle name="Currency 2 4 22 3" xfId="7162"/>
    <cellStyle name="Currency 2 4 22 4" xfId="7163"/>
    <cellStyle name="Currency 2 4 22 5" xfId="7164"/>
    <cellStyle name="Currency 2 4 23" xfId="7165"/>
    <cellStyle name="Currency 2 4 23 2" xfId="7166"/>
    <cellStyle name="Currency 2 4 23 3" xfId="7167"/>
    <cellStyle name="Currency 2 4 23 4" xfId="7168"/>
    <cellStyle name="Currency 2 4 23 5" xfId="7169"/>
    <cellStyle name="Currency 2 4 24" xfId="7170"/>
    <cellStyle name="Currency 2 4 25" xfId="7171"/>
    <cellStyle name="Currency 2 4 26" xfId="7172"/>
    <cellStyle name="Currency 2 4 27" xfId="7173"/>
    <cellStyle name="Currency 2 4 28" xfId="7174"/>
    <cellStyle name="Currency 2 4 29" xfId="7175"/>
    <cellStyle name="Currency 2 4 3" xfId="7176"/>
    <cellStyle name="Currency 2 4 3 10" xfId="7177"/>
    <cellStyle name="Currency 2 4 3 11" xfId="7178"/>
    <cellStyle name="Currency 2 4 3 12" xfId="7179"/>
    <cellStyle name="Currency 2 4 3 13" xfId="7180"/>
    <cellStyle name="Currency 2 4 3 14" xfId="7181"/>
    <cellStyle name="Currency 2 4 3 2" xfId="7182"/>
    <cellStyle name="Currency 2 4 3 2 2" xfId="7183"/>
    <cellStyle name="Currency 2 4 3 2 3" xfId="7184"/>
    <cellStyle name="Currency 2 4 3 2 4" xfId="7185"/>
    <cellStyle name="Currency 2 4 3 2 5" xfId="7186"/>
    <cellStyle name="Currency 2 4 3 3" xfId="7187"/>
    <cellStyle name="Currency 2 4 3 3 2" xfId="7188"/>
    <cellStyle name="Currency 2 4 3 3 3" xfId="7189"/>
    <cellStyle name="Currency 2 4 3 3 4" xfId="7190"/>
    <cellStyle name="Currency 2 4 3 3 5" xfId="7191"/>
    <cellStyle name="Currency 2 4 3 4" xfId="7192"/>
    <cellStyle name="Currency 2 4 3 4 2" xfId="7193"/>
    <cellStyle name="Currency 2 4 3 4 3" xfId="7194"/>
    <cellStyle name="Currency 2 4 3 4 4" xfId="7195"/>
    <cellStyle name="Currency 2 4 3 4 5" xfId="7196"/>
    <cellStyle name="Currency 2 4 3 5" xfId="7197"/>
    <cellStyle name="Currency 2 4 3 5 2" xfId="7198"/>
    <cellStyle name="Currency 2 4 3 5 3" xfId="7199"/>
    <cellStyle name="Currency 2 4 3 5 4" xfId="7200"/>
    <cellStyle name="Currency 2 4 3 5 5" xfId="7201"/>
    <cellStyle name="Currency 2 4 3 6" xfId="7202"/>
    <cellStyle name="Currency 2 4 3 6 2" xfId="7203"/>
    <cellStyle name="Currency 2 4 3 6 3" xfId="7204"/>
    <cellStyle name="Currency 2 4 3 6 4" xfId="7205"/>
    <cellStyle name="Currency 2 4 3 6 5" xfId="7206"/>
    <cellStyle name="Currency 2 4 3 7" xfId="7207"/>
    <cellStyle name="Currency 2 4 3 7 2" xfId="7208"/>
    <cellStyle name="Currency 2 4 3 7 3" xfId="7209"/>
    <cellStyle name="Currency 2 4 3 7 4" xfId="7210"/>
    <cellStyle name="Currency 2 4 3 7 5" xfId="7211"/>
    <cellStyle name="Currency 2 4 3 8" xfId="7212"/>
    <cellStyle name="Currency 2 4 3 8 2" xfId="7213"/>
    <cellStyle name="Currency 2 4 3 8 3" xfId="7214"/>
    <cellStyle name="Currency 2 4 3 8 4" xfId="7215"/>
    <cellStyle name="Currency 2 4 3 8 5" xfId="7216"/>
    <cellStyle name="Currency 2 4 3 9" xfId="7217"/>
    <cellStyle name="Currency 2 4 4" xfId="7218"/>
    <cellStyle name="Currency 2 4 4 10" xfId="7219"/>
    <cellStyle name="Currency 2 4 4 11" xfId="7220"/>
    <cellStyle name="Currency 2 4 4 12" xfId="7221"/>
    <cellStyle name="Currency 2 4 4 13" xfId="7222"/>
    <cellStyle name="Currency 2 4 4 14" xfId="7223"/>
    <cellStyle name="Currency 2 4 4 2" xfId="7224"/>
    <cellStyle name="Currency 2 4 4 2 2" xfId="7225"/>
    <cellStyle name="Currency 2 4 4 2 3" xfId="7226"/>
    <cellStyle name="Currency 2 4 4 2 4" xfId="7227"/>
    <cellStyle name="Currency 2 4 4 2 5" xfId="7228"/>
    <cellStyle name="Currency 2 4 4 3" xfId="7229"/>
    <cellStyle name="Currency 2 4 4 3 2" xfId="7230"/>
    <cellStyle name="Currency 2 4 4 3 3" xfId="7231"/>
    <cellStyle name="Currency 2 4 4 3 4" xfId="7232"/>
    <cellStyle name="Currency 2 4 4 3 5" xfId="7233"/>
    <cellStyle name="Currency 2 4 4 4" xfId="7234"/>
    <cellStyle name="Currency 2 4 4 4 2" xfId="7235"/>
    <cellStyle name="Currency 2 4 4 4 3" xfId="7236"/>
    <cellStyle name="Currency 2 4 4 4 4" xfId="7237"/>
    <cellStyle name="Currency 2 4 4 4 5" xfId="7238"/>
    <cellStyle name="Currency 2 4 4 5" xfId="7239"/>
    <cellStyle name="Currency 2 4 4 5 2" xfId="7240"/>
    <cellStyle name="Currency 2 4 4 5 3" xfId="7241"/>
    <cellStyle name="Currency 2 4 4 5 4" xfId="7242"/>
    <cellStyle name="Currency 2 4 4 5 5" xfId="7243"/>
    <cellStyle name="Currency 2 4 4 6" xfId="7244"/>
    <cellStyle name="Currency 2 4 4 6 2" xfId="7245"/>
    <cellStyle name="Currency 2 4 4 6 3" xfId="7246"/>
    <cellStyle name="Currency 2 4 4 6 4" xfId="7247"/>
    <cellStyle name="Currency 2 4 4 6 5" xfId="7248"/>
    <cellStyle name="Currency 2 4 4 7" xfId="7249"/>
    <cellStyle name="Currency 2 4 4 7 2" xfId="7250"/>
    <cellStyle name="Currency 2 4 4 7 3" xfId="7251"/>
    <cellStyle name="Currency 2 4 4 7 4" xfId="7252"/>
    <cellStyle name="Currency 2 4 4 7 5" xfId="7253"/>
    <cellStyle name="Currency 2 4 4 8" xfId="7254"/>
    <cellStyle name="Currency 2 4 4 8 2" xfId="7255"/>
    <cellStyle name="Currency 2 4 4 8 3" xfId="7256"/>
    <cellStyle name="Currency 2 4 4 8 4" xfId="7257"/>
    <cellStyle name="Currency 2 4 4 8 5" xfId="7258"/>
    <cellStyle name="Currency 2 4 4 9" xfId="7259"/>
    <cellStyle name="Currency 2 4 5" xfId="7260"/>
    <cellStyle name="Currency 2 4 5 10" xfId="7261"/>
    <cellStyle name="Currency 2 4 5 11" xfId="7262"/>
    <cellStyle name="Currency 2 4 5 12" xfId="7263"/>
    <cellStyle name="Currency 2 4 5 13" xfId="7264"/>
    <cellStyle name="Currency 2 4 5 14" xfId="7265"/>
    <cellStyle name="Currency 2 4 5 2" xfId="7266"/>
    <cellStyle name="Currency 2 4 5 2 2" xfId="7267"/>
    <cellStyle name="Currency 2 4 5 2 3" xfId="7268"/>
    <cellStyle name="Currency 2 4 5 2 4" xfId="7269"/>
    <cellStyle name="Currency 2 4 5 2 5" xfId="7270"/>
    <cellStyle name="Currency 2 4 5 3" xfId="7271"/>
    <cellStyle name="Currency 2 4 5 3 2" xfId="7272"/>
    <cellStyle name="Currency 2 4 5 3 3" xfId="7273"/>
    <cellStyle name="Currency 2 4 5 3 4" xfId="7274"/>
    <cellStyle name="Currency 2 4 5 3 5" xfId="7275"/>
    <cellStyle name="Currency 2 4 5 4" xfId="7276"/>
    <cellStyle name="Currency 2 4 5 4 2" xfId="7277"/>
    <cellStyle name="Currency 2 4 5 4 3" xfId="7278"/>
    <cellStyle name="Currency 2 4 5 4 4" xfId="7279"/>
    <cellStyle name="Currency 2 4 5 4 5" xfId="7280"/>
    <cellStyle name="Currency 2 4 5 5" xfId="7281"/>
    <cellStyle name="Currency 2 4 5 5 2" xfId="7282"/>
    <cellStyle name="Currency 2 4 5 5 3" xfId="7283"/>
    <cellStyle name="Currency 2 4 5 5 4" xfId="7284"/>
    <cellStyle name="Currency 2 4 5 5 5" xfId="7285"/>
    <cellStyle name="Currency 2 4 5 6" xfId="7286"/>
    <cellStyle name="Currency 2 4 5 6 2" xfId="7287"/>
    <cellStyle name="Currency 2 4 5 6 3" xfId="7288"/>
    <cellStyle name="Currency 2 4 5 6 4" xfId="7289"/>
    <cellStyle name="Currency 2 4 5 6 5" xfId="7290"/>
    <cellStyle name="Currency 2 4 5 7" xfId="7291"/>
    <cellStyle name="Currency 2 4 5 7 2" xfId="7292"/>
    <cellStyle name="Currency 2 4 5 7 3" xfId="7293"/>
    <cellStyle name="Currency 2 4 5 7 4" xfId="7294"/>
    <cellStyle name="Currency 2 4 5 7 5" xfId="7295"/>
    <cellStyle name="Currency 2 4 5 8" xfId="7296"/>
    <cellStyle name="Currency 2 4 5 8 2" xfId="7297"/>
    <cellStyle name="Currency 2 4 5 8 3" xfId="7298"/>
    <cellStyle name="Currency 2 4 5 8 4" xfId="7299"/>
    <cellStyle name="Currency 2 4 5 8 5" xfId="7300"/>
    <cellStyle name="Currency 2 4 5 9" xfId="7301"/>
    <cellStyle name="Currency 2 4 6" xfId="7302"/>
    <cellStyle name="Currency 2 4 6 10" xfId="7303"/>
    <cellStyle name="Currency 2 4 6 11" xfId="7304"/>
    <cellStyle name="Currency 2 4 6 12" xfId="7305"/>
    <cellStyle name="Currency 2 4 6 13" xfId="7306"/>
    <cellStyle name="Currency 2 4 6 14" xfId="7307"/>
    <cellStyle name="Currency 2 4 6 2" xfId="7308"/>
    <cellStyle name="Currency 2 4 6 2 2" xfId="7309"/>
    <cellStyle name="Currency 2 4 6 2 3" xfId="7310"/>
    <cellStyle name="Currency 2 4 6 2 4" xfId="7311"/>
    <cellStyle name="Currency 2 4 6 2 5" xfId="7312"/>
    <cellStyle name="Currency 2 4 6 3" xfId="7313"/>
    <cellStyle name="Currency 2 4 6 3 2" xfId="7314"/>
    <cellStyle name="Currency 2 4 6 3 3" xfId="7315"/>
    <cellStyle name="Currency 2 4 6 3 4" xfId="7316"/>
    <cellStyle name="Currency 2 4 6 3 5" xfId="7317"/>
    <cellStyle name="Currency 2 4 6 4" xfId="7318"/>
    <cellStyle name="Currency 2 4 6 4 2" xfId="7319"/>
    <cellStyle name="Currency 2 4 6 4 3" xfId="7320"/>
    <cellStyle name="Currency 2 4 6 4 4" xfId="7321"/>
    <cellStyle name="Currency 2 4 6 4 5" xfId="7322"/>
    <cellStyle name="Currency 2 4 6 5" xfId="7323"/>
    <cellStyle name="Currency 2 4 6 5 2" xfId="7324"/>
    <cellStyle name="Currency 2 4 6 5 3" xfId="7325"/>
    <cellStyle name="Currency 2 4 6 5 4" xfId="7326"/>
    <cellStyle name="Currency 2 4 6 5 5" xfId="7327"/>
    <cellStyle name="Currency 2 4 6 6" xfId="7328"/>
    <cellStyle name="Currency 2 4 6 6 2" xfId="7329"/>
    <cellStyle name="Currency 2 4 6 6 3" xfId="7330"/>
    <cellStyle name="Currency 2 4 6 6 4" xfId="7331"/>
    <cellStyle name="Currency 2 4 6 6 5" xfId="7332"/>
    <cellStyle name="Currency 2 4 6 7" xfId="7333"/>
    <cellStyle name="Currency 2 4 6 7 2" xfId="7334"/>
    <cellStyle name="Currency 2 4 6 7 3" xfId="7335"/>
    <cellStyle name="Currency 2 4 6 7 4" xfId="7336"/>
    <cellStyle name="Currency 2 4 6 7 5" xfId="7337"/>
    <cellStyle name="Currency 2 4 6 8" xfId="7338"/>
    <cellStyle name="Currency 2 4 6 8 2" xfId="7339"/>
    <cellStyle name="Currency 2 4 6 8 3" xfId="7340"/>
    <cellStyle name="Currency 2 4 6 8 4" xfId="7341"/>
    <cellStyle name="Currency 2 4 6 8 5" xfId="7342"/>
    <cellStyle name="Currency 2 4 6 9" xfId="7343"/>
    <cellStyle name="Currency 2 4 7" xfId="7344"/>
    <cellStyle name="Currency 2 4 7 10" xfId="7345"/>
    <cellStyle name="Currency 2 4 7 11" xfId="7346"/>
    <cellStyle name="Currency 2 4 7 12" xfId="7347"/>
    <cellStyle name="Currency 2 4 7 13" xfId="7348"/>
    <cellStyle name="Currency 2 4 7 14" xfId="7349"/>
    <cellStyle name="Currency 2 4 7 2" xfId="7350"/>
    <cellStyle name="Currency 2 4 7 2 2" xfId="7351"/>
    <cellStyle name="Currency 2 4 7 2 3" xfId="7352"/>
    <cellStyle name="Currency 2 4 7 2 4" xfId="7353"/>
    <cellStyle name="Currency 2 4 7 2 5" xfId="7354"/>
    <cellStyle name="Currency 2 4 7 3" xfId="7355"/>
    <cellStyle name="Currency 2 4 7 3 2" xfId="7356"/>
    <cellStyle name="Currency 2 4 7 3 3" xfId="7357"/>
    <cellStyle name="Currency 2 4 7 3 4" xfId="7358"/>
    <cellStyle name="Currency 2 4 7 3 5" xfId="7359"/>
    <cellStyle name="Currency 2 4 7 4" xfId="7360"/>
    <cellStyle name="Currency 2 4 7 4 2" xfId="7361"/>
    <cellStyle name="Currency 2 4 7 4 3" xfId="7362"/>
    <cellStyle name="Currency 2 4 7 4 4" xfId="7363"/>
    <cellStyle name="Currency 2 4 7 4 5" xfId="7364"/>
    <cellStyle name="Currency 2 4 7 5" xfId="7365"/>
    <cellStyle name="Currency 2 4 7 5 2" xfId="7366"/>
    <cellStyle name="Currency 2 4 7 5 3" xfId="7367"/>
    <cellStyle name="Currency 2 4 7 5 4" xfId="7368"/>
    <cellStyle name="Currency 2 4 7 5 5" xfId="7369"/>
    <cellStyle name="Currency 2 4 7 6" xfId="7370"/>
    <cellStyle name="Currency 2 4 7 6 2" xfId="7371"/>
    <cellStyle name="Currency 2 4 7 6 3" xfId="7372"/>
    <cellStyle name="Currency 2 4 7 6 4" xfId="7373"/>
    <cellStyle name="Currency 2 4 7 6 5" xfId="7374"/>
    <cellStyle name="Currency 2 4 7 7" xfId="7375"/>
    <cellStyle name="Currency 2 4 7 7 2" xfId="7376"/>
    <cellStyle name="Currency 2 4 7 7 3" xfId="7377"/>
    <cellStyle name="Currency 2 4 7 7 4" xfId="7378"/>
    <cellStyle name="Currency 2 4 7 7 5" xfId="7379"/>
    <cellStyle name="Currency 2 4 7 8" xfId="7380"/>
    <cellStyle name="Currency 2 4 7 8 2" xfId="7381"/>
    <cellStyle name="Currency 2 4 7 8 3" xfId="7382"/>
    <cellStyle name="Currency 2 4 7 8 4" xfId="7383"/>
    <cellStyle name="Currency 2 4 7 8 5" xfId="7384"/>
    <cellStyle name="Currency 2 4 7 9" xfId="7385"/>
    <cellStyle name="Currency 2 4 8" xfId="7386"/>
    <cellStyle name="Currency 2 4 8 10" xfId="7387"/>
    <cellStyle name="Currency 2 4 8 11" xfId="7388"/>
    <cellStyle name="Currency 2 4 8 12" xfId="7389"/>
    <cellStyle name="Currency 2 4 8 13" xfId="7390"/>
    <cellStyle name="Currency 2 4 8 14" xfId="7391"/>
    <cellStyle name="Currency 2 4 8 2" xfId="7392"/>
    <cellStyle name="Currency 2 4 8 2 2" xfId="7393"/>
    <cellStyle name="Currency 2 4 8 2 3" xfId="7394"/>
    <cellStyle name="Currency 2 4 8 2 4" xfId="7395"/>
    <cellStyle name="Currency 2 4 8 2 5" xfId="7396"/>
    <cellStyle name="Currency 2 4 8 3" xfId="7397"/>
    <cellStyle name="Currency 2 4 8 3 2" xfId="7398"/>
    <cellStyle name="Currency 2 4 8 3 3" xfId="7399"/>
    <cellStyle name="Currency 2 4 8 3 4" xfId="7400"/>
    <cellStyle name="Currency 2 4 8 3 5" xfId="7401"/>
    <cellStyle name="Currency 2 4 8 4" xfId="7402"/>
    <cellStyle name="Currency 2 4 8 4 2" xfId="7403"/>
    <cellStyle name="Currency 2 4 8 4 3" xfId="7404"/>
    <cellStyle name="Currency 2 4 8 4 4" xfId="7405"/>
    <cellStyle name="Currency 2 4 8 4 5" xfId="7406"/>
    <cellStyle name="Currency 2 4 8 5" xfId="7407"/>
    <cellStyle name="Currency 2 4 8 5 2" xfId="7408"/>
    <cellStyle name="Currency 2 4 8 5 3" xfId="7409"/>
    <cellStyle name="Currency 2 4 8 5 4" xfId="7410"/>
    <cellStyle name="Currency 2 4 8 5 5" xfId="7411"/>
    <cellStyle name="Currency 2 4 8 6" xfId="7412"/>
    <cellStyle name="Currency 2 4 8 6 2" xfId="7413"/>
    <cellStyle name="Currency 2 4 8 6 3" xfId="7414"/>
    <cellStyle name="Currency 2 4 8 6 4" xfId="7415"/>
    <cellStyle name="Currency 2 4 8 6 5" xfId="7416"/>
    <cellStyle name="Currency 2 4 8 7" xfId="7417"/>
    <cellStyle name="Currency 2 4 8 7 2" xfId="7418"/>
    <cellStyle name="Currency 2 4 8 7 3" xfId="7419"/>
    <cellStyle name="Currency 2 4 8 7 4" xfId="7420"/>
    <cellStyle name="Currency 2 4 8 7 5" xfId="7421"/>
    <cellStyle name="Currency 2 4 8 8" xfId="7422"/>
    <cellStyle name="Currency 2 4 8 8 2" xfId="7423"/>
    <cellStyle name="Currency 2 4 8 8 3" xfId="7424"/>
    <cellStyle name="Currency 2 4 8 8 4" xfId="7425"/>
    <cellStyle name="Currency 2 4 8 8 5" xfId="7426"/>
    <cellStyle name="Currency 2 4 8 9" xfId="7427"/>
    <cellStyle name="Currency 2 4 9" xfId="7428"/>
    <cellStyle name="Currency 2 4 9 10" xfId="7429"/>
    <cellStyle name="Currency 2 4 9 11" xfId="7430"/>
    <cellStyle name="Currency 2 4 9 12" xfId="7431"/>
    <cellStyle name="Currency 2 4 9 13" xfId="7432"/>
    <cellStyle name="Currency 2 4 9 14" xfId="7433"/>
    <cellStyle name="Currency 2 4 9 2" xfId="7434"/>
    <cellStyle name="Currency 2 4 9 2 2" xfId="7435"/>
    <cellStyle name="Currency 2 4 9 2 3" xfId="7436"/>
    <cellStyle name="Currency 2 4 9 2 4" xfId="7437"/>
    <cellStyle name="Currency 2 4 9 2 5" xfId="7438"/>
    <cellStyle name="Currency 2 4 9 3" xfId="7439"/>
    <cellStyle name="Currency 2 4 9 3 2" xfId="7440"/>
    <cellStyle name="Currency 2 4 9 3 3" xfId="7441"/>
    <cellStyle name="Currency 2 4 9 3 4" xfId="7442"/>
    <cellStyle name="Currency 2 4 9 3 5" xfId="7443"/>
    <cellStyle name="Currency 2 4 9 4" xfId="7444"/>
    <cellStyle name="Currency 2 4 9 4 2" xfId="7445"/>
    <cellStyle name="Currency 2 4 9 4 3" xfId="7446"/>
    <cellStyle name="Currency 2 4 9 4 4" xfId="7447"/>
    <cellStyle name="Currency 2 4 9 4 5" xfId="7448"/>
    <cellStyle name="Currency 2 4 9 5" xfId="7449"/>
    <cellStyle name="Currency 2 4 9 5 2" xfId="7450"/>
    <cellStyle name="Currency 2 4 9 5 3" xfId="7451"/>
    <cellStyle name="Currency 2 4 9 5 4" xfId="7452"/>
    <cellStyle name="Currency 2 4 9 5 5" xfId="7453"/>
    <cellStyle name="Currency 2 4 9 6" xfId="7454"/>
    <cellStyle name="Currency 2 4 9 6 2" xfId="7455"/>
    <cellStyle name="Currency 2 4 9 6 3" xfId="7456"/>
    <cellStyle name="Currency 2 4 9 6 4" xfId="7457"/>
    <cellStyle name="Currency 2 4 9 6 5" xfId="7458"/>
    <cellStyle name="Currency 2 4 9 7" xfId="7459"/>
    <cellStyle name="Currency 2 4 9 7 2" xfId="7460"/>
    <cellStyle name="Currency 2 4 9 7 3" xfId="7461"/>
    <cellStyle name="Currency 2 4 9 7 4" xfId="7462"/>
    <cellStyle name="Currency 2 4 9 7 5" xfId="7463"/>
    <cellStyle name="Currency 2 4 9 8" xfId="7464"/>
    <cellStyle name="Currency 2 4 9 8 2" xfId="7465"/>
    <cellStyle name="Currency 2 4 9 8 3" xfId="7466"/>
    <cellStyle name="Currency 2 4 9 8 4" xfId="7467"/>
    <cellStyle name="Currency 2 4 9 8 5" xfId="7468"/>
    <cellStyle name="Currency 2 4 9 9" xfId="7469"/>
    <cellStyle name="Currency 2 40" xfId="7470"/>
    <cellStyle name="Currency 2 40 2" xfId="7471"/>
    <cellStyle name="Currency 2 40 3" xfId="7472"/>
    <cellStyle name="Currency 2 40 4" xfId="7473"/>
    <cellStyle name="Currency 2 40 5" xfId="7474"/>
    <cellStyle name="Currency 2 41" xfId="7475"/>
    <cellStyle name="Currency 2 42" xfId="7476"/>
    <cellStyle name="Currency 2 43" xfId="7477"/>
    <cellStyle name="Currency 2 44" xfId="7478"/>
    <cellStyle name="Currency 2 45" xfId="7479"/>
    <cellStyle name="Currency 2 46" xfId="7480"/>
    <cellStyle name="Currency 2 47" xfId="7481"/>
    <cellStyle name="Currency 2 5" xfId="7482"/>
    <cellStyle name="Currency 2 5 10" xfId="7483"/>
    <cellStyle name="Currency 2 5 10 10" xfId="7484"/>
    <cellStyle name="Currency 2 5 10 11" xfId="7485"/>
    <cellStyle name="Currency 2 5 10 12" xfId="7486"/>
    <cellStyle name="Currency 2 5 10 13" xfId="7487"/>
    <cellStyle name="Currency 2 5 10 14" xfId="7488"/>
    <cellStyle name="Currency 2 5 10 2" xfId="7489"/>
    <cellStyle name="Currency 2 5 10 2 2" xfId="7490"/>
    <cellStyle name="Currency 2 5 10 2 3" xfId="7491"/>
    <cellStyle name="Currency 2 5 10 2 4" xfId="7492"/>
    <cellStyle name="Currency 2 5 10 2 5" xfId="7493"/>
    <cellStyle name="Currency 2 5 10 3" xfId="7494"/>
    <cellStyle name="Currency 2 5 10 3 2" xfId="7495"/>
    <cellStyle name="Currency 2 5 10 3 3" xfId="7496"/>
    <cellStyle name="Currency 2 5 10 3 4" xfId="7497"/>
    <cellStyle name="Currency 2 5 10 3 5" xfId="7498"/>
    <cellStyle name="Currency 2 5 10 4" xfId="7499"/>
    <cellStyle name="Currency 2 5 10 4 2" xfId="7500"/>
    <cellStyle name="Currency 2 5 10 4 3" xfId="7501"/>
    <cellStyle name="Currency 2 5 10 4 4" xfId="7502"/>
    <cellStyle name="Currency 2 5 10 4 5" xfId="7503"/>
    <cellStyle name="Currency 2 5 10 5" xfId="7504"/>
    <cellStyle name="Currency 2 5 10 5 2" xfId="7505"/>
    <cellStyle name="Currency 2 5 10 5 3" xfId="7506"/>
    <cellStyle name="Currency 2 5 10 5 4" xfId="7507"/>
    <cellStyle name="Currency 2 5 10 5 5" xfId="7508"/>
    <cellStyle name="Currency 2 5 10 6" xfId="7509"/>
    <cellStyle name="Currency 2 5 10 6 2" xfId="7510"/>
    <cellStyle name="Currency 2 5 10 6 3" xfId="7511"/>
    <cellStyle name="Currency 2 5 10 6 4" xfId="7512"/>
    <cellStyle name="Currency 2 5 10 6 5" xfId="7513"/>
    <cellStyle name="Currency 2 5 10 7" xfId="7514"/>
    <cellStyle name="Currency 2 5 10 7 2" xfId="7515"/>
    <cellStyle name="Currency 2 5 10 7 3" xfId="7516"/>
    <cellStyle name="Currency 2 5 10 7 4" xfId="7517"/>
    <cellStyle name="Currency 2 5 10 7 5" xfId="7518"/>
    <cellStyle name="Currency 2 5 10 8" xfId="7519"/>
    <cellStyle name="Currency 2 5 10 8 2" xfId="7520"/>
    <cellStyle name="Currency 2 5 10 8 3" xfId="7521"/>
    <cellStyle name="Currency 2 5 10 8 4" xfId="7522"/>
    <cellStyle name="Currency 2 5 10 8 5" xfId="7523"/>
    <cellStyle name="Currency 2 5 10 9" xfId="7524"/>
    <cellStyle name="Currency 2 5 11" xfId="7525"/>
    <cellStyle name="Currency 2 5 11 10" xfId="7526"/>
    <cellStyle name="Currency 2 5 11 11" xfId="7527"/>
    <cellStyle name="Currency 2 5 11 12" xfId="7528"/>
    <cellStyle name="Currency 2 5 11 13" xfId="7529"/>
    <cellStyle name="Currency 2 5 11 14" xfId="7530"/>
    <cellStyle name="Currency 2 5 11 2" xfId="7531"/>
    <cellStyle name="Currency 2 5 11 2 2" xfId="7532"/>
    <cellStyle name="Currency 2 5 11 2 3" xfId="7533"/>
    <cellStyle name="Currency 2 5 11 2 4" xfId="7534"/>
    <cellStyle name="Currency 2 5 11 2 5" xfId="7535"/>
    <cellStyle name="Currency 2 5 11 3" xfId="7536"/>
    <cellStyle name="Currency 2 5 11 3 2" xfId="7537"/>
    <cellStyle name="Currency 2 5 11 3 3" xfId="7538"/>
    <cellStyle name="Currency 2 5 11 3 4" xfId="7539"/>
    <cellStyle name="Currency 2 5 11 3 5" xfId="7540"/>
    <cellStyle name="Currency 2 5 11 4" xfId="7541"/>
    <cellStyle name="Currency 2 5 11 4 2" xfId="7542"/>
    <cellStyle name="Currency 2 5 11 4 3" xfId="7543"/>
    <cellStyle name="Currency 2 5 11 4 4" xfId="7544"/>
    <cellStyle name="Currency 2 5 11 4 5" xfId="7545"/>
    <cellStyle name="Currency 2 5 11 5" xfId="7546"/>
    <cellStyle name="Currency 2 5 11 5 2" xfId="7547"/>
    <cellStyle name="Currency 2 5 11 5 3" xfId="7548"/>
    <cellStyle name="Currency 2 5 11 5 4" xfId="7549"/>
    <cellStyle name="Currency 2 5 11 5 5" xfId="7550"/>
    <cellStyle name="Currency 2 5 11 6" xfId="7551"/>
    <cellStyle name="Currency 2 5 11 6 2" xfId="7552"/>
    <cellStyle name="Currency 2 5 11 6 3" xfId="7553"/>
    <cellStyle name="Currency 2 5 11 6 4" xfId="7554"/>
    <cellStyle name="Currency 2 5 11 6 5" xfId="7555"/>
    <cellStyle name="Currency 2 5 11 7" xfId="7556"/>
    <cellStyle name="Currency 2 5 11 7 2" xfId="7557"/>
    <cellStyle name="Currency 2 5 11 7 3" xfId="7558"/>
    <cellStyle name="Currency 2 5 11 7 4" xfId="7559"/>
    <cellStyle name="Currency 2 5 11 7 5" xfId="7560"/>
    <cellStyle name="Currency 2 5 11 8" xfId="7561"/>
    <cellStyle name="Currency 2 5 11 8 2" xfId="7562"/>
    <cellStyle name="Currency 2 5 11 8 3" xfId="7563"/>
    <cellStyle name="Currency 2 5 11 8 4" xfId="7564"/>
    <cellStyle name="Currency 2 5 11 8 5" xfId="7565"/>
    <cellStyle name="Currency 2 5 11 9" xfId="7566"/>
    <cellStyle name="Currency 2 5 12" xfId="7567"/>
    <cellStyle name="Currency 2 5 12 10" xfId="7568"/>
    <cellStyle name="Currency 2 5 12 11" xfId="7569"/>
    <cellStyle name="Currency 2 5 12 12" xfId="7570"/>
    <cellStyle name="Currency 2 5 12 13" xfId="7571"/>
    <cellStyle name="Currency 2 5 12 14" xfId="7572"/>
    <cellStyle name="Currency 2 5 12 2" xfId="7573"/>
    <cellStyle name="Currency 2 5 12 2 2" xfId="7574"/>
    <cellStyle name="Currency 2 5 12 2 3" xfId="7575"/>
    <cellStyle name="Currency 2 5 12 2 4" xfId="7576"/>
    <cellStyle name="Currency 2 5 12 2 5" xfId="7577"/>
    <cellStyle name="Currency 2 5 12 3" xfId="7578"/>
    <cellStyle name="Currency 2 5 12 3 2" xfId="7579"/>
    <cellStyle name="Currency 2 5 12 3 3" xfId="7580"/>
    <cellStyle name="Currency 2 5 12 3 4" xfId="7581"/>
    <cellStyle name="Currency 2 5 12 3 5" xfId="7582"/>
    <cellStyle name="Currency 2 5 12 4" xfId="7583"/>
    <cellStyle name="Currency 2 5 12 4 2" xfId="7584"/>
    <cellStyle name="Currency 2 5 12 4 3" xfId="7585"/>
    <cellStyle name="Currency 2 5 12 4 4" xfId="7586"/>
    <cellStyle name="Currency 2 5 12 4 5" xfId="7587"/>
    <cellStyle name="Currency 2 5 12 5" xfId="7588"/>
    <cellStyle name="Currency 2 5 12 5 2" xfId="7589"/>
    <cellStyle name="Currency 2 5 12 5 3" xfId="7590"/>
    <cellStyle name="Currency 2 5 12 5 4" xfId="7591"/>
    <cellStyle name="Currency 2 5 12 5 5" xfId="7592"/>
    <cellStyle name="Currency 2 5 12 6" xfId="7593"/>
    <cellStyle name="Currency 2 5 12 6 2" xfId="7594"/>
    <cellStyle name="Currency 2 5 12 6 3" xfId="7595"/>
    <cellStyle name="Currency 2 5 12 6 4" xfId="7596"/>
    <cellStyle name="Currency 2 5 12 6 5" xfId="7597"/>
    <cellStyle name="Currency 2 5 12 7" xfId="7598"/>
    <cellStyle name="Currency 2 5 12 7 2" xfId="7599"/>
    <cellStyle name="Currency 2 5 12 7 3" xfId="7600"/>
    <cellStyle name="Currency 2 5 12 7 4" xfId="7601"/>
    <cellStyle name="Currency 2 5 12 7 5" xfId="7602"/>
    <cellStyle name="Currency 2 5 12 8" xfId="7603"/>
    <cellStyle name="Currency 2 5 12 8 2" xfId="7604"/>
    <cellStyle name="Currency 2 5 12 8 3" xfId="7605"/>
    <cellStyle name="Currency 2 5 12 8 4" xfId="7606"/>
    <cellStyle name="Currency 2 5 12 8 5" xfId="7607"/>
    <cellStyle name="Currency 2 5 12 9" xfId="7608"/>
    <cellStyle name="Currency 2 5 13" xfId="7609"/>
    <cellStyle name="Currency 2 5 13 10" xfId="7610"/>
    <cellStyle name="Currency 2 5 13 11" xfId="7611"/>
    <cellStyle name="Currency 2 5 13 12" xfId="7612"/>
    <cellStyle name="Currency 2 5 13 13" xfId="7613"/>
    <cellStyle name="Currency 2 5 13 14" xfId="7614"/>
    <cellStyle name="Currency 2 5 13 2" xfId="7615"/>
    <cellStyle name="Currency 2 5 13 2 2" xfId="7616"/>
    <cellStyle name="Currency 2 5 13 2 3" xfId="7617"/>
    <cellStyle name="Currency 2 5 13 2 4" xfId="7618"/>
    <cellStyle name="Currency 2 5 13 2 5" xfId="7619"/>
    <cellStyle name="Currency 2 5 13 3" xfId="7620"/>
    <cellStyle name="Currency 2 5 13 3 2" xfId="7621"/>
    <cellStyle name="Currency 2 5 13 3 3" xfId="7622"/>
    <cellStyle name="Currency 2 5 13 3 4" xfId="7623"/>
    <cellStyle name="Currency 2 5 13 3 5" xfId="7624"/>
    <cellStyle name="Currency 2 5 13 4" xfId="7625"/>
    <cellStyle name="Currency 2 5 13 4 2" xfId="7626"/>
    <cellStyle name="Currency 2 5 13 4 3" xfId="7627"/>
    <cellStyle name="Currency 2 5 13 4 4" xfId="7628"/>
    <cellStyle name="Currency 2 5 13 4 5" xfId="7629"/>
    <cellStyle name="Currency 2 5 13 5" xfId="7630"/>
    <cellStyle name="Currency 2 5 13 5 2" xfId="7631"/>
    <cellStyle name="Currency 2 5 13 5 3" xfId="7632"/>
    <cellStyle name="Currency 2 5 13 5 4" xfId="7633"/>
    <cellStyle name="Currency 2 5 13 5 5" xfId="7634"/>
    <cellStyle name="Currency 2 5 13 6" xfId="7635"/>
    <cellStyle name="Currency 2 5 13 6 2" xfId="7636"/>
    <cellStyle name="Currency 2 5 13 6 3" xfId="7637"/>
    <cellStyle name="Currency 2 5 13 6 4" xfId="7638"/>
    <cellStyle name="Currency 2 5 13 6 5" xfId="7639"/>
    <cellStyle name="Currency 2 5 13 7" xfId="7640"/>
    <cellStyle name="Currency 2 5 13 7 2" xfId="7641"/>
    <cellStyle name="Currency 2 5 13 7 3" xfId="7642"/>
    <cellStyle name="Currency 2 5 13 7 4" xfId="7643"/>
    <cellStyle name="Currency 2 5 13 7 5" xfId="7644"/>
    <cellStyle name="Currency 2 5 13 8" xfId="7645"/>
    <cellStyle name="Currency 2 5 13 8 2" xfId="7646"/>
    <cellStyle name="Currency 2 5 13 8 3" xfId="7647"/>
    <cellStyle name="Currency 2 5 13 8 4" xfId="7648"/>
    <cellStyle name="Currency 2 5 13 8 5" xfId="7649"/>
    <cellStyle name="Currency 2 5 13 9" xfId="7650"/>
    <cellStyle name="Currency 2 5 14" xfId="7651"/>
    <cellStyle name="Currency 2 5 14 10" xfId="7652"/>
    <cellStyle name="Currency 2 5 14 11" xfId="7653"/>
    <cellStyle name="Currency 2 5 14 12" xfId="7654"/>
    <cellStyle name="Currency 2 5 14 13" xfId="7655"/>
    <cellStyle name="Currency 2 5 14 14" xfId="7656"/>
    <cellStyle name="Currency 2 5 14 2" xfId="7657"/>
    <cellStyle name="Currency 2 5 14 2 2" xfId="7658"/>
    <cellStyle name="Currency 2 5 14 2 3" xfId="7659"/>
    <cellStyle name="Currency 2 5 14 2 4" xfId="7660"/>
    <cellStyle name="Currency 2 5 14 2 5" xfId="7661"/>
    <cellStyle name="Currency 2 5 14 3" xfId="7662"/>
    <cellStyle name="Currency 2 5 14 3 2" xfId="7663"/>
    <cellStyle name="Currency 2 5 14 3 3" xfId="7664"/>
    <cellStyle name="Currency 2 5 14 3 4" xfId="7665"/>
    <cellStyle name="Currency 2 5 14 3 5" xfId="7666"/>
    <cellStyle name="Currency 2 5 14 4" xfId="7667"/>
    <cellStyle name="Currency 2 5 14 4 2" xfId="7668"/>
    <cellStyle name="Currency 2 5 14 4 3" xfId="7669"/>
    <cellStyle name="Currency 2 5 14 4 4" xfId="7670"/>
    <cellStyle name="Currency 2 5 14 4 5" xfId="7671"/>
    <cellStyle name="Currency 2 5 14 5" xfId="7672"/>
    <cellStyle name="Currency 2 5 14 5 2" xfId="7673"/>
    <cellStyle name="Currency 2 5 14 5 3" xfId="7674"/>
    <cellStyle name="Currency 2 5 14 5 4" xfId="7675"/>
    <cellStyle name="Currency 2 5 14 5 5" xfId="7676"/>
    <cellStyle name="Currency 2 5 14 6" xfId="7677"/>
    <cellStyle name="Currency 2 5 14 6 2" xfId="7678"/>
    <cellStyle name="Currency 2 5 14 6 3" xfId="7679"/>
    <cellStyle name="Currency 2 5 14 6 4" xfId="7680"/>
    <cellStyle name="Currency 2 5 14 6 5" xfId="7681"/>
    <cellStyle name="Currency 2 5 14 7" xfId="7682"/>
    <cellStyle name="Currency 2 5 14 7 2" xfId="7683"/>
    <cellStyle name="Currency 2 5 14 7 3" xfId="7684"/>
    <cellStyle name="Currency 2 5 14 7 4" xfId="7685"/>
    <cellStyle name="Currency 2 5 14 7 5" xfId="7686"/>
    <cellStyle name="Currency 2 5 14 8" xfId="7687"/>
    <cellStyle name="Currency 2 5 14 8 2" xfId="7688"/>
    <cellStyle name="Currency 2 5 14 8 3" xfId="7689"/>
    <cellStyle name="Currency 2 5 14 8 4" xfId="7690"/>
    <cellStyle name="Currency 2 5 14 8 5" xfId="7691"/>
    <cellStyle name="Currency 2 5 14 9" xfId="7692"/>
    <cellStyle name="Currency 2 5 15" xfId="7693"/>
    <cellStyle name="Currency 2 5 15 10" xfId="7694"/>
    <cellStyle name="Currency 2 5 15 11" xfId="7695"/>
    <cellStyle name="Currency 2 5 15 12" xfId="7696"/>
    <cellStyle name="Currency 2 5 15 13" xfId="7697"/>
    <cellStyle name="Currency 2 5 15 14" xfId="7698"/>
    <cellStyle name="Currency 2 5 15 2" xfId="7699"/>
    <cellStyle name="Currency 2 5 15 2 2" xfId="7700"/>
    <cellStyle name="Currency 2 5 15 2 3" xfId="7701"/>
    <cellStyle name="Currency 2 5 15 2 4" xfId="7702"/>
    <cellStyle name="Currency 2 5 15 2 5" xfId="7703"/>
    <cellStyle name="Currency 2 5 15 3" xfId="7704"/>
    <cellStyle name="Currency 2 5 15 3 2" xfId="7705"/>
    <cellStyle name="Currency 2 5 15 3 3" xfId="7706"/>
    <cellStyle name="Currency 2 5 15 3 4" xfId="7707"/>
    <cellStyle name="Currency 2 5 15 3 5" xfId="7708"/>
    <cellStyle name="Currency 2 5 15 4" xfId="7709"/>
    <cellStyle name="Currency 2 5 15 4 2" xfId="7710"/>
    <cellStyle name="Currency 2 5 15 4 3" xfId="7711"/>
    <cellStyle name="Currency 2 5 15 4 4" xfId="7712"/>
    <cellStyle name="Currency 2 5 15 4 5" xfId="7713"/>
    <cellStyle name="Currency 2 5 15 5" xfId="7714"/>
    <cellStyle name="Currency 2 5 15 5 2" xfId="7715"/>
    <cellStyle name="Currency 2 5 15 5 3" xfId="7716"/>
    <cellStyle name="Currency 2 5 15 5 4" xfId="7717"/>
    <cellStyle name="Currency 2 5 15 5 5" xfId="7718"/>
    <cellStyle name="Currency 2 5 15 6" xfId="7719"/>
    <cellStyle name="Currency 2 5 15 6 2" xfId="7720"/>
    <cellStyle name="Currency 2 5 15 6 3" xfId="7721"/>
    <cellStyle name="Currency 2 5 15 6 4" xfId="7722"/>
    <cellStyle name="Currency 2 5 15 6 5" xfId="7723"/>
    <cellStyle name="Currency 2 5 15 7" xfId="7724"/>
    <cellStyle name="Currency 2 5 15 7 2" xfId="7725"/>
    <cellStyle name="Currency 2 5 15 7 3" xfId="7726"/>
    <cellStyle name="Currency 2 5 15 7 4" xfId="7727"/>
    <cellStyle name="Currency 2 5 15 7 5" xfId="7728"/>
    <cellStyle name="Currency 2 5 15 8" xfId="7729"/>
    <cellStyle name="Currency 2 5 15 8 2" xfId="7730"/>
    <cellStyle name="Currency 2 5 15 8 3" xfId="7731"/>
    <cellStyle name="Currency 2 5 15 8 4" xfId="7732"/>
    <cellStyle name="Currency 2 5 15 8 5" xfId="7733"/>
    <cellStyle name="Currency 2 5 15 9" xfId="7734"/>
    <cellStyle name="Currency 2 5 16" xfId="7735"/>
    <cellStyle name="Currency 2 5 16 10" xfId="7736"/>
    <cellStyle name="Currency 2 5 16 11" xfId="7737"/>
    <cellStyle name="Currency 2 5 16 12" xfId="7738"/>
    <cellStyle name="Currency 2 5 16 13" xfId="7739"/>
    <cellStyle name="Currency 2 5 16 14" xfId="7740"/>
    <cellStyle name="Currency 2 5 16 2" xfId="7741"/>
    <cellStyle name="Currency 2 5 16 2 2" xfId="7742"/>
    <cellStyle name="Currency 2 5 16 2 3" xfId="7743"/>
    <cellStyle name="Currency 2 5 16 2 4" xfId="7744"/>
    <cellStyle name="Currency 2 5 16 2 5" xfId="7745"/>
    <cellStyle name="Currency 2 5 16 3" xfId="7746"/>
    <cellStyle name="Currency 2 5 16 3 2" xfId="7747"/>
    <cellStyle name="Currency 2 5 16 3 3" xfId="7748"/>
    <cellStyle name="Currency 2 5 16 3 4" xfId="7749"/>
    <cellStyle name="Currency 2 5 16 3 5" xfId="7750"/>
    <cellStyle name="Currency 2 5 16 4" xfId="7751"/>
    <cellStyle name="Currency 2 5 16 4 2" xfId="7752"/>
    <cellStyle name="Currency 2 5 16 4 3" xfId="7753"/>
    <cellStyle name="Currency 2 5 16 4 4" xfId="7754"/>
    <cellStyle name="Currency 2 5 16 4 5" xfId="7755"/>
    <cellStyle name="Currency 2 5 16 5" xfId="7756"/>
    <cellStyle name="Currency 2 5 16 5 2" xfId="7757"/>
    <cellStyle name="Currency 2 5 16 5 3" xfId="7758"/>
    <cellStyle name="Currency 2 5 16 5 4" xfId="7759"/>
    <cellStyle name="Currency 2 5 16 5 5" xfId="7760"/>
    <cellStyle name="Currency 2 5 16 6" xfId="7761"/>
    <cellStyle name="Currency 2 5 16 6 2" xfId="7762"/>
    <cellStyle name="Currency 2 5 16 6 3" xfId="7763"/>
    <cellStyle name="Currency 2 5 16 6 4" xfId="7764"/>
    <cellStyle name="Currency 2 5 16 6 5" xfId="7765"/>
    <cellStyle name="Currency 2 5 16 7" xfId="7766"/>
    <cellStyle name="Currency 2 5 16 7 2" xfId="7767"/>
    <cellStyle name="Currency 2 5 16 7 3" xfId="7768"/>
    <cellStyle name="Currency 2 5 16 7 4" xfId="7769"/>
    <cellStyle name="Currency 2 5 16 7 5" xfId="7770"/>
    <cellStyle name="Currency 2 5 16 8" xfId="7771"/>
    <cellStyle name="Currency 2 5 16 8 2" xfId="7772"/>
    <cellStyle name="Currency 2 5 16 8 3" xfId="7773"/>
    <cellStyle name="Currency 2 5 16 8 4" xfId="7774"/>
    <cellStyle name="Currency 2 5 16 8 5" xfId="7775"/>
    <cellStyle name="Currency 2 5 16 9" xfId="7776"/>
    <cellStyle name="Currency 2 5 17" xfId="7777"/>
    <cellStyle name="Currency 2 5 17 2" xfId="7778"/>
    <cellStyle name="Currency 2 5 17 3" xfId="7779"/>
    <cellStyle name="Currency 2 5 17 4" xfId="7780"/>
    <cellStyle name="Currency 2 5 17 5" xfId="7781"/>
    <cellStyle name="Currency 2 5 18" xfId="7782"/>
    <cellStyle name="Currency 2 5 18 2" xfId="7783"/>
    <cellStyle name="Currency 2 5 18 3" xfId="7784"/>
    <cellStyle name="Currency 2 5 18 4" xfId="7785"/>
    <cellStyle name="Currency 2 5 18 5" xfId="7786"/>
    <cellStyle name="Currency 2 5 19" xfId="7787"/>
    <cellStyle name="Currency 2 5 19 2" xfId="7788"/>
    <cellStyle name="Currency 2 5 19 3" xfId="7789"/>
    <cellStyle name="Currency 2 5 19 4" xfId="7790"/>
    <cellStyle name="Currency 2 5 19 5" xfId="7791"/>
    <cellStyle name="Currency 2 5 2" xfId="7792"/>
    <cellStyle name="Currency 2 5 2 10" xfId="7793"/>
    <cellStyle name="Currency 2 5 2 11" xfId="7794"/>
    <cellStyle name="Currency 2 5 2 12" xfId="7795"/>
    <cellStyle name="Currency 2 5 2 13" xfId="7796"/>
    <cellStyle name="Currency 2 5 2 14" xfId="7797"/>
    <cellStyle name="Currency 2 5 2 2" xfId="7798"/>
    <cellStyle name="Currency 2 5 2 2 2" xfId="7799"/>
    <cellStyle name="Currency 2 5 2 2 3" xfId="7800"/>
    <cellStyle name="Currency 2 5 2 2 4" xfId="7801"/>
    <cellStyle name="Currency 2 5 2 2 5" xfId="7802"/>
    <cellStyle name="Currency 2 5 2 3" xfId="7803"/>
    <cellStyle name="Currency 2 5 2 3 2" xfId="7804"/>
    <cellStyle name="Currency 2 5 2 3 3" xfId="7805"/>
    <cellStyle name="Currency 2 5 2 3 4" xfId="7806"/>
    <cellStyle name="Currency 2 5 2 3 5" xfId="7807"/>
    <cellStyle name="Currency 2 5 2 4" xfId="7808"/>
    <cellStyle name="Currency 2 5 2 4 2" xfId="7809"/>
    <cellStyle name="Currency 2 5 2 4 3" xfId="7810"/>
    <cellStyle name="Currency 2 5 2 4 4" xfId="7811"/>
    <cellStyle name="Currency 2 5 2 4 5" xfId="7812"/>
    <cellStyle name="Currency 2 5 2 5" xfId="7813"/>
    <cellStyle name="Currency 2 5 2 5 2" xfId="7814"/>
    <cellStyle name="Currency 2 5 2 5 3" xfId="7815"/>
    <cellStyle name="Currency 2 5 2 5 4" xfId="7816"/>
    <cellStyle name="Currency 2 5 2 5 5" xfId="7817"/>
    <cellStyle name="Currency 2 5 2 6" xfId="7818"/>
    <cellStyle name="Currency 2 5 2 6 2" xfId="7819"/>
    <cellStyle name="Currency 2 5 2 6 3" xfId="7820"/>
    <cellStyle name="Currency 2 5 2 6 4" xfId="7821"/>
    <cellStyle name="Currency 2 5 2 6 5" xfId="7822"/>
    <cellStyle name="Currency 2 5 2 7" xfId="7823"/>
    <cellStyle name="Currency 2 5 2 7 2" xfId="7824"/>
    <cellStyle name="Currency 2 5 2 7 3" xfId="7825"/>
    <cellStyle name="Currency 2 5 2 7 4" xfId="7826"/>
    <cellStyle name="Currency 2 5 2 7 5" xfId="7827"/>
    <cellStyle name="Currency 2 5 2 8" xfId="7828"/>
    <cellStyle name="Currency 2 5 2 8 2" xfId="7829"/>
    <cellStyle name="Currency 2 5 2 8 3" xfId="7830"/>
    <cellStyle name="Currency 2 5 2 8 4" xfId="7831"/>
    <cellStyle name="Currency 2 5 2 8 5" xfId="7832"/>
    <cellStyle name="Currency 2 5 2 9" xfId="7833"/>
    <cellStyle name="Currency 2 5 20" xfId="7834"/>
    <cellStyle name="Currency 2 5 20 2" xfId="7835"/>
    <cellStyle name="Currency 2 5 20 3" xfId="7836"/>
    <cellStyle name="Currency 2 5 20 4" xfId="7837"/>
    <cellStyle name="Currency 2 5 20 5" xfId="7838"/>
    <cellStyle name="Currency 2 5 21" xfId="7839"/>
    <cellStyle name="Currency 2 5 21 2" xfId="7840"/>
    <cellStyle name="Currency 2 5 21 3" xfId="7841"/>
    <cellStyle name="Currency 2 5 21 4" xfId="7842"/>
    <cellStyle name="Currency 2 5 21 5" xfId="7843"/>
    <cellStyle name="Currency 2 5 22" xfId="7844"/>
    <cellStyle name="Currency 2 5 22 2" xfId="7845"/>
    <cellStyle name="Currency 2 5 22 3" xfId="7846"/>
    <cellStyle name="Currency 2 5 22 4" xfId="7847"/>
    <cellStyle name="Currency 2 5 22 5" xfId="7848"/>
    <cellStyle name="Currency 2 5 23" xfId="7849"/>
    <cellStyle name="Currency 2 5 23 2" xfId="7850"/>
    <cellStyle name="Currency 2 5 23 3" xfId="7851"/>
    <cellStyle name="Currency 2 5 23 4" xfId="7852"/>
    <cellStyle name="Currency 2 5 23 5" xfId="7853"/>
    <cellStyle name="Currency 2 5 24" xfId="7854"/>
    <cellStyle name="Currency 2 5 25" xfId="7855"/>
    <cellStyle name="Currency 2 5 26" xfId="7856"/>
    <cellStyle name="Currency 2 5 27" xfId="7857"/>
    <cellStyle name="Currency 2 5 28" xfId="7858"/>
    <cellStyle name="Currency 2 5 29" xfId="7859"/>
    <cellStyle name="Currency 2 5 3" xfId="7860"/>
    <cellStyle name="Currency 2 5 3 10" xfId="7861"/>
    <cellStyle name="Currency 2 5 3 11" xfId="7862"/>
    <cellStyle name="Currency 2 5 3 12" xfId="7863"/>
    <cellStyle name="Currency 2 5 3 13" xfId="7864"/>
    <cellStyle name="Currency 2 5 3 14" xfId="7865"/>
    <cellStyle name="Currency 2 5 3 2" xfId="7866"/>
    <cellStyle name="Currency 2 5 3 2 2" xfId="7867"/>
    <cellStyle name="Currency 2 5 3 2 3" xfId="7868"/>
    <cellStyle name="Currency 2 5 3 2 4" xfId="7869"/>
    <cellStyle name="Currency 2 5 3 2 5" xfId="7870"/>
    <cellStyle name="Currency 2 5 3 3" xfId="7871"/>
    <cellStyle name="Currency 2 5 3 3 2" xfId="7872"/>
    <cellStyle name="Currency 2 5 3 3 3" xfId="7873"/>
    <cellStyle name="Currency 2 5 3 3 4" xfId="7874"/>
    <cellStyle name="Currency 2 5 3 3 5" xfId="7875"/>
    <cellStyle name="Currency 2 5 3 4" xfId="7876"/>
    <cellStyle name="Currency 2 5 3 4 2" xfId="7877"/>
    <cellStyle name="Currency 2 5 3 4 3" xfId="7878"/>
    <cellStyle name="Currency 2 5 3 4 4" xfId="7879"/>
    <cellStyle name="Currency 2 5 3 4 5" xfId="7880"/>
    <cellStyle name="Currency 2 5 3 5" xfId="7881"/>
    <cellStyle name="Currency 2 5 3 5 2" xfId="7882"/>
    <cellStyle name="Currency 2 5 3 5 3" xfId="7883"/>
    <cellStyle name="Currency 2 5 3 5 4" xfId="7884"/>
    <cellStyle name="Currency 2 5 3 5 5" xfId="7885"/>
    <cellStyle name="Currency 2 5 3 6" xfId="7886"/>
    <cellStyle name="Currency 2 5 3 6 2" xfId="7887"/>
    <cellStyle name="Currency 2 5 3 6 3" xfId="7888"/>
    <cellStyle name="Currency 2 5 3 6 4" xfId="7889"/>
    <cellStyle name="Currency 2 5 3 6 5" xfId="7890"/>
    <cellStyle name="Currency 2 5 3 7" xfId="7891"/>
    <cellStyle name="Currency 2 5 3 7 2" xfId="7892"/>
    <cellStyle name="Currency 2 5 3 7 3" xfId="7893"/>
    <cellStyle name="Currency 2 5 3 7 4" xfId="7894"/>
    <cellStyle name="Currency 2 5 3 7 5" xfId="7895"/>
    <cellStyle name="Currency 2 5 3 8" xfId="7896"/>
    <cellStyle name="Currency 2 5 3 8 2" xfId="7897"/>
    <cellStyle name="Currency 2 5 3 8 3" xfId="7898"/>
    <cellStyle name="Currency 2 5 3 8 4" xfId="7899"/>
    <cellStyle name="Currency 2 5 3 8 5" xfId="7900"/>
    <cellStyle name="Currency 2 5 3 9" xfId="7901"/>
    <cellStyle name="Currency 2 5 4" xfId="7902"/>
    <cellStyle name="Currency 2 5 4 10" xfId="7903"/>
    <cellStyle name="Currency 2 5 4 11" xfId="7904"/>
    <cellStyle name="Currency 2 5 4 12" xfId="7905"/>
    <cellStyle name="Currency 2 5 4 13" xfId="7906"/>
    <cellStyle name="Currency 2 5 4 14" xfId="7907"/>
    <cellStyle name="Currency 2 5 4 2" xfId="7908"/>
    <cellStyle name="Currency 2 5 4 2 2" xfId="7909"/>
    <cellStyle name="Currency 2 5 4 2 3" xfId="7910"/>
    <cellStyle name="Currency 2 5 4 2 4" xfId="7911"/>
    <cellStyle name="Currency 2 5 4 2 5" xfId="7912"/>
    <cellStyle name="Currency 2 5 4 3" xfId="7913"/>
    <cellStyle name="Currency 2 5 4 3 2" xfId="7914"/>
    <cellStyle name="Currency 2 5 4 3 3" xfId="7915"/>
    <cellStyle name="Currency 2 5 4 3 4" xfId="7916"/>
    <cellStyle name="Currency 2 5 4 3 5" xfId="7917"/>
    <cellStyle name="Currency 2 5 4 4" xfId="7918"/>
    <cellStyle name="Currency 2 5 4 4 2" xfId="7919"/>
    <cellStyle name="Currency 2 5 4 4 3" xfId="7920"/>
    <cellStyle name="Currency 2 5 4 4 4" xfId="7921"/>
    <cellStyle name="Currency 2 5 4 4 5" xfId="7922"/>
    <cellStyle name="Currency 2 5 4 5" xfId="7923"/>
    <cellStyle name="Currency 2 5 4 5 2" xfId="7924"/>
    <cellStyle name="Currency 2 5 4 5 3" xfId="7925"/>
    <cellStyle name="Currency 2 5 4 5 4" xfId="7926"/>
    <cellStyle name="Currency 2 5 4 5 5" xfId="7927"/>
    <cellStyle name="Currency 2 5 4 6" xfId="7928"/>
    <cellStyle name="Currency 2 5 4 6 2" xfId="7929"/>
    <cellStyle name="Currency 2 5 4 6 3" xfId="7930"/>
    <cellStyle name="Currency 2 5 4 6 4" xfId="7931"/>
    <cellStyle name="Currency 2 5 4 6 5" xfId="7932"/>
    <cellStyle name="Currency 2 5 4 7" xfId="7933"/>
    <cellStyle name="Currency 2 5 4 7 2" xfId="7934"/>
    <cellStyle name="Currency 2 5 4 7 3" xfId="7935"/>
    <cellStyle name="Currency 2 5 4 7 4" xfId="7936"/>
    <cellStyle name="Currency 2 5 4 7 5" xfId="7937"/>
    <cellStyle name="Currency 2 5 4 8" xfId="7938"/>
    <cellStyle name="Currency 2 5 4 8 2" xfId="7939"/>
    <cellStyle name="Currency 2 5 4 8 3" xfId="7940"/>
    <cellStyle name="Currency 2 5 4 8 4" xfId="7941"/>
    <cellStyle name="Currency 2 5 4 8 5" xfId="7942"/>
    <cellStyle name="Currency 2 5 4 9" xfId="7943"/>
    <cellStyle name="Currency 2 5 5" xfId="7944"/>
    <cellStyle name="Currency 2 5 5 10" xfId="7945"/>
    <cellStyle name="Currency 2 5 5 11" xfId="7946"/>
    <cellStyle name="Currency 2 5 5 12" xfId="7947"/>
    <cellStyle name="Currency 2 5 5 13" xfId="7948"/>
    <cellStyle name="Currency 2 5 5 14" xfId="7949"/>
    <cellStyle name="Currency 2 5 5 2" xfId="7950"/>
    <cellStyle name="Currency 2 5 5 2 2" xfId="7951"/>
    <cellStyle name="Currency 2 5 5 2 3" xfId="7952"/>
    <cellStyle name="Currency 2 5 5 2 4" xfId="7953"/>
    <cellStyle name="Currency 2 5 5 2 5" xfId="7954"/>
    <cellStyle name="Currency 2 5 5 3" xfId="7955"/>
    <cellStyle name="Currency 2 5 5 3 2" xfId="7956"/>
    <cellStyle name="Currency 2 5 5 3 3" xfId="7957"/>
    <cellStyle name="Currency 2 5 5 3 4" xfId="7958"/>
    <cellStyle name="Currency 2 5 5 3 5" xfId="7959"/>
    <cellStyle name="Currency 2 5 5 4" xfId="7960"/>
    <cellStyle name="Currency 2 5 5 4 2" xfId="7961"/>
    <cellStyle name="Currency 2 5 5 4 3" xfId="7962"/>
    <cellStyle name="Currency 2 5 5 4 4" xfId="7963"/>
    <cellStyle name="Currency 2 5 5 4 5" xfId="7964"/>
    <cellStyle name="Currency 2 5 5 5" xfId="7965"/>
    <cellStyle name="Currency 2 5 5 5 2" xfId="7966"/>
    <cellStyle name="Currency 2 5 5 5 3" xfId="7967"/>
    <cellStyle name="Currency 2 5 5 5 4" xfId="7968"/>
    <cellStyle name="Currency 2 5 5 5 5" xfId="7969"/>
    <cellStyle name="Currency 2 5 5 6" xfId="7970"/>
    <cellStyle name="Currency 2 5 5 6 2" xfId="7971"/>
    <cellStyle name="Currency 2 5 5 6 3" xfId="7972"/>
    <cellStyle name="Currency 2 5 5 6 4" xfId="7973"/>
    <cellStyle name="Currency 2 5 5 6 5" xfId="7974"/>
    <cellStyle name="Currency 2 5 5 7" xfId="7975"/>
    <cellStyle name="Currency 2 5 5 7 2" xfId="7976"/>
    <cellStyle name="Currency 2 5 5 7 3" xfId="7977"/>
    <cellStyle name="Currency 2 5 5 7 4" xfId="7978"/>
    <cellStyle name="Currency 2 5 5 7 5" xfId="7979"/>
    <cellStyle name="Currency 2 5 5 8" xfId="7980"/>
    <cellStyle name="Currency 2 5 5 8 2" xfId="7981"/>
    <cellStyle name="Currency 2 5 5 8 3" xfId="7982"/>
    <cellStyle name="Currency 2 5 5 8 4" xfId="7983"/>
    <cellStyle name="Currency 2 5 5 8 5" xfId="7984"/>
    <cellStyle name="Currency 2 5 5 9" xfId="7985"/>
    <cellStyle name="Currency 2 5 6" xfId="7986"/>
    <cellStyle name="Currency 2 5 6 10" xfId="7987"/>
    <cellStyle name="Currency 2 5 6 11" xfId="7988"/>
    <cellStyle name="Currency 2 5 6 12" xfId="7989"/>
    <cellStyle name="Currency 2 5 6 13" xfId="7990"/>
    <cellStyle name="Currency 2 5 6 14" xfId="7991"/>
    <cellStyle name="Currency 2 5 6 2" xfId="7992"/>
    <cellStyle name="Currency 2 5 6 2 2" xfId="7993"/>
    <cellStyle name="Currency 2 5 6 2 3" xfId="7994"/>
    <cellStyle name="Currency 2 5 6 2 4" xfId="7995"/>
    <cellStyle name="Currency 2 5 6 2 5" xfId="7996"/>
    <cellStyle name="Currency 2 5 6 3" xfId="7997"/>
    <cellStyle name="Currency 2 5 6 3 2" xfId="7998"/>
    <cellStyle name="Currency 2 5 6 3 3" xfId="7999"/>
    <cellStyle name="Currency 2 5 6 3 4" xfId="8000"/>
    <cellStyle name="Currency 2 5 6 3 5" xfId="8001"/>
    <cellStyle name="Currency 2 5 6 4" xfId="8002"/>
    <cellStyle name="Currency 2 5 6 4 2" xfId="8003"/>
    <cellStyle name="Currency 2 5 6 4 3" xfId="8004"/>
    <cellStyle name="Currency 2 5 6 4 4" xfId="8005"/>
    <cellStyle name="Currency 2 5 6 4 5" xfId="8006"/>
    <cellStyle name="Currency 2 5 6 5" xfId="8007"/>
    <cellStyle name="Currency 2 5 6 5 2" xfId="8008"/>
    <cellStyle name="Currency 2 5 6 5 3" xfId="8009"/>
    <cellStyle name="Currency 2 5 6 5 4" xfId="8010"/>
    <cellStyle name="Currency 2 5 6 5 5" xfId="8011"/>
    <cellStyle name="Currency 2 5 6 6" xfId="8012"/>
    <cellStyle name="Currency 2 5 6 6 2" xfId="8013"/>
    <cellStyle name="Currency 2 5 6 6 3" xfId="8014"/>
    <cellStyle name="Currency 2 5 6 6 4" xfId="8015"/>
    <cellStyle name="Currency 2 5 6 6 5" xfId="8016"/>
    <cellStyle name="Currency 2 5 6 7" xfId="8017"/>
    <cellStyle name="Currency 2 5 6 7 2" xfId="8018"/>
    <cellStyle name="Currency 2 5 6 7 3" xfId="8019"/>
    <cellStyle name="Currency 2 5 6 7 4" xfId="8020"/>
    <cellStyle name="Currency 2 5 6 7 5" xfId="8021"/>
    <cellStyle name="Currency 2 5 6 8" xfId="8022"/>
    <cellStyle name="Currency 2 5 6 8 2" xfId="8023"/>
    <cellStyle name="Currency 2 5 6 8 3" xfId="8024"/>
    <cellStyle name="Currency 2 5 6 8 4" xfId="8025"/>
    <cellStyle name="Currency 2 5 6 8 5" xfId="8026"/>
    <cellStyle name="Currency 2 5 6 9" xfId="8027"/>
    <cellStyle name="Currency 2 5 7" xfId="8028"/>
    <cellStyle name="Currency 2 5 7 10" xfId="8029"/>
    <cellStyle name="Currency 2 5 7 11" xfId="8030"/>
    <cellStyle name="Currency 2 5 7 12" xfId="8031"/>
    <cellStyle name="Currency 2 5 7 13" xfId="8032"/>
    <cellStyle name="Currency 2 5 7 14" xfId="8033"/>
    <cellStyle name="Currency 2 5 7 2" xfId="8034"/>
    <cellStyle name="Currency 2 5 7 2 2" xfId="8035"/>
    <cellStyle name="Currency 2 5 7 2 3" xfId="8036"/>
    <cellStyle name="Currency 2 5 7 2 4" xfId="8037"/>
    <cellStyle name="Currency 2 5 7 2 5" xfId="8038"/>
    <cellStyle name="Currency 2 5 7 3" xfId="8039"/>
    <cellStyle name="Currency 2 5 7 3 2" xfId="8040"/>
    <cellStyle name="Currency 2 5 7 3 3" xfId="8041"/>
    <cellStyle name="Currency 2 5 7 3 4" xfId="8042"/>
    <cellStyle name="Currency 2 5 7 3 5" xfId="8043"/>
    <cellStyle name="Currency 2 5 7 4" xfId="8044"/>
    <cellStyle name="Currency 2 5 7 4 2" xfId="8045"/>
    <cellStyle name="Currency 2 5 7 4 3" xfId="8046"/>
    <cellStyle name="Currency 2 5 7 4 4" xfId="8047"/>
    <cellStyle name="Currency 2 5 7 4 5" xfId="8048"/>
    <cellStyle name="Currency 2 5 7 5" xfId="8049"/>
    <cellStyle name="Currency 2 5 7 5 2" xfId="8050"/>
    <cellStyle name="Currency 2 5 7 5 3" xfId="8051"/>
    <cellStyle name="Currency 2 5 7 5 4" xfId="8052"/>
    <cellStyle name="Currency 2 5 7 5 5" xfId="8053"/>
    <cellStyle name="Currency 2 5 7 6" xfId="8054"/>
    <cellStyle name="Currency 2 5 7 6 2" xfId="8055"/>
    <cellStyle name="Currency 2 5 7 6 3" xfId="8056"/>
    <cellStyle name="Currency 2 5 7 6 4" xfId="8057"/>
    <cellStyle name="Currency 2 5 7 6 5" xfId="8058"/>
    <cellStyle name="Currency 2 5 7 7" xfId="8059"/>
    <cellStyle name="Currency 2 5 7 7 2" xfId="8060"/>
    <cellStyle name="Currency 2 5 7 7 3" xfId="8061"/>
    <cellStyle name="Currency 2 5 7 7 4" xfId="8062"/>
    <cellStyle name="Currency 2 5 7 7 5" xfId="8063"/>
    <cellStyle name="Currency 2 5 7 8" xfId="8064"/>
    <cellStyle name="Currency 2 5 7 8 2" xfId="8065"/>
    <cellStyle name="Currency 2 5 7 8 3" xfId="8066"/>
    <cellStyle name="Currency 2 5 7 8 4" xfId="8067"/>
    <cellStyle name="Currency 2 5 7 8 5" xfId="8068"/>
    <cellStyle name="Currency 2 5 7 9" xfId="8069"/>
    <cellStyle name="Currency 2 5 8" xfId="8070"/>
    <cellStyle name="Currency 2 5 8 10" xfId="8071"/>
    <cellStyle name="Currency 2 5 8 11" xfId="8072"/>
    <cellStyle name="Currency 2 5 8 12" xfId="8073"/>
    <cellStyle name="Currency 2 5 8 13" xfId="8074"/>
    <cellStyle name="Currency 2 5 8 14" xfId="8075"/>
    <cellStyle name="Currency 2 5 8 2" xfId="8076"/>
    <cellStyle name="Currency 2 5 8 2 2" xfId="8077"/>
    <cellStyle name="Currency 2 5 8 2 3" xfId="8078"/>
    <cellStyle name="Currency 2 5 8 2 4" xfId="8079"/>
    <cellStyle name="Currency 2 5 8 2 5" xfId="8080"/>
    <cellStyle name="Currency 2 5 8 3" xfId="8081"/>
    <cellStyle name="Currency 2 5 8 3 2" xfId="8082"/>
    <cellStyle name="Currency 2 5 8 3 3" xfId="8083"/>
    <cellStyle name="Currency 2 5 8 3 4" xfId="8084"/>
    <cellStyle name="Currency 2 5 8 3 5" xfId="8085"/>
    <cellStyle name="Currency 2 5 8 4" xfId="8086"/>
    <cellStyle name="Currency 2 5 8 4 2" xfId="8087"/>
    <cellStyle name="Currency 2 5 8 4 3" xfId="8088"/>
    <cellStyle name="Currency 2 5 8 4 4" xfId="8089"/>
    <cellStyle name="Currency 2 5 8 4 5" xfId="8090"/>
    <cellStyle name="Currency 2 5 8 5" xfId="8091"/>
    <cellStyle name="Currency 2 5 8 5 2" xfId="8092"/>
    <cellStyle name="Currency 2 5 8 5 3" xfId="8093"/>
    <cellStyle name="Currency 2 5 8 5 4" xfId="8094"/>
    <cellStyle name="Currency 2 5 8 5 5" xfId="8095"/>
    <cellStyle name="Currency 2 5 8 6" xfId="8096"/>
    <cellStyle name="Currency 2 5 8 6 2" xfId="8097"/>
    <cellStyle name="Currency 2 5 8 6 3" xfId="8098"/>
    <cellStyle name="Currency 2 5 8 6 4" xfId="8099"/>
    <cellStyle name="Currency 2 5 8 6 5" xfId="8100"/>
    <cellStyle name="Currency 2 5 8 7" xfId="8101"/>
    <cellStyle name="Currency 2 5 8 7 2" xfId="8102"/>
    <cellStyle name="Currency 2 5 8 7 3" xfId="8103"/>
    <cellStyle name="Currency 2 5 8 7 4" xfId="8104"/>
    <cellStyle name="Currency 2 5 8 7 5" xfId="8105"/>
    <cellStyle name="Currency 2 5 8 8" xfId="8106"/>
    <cellStyle name="Currency 2 5 8 8 2" xfId="8107"/>
    <cellStyle name="Currency 2 5 8 8 3" xfId="8108"/>
    <cellStyle name="Currency 2 5 8 8 4" xfId="8109"/>
    <cellStyle name="Currency 2 5 8 8 5" xfId="8110"/>
    <cellStyle name="Currency 2 5 8 9" xfId="8111"/>
    <cellStyle name="Currency 2 5 9" xfId="8112"/>
    <cellStyle name="Currency 2 5 9 10" xfId="8113"/>
    <cellStyle name="Currency 2 5 9 11" xfId="8114"/>
    <cellStyle name="Currency 2 5 9 12" xfId="8115"/>
    <cellStyle name="Currency 2 5 9 13" xfId="8116"/>
    <cellStyle name="Currency 2 5 9 14" xfId="8117"/>
    <cellStyle name="Currency 2 5 9 2" xfId="8118"/>
    <cellStyle name="Currency 2 5 9 2 2" xfId="8119"/>
    <cellStyle name="Currency 2 5 9 2 3" xfId="8120"/>
    <cellStyle name="Currency 2 5 9 2 4" xfId="8121"/>
    <cellStyle name="Currency 2 5 9 2 5" xfId="8122"/>
    <cellStyle name="Currency 2 5 9 3" xfId="8123"/>
    <cellStyle name="Currency 2 5 9 3 2" xfId="8124"/>
    <cellStyle name="Currency 2 5 9 3 3" xfId="8125"/>
    <cellStyle name="Currency 2 5 9 3 4" xfId="8126"/>
    <cellStyle name="Currency 2 5 9 3 5" xfId="8127"/>
    <cellStyle name="Currency 2 5 9 4" xfId="8128"/>
    <cellStyle name="Currency 2 5 9 4 2" xfId="8129"/>
    <cellStyle name="Currency 2 5 9 4 3" xfId="8130"/>
    <cellStyle name="Currency 2 5 9 4 4" xfId="8131"/>
    <cellStyle name="Currency 2 5 9 4 5" xfId="8132"/>
    <cellStyle name="Currency 2 5 9 5" xfId="8133"/>
    <cellStyle name="Currency 2 5 9 5 2" xfId="8134"/>
    <cellStyle name="Currency 2 5 9 5 3" xfId="8135"/>
    <cellStyle name="Currency 2 5 9 5 4" xfId="8136"/>
    <cellStyle name="Currency 2 5 9 5 5" xfId="8137"/>
    <cellStyle name="Currency 2 5 9 6" xfId="8138"/>
    <cellStyle name="Currency 2 5 9 6 2" xfId="8139"/>
    <cellStyle name="Currency 2 5 9 6 3" xfId="8140"/>
    <cellStyle name="Currency 2 5 9 6 4" xfId="8141"/>
    <cellStyle name="Currency 2 5 9 6 5" xfId="8142"/>
    <cellStyle name="Currency 2 5 9 7" xfId="8143"/>
    <cellStyle name="Currency 2 5 9 7 2" xfId="8144"/>
    <cellStyle name="Currency 2 5 9 7 3" xfId="8145"/>
    <cellStyle name="Currency 2 5 9 7 4" xfId="8146"/>
    <cellStyle name="Currency 2 5 9 7 5" xfId="8147"/>
    <cellStyle name="Currency 2 5 9 8" xfId="8148"/>
    <cellStyle name="Currency 2 5 9 8 2" xfId="8149"/>
    <cellStyle name="Currency 2 5 9 8 3" xfId="8150"/>
    <cellStyle name="Currency 2 5 9 8 4" xfId="8151"/>
    <cellStyle name="Currency 2 5 9 8 5" xfId="8152"/>
    <cellStyle name="Currency 2 5 9 9" xfId="8153"/>
    <cellStyle name="Currency 2 6" xfId="8154"/>
    <cellStyle name="Currency 2 6 10" xfId="8155"/>
    <cellStyle name="Currency 2 6 11" xfId="8156"/>
    <cellStyle name="Currency 2 6 12" xfId="8157"/>
    <cellStyle name="Currency 2 6 13" xfId="8158"/>
    <cellStyle name="Currency 2 6 14" xfId="8159"/>
    <cellStyle name="Currency 2 6 2" xfId="8160"/>
    <cellStyle name="Currency 2 6 2 2" xfId="8161"/>
    <cellStyle name="Currency 2 6 2 3" xfId="8162"/>
    <cellStyle name="Currency 2 6 2 4" xfId="8163"/>
    <cellStyle name="Currency 2 6 2 5" xfId="8164"/>
    <cellStyle name="Currency 2 6 3" xfId="8165"/>
    <cellStyle name="Currency 2 6 3 2" xfId="8166"/>
    <cellStyle name="Currency 2 6 3 3" xfId="8167"/>
    <cellStyle name="Currency 2 6 3 4" xfId="8168"/>
    <cellStyle name="Currency 2 6 3 5" xfId="8169"/>
    <cellStyle name="Currency 2 6 4" xfId="8170"/>
    <cellStyle name="Currency 2 6 4 2" xfId="8171"/>
    <cellStyle name="Currency 2 6 4 3" xfId="8172"/>
    <cellStyle name="Currency 2 6 4 4" xfId="8173"/>
    <cellStyle name="Currency 2 6 4 5" xfId="8174"/>
    <cellStyle name="Currency 2 6 5" xfId="8175"/>
    <cellStyle name="Currency 2 6 5 2" xfId="8176"/>
    <cellStyle name="Currency 2 6 5 3" xfId="8177"/>
    <cellStyle name="Currency 2 6 5 4" xfId="8178"/>
    <cellStyle name="Currency 2 6 5 5" xfId="8179"/>
    <cellStyle name="Currency 2 6 6" xfId="8180"/>
    <cellStyle name="Currency 2 6 6 2" xfId="8181"/>
    <cellStyle name="Currency 2 6 6 3" xfId="8182"/>
    <cellStyle name="Currency 2 6 6 4" xfId="8183"/>
    <cellStyle name="Currency 2 6 6 5" xfId="8184"/>
    <cellStyle name="Currency 2 6 7" xfId="8185"/>
    <cellStyle name="Currency 2 6 7 2" xfId="8186"/>
    <cellStyle name="Currency 2 6 7 3" xfId="8187"/>
    <cellStyle name="Currency 2 6 7 4" xfId="8188"/>
    <cellStyle name="Currency 2 6 7 5" xfId="8189"/>
    <cellStyle name="Currency 2 6 8" xfId="8190"/>
    <cellStyle name="Currency 2 6 8 2" xfId="8191"/>
    <cellStyle name="Currency 2 6 8 3" xfId="8192"/>
    <cellStyle name="Currency 2 6 8 4" xfId="8193"/>
    <cellStyle name="Currency 2 6 8 5" xfId="8194"/>
    <cellStyle name="Currency 2 6 9" xfId="8195"/>
    <cellStyle name="Currency 2 7" xfId="8196"/>
    <cellStyle name="Currency 2 7 10" xfId="8197"/>
    <cellStyle name="Currency 2 7 11" xfId="8198"/>
    <cellStyle name="Currency 2 7 12" xfId="8199"/>
    <cellStyle name="Currency 2 7 13" xfId="8200"/>
    <cellStyle name="Currency 2 7 14" xfId="8201"/>
    <cellStyle name="Currency 2 7 2" xfId="8202"/>
    <cellStyle name="Currency 2 7 2 2" xfId="8203"/>
    <cellStyle name="Currency 2 7 2 3" xfId="8204"/>
    <cellStyle name="Currency 2 7 2 4" xfId="8205"/>
    <cellStyle name="Currency 2 7 2 5" xfId="8206"/>
    <cellStyle name="Currency 2 7 3" xfId="8207"/>
    <cellStyle name="Currency 2 7 3 2" xfId="8208"/>
    <cellStyle name="Currency 2 7 3 3" xfId="8209"/>
    <cellStyle name="Currency 2 7 3 4" xfId="8210"/>
    <cellStyle name="Currency 2 7 3 5" xfId="8211"/>
    <cellStyle name="Currency 2 7 4" xfId="8212"/>
    <cellStyle name="Currency 2 7 4 2" xfId="8213"/>
    <cellStyle name="Currency 2 7 4 3" xfId="8214"/>
    <cellStyle name="Currency 2 7 4 4" xfId="8215"/>
    <cellStyle name="Currency 2 7 4 5" xfId="8216"/>
    <cellStyle name="Currency 2 7 5" xfId="8217"/>
    <cellStyle name="Currency 2 7 5 2" xfId="8218"/>
    <cellStyle name="Currency 2 7 5 3" xfId="8219"/>
    <cellStyle name="Currency 2 7 5 4" xfId="8220"/>
    <cellStyle name="Currency 2 7 5 5" xfId="8221"/>
    <cellStyle name="Currency 2 7 6" xfId="8222"/>
    <cellStyle name="Currency 2 7 6 2" xfId="8223"/>
    <cellStyle name="Currency 2 7 6 3" xfId="8224"/>
    <cellStyle name="Currency 2 7 6 4" xfId="8225"/>
    <cellStyle name="Currency 2 7 6 5" xfId="8226"/>
    <cellStyle name="Currency 2 7 7" xfId="8227"/>
    <cellStyle name="Currency 2 7 7 2" xfId="8228"/>
    <cellStyle name="Currency 2 7 7 3" xfId="8229"/>
    <cellStyle name="Currency 2 7 7 4" xfId="8230"/>
    <cellStyle name="Currency 2 7 7 5" xfId="8231"/>
    <cellStyle name="Currency 2 7 8" xfId="8232"/>
    <cellStyle name="Currency 2 7 8 2" xfId="8233"/>
    <cellStyle name="Currency 2 7 8 3" xfId="8234"/>
    <cellStyle name="Currency 2 7 8 4" xfId="8235"/>
    <cellStyle name="Currency 2 7 8 5" xfId="8236"/>
    <cellStyle name="Currency 2 7 9" xfId="8237"/>
    <cellStyle name="Currency 2 8" xfId="8238"/>
    <cellStyle name="Currency 2 8 10" xfId="8239"/>
    <cellStyle name="Currency 2 8 11" xfId="8240"/>
    <cellStyle name="Currency 2 8 12" xfId="8241"/>
    <cellStyle name="Currency 2 8 13" xfId="8242"/>
    <cellStyle name="Currency 2 8 14" xfId="8243"/>
    <cellStyle name="Currency 2 8 2" xfId="8244"/>
    <cellStyle name="Currency 2 8 2 2" xfId="8245"/>
    <cellStyle name="Currency 2 8 2 3" xfId="8246"/>
    <cellStyle name="Currency 2 8 2 4" xfId="8247"/>
    <cellStyle name="Currency 2 8 2 5" xfId="8248"/>
    <cellStyle name="Currency 2 8 3" xfId="8249"/>
    <cellStyle name="Currency 2 8 3 2" xfId="8250"/>
    <cellStyle name="Currency 2 8 3 3" xfId="8251"/>
    <cellStyle name="Currency 2 8 3 4" xfId="8252"/>
    <cellStyle name="Currency 2 8 3 5" xfId="8253"/>
    <cellStyle name="Currency 2 8 4" xfId="8254"/>
    <cellStyle name="Currency 2 8 4 2" xfId="8255"/>
    <cellStyle name="Currency 2 8 4 3" xfId="8256"/>
    <cellStyle name="Currency 2 8 4 4" xfId="8257"/>
    <cellStyle name="Currency 2 8 4 5" xfId="8258"/>
    <cellStyle name="Currency 2 8 5" xfId="8259"/>
    <cellStyle name="Currency 2 8 5 2" xfId="8260"/>
    <cellStyle name="Currency 2 8 5 3" xfId="8261"/>
    <cellStyle name="Currency 2 8 5 4" xfId="8262"/>
    <cellStyle name="Currency 2 8 5 5" xfId="8263"/>
    <cellStyle name="Currency 2 8 6" xfId="8264"/>
    <cellStyle name="Currency 2 8 6 2" xfId="8265"/>
    <cellStyle name="Currency 2 8 6 3" xfId="8266"/>
    <cellStyle name="Currency 2 8 6 4" xfId="8267"/>
    <cellStyle name="Currency 2 8 6 5" xfId="8268"/>
    <cellStyle name="Currency 2 8 7" xfId="8269"/>
    <cellStyle name="Currency 2 8 7 2" xfId="8270"/>
    <cellStyle name="Currency 2 8 7 3" xfId="8271"/>
    <cellStyle name="Currency 2 8 7 4" xfId="8272"/>
    <cellStyle name="Currency 2 8 7 5" xfId="8273"/>
    <cellStyle name="Currency 2 8 8" xfId="8274"/>
    <cellStyle name="Currency 2 8 8 2" xfId="8275"/>
    <cellStyle name="Currency 2 8 8 3" xfId="8276"/>
    <cellStyle name="Currency 2 8 8 4" xfId="8277"/>
    <cellStyle name="Currency 2 8 8 5" xfId="8278"/>
    <cellStyle name="Currency 2 8 9" xfId="8279"/>
    <cellStyle name="Currency 2 9" xfId="8280"/>
    <cellStyle name="Currency 2 9 10" xfId="8281"/>
    <cellStyle name="Currency 2 9 11" xfId="8282"/>
    <cellStyle name="Currency 2 9 12" xfId="8283"/>
    <cellStyle name="Currency 2 9 13" xfId="8284"/>
    <cellStyle name="Currency 2 9 14" xfId="8285"/>
    <cellStyle name="Currency 2 9 2" xfId="8286"/>
    <cellStyle name="Currency 2 9 2 2" xfId="8287"/>
    <cellStyle name="Currency 2 9 2 3" xfId="8288"/>
    <cellStyle name="Currency 2 9 2 4" xfId="8289"/>
    <cellStyle name="Currency 2 9 2 5" xfId="8290"/>
    <cellStyle name="Currency 2 9 3" xfId="8291"/>
    <cellStyle name="Currency 2 9 3 2" xfId="8292"/>
    <cellStyle name="Currency 2 9 3 3" xfId="8293"/>
    <cellStyle name="Currency 2 9 3 4" xfId="8294"/>
    <cellStyle name="Currency 2 9 3 5" xfId="8295"/>
    <cellStyle name="Currency 2 9 4" xfId="8296"/>
    <cellStyle name="Currency 2 9 4 2" xfId="8297"/>
    <cellStyle name="Currency 2 9 4 3" xfId="8298"/>
    <cellStyle name="Currency 2 9 4 4" xfId="8299"/>
    <cellStyle name="Currency 2 9 4 5" xfId="8300"/>
    <cellStyle name="Currency 2 9 5" xfId="8301"/>
    <cellStyle name="Currency 2 9 5 2" xfId="8302"/>
    <cellStyle name="Currency 2 9 5 3" xfId="8303"/>
    <cellStyle name="Currency 2 9 5 4" xfId="8304"/>
    <cellStyle name="Currency 2 9 5 5" xfId="8305"/>
    <cellStyle name="Currency 2 9 6" xfId="8306"/>
    <cellStyle name="Currency 2 9 6 2" xfId="8307"/>
    <cellStyle name="Currency 2 9 6 3" xfId="8308"/>
    <cellStyle name="Currency 2 9 6 4" xfId="8309"/>
    <cellStyle name="Currency 2 9 6 5" xfId="8310"/>
    <cellStyle name="Currency 2 9 7" xfId="8311"/>
    <cellStyle name="Currency 2 9 7 2" xfId="8312"/>
    <cellStyle name="Currency 2 9 7 3" xfId="8313"/>
    <cellStyle name="Currency 2 9 7 4" xfId="8314"/>
    <cellStyle name="Currency 2 9 7 5" xfId="8315"/>
    <cellStyle name="Currency 2 9 8" xfId="8316"/>
    <cellStyle name="Currency 2 9 8 2" xfId="8317"/>
    <cellStyle name="Currency 2 9 8 3" xfId="8318"/>
    <cellStyle name="Currency 2 9 8 4" xfId="8319"/>
    <cellStyle name="Currency 2 9 8 5" xfId="8320"/>
    <cellStyle name="Currency 2 9 9" xfId="8321"/>
    <cellStyle name="Currency 20" xfId="354"/>
    <cellStyle name="Currency 20 2" xfId="8322"/>
    <cellStyle name="Currency 21" xfId="362"/>
    <cellStyle name="Currency 21 2" xfId="8323"/>
    <cellStyle name="Currency 22" xfId="350"/>
    <cellStyle name="Currency 23" xfId="8324"/>
    <cellStyle name="Currency 24" xfId="8325"/>
    <cellStyle name="Currency 25" xfId="8326"/>
    <cellStyle name="Currency 26" xfId="8327"/>
    <cellStyle name="Currency 27" xfId="8328"/>
    <cellStyle name="Currency 28" xfId="8329"/>
    <cellStyle name="Currency 29" xfId="8330"/>
    <cellStyle name="Currency 3" xfId="99"/>
    <cellStyle name="Currency 3 2" xfId="193"/>
    <cellStyle name="Currency 3 2 2" xfId="271"/>
    <cellStyle name="Currency 3 3" xfId="222"/>
    <cellStyle name="Currency 3 3 2" xfId="62661"/>
    <cellStyle name="Currency 3 3 3" xfId="426"/>
    <cellStyle name="Currency 30" xfId="8331"/>
    <cellStyle name="Currency 31" xfId="8332"/>
    <cellStyle name="Currency 32" xfId="8333"/>
    <cellStyle name="Currency 33" xfId="8334"/>
    <cellStyle name="Currency 34" xfId="8335"/>
    <cellStyle name="Currency 35" xfId="8336"/>
    <cellStyle name="Currency 36" xfId="8337"/>
    <cellStyle name="Currency 37" xfId="8338"/>
    <cellStyle name="Currency 38" xfId="8339"/>
    <cellStyle name="Currency 39" xfId="8340"/>
    <cellStyle name="Currency 4" xfId="194"/>
    <cellStyle name="Currency 4 2" xfId="195"/>
    <cellStyle name="Currency 4 2 2" xfId="62663"/>
    <cellStyle name="Currency 4 2 3" xfId="8341"/>
    <cellStyle name="Currency 40" xfId="8342"/>
    <cellStyle name="Currency 41" xfId="8343"/>
    <cellStyle name="Currency 42" xfId="8344"/>
    <cellStyle name="Currency 43" xfId="8345"/>
    <cellStyle name="Currency 44" xfId="8346"/>
    <cellStyle name="Currency 45" xfId="8347"/>
    <cellStyle name="Currency 46" xfId="8348"/>
    <cellStyle name="Currency 47" xfId="8349"/>
    <cellStyle name="Currency 48" xfId="8350"/>
    <cellStyle name="Currency 49" xfId="8351"/>
    <cellStyle name="Currency 5" xfId="196"/>
    <cellStyle name="Currency 50" xfId="8352"/>
    <cellStyle name="Currency 51" xfId="8353"/>
    <cellStyle name="Currency 52" xfId="8354"/>
    <cellStyle name="Currency 53" xfId="8355"/>
    <cellStyle name="Currency 54" xfId="8356"/>
    <cellStyle name="Currency 55" xfId="8357"/>
    <cellStyle name="Currency 56" xfId="8358"/>
    <cellStyle name="Currency 57" xfId="8359"/>
    <cellStyle name="Currency 58" xfId="8360"/>
    <cellStyle name="Currency 59" xfId="8361"/>
    <cellStyle name="Currency 6" xfId="197"/>
    <cellStyle name="Currency 6 2" xfId="240"/>
    <cellStyle name="Currency 6 3" xfId="272"/>
    <cellStyle name="Currency 60" xfId="8362"/>
    <cellStyle name="Currency 61" xfId="8363"/>
    <cellStyle name="Currency 62" xfId="8364"/>
    <cellStyle name="Currency 63" xfId="8365"/>
    <cellStyle name="Currency 64" xfId="8366"/>
    <cellStyle name="Currency 65" xfId="8367"/>
    <cellStyle name="Currency 66" xfId="8368"/>
    <cellStyle name="Currency 67" xfId="8369"/>
    <cellStyle name="Currency 68" xfId="8370"/>
    <cellStyle name="Currency 69" xfId="8371"/>
    <cellStyle name="Currency 7" xfId="198"/>
    <cellStyle name="Currency 7 2" xfId="227"/>
    <cellStyle name="Currency 7 2 2" xfId="326"/>
    <cellStyle name="Currency 7 2 2 2" xfId="62672"/>
    <cellStyle name="Currency 7 2 2 3" xfId="410"/>
    <cellStyle name="Currency 7 2 3" xfId="303"/>
    <cellStyle name="Currency 7 2 3 2" xfId="8372"/>
    <cellStyle name="Currency 7 2 4" xfId="376"/>
    <cellStyle name="Currency 7 2 5" xfId="251"/>
    <cellStyle name="Currency 7 2 6" xfId="398"/>
    <cellStyle name="Currency 7 3" xfId="273"/>
    <cellStyle name="Currency 7 4" xfId="236"/>
    <cellStyle name="Currency 7 4 2" xfId="424"/>
    <cellStyle name="Currency 70" xfId="62648"/>
    <cellStyle name="Currency 71" xfId="420"/>
    <cellStyle name="Currency 72" xfId="385"/>
    <cellStyle name="Currency 8" xfId="225"/>
    <cellStyle name="Currency 8 2" xfId="324"/>
    <cellStyle name="Currency 8 2 2" xfId="8374"/>
    <cellStyle name="Currency 8 2 3" xfId="408"/>
    <cellStyle name="Currency 8 3" xfId="298"/>
    <cellStyle name="Currency 8 3 2" xfId="8373"/>
    <cellStyle name="Currency 8 4" xfId="242"/>
    <cellStyle name="Currency 8 5" xfId="394"/>
    <cellStyle name="Currency 9" xfId="250"/>
    <cellStyle name="Currency 9 2" xfId="301"/>
    <cellStyle name="Currency 9 2 2" xfId="8375"/>
    <cellStyle name="Currency 9 3" xfId="396"/>
    <cellStyle name="Currency0" xfId="44"/>
    <cellStyle name="Currency0 2" xfId="274"/>
    <cellStyle name="Data Field" xfId="8376"/>
    <cellStyle name="Data Name" xfId="8377"/>
    <cellStyle name="Date" xfId="45"/>
    <cellStyle name="Date 2" xfId="275"/>
    <cellStyle name="Date 2 2" xfId="8378"/>
    <cellStyle name="Date 3" xfId="62655"/>
    <cellStyle name="Euro" xfId="8379"/>
    <cellStyle name="Euro 2" xfId="8380"/>
    <cellStyle name="Explanatory Text 2" xfId="8381"/>
    <cellStyle name="Explanatory Text 3" xfId="8382"/>
    <cellStyle name="Explanatory Text 4" xfId="8383"/>
    <cellStyle name="Fixed" xfId="46"/>
    <cellStyle name="Fixed 2" xfId="276"/>
    <cellStyle name="FRxAmtStyle" xfId="199"/>
    <cellStyle name="Good 2" xfId="8384"/>
    <cellStyle name="Good 3" xfId="8385"/>
    <cellStyle name="Good 4" xfId="8386"/>
    <cellStyle name="Grey" xfId="47"/>
    <cellStyle name="Heading 1 2" xfId="8387"/>
    <cellStyle name="Heading 1 3" xfId="8388"/>
    <cellStyle name="Heading 1 4" xfId="8389"/>
    <cellStyle name="Heading 2 2" xfId="8390"/>
    <cellStyle name="Heading 2 3" xfId="8391"/>
    <cellStyle name="Heading 2 4" xfId="8392"/>
    <cellStyle name="Heading 3 2" xfId="8393"/>
    <cellStyle name="Heading 3 3" xfId="8394"/>
    <cellStyle name="Heading 3 4" xfId="8395"/>
    <cellStyle name="Heading 4 2" xfId="8396"/>
    <cellStyle name="Heading 4 3" xfId="8397"/>
    <cellStyle name="Heading 4 4" xfId="8398"/>
    <cellStyle name="Heading1" xfId="48"/>
    <cellStyle name="Heading2" xfId="49"/>
    <cellStyle name="Hyperlink 2" xfId="8399"/>
    <cellStyle name="Hyperlink 2 2" xfId="8400"/>
    <cellStyle name="Hyperlink 3" xfId="8401"/>
    <cellStyle name="Hyperlink 3 2" xfId="8402"/>
    <cellStyle name="Hyperlink 4" xfId="8403"/>
    <cellStyle name="Input [yellow]" xfId="50"/>
    <cellStyle name="Input 2" xfId="8404"/>
    <cellStyle name="Input 3" xfId="8405"/>
    <cellStyle name="Input 4" xfId="8406"/>
    <cellStyle name="Linked Cell 2" xfId="8407"/>
    <cellStyle name="Linked Cell 3" xfId="8408"/>
    <cellStyle name="Linked Cell 4" xfId="8409"/>
    <cellStyle name="Neutral 2" xfId="8410"/>
    <cellStyle name="Neutral 3" xfId="8411"/>
    <cellStyle name="Neutral 4" xfId="8412"/>
    <cellStyle name="Normal" xfId="0" builtinId="0"/>
    <cellStyle name="Normal - Style1" xfId="51"/>
    <cellStyle name="Normal 10" xfId="103"/>
    <cellStyle name="Normal 10 10" xfId="8413"/>
    <cellStyle name="Normal 10 11" xfId="8414"/>
    <cellStyle name="Normal 10 12" xfId="8415"/>
    <cellStyle name="Normal 10 13" xfId="8416"/>
    <cellStyle name="Normal 10 14" xfId="8417"/>
    <cellStyle name="Normal 10 15" xfId="62659"/>
    <cellStyle name="Normal 10 16" xfId="422"/>
    <cellStyle name="Normal 10 2" xfId="226"/>
    <cellStyle name="Normal 10 2 2" xfId="325"/>
    <cellStyle name="Normal 10 2 2 2" xfId="8419"/>
    <cellStyle name="Normal 10 2 2 3" xfId="409"/>
    <cellStyle name="Normal 10 2 3" xfId="302"/>
    <cellStyle name="Normal 10 2 3 2" xfId="8420"/>
    <cellStyle name="Normal 10 2 4" xfId="375"/>
    <cellStyle name="Normal 10 2 4 2" xfId="8421"/>
    <cellStyle name="Normal 10 2 5" xfId="244"/>
    <cellStyle name="Normal 10 2 5 2" xfId="8422"/>
    <cellStyle name="Normal 10 2 6" xfId="62671"/>
    <cellStyle name="Normal 10 2 7" xfId="8418"/>
    <cellStyle name="Normal 10 2 8" xfId="397"/>
    <cellStyle name="Normal 10 3" xfId="235"/>
    <cellStyle name="Normal 10 3 2" xfId="8424"/>
    <cellStyle name="Normal 10 3 3" xfId="8425"/>
    <cellStyle name="Normal 10 3 4" xfId="8426"/>
    <cellStyle name="Normal 10 3 5" xfId="8427"/>
    <cellStyle name="Normal 10 3 6" xfId="8423"/>
    <cellStyle name="Normal 10 4" xfId="8428"/>
    <cellStyle name="Normal 10 4 2" xfId="8429"/>
    <cellStyle name="Normal 10 4 3" xfId="8430"/>
    <cellStyle name="Normal 10 4 4" xfId="8431"/>
    <cellStyle name="Normal 10 4 5" xfId="8432"/>
    <cellStyle name="Normal 10 5" xfId="8433"/>
    <cellStyle name="Normal 10 5 2" xfId="8434"/>
    <cellStyle name="Normal 10 5 3" xfId="8435"/>
    <cellStyle name="Normal 10 5 4" xfId="8436"/>
    <cellStyle name="Normal 10 5 5" xfId="8437"/>
    <cellStyle name="Normal 10 6" xfId="8438"/>
    <cellStyle name="Normal 10 6 2" xfId="8439"/>
    <cellStyle name="Normal 10 6 3" xfId="8440"/>
    <cellStyle name="Normal 10 6 4" xfId="8441"/>
    <cellStyle name="Normal 10 6 5" xfId="8442"/>
    <cellStyle name="Normal 10 7" xfId="8443"/>
    <cellStyle name="Normal 10 7 2" xfId="8444"/>
    <cellStyle name="Normal 10 7 3" xfId="8445"/>
    <cellStyle name="Normal 10 7 4" xfId="8446"/>
    <cellStyle name="Normal 10 7 5" xfId="8447"/>
    <cellStyle name="Normal 10 8" xfId="8448"/>
    <cellStyle name="Normal 10 8 2" xfId="8449"/>
    <cellStyle name="Normal 10 8 3" xfId="8450"/>
    <cellStyle name="Normal 10 8 4" xfId="8451"/>
    <cellStyle name="Normal 10 8 5" xfId="8452"/>
    <cellStyle name="Normal 10 9" xfId="8453"/>
    <cellStyle name="Normal 11" xfId="200"/>
    <cellStyle name="Normal 11 2" xfId="8454"/>
    <cellStyle name="Normal 11 3" xfId="8455"/>
    <cellStyle name="Normal 11 4" xfId="8456"/>
    <cellStyle name="Normal 11 5" xfId="8457"/>
    <cellStyle name="Normal 12" xfId="221"/>
    <cellStyle name="Normal 12 2" xfId="299"/>
    <cellStyle name="Normal 12 2 2" xfId="8459"/>
    <cellStyle name="Normal 12 3" xfId="373"/>
    <cellStyle name="Normal 12 3 2" xfId="8460"/>
    <cellStyle name="Normal 12 4" xfId="241"/>
    <cellStyle name="Normal 12 4 2" xfId="8461"/>
    <cellStyle name="Normal 12 5" xfId="8462"/>
    <cellStyle name="Normal 12 6" xfId="62669"/>
    <cellStyle name="Normal 12 7" xfId="8458"/>
    <cellStyle name="Normal 13" xfId="224"/>
    <cellStyle name="Normal 13 10" xfId="8464"/>
    <cellStyle name="Normal 13 10 2" xfId="8465"/>
    <cellStyle name="Normal 13 10 3" xfId="8466"/>
    <cellStyle name="Normal 13 10 4" xfId="8467"/>
    <cellStyle name="Normal 13 10 5" xfId="8468"/>
    <cellStyle name="Normal 13 11" xfId="8469"/>
    <cellStyle name="Normal 13 11 2" xfId="8470"/>
    <cellStyle name="Normal 13 11 3" xfId="8471"/>
    <cellStyle name="Normal 13 11 4" xfId="8472"/>
    <cellStyle name="Normal 13 11 5" xfId="8473"/>
    <cellStyle name="Normal 13 12" xfId="8474"/>
    <cellStyle name="Normal 13 13" xfId="8475"/>
    <cellStyle name="Normal 13 14" xfId="8476"/>
    <cellStyle name="Normal 13 15" xfId="8477"/>
    <cellStyle name="Normal 13 16" xfId="8478"/>
    <cellStyle name="Normal 13 17" xfId="8479"/>
    <cellStyle name="Normal 13 18" xfId="62670"/>
    <cellStyle name="Normal 13 19" xfId="8463"/>
    <cellStyle name="Normal 13 2" xfId="323"/>
    <cellStyle name="Normal 13 2 10" xfId="8481"/>
    <cellStyle name="Normal 13 2 11" xfId="8482"/>
    <cellStyle name="Normal 13 2 12" xfId="8483"/>
    <cellStyle name="Normal 13 2 13" xfId="8484"/>
    <cellStyle name="Normal 13 2 14" xfId="8485"/>
    <cellStyle name="Normal 13 2 15" xfId="8480"/>
    <cellStyle name="Normal 13 2 16" xfId="407"/>
    <cellStyle name="Normal 13 2 2" xfId="8486"/>
    <cellStyle name="Normal 13 2 2 2" xfId="8487"/>
    <cellStyle name="Normal 13 2 2 3" xfId="8488"/>
    <cellStyle name="Normal 13 2 2 4" xfId="8489"/>
    <cellStyle name="Normal 13 2 2 5" xfId="8490"/>
    <cellStyle name="Normal 13 2 3" xfId="8491"/>
    <cellStyle name="Normal 13 2 3 2" xfId="8492"/>
    <cellStyle name="Normal 13 2 3 3" xfId="8493"/>
    <cellStyle name="Normal 13 2 3 4" xfId="8494"/>
    <cellStyle name="Normal 13 2 3 5" xfId="8495"/>
    <cellStyle name="Normal 13 2 4" xfId="8496"/>
    <cellStyle name="Normal 13 2 4 2" xfId="8497"/>
    <cellStyle name="Normal 13 2 4 3" xfId="8498"/>
    <cellStyle name="Normal 13 2 4 4" xfId="8499"/>
    <cellStyle name="Normal 13 2 4 5" xfId="8500"/>
    <cellStyle name="Normal 13 2 5" xfId="8501"/>
    <cellStyle name="Normal 13 2 5 2" xfId="8502"/>
    <cellStyle name="Normal 13 2 5 3" xfId="8503"/>
    <cellStyle name="Normal 13 2 5 4" xfId="8504"/>
    <cellStyle name="Normal 13 2 5 5" xfId="8505"/>
    <cellStyle name="Normal 13 2 6" xfId="8506"/>
    <cellStyle name="Normal 13 2 6 2" xfId="8507"/>
    <cellStyle name="Normal 13 2 6 3" xfId="8508"/>
    <cellStyle name="Normal 13 2 6 4" xfId="8509"/>
    <cellStyle name="Normal 13 2 6 5" xfId="8510"/>
    <cellStyle name="Normal 13 2 7" xfId="8511"/>
    <cellStyle name="Normal 13 2 7 2" xfId="8512"/>
    <cellStyle name="Normal 13 2 7 3" xfId="8513"/>
    <cellStyle name="Normal 13 2 7 4" xfId="8514"/>
    <cellStyle name="Normal 13 2 7 5" xfId="8515"/>
    <cellStyle name="Normal 13 2 8" xfId="8516"/>
    <cellStyle name="Normal 13 2 8 2" xfId="8517"/>
    <cellStyle name="Normal 13 2 8 3" xfId="8518"/>
    <cellStyle name="Normal 13 2 8 4" xfId="8519"/>
    <cellStyle name="Normal 13 2 8 5" xfId="8520"/>
    <cellStyle name="Normal 13 2 9" xfId="8521"/>
    <cellStyle name="Normal 13 20" xfId="393"/>
    <cellStyle name="Normal 13 3" xfId="297"/>
    <cellStyle name="Normal 13 3 10" xfId="8523"/>
    <cellStyle name="Normal 13 3 11" xfId="8524"/>
    <cellStyle name="Normal 13 3 12" xfId="8525"/>
    <cellStyle name="Normal 13 3 13" xfId="8526"/>
    <cellStyle name="Normal 13 3 14" xfId="8527"/>
    <cellStyle name="Normal 13 3 15" xfId="8522"/>
    <cellStyle name="Normal 13 3 2" xfId="8528"/>
    <cellStyle name="Normal 13 3 2 2" xfId="8529"/>
    <cellStyle name="Normal 13 3 2 3" xfId="8530"/>
    <cellStyle name="Normal 13 3 2 4" xfId="8531"/>
    <cellStyle name="Normal 13 3 2 5" xfId="8532"/>
    <cellStyle name="Normal 13 3 3" xfId="8533"/>
    <cellStyle name="Normal 13 3 3 2" xfId="8534"/>
    <cellStyle name="Normal 13 3 3 3" xfId="8535"/>
    <cellStyle name="Normal 13 3 3 4" xfId="8536"/>
    <cellStyle name="Normal 13 3 3 5" xfId="8537"/>
    <cellStyle name="Normal 13 3 4" xfId="8538"/>
    <cellStyle name="Normal 13 3 4 2" xfId="8539"/>
    <cellStyle name="Normal 13 3 4 3" xfId="8540"/>
    <cellStyle name="Normal 13 3 4 4" xfId="8541"/>
    <cellStyle name="Normal 13 3 4 5" xfId="8542"/>
    <cellStyle name="Normal 13 3 5" xfId="8543"/>
    <cellStyle name="Normal 13 3 5 2" xfId="8544"/>
    <cellStyle name="Normal 13 3 5 3" xfId="8545"/>
    <cellStyle name="Normal 13 3 5 4" xfId="8546"/>
    <cellStyle name="Normal 13 3 5 5" xfId="8547"/>
    <cellStyle name="Normal 13 3 6" xfId="8548"/>
    <cellStyle name="Normal 13 3 6 2" xfId="8549"/>
    <cellStyle name="Normal 13 3 6 3" xfId="8550"/>
    <cellStyle name="Normal 13 3 6 4" xfId="8551"/>
    <cellStyle name="Normal 13 3 6 5" xfId="8552"/>
    <cellStyle name="Normal 13 3 7" xfId="8553"/>
    <cellStyle name="Normal 13 3 7 2" xfId="8554"/>
    <cellStyle name="Normal 13 3 7 3" xfId="8555"/>
    <cellStyle name="Normal 13 3 7 4" xfId="8556"/>
    <cellStyle name="Normal 13 3 7 5" xfId="8557"/>
    <cellStyle name="Normal 13 3 8" xfId="8558"/>
    <cellStyle name="Normal 13 3 8 2" xfId="8559"/>
    <cellStyle name="Normal 13 3 8 3" xfId="8560"/>
    <cellStyle name="Normal 13 3 8 4" xfId="8561"/>
    <cellStyle name="Normal 13 3 8 5" xfId="8562"/>
    <cellStyle name="Normal 13 3 9" xfId="8563"/>
    <cellStyle name="Normal 13 4" xfId="374"/>
    <cellStyle name="Normal 13 4 10" xfId="8565"/>
    <cellStyle name="Normal 13 4 11" xfId="8566"/>
    <cellStyle name="Normal 13 4 12" xfId="8567"/>
    <cellStyle name="Normal 13 4 13" xfId="8568"/>
    <cellStyle name="Normal 13 4 14" xfId="8569"/>
    <cellStyle name="Normal 13 4 15" xfId="8564"/>
    <cellStyle name="Normal 13 4 2" xfId="8570"/>
    <cellStyle name="Normal 13 4 2 2" xfId="8571"/>
    <cellStyle name="Normal 13 4 2 3" xfId="8572"/>
    <cellStyle name="Normal 13 4 2 4" xfId="8573"/>
    <cellStyle name="Normal 13 4 2 5" xfId="8574"/>
    <cellStyle name="Normal 13 4 3" xfId="8575"/>
    <cellStyle name="Normal 13 4 3 2" xfId="8576"/>
    <cellStyle name="Normal 13 4 3 3" xfId="8577"/>
    <cellStyle name="Normal 13 4 3 4" xfId="8578"/>
    <cellStyle name="Normal 13 4 3 5" xfId="8579"/>
    <cellStyle name="Normal 13 4 4" xfId="8580"/>
    <cellStyle name="Normal 13 4 4 2" xfId="8581"/>
    <cellStyle name="Normal 13 4 4 3" xfId="8582"/>
    <cellStyle name="Normal 13 4 4 4" xfId="8583"/>
    <cellStyle name="Normal 13 4 4 5" xfId="8584"/>
    <cellStyle name="Normal 13 4 5" xfId="8585"/>
    <cellStyle name="Normal 13 4 5 2" xfId="8586"/>
    <cellStyle name="Normal 13 4 5 3" xfId="8587"/>
    <cellStyle name="Normal 13 4 5 4" xfId="8588"/>
    <cellStyle name="Normal 13 4 5 5" xfId="8589"/>
    <cellStyle name="Normal 13 4 6" xfId="8590"/>
    <cellStyle name="Normal 13 4 6 2" xfId="8591"/>
    <cellStyle name="Normal 13 4 6 3" xfId="8592"/>
    <cellStyle name="Normal 13 4 6 4" xfId="8593"/>
    <cellStyle name="Normal 13 4 6 5" xfId="8594"/>
    <cellStyle name="Normal 13 4 7" xfId="8595"/>
    <cellStyle name="Normal 13 4 7 2" xfId="8596"/>
    <cellStyle name="Normal 13 4 7 3" xfId="8597"/>
    <cellStyle name="Normal 13 4 7 4" xfId="8598"/>
    <cellStyle name="Normal 13 4 7 5" xfId="8599"/>
    <cellStyle name="Normal 13 4 8" xfId="8600"/>
    <cellStyle name="Normal 13 4 8 2" xfId="8601"/>
    <cellStyle name="Normal 13 4 8 3" xfId="8602"/>
    <cellStyle name="Normal 13 4 8 4" xfId="8603"/>
    <cellStyle name="Normal 13 4 8 5" xfId="8604"/>
    <cellStyle name="Normal 13 4 9" xfId="8605"/>
    <cellStyle name="Normal 13 5" xfId="248"/>
    <cellStyle name="Normal 13 5 2" xfId="8607"/>
    <cellStyle name="Normal 13 5 3" xfId="8608"/>
    <cellStyle name="Normal 13 5 4" xfId="8609"/>
    <cellStyle name="Normal 13 5 5" xfId="8610"/>
    <cellStyle name="Normal 13 5 6" xfId="8606"/>
    <cellStyle name="Normal 13 6" xfId="8611"/>
    <cellStyle name="Normal 13 6 2" xfId="8612"/>
    <cellStyle name="Normal 13 6 3" xfId="8613"/>
    <cellStyle name="Normal 13 6 4" xfId="8614"/>
    <cellStyle name="Normal 13 6 5" xfId="8615"/>
    <cellStyle name="Normal 13 7" xfId="8616"/>
    <cellStyle name="Normal 13 7 2" xfId="8617"/>
    <cellStyle name="Normal 13 7 3" xfId="8618"/>
    <cellStyle name="Normal 13 7 4" xfId="8619"/>
    <cellStyle name="Normal 13 7 5" xfId="8620"/>
    <cellStyle name="Normal 13 8" xfId="8621"/>
    <cellStyle name="Normal 13 8 2" xfId="8622"/>
    <cellStyle name="Normal 13 8 3" xfId="8623"/>
    <cellStyle name="Normal 13 8 4" xfId="8624"/>
    <cellStyle name="Normal 13 8 5" xfId="8625"/>
    <cellStyle name="Normal 13 9" xfId="8626"/>
    <cellStyle name="Normal 13 9 2" xfId="8627"/>
    <cellStyle name="Normal 13 9 3" xfId="8628"/>
    <cellStyle name="Normal 13 9 4" xfId="8629"/>
    <cellStyle name="Normal 13 9 5" xfId="8630"/>
    <cellStyle name="Normal 14" xfId="300"/>
    <cellStyle name="Normal 14 2" xfId="8632"/>
    <cellStyle name="Normal 14 3" xfId="433"/>
    <cellStyle name="Normal 14 4" xfId="8631"/>
    <cellStyle name="Normal 14 5" xfId="395"/>
    <cellStyle name="Normal 15" xfId="306"/>
    <cellStyle name="Normal 15 2" xfId="8634"/>
    <cellStyle name="Normal 15 3" xfId="8635"/>
    <cellStyle name="Normal 15 4" xfId="8636"/>
    <cellStyle name="Normal 15 5" xfId="8637"/>
    <cellStyle name="Normal 15 6" xfId="8633"/>
    <cellStyle name="Normal 15 7" xfId="401"/>
    <cellStyle name="Normal 16" xfId="307"/>
    <cellStyle name="Normal 16 10" xfId="8639"/>
    <cellStyle name="Normal 16 11" xfId="8640"/>
    <cellStyle name="Normal 16 12" xfId="8638"/>
    <cellStyle name="Normal 16 2" xfId="8641"/>
    <cellStyle name="Normal 16 2 2" xfId="8642"/>
    <cellStyle name="Normal 16 2 3" xfId="8643"/>
    <cellStyle name="Normal 16 2 4" xfId="8644"/>
    <cellStyle name="Normal 16 2 5" xfId="8645"/>
    <cellStyle name="Normal 16 3" xfId="8646"/>
    <cellStyle name="Normal 16 3 2" xfId="8647"/>
    <cellStyle name="Normal 16 3 3" xfId="8648"/>
    <cellStyle name="Normal 16 3 4" xfId="8649"/>
    <cellStyle name="Normal 16 3 5" xfId="8650"/>
    <cellStyle name="Normal 16 4" xfId="8651"/>
    <cellStyle name="Normal 16 4 2" xfId="8652"/>
    <cellStyle name="Normal 16 4 3" xfId="8653"/>
    <cellStyle name="Normal 16 4 4" xfId="8654"/>
    <cellStyle name="Normal 16 4 5" xfId="8655"/>
    <cellStyle name="Normal 16 5" xfId="8656"/>
    <cellStyle name="Normal 16 5 2" xfId="8657"/>
    <cellStyle name="Normal 16 5 3" xfId="8658"/>
    <cellStyle name="Normal 16 5 4" xfId="8659"/>
    <cellStyle name="Normal 16 5 5" xfId="8660"/>
    <cellStyle name="Normal 16 6" xfId="8661"/>
    <cellStyle name="Normal 16 6 2" xfId="8662"/>
    <cellStyle name="Normal 16 6 3" xfId="8663"/>
    <cellStyle name="Normal 16 6 4" xfId="8664"/>
    <cellStyle name="Normal 16 6 5" xfId="8665"/>
    <cellStyle name="Normal 16 7" xfId="8666"/>
    <cellStyle name="Normal 16 7 2" xfId="8667"/>
    <cellStyle name="Normal 16 7 3" xfId="8668"/>
    <cellStyle name="Normal 16 7 4" xfId="8669"/>
    <cellStyle name="Normal 16 7 5" xfId="8670"/>
    <cellStyle name="Normal 16 8" xfId="8671"/>
    <cellStyle name="Normal 16 9" xfId="8672"/>
    <cellStyle name="Normal 17" xfId="308"/>
    <cellStyle name="Normal 17 2" xfId="8673"/>
    <cellStyle name="Normal 18" xfId="322"/>
    <cellStyle name="Normal 18 2" xfId="8674"/>
    <cellStyle name="Normal 19" xfId="252"/>
    <cellStyle name="Normal 19 2" xfId="8675"/>
    <cellStyle name="Normal 19 3" xfId="411"/>
    <cellStyle name="Normal 2" xfId="1"/>
    <cellStyle name="Normal 2 10" xfId="8676"/>
    <cellStyle name="Normal 2 10 10" xfId="8677"/>
    <cellStyle name="Normal 2 10 10 10" xfId="8678"/>
    <cellStyle name="Normal 2 10 10 11" xfId="8679"/>
    <cellStyle name="Normal 2 10 10 12" xfId="8680"/>
    <cellStyle name="Normal 2 10 10 13" xfId="8681"/>
    <cellStyle name="Normal 2 10 10 14" xfId="8682"/>
    <cellStyle name="Normal 2 10 10 2" xfId="8683"/>
    <cellStyle name="Normal 2 10 10 2 2" xfId="8684"/>
    <cellStyle name="Normal 2 10 10 2 3" xfId="8685"/>
    <cellStyle name="Normal 2 10 10 2 4" xfId="8686"/>
    <cellStyle name="Normal 2 10 10 2 5" xfId="8687"/>
    <cellStyle name="Normal 2 10 10 3" xfId="8688"/>
    <cellStyle name="Normal 2 10 10 3 2" xfId="8689"/>
    <cellStyle name="Normal 2 10 10 3 3" xfId="8690"/>
    <cellStyle name="Normal 2 10 10 3 4" xfId="8691"/>
    <cellStyle name="Normal 2 10 10 3 5" xfId="8692"/>
    <cellStyle name="Normal 2 10 10 4" xfId="8693"/>
    <cellStyle name="Normal 2 10 10 4 2" xfId="8694"/>
    <cellStyle name="Normal 2 10 10 4 3" xfId="8695"/>
    <cellStyle name="Normal 2 10 10 4 4" xfId="8696"/>
    <cellStyle name="Normal 2 10 10 4 5" xfId="8697"/>
    <cellStyle name="Normal 2 10 10 5" xfId="8698"/>
    <cellStyle name="Normal 2 10 10 5 2" xfId="8699"/>
    <cellStyle name="Normal 2 10 10 5 3" xfId="8700"/>
    <cellStyle name="Normal 2 10 10 5 4" xfId="8701"/>
    <cellStyle name="Normal 2 10 10 5 5" xfId="8702"/>
    <cellStyle name="Normal 2 10 10 6" xfId="8703"/>
    <cellStyle name="Normal 2 10 10 6 2" xfId="8704"/>
    <cellStyle name="Normal 2 10 10 6 3" xfId="8705"/>
    <cellStyle name="Normal 2 10 10 6 4" xfId="8706"/>
    <cellStyle name="Normal 2 10 10 6 5" xfId="8707"/>
    <cellStyle name="Normal 2 10 10 7" xfId="8708"/>
    <cellStyle name="Normal 2 10 10 7 2" xfId="8709"/>
    <cellStyle name="Normal 2 10 10 7 3" xfId="8710"/>
    <cellStyle name="Normal 2 10 10 7 4" xfId="8711"/>
    <cellStyle name="Normal 2 10 10 7 5" xfId="8712"/>
    <cellStyle name="Normal 2 10 10 8" xfId="8713"/>
    <cellStyle name="Normal 2 10 10 8 2" xfId="8714"/>
    <cellStyle name="Normal 2 10 10 8 3" xfId="8715"/>
    <cellStyle name="Normal 2 10 10 8 4" xfId="8716"/>
    <cellStyle name="Normal 2 10 10 8 5" xfId="8717"/>
    <cellStyle name="Normal 2 10 10 9" xfId="8718"/>
    <cellStyle name="Normal 2 10 11" xfId="8719"/>
    <cellStyle name="Normal 2 10 11 10" xfId="8720"/>
    <cellStyle name="Normal 2 10 11 11" xfId="8721"/>
    <cellStyle name="Normal 2 10 11 12" xfId="8722"/>
    <cellStyle name="Normal 2 10 11 13" xfId="8723"/>
    <cellStyle name="Normal 2 10 11 14" xfId="8724"/>
    <cellStyle name="Normal 2 10 11 2" xfId="8725"/>
    <cellStyle name="Normal 2 10 11 2 2" xfId="8726"/>
    <cellStyle name="Normal 2 10 11 2 3" xfId="8727"/>
    <cellStyle name="Normal 2 10 11 2 4" xfId="8728"/>
    <cellStyle name="Normal 2 10 11 2 5" xfId="8729"/>
    <cellStyle name="Normal 2 10 11 3" xfId="8730"/>
    <cellStyle name="Normal 2 10 11 3 2" xfId="8731"/>
    <cellStyle name="Normal 2 10 11 3 3" xfId="8732"/>
    <cellStyle name="Normal 2 10 11 3 4" xfId="8733"/>
    <cellStyle name="Normal 2 10 11 3 5" xfId="8734"/>
    <cellStyle name="Normal 2 10 11 4" xfId="8735"/>
    <cellStyle name="Normal 2 10 11 4 2" xfId="8736"/>
    <cellStyle name="Normal 2 10 11 4 3" xfId="8737"/>
    <cellStyle name="Normal 2 10 11 4 4" xfId="8738"/>
    <cellStyle name="Normal 2 10 11 4 5" xfId="8739"/>
    <cellStyle name="Normal 2 10 11 5" xfId="8740"/>
    <cellStyle name="Normal 2 10 11 5 2" xfId="8741"/>
    <cellStyle name="Normal 2 10 11 5 3" xfId="8742"/>
    <cellStyle name="Normal 2 10 11 5 4" xfId="8743"/>
    <cellStyle name="Normal 2 10 11 5 5" xfId="8744"/>
    <cellStyle name="Normal 2 10 11 6" xfId="8745"/>
    <cellStyle name="Normal 2 10 11 6 2" xfId="8746"/>
    <cellStyle name="Normal 2 10 11 6 3" xfId="8747"/>
    <cellStyle name="Normal 2 10 11 6 4" xfId="8748"/>
    <cellStyle name="Normal 2 10 11 6 5" xfId="8749"/>
    <cellStyle name="Normal 2 10 11 7" xfId="8750"/>
    <cellStyle name="Normal 2 10 11 7 2" xfId="8751"/>
    <cellStyle name="Normal 2 10 11 7 3" xfId="8752"/>
    <cellStyle name="Normal 2 10 11 7 4" xfId="8753"/>
    <cellStyle name="Normal 2 10 11 7 5" xfId="8754"/>
    <cellStyle name="Normal 2 10 11 8" xfId="8755"/>
    <cellStyle name="Normal 2 10 11 8 2" xfId="8756"/>
    <cellStyle name="Normal 2 10 11 8 3" xfId="8757"/>
    <cellStyle name="Normal 2 10 11 8 4" xfId="8758"/>
    <cellStyle name="Normal 2 10 11 8 5" xfId="8759"/>
    <cellStyle name="Normal 2 10 11 9" xfId="8760"/>
    <cellStyle name="Normal 2 10 12" xfId="8761"/>
    <cellStyle name="Normal 2 10 12 10" xfId="8762"/>
    <cellStyle name="Normal 2 10 12 11" xfId="8763"/>
    <cellStyle name="Normal 2 10 12 12" xfId="8764"/>
    <cellStyle name="Normal 2 10 12 13" xfId="8765"/>
    <cellStyle name="Normal 2 10 12 14" xfId="8766"/>
    <cellStyle name="Normal 2 10 12 2" xfId="8767"/>
    <cellStyle name="Normal 2 10 12 2 2" xfId="8768"/>
    <cellStyle name="Normal 2 10 12 2 3" xfId="8769"/>
    <cellStyle name="Normal 2 10 12 2 4" xfId="8770"/>
    <cellStyle name="Normal 2 10 12 2 5" xfId="8771"/>
    <cellStyle name="Normal 2 10 12 3" xfId="8772"/>
    <cellStyle name="Normal 2 10 12 3 2" xfId="8773"/>
    <cellStyle name="Normal 2 10 12 3 3" xfId="8774"/>
    <cellStyle name="Normal 2 10 12 3 4" xfId="8775"/>
    <cellStyle name="Normal 2 10 12 3 5" xfId="8776"/>
    <cellStyle name="Normal 2 10 12 4" xfId="8777"/>
    <cellStyle name="Normal 2 10 12 4 2" xfId="8778"/>
    <cellStyle name="Normal 2 10 12 4 3" xfId="8779"/>
    <cellStyle name="Normal 2 10 12 4 4" xfId="8780"/>
    <cellStyle name="Normal 2 10 12 4 5" xfId="8781"/>
    <cellStyle name="Normal 2 10 12 5" xfId="8782"/>
    <cellStyle name="Normal 2 10 12 5 2" xfId="8783"/>
    <cellStyle name="Normal 2 10 12 5 3" xfId="8784"/>
    <cellStyle name="Normal 2 10 12 5 4" xfId="8785"/>
    <cellStyle name="Normal 2 10 12 5 5" xfId="8786"/>
    <cellStyle name="Normal 2 10 12 6" xfId="8787"/>
    <cellStyle name="Normal 2 10 12 6 2" xfId="8788"/>
    <cellStyle name="Normal 2 10 12 6 3" xfId="8789"/>
    <cellStyle name="Normal 2 10 12 6 4" xfId="8790"/>
    <cellStyle name="Normal 2 10 12 6 5" xfId="8791"/>
    <cellStyle name="Normal 2 10 12 7" xfId="8792"/>
    <cellStyle name="Normal 2 10 12 7 2" xfId="8793"/>
    <cellStyle name="Normal 2 10 12 7 3" xfId="8794"/>
    <cellStyle name="Normal 2 10 12 7 4" xfId="8795"/>
    <cellStyle name="Normal 2 10 12 7 5" xfId="8796"/>
    <cellStyle name="Normal 2 10 12 8" xfId="8797"/>
    <cellStyle name="Normal 2 10 12 8 2" xfId="8798"/>
    <cellStyle name="Normal 2 10 12 8 3" xfId="8799"/>
    <cellStyle name="Normal 2 10 12 8 4" xfId="8800"/>
    <cellStyle name="Normal 2 10 12 8 5" xfId="8801"/>
    <cellStyle name="Normal 2 10 12 9" xfId="8802"/>
    <cellStyle name="Normal 2 10 13" xfId="8803"/>
    <cellStyle name="Normal 2 10 13 10" xfId="8804"/>
    <cellStyle name="Normal 2 10 13 11" xfId="8805"/>
    <cellStyle name="Normal 2 10 13 12" xfId="8806"/>
    <cellStyle name="Normal 2 10 13 13" xfId="8807"/>
    <cellStyle name="Normal 2 10 13 14" xfId="8808"/>
    <cellStyle name="Normal 2 10 13 2" xfId="8809"/>
    <cellStyle name="Normal 2 10 13 2 2" xfId="8810"/>
    <cellStyle name="Normal 2 10 13 2 3" xfId="8811"/>
    <cellStyle name="Normal 2 10 13 2 4" xfId="8812"/>
    <cellStyle name="Normal 2 10 13 2 5" xfId="8813"/>
    <cellStyle name="Normal 2 10 13 3" xfId="8814"/>
    <cellStyle name="Normal 2 10 13 3 2" xfId="8815"/>
    <cellStyle name="Normal 2 10 13 3 3" xfId="8816"/>
    <cellStyle name="Normal 2 10 13 3 4" xfId="8817"/>
    <cellStyle name="Normal 2 10 13 3 5" xfId="8818"/>
    <cellStyle name="Normal 2 10 13 4" xfId="8819"/>
    <cellStyle name="Normal 2 10 13 4 2" xfId="8820"/>
    <cellStyle name="Normal 2 10 13 4 3" xfId="8821"/>
    <cellStyle name="Normal 2 10 13 4 4" xfId="8822"/>
    <cellStyle name="Normal 2 10 13 4 5" xfId="8823"/>
    <cellStyle name="Normal 2 10 13 5" xfId="8824"/>
    <cellStyle name="Normal 2 10 13 5 2" xfId="8825"/>
    <cellStyle name="Normal 2 10 13 5 3" xfId="8826"/>
    <cellStyle name="Normal 2 10 13 5 4" xfId="8827"/>
    <cellStyle name="Normal 2 10 13 5 5" xfId="8828"/>
    <cellStyle name="Normal 2 10 13 6" xfId="8829"/>
    <cellStyle name="Normal 2 10 13 6 2" xfId="8830"/>
    <cellStyle name="Normal 2 10 13 6 3" xfId="8831"/>
    <cellStyle name="Normal 2 10 13 6 4" xfId="8832"/>
    <cellStyle name="Normal 2 10 13 6 5" xfId="8833"/>
    <cellStyle name="Normal 2 10 13 7" xfId="8834"/>
    <cellStyle name="Normal 2 10 13 7 2" xfId="8835"/>
    <cellStyle name="Normal 2 10 13 7 3" xfId="8836"/>
    <cellStyle name="Normal 2 10 13 7 4" xfId="8837"/>
    <cellStyle name="Normal 2 10 13 7 5" xfId="8838"/>
    <cellStyle name="Normal 2 10 13 8" xfId="8839"/>
    <cellStyle name="Normal 2 10 13 8 2" xfId="8840"/>
    <cellStyle name="Normal 2 10 13 8 3" xfId="8841"/>
    <cellStyle name="Normal 2 10 13 8 4" xfId="8842"/>
    <cellStyle name="Normal 2 10 13 8 5" xfId="8843"/>
    <cellStyle name="Normal 2 10 13 9" xfId="8844"/>
    <cellStyle name="Normal 2 10 14" xfId="8845"/>
    <cellStyle name="Normal 2 10 14 10" xfId="8846"/>
    <cellStyle name="Normal 2 10 14 11" xfId="8847"/>
    <cellStyle name="Normal 2 10 14 12" xfId="8848"/>
    <cellStyle name="Normal 2 10 14 13" xfId="8849"/>
    <cellStyle name="Normal 2 10 14 14" xfId="8850"/>
    <cellStyle name="Normal 2 10 14 2" xfId="8851"/>
    <cellStyle name="Normal 2 10 14 2 2" xfId="8852"/>
    <cellStyle name="Normal 2 10 14 2 3" xfId="8853"/>
    <cellStyle name="Normal 2 10 14 2 4" xfId="8854"/>
    <cellStyle name="Normal 2 10 14 2 5" xfId="8855"/>
    <cellStyle name="Normal 2 10 14 3" xfId="8856"/>
    <cellStyle name="Normal 2 10 14 3 2" xfId="8857"/>
    <cellStyle name="Normal 2 10 14 3 3" xfId="8858"/>
    <cellStyle name="Normal 2 10 14 3 4" xfId="8859"/>
    <cellStyle name="Normal 2 10 14 3 5" xfId="8860"/>
    <cellStyle name="Normal 2 10 14 4" xfId="8861"/>
    <cellStyle name="Normal 2 10 14 4 2" xfId="8862"/>
    <cellStyle name="Normal 2 10 14 4 3" xfId="8863"/>
    <cellStyle name="Normal 2 10 14 4 4" xfId="8864"/>
    <cellStyle name="Normal 2 10 14 4 5" xfId="8865"/>
    <cellStyle name="Normal 2 10 14 5" xfId="8866"/>
    <cellStyle name="Normal 2 10 14 5 2" xfId="8867"/>
    <cellStyle name="Normal 2 10 14 5 3" xfId="8868"/>
    <cellStyle name="Normal 2 10 14 5 4" xfId="8869"/>
    <cellStyle name="Normal 2 10 14 5 5" xfId="8870"/>
    <cellStyle name="Normal 2 10 14 6" xfId="8871"/>
    <cellStyle name="Normal 2 10 14 6 2" xfId="8872"/>
    <cellStyle name="Normal 2 10 14 6 3" xfId="8873"/>
    <cellStyle name="Normal 2 10 14 6 4" xfId="8874"/>
    <cellStyle name="Normal 2 10 14 6 5" xfId="8875"/>
    <cellStyle name="Normal 2 10 14 7" xfId="8876"/>
    <cellStyle name="Normal 2 10 14 7 2" xfId="8877"/>
    <cellStyle name="Normal 2 10 14 7 3" xfId="8878"/>
    <cellStyle name="Normal 2 10 14 7 4" xfId="8879"/>
    <cellStyle name="Normal 2 10 14 7 5" xfId="8880"/>
    <cellStyle name="Normal 2 10 14 8" xfId="8881"/>
    <cellStyle name="Normal 2 10 14 8 2" xfId="8882"/>
    <cellStyle name="Normal 2 10 14 8 3" xfId="8883"/>
    <cellStyle name="Normal 2 10 14 8 4" xfId="8884"/>
    <cellStyle name="Normal 2 10 14 8 5" xfId="8885"/>
    <cellStyle name="Normal 2 10 14 9" xfId="8886"/>
    <cellStyle name="Normal 2 10 15" xfId="8887"/>
    <cellStyle name="Normal 2 10 15 10" xfId="8888"/>
    <cellStyle name="Normal 2 10 15 11" xfId="8889"/>
    <cellStyle name="Normal 2 10 15 12" xfId="8890"/>
    <cellStyle name="Normal 2 10 15 13" xfId="8891"/>
    <cellStyle name="Normal 2 10 15 14" xfId="8892"/>
    <cellStyle name="Normal 2 10 15 2" xfId="8893"/>
    <cellStyle name="Normal 2 10 15 2 2" xfId="8894"/>
    <cellStyle name="Normal 2 10 15 2 3" xfId="8895"/>
    <cellStyle name="Normal 2 10 15 2 4" xfId="8896"/>
    <cellStyle name="Normal 2 10 15 2 5" xfId="8897"/>
    <cellStyle name="Normal 2 10 15 3" xfId="8898"/>
    <cellStyle name="Normal 2 10 15 3 2" xfId="8899"/>
    <cellStyle name="Normal 2 10 15 3 3" xfId="8900"/>
    <cellStyle name="Normal 2 10 15 3 4" xfId="8901"/>
    <cellStyle name="Normal 2 10 15 3 5" xfId="8902"/>
    <cellStyle name="Normal 2 10 15 4" xfId="8903"/>
    <cellStyle name="Normal 2 10 15 4 2" xfId="8904"/>
    <cellStyle name="Normal 2 10 15 4 3" xfId="8905"/>
    <cellStyle name="Normal 2 10 15 4 4" xfId="8906"/>
    <cellStyle name="Normal 2 10 15 4 5" xfId="8907"/>
    <cellStyle name="Normal 2 10 15 5" xfId="8908"/>
    <cellStyle name="Normal 2 10 15 5 2" xfId="8909"/>
    <cellStyle name="Normal 2 10 15 5 3" xfId="8910"/>
    <cellStyle name="Normal 2 10 15 5 4" xfId="8911"/>
    <cellStyle name="Normal 2 10 15 5 5" xfId="8912"/>
    <cellStyle name="Normal 2 10 15 6" xfId="8913"/>
    <cellStyle name="Normal 2 10 15 6 2" xfId="8914"/>
    <cellStyle name="Normal 2 10 15 6 3" xfId="8915"/>
    <cellStyle name="Normal 2 10 15 6 4" xfId="8916"/>
    <cellStyle name="Normal 2 10 15 6 5" xfId="8917"/>
    <cellStyle name="Normal 2 10 15 7" xfId="8918"/>
    <cellStyle name="Normal 2 10 15 7 2" xfId="8919"/>
    <cellStyle name="Normal 2 10 15 7 3" xfId="8920"/>
    <cellStyle name="Normal 2 10 15 7 4" xfId="8921"/>
    <cellStyle name="Normal 2 10 15 7 5" xfId="8922"/>
    <cellStyle name="Normal 2 10 15 8" xfId="8923"/>
    <cellStyle name="Normal 2 10 15 8 2" xfId="8924"/>
    <cellStyle name="Normal 2 10 15 8 3" xfId="8925"/>
    <cellStyle name="Normal 2 10 15 8 4" xfId="8926"/>
    <cellStyle name="Normal 2 10 15 8 5" xfId="8927"/>
    <cellStyle name="Normal 2 10 15 9" xfId="8928"/>
    <cellStyle name="Normal 2 10 16" xfId="8929"/>
    <cellStyle name="Normal 2 10 16 10" xfId="8930"/>
    <cellStyle name="Normal 2 10 16 11" xfId="8931"/>
    <cellStyle name="Normal 2 10 16 12" xfId="8932"/>
    <cellStyle name="Normal 2 10 16 13" xfId="8933"/>
    <cellStyle name="Normal 2 10 16 14" xfId="8934"/>
    <cellStyle name="Normal 2 10 16 2" xfId="8935"/>
    <cellStyle name="Normal 2 10 16 2 2" xfId="8936"/>
    <cellStyle name="Normal 2 10 16 2 3" xfId="8937"/>
    <cellStyle name="Normal 2 10 16 2 4" xfId="8938"/>
    <cellStyle name="Normal 2 10 16 2 5" xfId="8939"/>
    <cellStyle name="Normal 2 10 16 3" xfId="8940"/>
    <cellStyle name="Normal 2 10 16 3 2" xfId="8941"/>
    <cellStyle name="Normal 2 10 16 3 3" xfId="8942"/>
    <cellStyle name="Normal 2 10 16 3 4" xfId="8943"/>
    <cellStyle name="Normal 2 10 16 3 5" xfId="8944"/>
    <cellStyle name="Normal 2 10 16 4" xfId="8945"/>
    <cellStyle name="Normal 2 10 16 4 2" xfId="8946"/>
    <cellStyle name="Normal 2 10 16 4 3" xfId="8947"/>
    <cellStyle name="Normal 2 10 16 4 4" xfId="8948"/>
    <cellStyle name="Normal 2 10 16 4 5" xfId="8949"/>
    <cellStyle name="Normal 2 10 16 5" xfId="8950"/>
    <cellStyle name="Normal 2 10 16 5 2" xfId="8951"/>
    <cellStyle name="Normal 2 10 16 5 3" xfId="8952"/>
    <cellStyle name="Normal 2 10 16 5 4" xfId="8953"/>
    <cellStyle name="Normal 2 10 16 5 5" xfId="8954"/>
    <cellStyle name="Normal 2 10 16 6" xfId="8955"/>
    <cellStyle name="Normal 2 10 16 6 2" xfId="8956"/>
    <cellStyle name="Normal 2 10 16 6 3" xfId="8957"/>
    <cellStyle name="Normal 2 10 16 6 4" xfId="8958"/>
    <cellStyle name="Normal 2 10 16 6 5" xfId="8959"/>
    <cellStyle name="Normal 2 10 16 7" xfId="8960"/>
    <cellStyle name="Normal 2 10 16 7 2" xfId="8961"/>
    <cellStyle name="Normal 2 10 16 7 3" xfId="8962"/>
    <cellStyle name="Normal 2 10 16 7 4" xfId="8963"/>
    <cellStyle name="Normal 2 10 16 7 5" xfId="8964"/>
    <cellStyle name="Normal 2 10 16 8" xfId="8965"/>
    <cellStyle name="Normal 2 10 16 8 2" xfId="8966"/>
    <cellStyle name="Normal 2 10 16 8 3" xfId="8967"/>
    <cellStyle name="Normal 2 10 16 8 4" xfId="8968"/>
    <cellStyle name="Normal 2 10 16 8 5" xfId="8969"/>
    <cellStyle name="Normal 2 10 16 9" xfId="8970"/>
    <cellStyle name="Normal 2 10 17" xfId="8971"/>
    <cellStyle name="Normal 2 10 17 10" xfId="8972"/>
    <cellStyle name="Normal 2 10 17 11" xfId="8973"/>
    <cellStyle name="Normal 2 10 17 12" xfId="8974"/>
    <cellStyle name="Normal 2 10 17 13" xfId="8975"/>
    <cellStyle name="Normal 2 10 17 14" xfId="8976"/>
    <cellStyle name="Normal 2 10 17 2" xfId="8977"/>
    <cellStyle name="Normal 2 10 17 2 2" xfId="8978"/>
    <cellStyle name="Normal 2 10 17 2 3" xfId="8979"/>
    <cellStyle name="Normal 2 10 17 2 4" xfId="8980"/>
    <cellStyle name="Normal 2 10 17 2 5" xfId="8981"/>
    <cellStyle name="Normal 2 10 17 3" xfId="8982"/>
    <cellStyle name="Normal 2 10 17 3 2" xfId="8983"/>
    <cellStyle name="Normal 2 10 17 3 3" xfId="8984"/>
    <cellStyle name="Normal 2 10 17 3 4" xfId="8985"/>
    <cellStyle name="Normal 2 10 17 3 5" xfId="8986"/>
    <cellStyle name="Normal 2 10 17 4" xfId="8987"/>
    <cellStyle name="Normal 2 10 17 4 2" xfId="8988"/>
    <cellStyle name="Normal 2 10 17 4 3" xfId="8989"/>
    <cellStyle name="Normal 2 10 17 4 4" xfId="8990"/>
    <cellStyle name="Normal 2 10 17 4 5" xfId="8991"/>
    <cellStyle name="Normal 2 10 17 5" xfId="8992"/>
    <cellStyle name="Normal 2 10 17 5 2" xfId="8993"/>
    <cellStyle name="Normal 2 10 17 5 3" xfId="8994"/>
    <cellStyle name="Normal 2 10 17 5 4" xfId="8995"/>
    <cellStyle name="Normal 2 10 17 5 5" xfId="8996"/>
    <cellStyle name="Normal 2 10 17 6" xfId="8997"/>
    <cellStyle name="Normal 2 10 17 6 2" xfId="8998"/>
    <cellStyle name="Normal 2 10 17 6 3" xfId="8999"/>
    <cellStyle name="Normal 2 10 17 6 4" xfId="9000"/>
    <cellStyle name="Normal 2 10 17 6 5" xfId="9001"/>
    <cellStyle name="Normal 2 10 17 7" xfId="9002"/>
    <cellStyle name="Normal 2 10 17 7 2" xfId="9003"/>
    <cellStyle name="Normal 2 10 17 7 3" xfId="9004"/>
    <cellStyle name="Normal 2 10 17 7 4" xfId="9005"/>
    <cellStyle name="Normal 2 10 17 7 5" xfId="9006"/>
    <cellStyle name="Normal 2 10 17 8" xfId="9007"/>
    <cellStyle name="Normal 2 10 17 8 2" xfId="9008"/>
    <cellStyle name="Normal 2 10 17 8 3" xfId="9009"/>
    <cellStyle name="Normal 2 10 17 8 4" xfId="9010"/>
    <cellStyle name="Normal 2 10 17 8 5" xfId="9011"/>
    <cellStyle name="Normal 2 10 17 9" xfId="9012"/>
    <cellStyle name="Normal 2 10 18" xfId="9013"/>
    <cellStyle name="Normal 2 10 18 10" xfId="9014"/>
    <cellStyle name="Normal 2 10 18 11" xfId="9015"/>
    <cellStyle name="Normal 2 10 18 12" xfId="9016"/>
    <cellStyle name="Normal 2 10 18 13" xfId="9017"/>
    <cellStyle name="Normal 2 10 18 14" xfId="9018"/>
    <cellStyle name="Normal 2 10 18 2" xfId="9019"/>
    <cellStyle name="Normal 2 10 18 2 2" xfId="9020"/>
    <cellStyle name="Normal 2 10 18 2 3" xfId="9021"/>
    <cellStyle name="Normal 2 10 18 2 4" xfId="9022"/>
    <cellStyle name="Normal 2 10 18 2 5" xfId="9023"/>
    <cellStyle name="Normal 2 10 18 3" xfId="9024"/>
    <cellStyle name="Normal 2 10 18 3 2" xfId="9025"/>
    <cellStyle name="Normal 2 10 18 3 3" xfId="9026"/>
    <cellStyle name="Normal 2 10 18 3 4" xfId="9027"/>
    <cellStyle name="Normal 2 10 18 3 5" xfId="9028"/>
    <cellStyle name="Normal 2 10 18 4" xfId="9029"/>
    <cellStyle name="Normal 2 10 18 4 2" xfId="9030"/>
    <cellStyle name="Normal 2 10 18 4 3" xfId="9031"/>
    <cellStyle name="Normal 2 10 18 4 4" xfId="9032"/>
    <cellStyle name="Normal 2 10 18 4 5" xfId="9033"/>
    <cellStyle name="Normal 2 10 18 5" xfId="9034"/>
    <cellStyle name="Normal 2 10 18 5 2" xfId="9035"/>
    <cellStyle name="Normal 2 10 18 5 3" xfId="9036"/>
    <cellStyle name="Normal 2 10 18 5 4" xfId="9037"/>
    <cellStyle name="Normal 2 10 18 5 5" xfId="9038"/>
    <cellStyle name="Normal 2 10 18 6" xfId="9039"/>
    <cellStyle name="Normal 2 10 18 6 2" xfId="9040"/>
    <cellStyle name="Normal 2 10 18 6 3" xfId="9041"/>
    <cellStyle name="Normal 2 10 18 6 4" xfId="9042"/>
    <cellStyle name="Normal 2 10 18 6 5" xfId="9043"/>
    <cellStyle name="Normal 2 10 18 7" xfId="9044"/>
    <cellStyle name="Normal 2 10 18 7 2" xfId="9045"/>
    <cellStyle name="Normal 2 10 18 7 3" xfId="9046"/>
    <cellStyle name="Normal 2 10 18 7 4" xfId="9047"/>
    <cellStyle name="Normal 2 10 18 7 5" xfId="9048"/>
    <cellStyle name="Normal 2 10 18 8" xfId="9049"/>
    <cellStyle name="Normal 2 10 18 8 2" xfId="9050"/>
    <cellStyle name="Normal 2 10 18 8 3" xfId="9051"/>
    <cellStyle name="Normal 2 10 18 8 4" xfId="9052"/>
    <cellStyle name="Normal 2 10 18 8 5" xfId="9053"/>
    <cellStyle name="Normal 2 10 18 9" xfId="9054"/>
    <cellStyle name="Normal 2 10 19" xfId="9055"/>
    <cellStyle name="Normal 2 10 19 10" xfId="9056"/>
    <cellStyle name="Normal 2 10 19 11" xfId="9057"/>
    <cellStyle name="Normal 2 10 19 12" xfId="9058"/>
    <cellStyle name="Normal 2 10 19 13" xfId="9059"/>
    <cellStyle name="Normal 2 10 19 14" xfId="9060"/>
    <cellStyle name="Normal 2 10 19 2" xfId="9061"/>
    <cellStyle name="Normal 2 10 19 2 2" xfId="9062"/>
    <cellStyle name="Normal 2 10 19 2 3" xfId="9063"/>
    <cellStyle name="Normal 2 10 19 2 4" xfId="9064"/>
    <cellStyle name="Normal 2 10 19 2 5" xfId="9065"/>
    <cellStyle name="Normal 2 10 19 3" xfId="9066"/>
    <cellStyle name="Normal 2 10 19 3 2" xfId="9067"/>
    <cellStyle name="Normal 2 10 19 3 3" xfId="9068"/>
    <cellStyle name="Normal 2 10 19 3 4" xfId="9069"/>
    <cellStyle name="Normal 2 10 19 3 5" xfId="9070"/>
    <cellStyle name="Normal 2 10 19 4" xfId="9071"/>
    <cellStyle name="Normal 2 10 19 4 2" xfId="9072"/>
    <cellStyle name="Normal 2 10 19 4 3" xfId="9073"/>
    <cellStyle name="Normal 2 10 19 4 4" xfId="9074"/>
    <cellStyle name="Normal 2 10 19 4 5" xfId="9075"/>
    <cellStyle name="Normal 2 10 19 5" xfId="9076"/>
    <cellStyle name="Normal 2 10 19 5 2" xfId="9077"/>
    <cellStyle name="Normal 2 10 19 5 3" xfId="9078"/>
    <cellStyle name="Normal 2 10 19 5 4" xfId="9079"/>
    <cellStyle name="Normal 2 10 19 5 5" xfId="9080"/>
    <cellStyle name="Normal 2 10 19 6" xfId="9081"/>
    <cellStyle name="Normal 2 10 19 6 2" xfId="9082"/>
    <cellStyle name="Normal 2 10 19 6 3" xfId="9083"/>
    <cellStyle name="Normal 2 10 19 6 4" xfId="9084"/>
    <cellStyle name="Normal 2 10 19 6 5" xfId="9085"/>
    <cellStyle name="Normal 2 10 19 7" xfId="9086"/>
    <cellStyle name="Normal 2 10 19 7 2" xfId="9087"/>
    <cellStyle name="Normal 2 10 19 7 3" xfId="9088"/>
    <cellStyle name="Normal 2 10 19 7 4" xfId="9089"/>
    <cellStyle name="Normal 2 10 19 7 5" xfId="9090"/>
    <cellStyle name="Normal 2 10 19 8" xfId="9091"/>
    <cellStyle name="Normal 2 10 19 8 2" xfId="9092"/>
    <cellStyle name="Normal 2 10 19 8 3" xfId="9093"/>
    <cellStyle name="Normal 2 10 19 8 4" xfId="9094"/>
    <cellStyle name="Normal 2 10 19 8 5" xfId="9095"/>
    <cellStyle name="Normal 2 10 19 9" xfId="9096"/>
    <cellStyle name="Normal 2 10 2" xfId="9097"/>
    <cellStyle name="Normal 2 10 2 10" xfId="9098"/>
    <cellStyle name="Normal 2 10 2 11" xfId="9099"/>
    <cellStyle name="Normal 2 10 2 12" xfId="9100"/>
    <cellStyle name="Normal 2 10 2 13" xfId="9101"/>
    <cellStyle name="Normal 2 10 2 14" xfId="9102"/>
    <cellStyle name="Normal 2 10 2 2" xfId="9103"/>
    <cellStyle name="Normal 2 10 2 2 2" xfId="9104"/>
    <cellStyle name="Normal 2 10 2 2 3" xfId="9105"/>
    <cellStyle name="Normal 2 10 2 2 4" xfId="9106"/>
    <cellStyle name="Normal 2 10 2 2 5" xfId="9107"/>
    <cellStyle name="Normal 2 10 2 3" xfId="9108"/>
    <cellStyle name="Normal 2 10 2 3 2" xfId="9109"/>
    <cellStyle name="Normal 2 10 2 3 3" xfId="9110"/>
    <cellStyle name="Normal 2 10 2 3 4" xfId="9111"/>
    <cellStyle name="Normal 2 10 2 3 5" xfId="9112"/>
    <cellStyle name="Normal 2 10 2 4" xfId="9113"/>
    <cellStyle name="Normal 2 10 2 4 2" xfId="9114"/>
    <cellStyle name="Normal 2 10 2 4 3" xfId="9115"/>
    <cellStyle name="Normal 2 10 2 4 4" xfId="9116"/>
    <cellStyle name="Normal 2 10 2 4 5" xfId="9117"/>
    <cellStyle name="Normal 2 10 2 5" xfId="9118"/>
    <cellStyle name="Normal 2 10 2 5 2" xfId="9119"/>
    <cellStyle name="Normal 2 10 2 5 3" xfId="9120"/>
    <cellStyle name="Normal 2 10 2 5 4" xfId="9121"/>
    <cellStyle name="Normal 2 10 2 5 5" xfId="9122"/>
    <cellStyle name="Normal 2 10 2 6" xfId="9123"/>
    <cellStyle name="Normal 2 10 2 6 2" xfId="9124"/>
    <cellStyle name="Normal 2 10 2 6 3" xfId="9125"/>
    <cellStyle name="Normal 2 10 2 6 4" xfId="9126"/>
    <cellStyle name="Normal 2 10 2 6 5" xfId="9127"/>
    <cellStyle name="Normal 2 10 2 7" xfId="9128"/>
    <cellStyle name="Normal 2 10 2 7 2" xfId="9129"/>
    <cellStyle name="Normal 2 10 2 7 3" xfId="9130"/>
    <cellStyle name="Normal 2 10 2 7 4" xfId="9131"/>
    <cellStyle name="Normal 2 10 2 7 5" xfId="9132"/>
    <cellStyle name="Normal 2 10 2 8" xfId="9133"/>
    <cellStyle name="Normal 2 10 2 8 2" xfId="9134"/>
    <cellStyle name="Normal 2 10 2 8 3" xfId="9135"/>
    <cellStyle name="Normal 2 10 2 8 4" xfId="9136"/>
    <cellStyle name="Normal 2 10 2 8 5" xfId="9137"/>
    <cellStyle name="Normal 2 10 2 9" xfId="9138"/>
    <cellStyle name="Normal 2 10 20" xfId="9139"/>
    <cellStyle name="Normal 2 10 20 2" xfId="9140"/>
    <cellStyle name="Normal 2 10 20 3" xfId="9141"/>
    <cellStyle name="Normal 2 10 20 4" xfId="9142"/>
    <cellStyle name="Normal 2 10 20 5" xfId="9143"/>
    <cellStyle name="Normal 2 10 21" xfId="9144"/>
    <cellStyle name="Normal 2 10 21 2" xfId="9145"/>
    <cellStyle name="Normal 2 10 21 3" xfId="9146"/>
    <cellStyle name="Normal 2 10 21 4" xfId="9147"/>
    <cellStyle name="Normal 2 10 21 5" xfId="9148"/>
    <cellStyle name="Normal 2 10 22" xfId="9149"/>
    <cellStyle name="Normal 2 10 22 2" xfId="9150"/>
    <cellStyle name="Normal 2 10 22 3" xfId="9151"/>
    <cellStyle name="Normal 2 10 22 4" xfId="9152"/>
    <cellStyle name="Normal 2 10 22 5" xfId="9153"/>
    <cellStyle name="Normal 2 10 23" xfId="9154"/>
    <cellStyle name="Normal 2 10 23 2" xfId="9155"/>
    <cellStyle name="Normal 2 10 23 3" xfId="9156"/>
    <cellStyle name="Normal 2 10 23 4" xfId="9157"/>
    <cellStyle name="Normal 2 10 23 5" xfId="9158"/>
    <cellStyle name="Normal 2 10 24" xfId="9159"/>
    <cellStyle name="Normal 2 10 24 2" xfId="9160"/>
    <cellStyle name="Normal 2 10 24 3" xfId="9161"/>
    <cellStyle name="Normal 2 10 24 4" xfId="9162"/>
    <cellStyle name="Normal 2 10 24 5" xfId="9163"/>
    <cellStyle name="Normal 2 10 25" xfId="9164"/>
    <cellStyle name="Normal 2 10 25 2" xfId="9165"/>
    <cellStyle name="Normal 2 10 25 3" xfId="9166"/>
    <cellStyle name="Normal 2 10 25 4" xfId="9167"/>
    <cellStyle name="Normal 2 10 25 5" xfId="9168"/>
    <cellStyle name="Normal 2 10 26" xfId="9169"/>
    <cellStyle name="Normal 2 10 26 2" xfId="9170"/>
    <cellStyle name="Normal 2 10 26 3" xfId="9171"/>
    <cellStyle name="Normal 2 10 26 4" xfId="9172"/>
    <cellStyle name="Normal 2 10 26 5" xfId="9173"/>
    <cellStyle name="Normal 2 10 27" xfId="9174"/>
    <cellStyle name="Normal 2 10 28" xfId="9175"/>
    <cellStyle name="Normal 2 10 29" xfId="9176"/>
    <cellStyle name="Normal 2 10 3" xfId="9177"/>
    <cellStyle name="Normal 2 10 3 10" xfId="9178"/>
    <cellStyle name="Normal 2 10 3 11" xfId="9179"/>
    <cellStyle name="Normal 2 10 3 12" xfId="9180"/>
    <cellStyle name="Normal 2 10 3 13" xfId="9181"/>
    <cellStyle name="Normal 2 10 3 14" xfId="9182"/>
    <cellStyle name="Normal 2 10 3 2" xfId="9183"/>
    <cellStyle name="Normal 2 10 3 2 2" xfId="9184"/>
    <cellStyle name="Normal 2 10 3 2 3" xfId="9185"/>
    <cellStyle name="Normal 2 10 3 2 4" xfId="9186"/>
    <cellStyle name="Normal 2 10 3 2 5" xfId="9187"/>
    <cellStyle name="Normal 2 10 3 3" xfId="9188"/>
    <cellStyle name="Normal 2 10 3 3 2" xfId="9189"/>
    <cellStyle name="Normal 2 10 3 3 3" xfId="9190"/>
    <cellStyle name="Normal 2 10 3 3 4" xfId="9191"/>
    <cellStyle name="Normal 2 10 3 3 5" xfId="9192"/>
    <cellStyle name="Normal 2 10 3 4" xfId="9193"/>
    <cellStyle name="Normal 2 10 3 4 2" xfId="9194"/>
    <cellStyle name="Normal 2 10 3 4 3" xfId="9195"/>
    <cellStyle name="Normal 2 10 3 4 4" xfId="9196"/>
    <cellStyle name="Normal 2 10 3 4 5" xfId="9197"/>
    <cellStyle name="Normal 2 10 3 5" xfId="9198"/>
    <cellStyle name="Normal 2 10 3 5 2" xfId="9199"/>
    <cellStyle name="Normal 2 10 3 5 3" xfId="9200"/>
    <cellStyle name="Normal 2 10 3 5 4" xfId="9201"/>
    <cellStyle name="Normal 2 10 3 5 5" xfId="9202"/>
    <cellStyle name="Normal 2 10 3 6" xfId="9203"/>
    <cellStyle name="Normal 2 10 3 6 2" xfId="9204"/>
    <cellStyle name="Normal 2 10 3 6 3" xfId="9205"/>
    <cellStyle name="Normal 2 10 3 6 4" xfId="9206"/>
    <cellStyle name="Normal 2 10 3 6 5" xfId="9207"/>
    <cellStyle name="Normal 2 10 3 7" xfId="9208"/>
    <cellStyle name="Normal 2 10 3 7 2" xfId="9209"/>
    <cellStyle name="Normal 2 10 3 7 3" xfId="9210"/>
    <cellStyle name="Normal 2 10 3 7 4" xfId="9211"/>
    <cellStyle name="Normal 2 10 3 7 5" xfId="9212"/>
    <cellStyle name="Normal 2 10 3 8" xfId="9213"/>
    <cellStyle name="Normal 2 10 3 8 2" xfId="9214"/>
    <cellStyle name="Normal 2 10 3 8 3" xfId="9215"/>
    <cellStyle name="Normal 2 10 3 8 4" xfId="9216"/>
    <cellStyle name="Normal 2 10 3 8 5" xfId="9217"/>
    <cellStyle name="Normal 2 10 3 9" xfId="9218"/>
    <cellStyle name="Normal 2 10 30" xfId="9219"/>
    <cellStyle name="Normal 2 10 31" xfId="9220"/>
    <cellStyle name="Normal 2 10 32" xfId="9221"/>
    <cellStyle name="Normal 2 10 4" xfId="9222"/>
    <cellStyle name="Normal 2 10 4 10" xfId="9223"/>
    <cellStyle name="Normal 2 10 4 11" xfId="9224"/>
    <cellStyle name="Normal 2 10 4 12" xfId="9225"/>
    <cellStyle name="Normal 2 10 4 13" xfId="9226"/>
    <cellStyle name="Normal 2 10 4 14" xfId="9227"/>
    <cellStyle name="Normal 2 10 4 2" xfId="9228"/>
    <cellStyle name="Normal 2 10 4 2 2" xfId="9229"/>
    <cellStyle name="Normal 2 10 4 2 3" xfId="9230"/>
    <cellStyle name="Normal 2 10 4 2 4" xfId="9231"/>
    <cellStyle name="Normal 2 10 4 2 5" xfId="9232"/>
    <cellStyle name="Normal 2 10 4 3" xfId="9233"/>
    <cellStyle name="Normal 2 10 4 3 2" xfId="9234"/>
    <cellStyle name="Normal 2 10 4 3 3" xfId="9235"/>
    <cellStyle name="Normal 2 10 4 3 4" xfId="9236"/>
    <cellStyle name="Normal 2 10 4 3 5" xfId="9237"/>
    <cellStyle name="Normal 2 10 4 4" xfId="9238"/>
    <cellStyle name="Normal 2 10 4 4 2" xfId="9239"/>
    <cellStyle name="Normal 2 10 4 4 3" xfId="9240"/>
    <cellStyle name="Normal 2 10 4 4 4" xfId="9241"/>
    <cellStyle name="Normal 2 10 4 4 5" xfId="9242"/>
    <cellStyle name="Normal 2 10 4 5" xfId="9243"/>
    <cellStyle name="Normal 2 10 4 5 2" xfId="9244"/>
    <cellStyle name="Normal 2 10 4 5 3" xfId="9245"/>
    <cellStyle name="Normal 2 10 4 5 4" xfId="9246"/>
    <cellStyle name="Normal 2 10 4 5 5" xfId="9247"/>
    <cellStyle name="Normal 2 10 4 6" xfId="9248"/>
    <cellStyle name="Normal 2 10 4 6 2" xfId="9249"/>
    <cellStyle name="Normal 2 10 4 6 3" xfId="9250"/>
    <cellStyle name="Normal 2 10 4 6 4" xfId="9251"/>
    <cellStyle name="Normal 2 10 4 6 5" xfId="9252"/>
    <cellStyle name="Normal 2 10 4 7" xfId="9253"/>
    <cellStyle name="Normal 2 10 4 7 2" xfId="9254"/>
    <cellStyle name="Normal 2 10 4 7 3" xfId="9255"/>
    <cellStyle name="Normal 2 10 4 7 4" xfId="9256"/>
    <cellStyle name="Normal 2 10 4 7 5" xfId="9257"/>
    <cellStyle name="Normal 2 10 4 8" xfId="9258"/>
    <cellStyle name="Normal 2 10 4 8 2" xfId="9259"/>
    <cellStyle name="Normal 2 10 4 8 3" xfId="9260"/>
    <cellStyle name="Normal 2 10 4 8 4" xfId="9261"/>
    <cellStyle name="Normal 2 10 4 8 5" xfId="9262"/>
    <cellStyle name="Normal 2 10 4 9" xfId="9263"/>
    <cellStyle name="Normal 2 10 5" xfId="9264"/>
    <cellStyle name="Normal 2 10 5 10" xfId="9265"/>
    <cellStyle name="Normal 2 10 5 11" xfId="9266"/>
    <cellStyle name="Normal 2 10 5 12" xfId="9267"/>
    <cellStyle name="Normal 2 10 5 13" xfId="9268"/>
    <cellStyle name="Normal 2 10 5 14" xfId="9269"/>
    <cellStyle name="Normal 2 10 5 2" xfId="9270"/>
    <cellStyle name="Normal 2 10 5 2 2" xfId="9271"/>
    <cellStyle name="Normal 2 10 5 2 3" xfId="9272"/>
    <cellStyle name="Normal 2 10 5 2 4" xfId="9273"/>
    <cellStyle name="Normal 2 10 5 2 5" xfId="9274"/>
    <cellStyle name="Normal 2 10 5 3" xfId="9275"/>
    <cellStyle name="Normal 2 10 5 3 2" xfId="9276"/>
    <cellStyle name="Normal 2 10 5 3 3" xfId="9277"/>
    <cellStyle name="Normal 2 10 5 3 4" xfId="9278"/>
    <cellStyle name="Normal 2 10 5 3 5" xfId="9279"/>
    <cellStyle name="Normal 2 10 5 4" xfId="9280"/>
    <cellStyle name="Normal 2 10 5 4 2" xfId="9281"/>
    <cellStyle name="Normal 2 10 5 4 3" xfId="9282"/>
    <cellStyle name="Normal 2 10 5 4 4" xfId="9283"/>
    <cellStyle name="Normal 2 10 5 4 5" xfId="9284"/>
    <cellStyle name="Normal 2 10 5 5" xfId="9285"/>
    <cellStyle name="Normal 2 10 5 5 2" xfId="9286"/>
    <cellStyle name="Normal 2 10 5 5 3" xfId="9287"/>
    <cellStyle name="Normal 2 10 5 5 4" xfId="9288"/>
    <cellStyle name="Normal 2 10 5 5 5" xfId="9289"/>
    <cellStyle name="Normal 2 10 5 6" xfId="9290"/>
    <cellStyle name="Normal 2 10 5 6 2" xfId="9291"/>
    <cellStyle name="Normal 2 10 5 6 3" xfId="9292"/>
    <cellStyle name="Normal 2 10 5 6 4" xfId="9293"/>
    <cellStyle name="Normal 2 10 5 6 5" xfId="9294"/>
    <cellStyle name="Normal 2 10 5 7" xfId="9295"/>
    <cellStyle name="Normal 2 10 5 7 2" xfId="9296"/>
    <cellStyle name="Normal 2 10 5 7 3" xfId="9297"/>
    <cellStyle name="Normal 2 10 5 7 4" xfId="9298"/>
    <cellStyle name="Normal 2 10 5 7 5" xfId="9299"/>
    <cellStyle name="Normal 2 10 5 8" xfId="9300"/>
    <cellStyle name="Normal 2 10 5 8 2" xfId="9301"/>
    <cellStyle name="Normal 2 10 5 8 3" xfId="9302"/>
    <cellStyle name="Normal 2 10 5 8 4" xfId="9303"/>
    <cellStyle name="Normal 2 10 5 8 5" xfId="9304"/>
    <cellStyle name="Normal 2 10 5 9" xfId="9305"/>
    <cellStyle name="Normal 2 10 6" xfId="9306"/>
    <cellStyle name="Normal 2 10 6 10" xfId="9307"/>
    <cellStyle name="Normal 2 10 6 11" xfId="9308"/>
    <cellStyle name="Normal 2 10 6 12" xfId="9309"/>
    <cellStyle name="Normal 2 10 6 13" xfId="9310"/>
    <cellStyle name="Normal 2 10 6 14" xfId="9311"/>
    <cellStyle name="Normal 2 10 6 2" xfId="9312"/>
    <cellStyle name="Normal 2 10 6 2 2" xfId="9313"/>
    <cellStyle name="Normal 2 10 6 2 3" xfId="9314"/>
    <cellStyle name="Normal 2 10 6 2 4" xfId="9315"/>
    <cellStyle name="Normal 2 10 6 2 5" xfId="9316"/>
    <cellStyle name="Normal 2 10 6 3" xfId="9317"/>
    <cellStyle name="Normal 2 10 6 3 2" xfId="9318"/>
    <cellStyle name="Normal 2 10 6 3 3" xfId="9319"/>
    <cellStyle name="Normal 2 10 6 3 4" xfId="9320"/>
    <cellStyle name="Normal 2 10 6 3 5" xfId="9321"/>
    <cellStyle name="Normal 2 10 6 4" xfId="9322"/>
    <cellStyle name="Normal 2 10 6 4 2" xfId="9323"/>
    <cellStyle name="Normal 2 10 6 4 3" xfId="9324"/>
    <cellStyle name="Normal 2 10 6 4 4" xfId="9325"/>
    <cellStyle name="Normal 2 10 6 4 5" xfId="9326"/>
    <cellStyle name="Normal 2 10 6 5" xfId="9327"/>
    <cellStyle name="Normal 2 10 6 5 2" xfId="9328"/>
    <cellStyle name="Normal 2 10 6 5 3" xfId="9329"/>
    <cellStyle name="Normal 2 10 6 5 4" xfId="9330"/>
    <cellStyle name="Normal 2 10 6 5 5" xfId="9331"/>
    <cellStyle name="Normal 2 10 6 6" xfId="9332"/>
    <cellStyle name="Normal 2 10 6 6 2" xfId="9333"/>
    <cellStyle name="Normal 2 10 6 6 3" xfId="9334"/>
    <cellStyle name="Normal 2 10 6 6 4" xfId="9335"/>
    <cellStyle name="Normal 2 10 6 6 5" xfId="9336"/>
    <cellStyle name="Normal 2 10 6 7" xfId="9337"/>
    <cellStyle name="Normal 2 10 6 7 2" xfId="9338"/>
    <cellStyle name="Normal 2 10 6 7 3" xfId="9339"/>
    <cellStyle name="Normal 2 10 6 7 4" xfId="9340"/>
    <cellStyle name="Normal 2 10 6 7 5" xfId="9341"/>
    <cellStyle name="Normal 2 10 6 8" xfId="9342"/>
    <cellStyle name="Normal 2 10 6 8 2" xfId="9343"/>
    <cellStyle name="Normal 2 10 6 8 3" xfId="9344"/>
    <cellStyle name="Normal 2 10 6 8 4" xfId="9345"/>
    <cellStyle name="Normal 2 10 6 8 5" xfId="9346"/>
    <cellStyle name="Normal 2 10 6 9" xfId="9347"/>
    <cellStyle name="Normal 2 10 7" xfId="9348"/>
    <cellStyle name="Normal 2 10 7 10" xfId="9349"/>
    <cellStyle name="Normal 2 10 7 11" xfId="9350"/>
    <cellStyle name="Normal 2 10 7 12" xfId="9351"/>
    <cellStyle name="Normal 2 10 7 13" xfId="9352"/>
    <cellStyle name="Normal 2 10 7 14" xfId="9353"/>
    <cellStyle name="Normal 2 10 7 2" xfId="9354"/>
    <cellStyle name="Normal 2 10 7 2 2" xfId="9355"/>
    <cellStyle name="Normal 2 10 7 2 3" xfId="9356"/>
    <cellStyle name="Normal 2 10 7 2 4" xfId="9357"/>
    <cellStyle name="Normal 2 10 7 2 5" xfId="9358"/>
    <cellStyle name="Normal 2 10 7 3" xfId="9359"/>
    <cellStyle name="Normal 2 10 7 3 2" xfId="9360"/>
    <cellStyle name="Normal 2 10 7 3 3" xfId="9361"/>
    <cellStyle name="Normal 2 10 7 3 4" xfId="9362"/>
    <cellStyle name="Normal 2 10 7 3 5" xfId="9363"/>
    <cellStyle name="Normal 2 10 7 4" xfId="9364"/>
    <cellStyle name="Normal 2 10 7 4 2" xfId="9365"/>
    <cellStyle name="Normal 2 10 7 4 3" xfId="9366"/>
    <cellStyle name="Normal 2 10 7 4 4" xfId="9367"/>
    <cellStyle name="Normal 2 10 7 4 5" xfId="9368"/>
    <cellStyle name="Normal 2 10 7 5" xfId="9369"/>
    <cellStyle name="Normal 2 10 7 5 2" xfId="9370"/>
    <cellStyle name="Normal 2 10 7 5 3" xfId="9371"/>
    <cellStyle name="Normal 2 10 7 5 4" xfId="9372"/>
    <cellStyle name="Normal 2 10 7 5 5" xfId="9373"/>
    <cellStyle name="Normal 2 10 7 6" xfId="9374"/>
    <cellStyle name="Normal 2 10 7 6 2" xfId="9375"/>
    <cellStyle name="Normal 2 10 7 6 3" xfId="9376"/>
    <cellStyle name="Normal 2 10 7 6 4" xfId="9377"/>
    <cellStyle name="Normal 2 10 7 6 5" xfId="9378"/>
    <cellStyle name="Normal 2 10 7 7" xfId="9379"/>
    <cellStyle name="Normal 2 10 7 7 2" xfId="9380"/>
    <cellStyle name="Normal 2 10 7 7 3" xfId="9381"/>
    <cellStyle name="Normal 2 10 7 7 4" xfId="9382"/>
    <cellStyle name="Normal 2 10 7 7 5" xfId="9383"/>
    <cellStyle name="Normal 2 10 7 8" xfId="9384"/>
    <cellStyle name="Normal 2 10 7 8 2" xfId="9385"/>
    <cellStyle name="Normal 2 10 7 8 3" xfId="9386"/>
    <cellStyle name="Normal 2 10 7 8 4" xfId="9387"/>
    <cellStyle name="Normal 2 10 7 8 5" xfId="9388"/>
    <cellStyle name="Normal 2 10 7 9" xfId="9389"/>
    <cellStyle name="Normal 2 10 8" xfId="9390"/>
    <cellStyle name="Normal 2 10 8 10" xfId="9391"/>
    <cellStyle name="Normal 2 10 8 11" xfId="9392"/>
    <cellStyle name="Normal 2 10 8 12" xfId="9393"/>
    <cellStyle name="Normal 2 10 8 13" xfId="9394"/>
    <cellStyle name="Normal 2 10 8 14" xfId="9395"/>
    <cellStyle name="Normal 2 10 8 2" xfId="9396"/>
    <cellStyle name="Normal 2 10 8 2 2" xfId="9397"/>
    <cellStyle name="Normal 2 10 8 2 3" xfId="9398"/>
    <cellStyle name="Normal 2 10 8 2 4" xfId="9399"/>
    <cellStyle name="Normal 2 10 8 2 5" xfId="9400"/>
    <cellStyle name="Normal 2 10 8 3" xfId="9401"/>
    <cellStyle name="Normal 2 10 8 3 2" xfId="9402"/>
    <cellStyle name="Normal 2 10 8 3 3" xfId="9403"/>
    <cellStyle name="Normal 2 10 8 3 4" xfId="9404"/>
    <cellStyle name="Normal 2 10 8 3 5" xfId="9405"/>
    <cellStyle name="Normal 2 10 8 4" xfId="9406"/>
    <cellStyle name="Normal 2 10 8 4 2" xfId="9407"/>
    <cellStyle name="Normal 2 10 8 4 3" xfId="9408"/>
    <cellStyle name="Normal 2 10 8 4 4" xfId="9409"/>
    <cellStyle name="Normal 2 10 8 4 5" xfId="9410"/>
    <cellStyle name="Normal 2 10 8 5" xfId="9411"/>
    <cellStyle name="Normal 2 10 8 5 2" xfId="9412"/>
    <cellStyle name="Normal 2 10 8 5 3" xfId="9413"/>
    <cellStyle name="Normal 2 10 8 5 4" xfId="9414"/>
    <cellStyle name="Normal 2 10 8 5 5" xfId="9415"/>
    <cellStyle name="Normal 2 10 8 6" xfId="9416"/>
    <cellStyle name="Normal 2 10 8 6 2" xfId="9417"/>
    <cellStyle name="Normal 2 10 8 6 3" xfId="9418"/>
    <cellStyle name="Normal 2 10 8 6 4" xfId="9419"/>
    <cellStyle name="Normal 2 10 8 6 5" xfId="9420"/>
    <cellStyle name="Normal 2 10 8 7" xfId="9421"/>
    <cellStyle name="Normal 2 10 8 7 2" xfId="9422"/>
    <cellStyle name="Normal 2 10 8 7 3" xfId="9423"/>
    <cellStyle name="Normal 2 10 8 7 4" xfId="9424"/>
    <cellStyle name="Normal 2 10 8 7 5" xfId="9425"/>
    <cellStyle name="Normal 2 10 8 8" xfId="9426"/>
    <cellStyle name="Normal 2 10 8 8 2" xfId="9427"/>
    <cellStyle name="Normal 2 10 8 8 3" xfId="9428"/>
    <cellStyle name="Normal 2 10 8 8 4" xfId="9429"/>
    <cellStyle name="Normal 2 10 8 8 5" xfId="9430"/>
    <cellStyle name="Normal 2 10 8 9" xfId="9431"/>
    <cellStyle name="Normal 2 10 9" xfId="9432"/>
    <cellStyle name="Normal 2 10 9 10" xfId="9433"/>
    <cellStyle name="Normal 2 10 9 11" xfId="9434"/>
    <cellStyle name="Normal 2 10 9 12" xfId="9435"/>
    <cellStyle name="Normal 2 10 9 13" xfId="9436"/>
    <cellStyle name="Normal 2 10 9 14" xfId="9437"/>
    <cellStyle name="Normal 2 10 9 2" xfId="9438"/>
    <cellStyle name="Normal 2 10 9 2 2" xfId="9439"/>
    <cellStyle name="Normal 2 10 9 2 3" xfId="9440"/>
    <cellStyle name="Normal 2 10 9 2 4" xfId="9441"/>
    <cellStyle name="Normal 2 10 9 2 5" xfId="9442"/>
    <cellStyle name="Normal 2 10 9 3" xfId="9443"/>
    <cellStyle name="Normal 2 10 9 3 2" xfId="9444"/>
    <cellStyle name="Normal 2 10 9 3 3" xfId="9445"/>
    <cellStyle name="Normal 2 10 9 3 4" xfId="9446"/>
    <cellStyle name="Normal 2 10 9 3 5" xfId="9447"/>
    <cellStyle name="Normal 2 10 9 4" xfId="9448"/>
    <cellStyle name="Normal 2 10 9 4 2" xfId="9449"/>
    <cellStyle name="Normal 2 10 9 4 3" xfId="9450"/>
    <cellStyle name="Normal 2 10 9 4 4" xfId="9451"/>
    <cellStyle name="Normal 2 10 9 4 5" xfId="9452"/>
    <cellStyle name="Normal 2 10 9 5" xfId="9453"/>
    <cellStyle name="Normal 2 10 9 5 2" xfId="9454"/>
    <cellStyle name="Normal 2 10 9 5 3" xfId="9455"/>
    <cellStyle name="Normal 2 10 9 5 4" xfId="9456"/>
    <cellStyle name="Normal 2 10 9 5 5" xfId="9457"/>
    <cellStyle name="Normal 2 10 9 6" xfId="9458"/>
    <cellStyle name="Normal 2 10 9 6 2" xfId="9459"/>
    <cellStyle name="Normal 2 10 9 6 3" xfId="9460"/>
    <cellStyle name="Normal 2 10 9 6 4" xfId="9461"/>
    <cellStyle name="Normal 2 10 9 6 5" xfId="9462"/>
    <cellStyle name="Normal 2 10 9 7" xfId="9463"/>
    <cellStyle name="Normal 2 10 9 7 2" xfId="9464"/>
    <cellStyle name="Normal 2 10 9 7 3" xfId="9465"/>
    <cellStyle name="Normal 2 10 9 7 4" xfId="9466"/>
    <cellStyle name="Normal 2 10 9 7 5" xfId="9467"/>
    <cellStyle name="Normal 2 10 9 8" xfId="9468"/>
    <cellStyle name="Normal 2 10 9 8 2" xfId="9469"/>
    <cellStyle name="Normal 2 10 9 8 3" xfId="9470"/>
    <cellStyle name="Normal 2 10 9 8 4" xfId="9471"/>
    <cellStyle name="Normal 2 10 9 8 5" xfId="9472"/>
    <cellStyle name="Normal 2 10 9 9" xfId="9473"/>
    <cellStyle name="Normal 2 11" xfId="9474"/>
    <cellStyle name="Normal 2 11 10" xfId="9475"/>
    <cellStyle name="Normal 2 11 10 10" xfId="9476"/>
    <cellStyle name="Normal 2 11 10 11" xfId="9477"/>
    <cellStyle name="Normal 2 11 10 12" xfId="9478"/>
    <cellStyle name="Normal 2 11 10 13" xfId="9479"/>
    <cellStyle name="Normal 2 11 10 14" xfId="9480"/>
    <cellStyle name="Normal 2 11 10 2" xfId="9481"/>
    <cellStyle name="Normal 2 11 10 2 2" xfId="9482"/>
    <cellStyle name="Normal 2 11 10 2 3" xfId="9483"/>
    <cellStyle name="Normal 2 11 10 2 4" xfId="9484"/>
    <cellStyle name="Normal 2 11 10 2 5" xfId="9485"/>
    <cellStyle name="Normal 2 11 10 3" xfId="9486"/>
    <cellStyle name="Normal 2 11 10 3 2" xfId="9487"/>
    <cellStyle name="Normal 2 11 10 3 3" xfId="9488"/>
    <cellStyle name="Normal 2 11 10 3 4" xfId="9489"/>
    <cellStyle name="Normal 2 11 10 3 5" xfId="9490"/>
    <cellStyle name="Normal 2 11 10 4" xfId="9491"/>
    <cellStyle name="Normal 2 11 10 4 2" xfId="9492"/>
    <cellStyle name="Normal 2 11 10 4 3" xfId="9493"/>
    <cellStyle name="Normal 2 11 10 4 4" xfId="9494"/>
    <cellStyle name="Normal 2 11 10 4 5" xfId="9495"/>
    <cellStyle name="Normal 2 11 10 5" xfId="9496"/>
    <cellStyle name="Normal 2 11 10 5 2" xfId="9497"/>
    <cellStyle name="Normal 2 11 10 5 3" xfId="9498"/>
    <cellStyle name="Normal 2 11 10 5 4" xfId="9499"/>
    <cellStyle name="Normal 2 11 10 5 5" xfId="9500"/>
    <cellStyle name="Normal 2 11 10 6" xfId="9501"/>
    <cellStyle name="Normal 2 11 10 6 2" xfId="9502"/>
    <cellStyle name="Normal 2 11 10 6 3" xfId="9503"/>
    <cellStyle name="Normal 2 11 10 6 4" xfId="9504"/>
    <cellStyle name="Normal 2 11 10 6 5" xfId="9505"/>
    <cellStyle name="Normal 2 11 10 7" xfId="9506"/>
    <cellStyle name="Normal 2 11 10 7 2" xfId="9507"/>
    <cellStyle name="Normal 2 11 10 7 3" xfId="9508"/>
    <cellStyle name="Normal 2 11 10 7 4" xfId="9509"/>
    <cellStyle name="Normal 2 11 10 7 5" xfId="9510"/>
    <cellStyle name="Normal 2 11 10 8" xfId="9511"/>
    <cellStyle name="Normal 2 11 10 8 2" xfId="9512"/>
    <cellStyle name="Normal 2 11 10 8 3" xfId="9513"/>
    <cellStyle name="Normal 2 11 10 8 4" xfId="9514"/>
    <cellStyle name="Normal 2 11 10 8 5" xfId="9515"/>
    <cellStyle name="Normal 2 11 10 9" xfId="9516"/>
    <cellStyle name="Normal 2 11 11" xfId="9517"/>
    <cellStyle name="Normal 2 11 11 10" xfId="9518"/>
    <cellStyle name="Normal 2 11 11 11" xfId="9519"/>
    <cellStyle name="Normal 2 11 11 12" xfId="9520"/>
    <cellStyle name="Normal 2 11 11 13" xfId="9521"/>
    <cellStyle name="Normal 2 11 11 14" xfId="9522"/>
    <cellStyle name="Normal 2 11 11 2" xfId="9523"/>
    <cellStyle name="Normal 2 11 11 2 2" xfId="9524"/>
    <cellStyle name="Normal 2 11 11 2 3" xfId="9525"/>
    <cellStyle name="Normal 2 11 11 2 4" xfId="9526"/>
    <cellStyle name="Normal 2 11 11 2 5" xfId="9527"/>
    <cellStyle name="Normal 2 11 11 3" xfId="9528"/>
    <cellStyle name="Normal 2 11 11 3 2" xfId="9529"/>
    <cellStyle name="Normal 2 11 11 3 3" xfId="9530"/>
    <cellStyle name="Normal 2 11 11 3 4" xfId="9531"/>
    <cellStyle name="Normal 2 11 11 3 5" xfId="9532"/>
    <cellStyle name="Normal 2 11 11 4" xfId="9533"/>
    <cellStyle name="Normal 2 11 11 4 2" xfId="9534"/>
    <cellStyle name="Normal 2 11 11 4 3" xfId="9535"/>
    <cellStyle name="Normal 2 11 11 4 4" xfId="9536"/>
    <cellStyle name="Normal 2 11 11 4 5" xfId="9537"/>
    <cellStyle name="Normal 2 11 11 5" xfId="9538"/>
    <cellStyle name="Normal 2 11 11 5 2" xfId="9539"/>
    <cellStyle name="Normal 2 11 11 5 3" xfId="9540"/>
    <cellStyle name="Normal 2 11 11 5 4" xfId="9541"/>
    <cellStyle name="Normal 2 11 11 5 5" xfId="9542"/>
    <cellStyle name="Normal 2 11 11 6" xfId="9543"/>
    <cellStyle name="Normal 2 11 11 6 2" xfId="9544"/>
    <cellStyle name="Normal 2 11 11 6 3" xfId="9545"/>
    <cellStyle name="Normal 2 11 11 6 4" xfId="9546"/>
    <cellStyle name="Normal 2 11 11 6 5" xfId="9547"/>
    <cellStyle name="Normal 2 11 11 7" xfId="9548"/>
    <cellStyle name="Normal 2 11 11 7 2" xfId="9549"/>
    <cellStyle name="Normal 2 11 11 7 3" xfId="9550"/>
    <cellStyle name="Normal 2 11 11 7 4" xfId="9551"/>
    <cellStyle name="Normal 2 11 11 7 5" xfId="9552"/>
    <cellStyle name="Normal 2 11 11 8" xfId="9553"/>
    <cellStyle name="Normal 2 11 11 8 2" xfId="9554"/>
    <cellStyle name="Normal 2 11 11 8 3" xfId="9555"/>
    <cellStyle name="Normal 2 11 11 8 4" xfId="9556"/>
    <cellStyle name="Normal 2 11 11 8 5" xfId="9557"/>
    <cellStyle name="Normal 2 11 11 9" xfId="9558"/>
    <cellStyle name="Normal 2 11 12" xfId="9559"/>
    <cellStyle name="Normal 2 11 12 10" xfId="9560"/>
    <cellStyle name="Normal 2 11 12 11" xfId="9561"/>
    <cellStyle name="Normal 2 11 12 12" xfId="9562"/>
    <cellStyle name="Normal 2 11 12 13" xfId="9563"/>
    <cellStyle name="Normal 2 11 12 14" xfId="9564"/>
    <cellStyle name="Normal 2 11 12 2" xfId="9565"/>
    <cellStyle name="Normal 2 11 12 2 2" xfId="9566"/>
    <cellStyle name="Normal 2 11 12 2 3" xfId="9567"/>
    <cellStyle name="Normal 2 11 12 2 4" xfId="9568"/>
    <cellStyle name="Normal 2 11 12 2 5" xfId="9569"/>
    <cellStyle name="Normal 2 11 12 3" xfId="9570"/>
    <cellStyle name="Normal 2 11 12 3 2" xfId="9571"/>
    <cellStyle name="Normal 2 11 12 3 3" xfId="9572"/>
    <cellStyle name="Normal 2 11 12 3 4" xfId="9573"/>
    <cellStyle name="Normal 2 11 12 3 5" xfId="9574"/>
    <cellStyle name="Normal 2 11 12 4" xfId="9575"/>
    <cellStyle name="Normal 2 11 12 4 2" xfId="9576"/>
    <cellStyle name="Normal 2 11 12 4 3" xfId="9577"/>
    <cellStyle name="Normal 2 11 12 4 4" xfId="9578"/>
    <cellStyle name="Normal 2 11 12 4 5" xfId="9579"/>
    <cellStyle name="Normal 2 11 12 5" xfId="9580"/>
    <cellStyle name="Normal 2 11 12 5 2" xfId="9581"/>
    <cellStyle name="Normal 2 11 12 5 3" xfId="9582"/>
    <cellStyle name="Normal 2 11 12 5 4" xfId="9583"/>
    <cellStyle name="Normal 2 11 12 5 5" xfId="9584"/>
    <cellStyle name="Normal 2 11 12 6" xfId="9585"/>
    <cellStyle name="Normal 2 11 12 6 2" xfId="9586"/>
    <cellStyle name="Normal 2 11 12 6 3" xfId="9587"/>
    <cellStyle name="Normal 2 11 12 6 4" xfId="9588"/>
    <cellStyle name="Normal 2 11 12 6 5" xfId="9589"/>
    <cellStyle name="Normal 2 11 12 7" xfId="9590"/>
    <cellStyle name="Normal 2 11 12 7 2" xfId="9591"/>
    <cellStyle name="Normal 2 11 12 7 3" xfId="9592"/>
    <cellStyle name="Normal 2 11 12 7 4" xfId="9593"/>
    <cellStyle name="Normal 2 11 12 7 5" xfId="9594"/>
    <cellStyle name="Normal 2 11 12 8" xfId="9595"/>
    <cellStyle name="Normal 2 11 12 8 2" xfId="9596"/>
    <cellStyle name="Normal 2 11 12 8 3" xfId="9597"/>
    <cellStyle name="Normal 2 11 12 8 4" xfId="9598"/>
    <cellStyle name="Normal 2 11 12 8 5" xfId="9599"/>
    <cellStyle name="Normal 2 11 12 9" xfId="9600"/>
    <cellStyle name="Normal 2 11 13" xfId="9601"/>
    <cellStyle name="Normal 2 11 13 10" xfId="9602"/>
    <cellStyle name="Normal 2 11 13 11" xfId="9603"/>
    <cellStyle name="Normal 2 11 13 12" xfId="9604"/>
    <cellStyle name="Normal 2 11 13 13" xfId="9605"/>
    <cellStyle name="Normal 2 11 13 14" xfId="9606"/>
    <cellStyle name="Normal 2 11 13 2" xfId="9607"/>
    <cellStyle name="Normal 2 11 13 2 2" xfId="9608"/>
    <cellStyle name="Normal 2 11 13 2 3" xfId="9609"/>
    <cellStyle name="Normal 2 11 13 2 4" xfId="9610"/>
    <cellStyle name="Normal 2 11 13 2 5" xfId="9611"/>
    <cellStyle name="Normal 2 11 13 3" xfId="9612"/>
    <cellStyle name="Normal 2 11 13 3 2" xfId="9613"/>
    <cellStyle name="Normal 2 11 13 3 3" xfId="9614"/>
    <cellStyle name="Normal 2 11 13 3 4" xfId="9615"/>
    <cellStyle name="Normal 2 11 13 3 5" xfId="9616"/>
    <cellStyle name="Normal 2 11 13 4" xfId="9617"/>
    <cellStyle name="Normal 2 11 13 4 2" xfId="9618"/>
    <cellStyle name="Normal 2 11 13 4 3" xfId="9619"/>
    <cellStyle name="Normal 2 11 13 4 4" xfId="9620"/>
    <cellStyle name="Normal 2 11 13 4 5" xfId="9621"/>
    <cellStyle name="Normal 2 11 13 5" xfId="9622"/>
    <cellStyle name="Normal 2 11 13 5 2" xfId="9623"/>
    <cellStyle name="Normal 2 11 13 5 3" xfId="9624"/>
    <cellStyle name="Normal 2 11 13 5 4" xfId="9625"/>
    <cellStyle name="Normal 2 11 13 5 5" xfId="9626"/>
    <cellStyle name="Normal 2 11 13 6" xfId="9627"/>
    <cellStyle name="Normal 2 11 13 6 2" xfId="9628"/>
    <cellStyle name="Normal 2 11 13 6 3" xfId="9629"/>
    <cellStyle name="Normal 2 11 13 6 4" xfId="9630"/>
    <cellStyle name="Normal 2 11 13 6 5" xfId="9631"/>
    <cellStyle name="Normal 2 11 13 7" xfId="9632"/>
    <cellStyle name="Normal 2 11 13 7 2" xfId="9633"/>
    <cellStyle name="Normal 2 11 13 7 3" xfId="9634"/>
    <cellStyle name="Normal 2 11 13 7 4" xfId="9635"/>
    <cellStyle name="Normal 2 11 13 7 5" xfId="9636"/>
    <cellStyle name="Normal 2 11 13 8" xfId="9637"/>
    <cellStyle name="Normal 2 11 13 8 2" xfId="9638"/>
    <cellStyle name="Normal 2 11 13 8 3" xfId="9639"/>
    <cellStyle name="Normal 2 11 13 8 4" xfId="9640"/>
    <cellStyle name="Normal 2 11 13 8 5" xfId="9641"/>
    <cellStyle name="Normal 2 11 13 9" xfId="9642"/>
    <cellStyle name="Normal 2 11 14" xfId="9643"/>
    <cellStyle name="Normal 2 11 14 10" xfId="9644"/>
    <cellStyle name="Normal 2 11 14 11" xfId="9645"/>
    <cellStyle name="Normal 2 11 14 12" xfId="9646"/>
    <cellStyle name="Normal 2 11 14 13" xfId="9647"/>
    <cellStyle name="Normal 2 11 14 14" xfId="9648"/>
    <cellStyle name="Normal 2 11 14 2" xfId="9649"/>
    <cellStyle name="Normal 2 11 14 2 2" xfId="9650"/>
    <cellStyle name="Normal 2 11 14 2 3" xfId="9651"/>
    <cellStyle name="Normal 2 11 14 2 4" xfId="9652"/>
    <cellStyle name="Normal 2 11 14 2 5" xfId="9653"/>
    <cellStyle name="Normal 2 11 14 3" xfId="9654"/>
    <cellStyle name="Normal 2 11 14 3 2" xfId="9655"/>
    <cellStyle name="Normal 2 11 14 3 3" xfId="9656"/>
    <cellStyle name="Normal 2 11 14 3 4" xfId="9657"/>
    <cellStyle name="Normal 2 11 14 3 5" xfId="9658"/>
    <cellStyle name="Normal 2 11 14 4" xfId="9659"/>
    <cellStyle name="Normal 2 11 14 4 2" xfId="9660"/>
    <cellStyle name="Normal 2 11 14 4 3" xfId="9661"/>
    <cellStyle name="Normal 2 11 14 4 4" xfId="9662"/>
    <cellStyle name="Normal 2 11 14 4 5" xfId="9663"/>
    <cellStyle name="Normal 2 11 14 5" xfId="9664"/>
    <cellStyle name="Normal 2 11 14 5 2" xfId="9665"/>
    <cellStyle name="Normal 2 11 14 5 3" xfId="9666"/>
    <cellStyle name="Normal 2 11 14 5 4" xfId="9667"/>
    <cellStyle name="Normal 2 11 14 5 5" xfId="9668"/>
    <cellStyle name="Normal 2 11 14 6" xfId="9669"/>
    <cellStyle name="Normal 2 11 14 6 2" xfId="9670"/>
    <cellStyle name="Normal 2 11 14 6 3" xfId="9671"/>
    <cellStyle name="Normal 2 11 14 6 4" xfId="9672"/>
    <cellStyle name="Normal 2 11 14 6 5" xfId="9673"/>
    <cellStyle name="Normal 2 11 14 7" xfId="9674"/>
    <cellStyle name="Normal 2 11 14 7 2" xfId="9675"/>
    <cellStyle name="Normal 2 11 14 7 3" xfId="9676"/>
    <cellStyle name="Normal 2 11 14 7 4" xfId="9677"/>
    <cellStyle name="Normal 2 11 14 7 5" xfId="9678"/>
    <cellStyle name="Normal 2 11 14 8" xfId="9679"/>
    <cellStyle name="Normal 2 11 14 8 2" xfId="9680"/>
    <cellStyle name="Normal 2 11 14 8 3" xfId="9681"/>
    <cellStyle name="Normal 2 11 14 8 4" xfId="9682"/>
    <cellStyle name="Normal 2 11 14 8 5" xfId="9683"/>
    <cellStyle name="Normal 2 11 14 9" xfId="9684"/>
    <cellStyle name="Normal 2 11 15" xfId="9685"/>
    <cellStyle name="Normal 2 11 15 10" xfId="9686"/>
    <cellStyle name="Normal 2 11 15 11" xfId="9687"/>
    <cellStyle name="Normal 2 11 15 12" xfId="9688"/>
    <cellStyle name="Normal 2 11 15 13" xfId="9689"/>
    <cellStyle name="Normal 2 11 15 14" xfId="9690"/>
    <cellStyle name="Normal 2 11 15 2" xfId="9691"/>
    <cellStyle name="Normal 2 11 15 2 2" xfId="9692"/>
    <cellStyle name="Normal 2 11 15 2 3" xfId="9693"/>
    <cellStyle name="Normal 2 11 15 2 4" xfId="9694"/>
    <cellStyle name="Normal 2 11 15 2 5" xfId="9695"/>
    <cellStyle name="Normal 2 11 15 3" xfId="9696"/>
    <cellStyle name="Normal 2 11 15 3 2" xfId="9697"/>
    <cellStyle name="Normal 2 11 15 3 3" xfId="9698"/>
    <cellStyle name="Normal 2 11 15 3 4" xfId="9699"/>
    <cellStyle name="Normal 2 11 15 3 5" xfId="9700"/>
    <cellStyle name="Normal 2 11 15 4" xfId="9701"/>
    <cellStyle name="Normal 2 11 15 4 2" xfId="9702"/>
    <cellStyle name="Normal 2 11 15 4 3" xfId="9703"/>
    <cellStyle name="Normal 2 11 15 4 4" xfId="9704"/>
    <cellStyle name="Normal 2 11 15 4 5" xfId="9705"/>
    <cellStyle name="Normal 2 11 15 5" xfId="9706"/>
    <cellStyle name="Normal 2 11 15 5 2" xfId="9707"/>
    <cellStyle name="Normal 2 11 15 5 3" xfId="9708"/>
    <cellStyle name="Normal 2 11 15 5 4" xfId="9709"/>
    <cellStyle name="Normal 2 11 15 5 5" xfId="9710"/>
    <cellStyle name="Normal 2 11 15 6" xfId="9711"/>
    <cellStyle name="Normal 2 11 15 6 2" xfId="9712"/>
    <cellStyle name="Normal 2 11 15 6 3" xfId="9713"/>
    <cellStyle name="Normal 2 11 15 6 4" xfId="9714"/>
    <cellStyle name="Normal 2 11 15 6 5" xfId="9715"/>
    <cellStyle name="Normal 2 11 15 7" xfId="9716"/>
    <cellStyle name="Normal 2 11 15 7 2" xfId="9717"/>
    <cellStyle name="Normal 2 11 15 7 3" xfId="9718"/>
    <cellStyle name="Normal 2 11 15 7 4" xfId="9719"/>
    <cellStyle name="Normal 2 11 15 7 5" xfId="9720"/>
    <cellStyle name="Normal 2 11 15 8" xfId="9721"/>
    <cellStyle name="Normal 2 11 15 8 2" xfId="9722"/>
    <cellStyle name="Normal 2 11 15 8 3" xfId="9723"/>
    <cellStyle name="Normal 2 11 15 8 4" xfId="9724"/>
    <cellStyle name="Normal 2 11 15 8 5" xfId="9725"/>
    <cellStyle name="Normal 2 11 15 9" xfId="9726"/>
    <cellStyle name="Normal 2 11 16" xfId="9727"/>
    <cellStyle name="Normal 2 11 16 10" xfId="9728"/>
    <cellStyle name="Normal 2 11 16 11" xfId="9729"/>
    <cellStyle name="Normal 2 11 16 12" xfId="9730"/>
    <cellStyle name="Normal 2 11 16 13" xfId="9731"/>
    <cellStyle name="Normal 2 11 16 14" xfId="9732"/>
    <cellStyle name="Normal 2 11 16 2" xfId="9733"/>
    <cellStyle name="Normal 2 11 16 2 2" xfId="9734"/>
    <cellStyle name="Normal 2 11 16 2 3" xfId="9735"/>
    <cellStyle name="Normal 2 11 16 2 4" xfId="9736"/>
    <cellStyle name="Normal 2 11 16 2 5" xfId="9737"/>
    <cellStyle name="Normal 2 11 16 3" xfId="9738"/>
    <cellStyle name="Normal 2 11 16 3 2" xfId="9739"/>
    <cellStyle name="Normal 2 11 16 3 3" xfId="9740"/>
    <cellStyle name="Normal 2 11 16 3 4" xfId="9741"/>
    <cellStyle name="Normal 2 11 16 3 5" xfId="9742"/>
    <cellStyle name="Normal 2 11 16 4" xfId="9743"/>
    <cellStyle name="Normal 2 11 16 4 2" xfId="9744"/>
    <cellStyle name="Normal 2 11 16 4 3" xfId="9745"/>
    <cellStyle name="Normal 2 11 16 4 4" xfId="9746"/>
    <cellStyle name="Normal 2 11 16 4 5" xfId="9747"/>
    <cellStyle name="Normal 2 11 16 5" xfId="9748"/>
    <cellStyle name="Normal 2 11 16 5 2" xfId="9749"/>
    <cellStyle name="Normal 2 11 16 5 3" xfId="9750"/>
    <cellStyle name="Normal 2 11 16 5 4" xfId="9751"/>
    <cellStyle name="Normal 2 11 16 5 5" xfId="9752"/>
    <cellStyle name="Normal 2 11 16 6" xfId="9753"/>
    <cellStyle name="Normal 2 11 16 6 2" xfId="9754"/>
    <cellStyle name="Normal 2 11 16 6 3" xfId="9755"/>
    <cellStyle name="Normal 2 11 16 6 4" xfId="9756"/>
    <cellStyle name="Normal 2 11 16 6 5" xfId="9757"/>
    <cellStyle name="Normal 2 11 16 7" xfId="9758"/>
    <cellStyle name="Normal 2 11 16 7 2" xfId="9759"/>
    <cellStyle name="Normal 2 11 16 7 3" xfId="9760"/>
    <cellStyle name="Normal 2 11 16 7 4" xfId="9761"/>
    <cellStyle name="Normal 2 11 16 7 5" xfId="9762"/>
    <cellStyle name="Normal 2 11 16 8" xfId="9763"/>
    <cellStyle name="Normal 2 11 16 8 2" xfId="9764"/>
    <cellStyle name="Normal 2 11 16 8 3" xfId="9765"/>
    <cellStyle name="Normal 2 11 16 8 4" xfId="9766"/>
    <cellStyle name="Normal 2 11 16 8 5" xfId="9767"/>
    <cellStyle name="Normal 2 11 16 9" xfId="9768"/>
    <cellStyle name="Normal 2 11 17" xfId="9769"/>
    <cellStyle name="Normal 2 11 17 2" xfId="9770"/>
    <cellStyle name="Normal 2 11 17 3" xfId="9771"/>
    <cellStyle name="Normal 2 11 17 4" xfId="9772"/>
    <cellStyle name="Normal 2 11 17 5" xfId="9773"/>
    <cellStyle name="Normal 2 11 18" xfId="9774"/>
    <cellStyle name="Normal 2 11 18 2" xfId="9775"/>
    <cellStyle name="Normal 2 11 18 3" xfId="9776"/>
    <cellStyle name="Normal 2 11 18 4" xfId="9777"/>
    <cellStyle name="Normal 2 11 18 5" xfId="9778"/>
    <cellStyle name="Normal 2 11 19" xfId="9779"/>
    <cellStyle name="Normal 2 11 19 2" xfId="9780"/>
    <cellStyle name="Normal 2 11 19 3" xfId="9781"/>
    <cellStyle name="Normal 2 11 19 4" xfId="9782"/>
    <cellStyle name="Normal 2 11 19 5" xfId="9783"/>
    <cellStyle name="Normal 2 11 2" xfId="9784"/>
    <cellStyle name="Normal 2 11 2 10" xfId="9785"/>
    <cellStyle name="Normal 2 11 2 11" xfId="9786"/>
    <cellStyle name="Normal 2 11 2 12" xfId="9787"/>
    <cellStyle name="Normal 2 11 2 13" xfId="9788"/>
    <cellStyle name="Normal 2 11 2 14" xfId="9789"/>
    <cellStyle name="Normal 2 11 2 2" xfId="9790"/>
    <cellStyle name="Normal 2 11 2 2 2" xfId="9791"/>
    <cellStyle name="Normal 2 11 2 2 3" xfId="9792"/>
    <cellStyle name="Normal 2 11 2 2 4" xfId="9793"/>
    <cellStyle name="Normal 2 11 2 2 5" xfId="9794"/>
    <cellStyle name="Normal 2 11 2 3" xfId="9795"/>
    <cellStyle name="Normal 2 11 2 3 2" xfId="9796"/>
    <cellStyle name="Normal 2 11 2 3 3" xfId="9797"/>
    <cellStyle name="Normal 2 11 2 3 4" xfId="9798"/>
    <cellStyle name="Normal 2 11 2 3 5" xfId="9799"/>
    <cellStyle name="Normal 2 11 2 4" xfId="9800"/>
    <cellStyle name="Normal 2 11 2 4 2" xfId="9801"/>
    <cellStyle name="Normal 2 11 2 4 3" xfId="9802"/>
    <cellStyle name="Normal 2 11 2 4 4" xfId="9803"/>
    <cellStyle name="Normal 2 11 2 4 5" xfId="9804"/>
    <cellStyle name="Normal 2 11 2 5" xfId="9805"/>
    <cellStyle name="Normal 2 11 2 5 2" xfId="9806"/>
    <cellStyle name="Normal 2 11 2 5 3" xfId="9807"/>
    <cellStyle name="Normal 2 11 2 5 4" xfId="9808"/>
    <cellStyle name="Normal 2 11 2 5 5" xfId="9809"/>
    <cellStyle name="Normal 2 11 2 6" xfId="9810"/>
    <cellStyle name="Normal 2 11 2 6 2" xfId="9811"/>
    <cellStyle name="Normal 2 11 2 6 3" xfId="9812"/>
    <cellStyle name="Normal 2 11 2 6 4" xfId="9813"/>
    <cellStyle name="Normal 2 11 2 6 5" xfId="9814"/>
    <cellStyle name="Normal 2 11 2 7" xfId="9815"/>
    <cellStyle name="Normal 2 11 2 7 2" xfId="9816"/>
    <cellStyle name="Normal 2 11 2 7 3" xfId="9817"/>
    <cellStyle name="Normal 2 11 2 7 4" xfId="9818"/>
    <cellStyle name="Normal 2 11 2 7 5" xfId="9819"/>
    <cellStyle name="Normal 2 11 2 8" xfId="9820"/>
    <cellStyle name="Normal 2 11 2 8 2" xfId="9821"/>
    <cellStyle name="Normal 2 11 2 8 3" xfId="9822"/>
    <cellStyle name="Normal 2 11 2 8 4" xfId="9823"/>
    <cellStyle name="Normal 2 11 2 8 5" xfId="9824"/>
    <cellStyle name="Normal 2 11 2 9" xfId="9825"/>
    <cellStyle name="Normal 2 11 20" xfId="9826"/>
    <cellStyle name="Normal 2 11 20 2" xfId="9827"/>
    <cellStyle name="Normal 2 11 20 3" xfId="9828"/>
    <cellStyle name="Normal 2 11 20 4" xfId="9829"/>
    <cellStyle name="Normal 2 11 20 5" xfId="9830"/>
    <cellStyle name="Normal 2 11 21" xfId="9831"/>
    <cellStyle name="Normal 2 11 21 2" xfId="9832"/>
    <cellStyle name="Normal 2 11 21 3" xfId="9833"/>
    <cellStyle name="Normal 2 11 21 4" xfId="9834"/>
    <cellStyle name="Normal 2 11 21 5" xfId="9835"/>
    <cellStyle name="Normal 2 11 22" xfId="9836"/>
    <cellStyle name="Normal 2 11 22 2" xfId="9837"/>
    <cellStyle name="Normal 2 11 22 3" xfId="9838"/>
    <cellStyle name="Normal 2 11 22 4" xfId="9839"/>
    <cellStyle name="Normal 2 11 22 5" xfId="9840"/>
    <cellStyle name="Normal 2 11 23" xfId="9841"/>
    <cellStyle name="Normal 2 11 23 2" xfId="9842"/>
    <cellStyle name="Normal 2 11 23 3" xfId="9843"/>
    <cellStyle name="Normal 2 11 23 4" xfId="9844"/>
    <cellStyle name="Normal 2 11 23 5" xfId="9845"/>
    <cellStyle name="Normal 2 11 24" xfId="9846"/>
    <cellStyle name="Normal 2 11 25" xfId="9847"/>
    <cellStyle name="Normal 2 11 26" xfId="9848"/>
    <cellStyle name="Normal 2 11 27" xfId="9849"/>
    <cellStyle name="Normal 2 11 28" xfId="9850"/>
    <cellStyle name="Normal 2 11 29" xfId="9851"/>
    <cellStyle name="Normal 2 11 3" xfId="9852"/>
    <cellStyle name="Normal 2 11 3 10" xfId="9853"/>
    <cellStyle name="Normal 2 11 3 11" xfId="9854"/>
    <cellStyle name="Normal 2 11 3 12" xfId="9855"/>
    <cellStyle name="Normal 2 11 3 13" xfId="9856"/>
    <cellStyle name="Normal 2 11 3 14" xfId="9857"/>
    <cellStyle name="Normal 2 11 3 2" xfId="9858"/>
    <cellStyle name="Normal 2 11 3 2 2" xfId="9859"/>
    <cellStyle name="Normal 2 11 3 2 3" xfId="9860"/>
    <cellStyle name="Normal 2 11 3 2 4" xfId="9861"/>
    <cellStyle name="Normal 2 11 3 2 5" xfId="9862"/>
    <cellStyle name="Normal 2 11 3 3" xfId="9863"/>
    <cellStyle name="Normal 2 11 3 3 2" xfId="9864"/>
    <cellStyle name="Normal 2 11 3 3 3" xfId="9865"/>
    <cellStyle name="Normal 2 11 3 3 4" xfId="9866"/>
    <cellStyle name="Normal 2 11 3 3 5" xfId="9867"/>
    <cellStyle name="Normal 2 11 3 4" xfId="9868"/>
    <cellStyle name="Normal 2 11 3 4 2" xfId="9869"/>
    <cellStyle name="Normal 2 11 3 4 3" xfId="9870"/>
    <cellStyle name="Normal 2 11 3 4 4" xfId="9871"/>
    <cellStyle name="Normal 2 11 3 4 5" xfId="9872"/>
    <cellStyle name="Normal 2 11 3 5" xfId="9873"/>
    <cellStyle name="Normal 2 11 3 5 2" xfId="9874"/>
    <cellStyle name="Normal 2 11 3 5 3" xfId="9875"/>
    <cellStyle name="Normal 2 11 3 5 4" xfId="9876"/>
    <cellStyle name="Normal 2 11 3 5 5" xfId="9877"/>
    <cellStyle name="Normal 2 11 3 6" xfId="9878"/>
    <cellStyle name="Normal 2 11 3 6 2" xfId="9879"/>
    <cellStyle name="Normal 2 11 3 6 3" xfId="9880"/>
    <cellStyle name="Normal 2 11 3 6 4" xfId="9881"/>
    <cellStyle name="Normal 2 11 3 6 5" xfId="9882"/>
    <cellStyle name="Normal 2 11 3 7" xfId="9883"/>
    <cellStyle name="Normal 2 11 3 7 2" xfId="9884"/>
    <cellStyle name="Normal 2 11 3 7 3" xfId="9885"/>
    <cellStyle name="Normal 2 11 3 7 4" xfId="9886"/>
    <cellStyle name="Normal 2 11 3 7 5" xfId="9887"/>
    <cellStyle name="Normal 2 11 3 8" xfId="9888"/>
    <cellStyle name="Normal 2 11 3 8 2" xfId="9889"/>
    <cellStyle name="Normal 2 11 3 8 3" xfId="9890"/>
    <cellStyle name="Normal 2 11 3 8 4" xfId="9891"/>
    <cellStyle name="Normal 2 11 3 8 5" xfId="9892"/>
    <cellStyle name="Normal 2 11 3 9" xfId="9893"/>
    <cellStyle name="Normal 2 11 4" xfId="9894"/>
    <cellStyle name="Normal 2 11 4 10" xfId="9895"/>
    <cellStyle name="Normal 2 11 4 11" xfId="9896"/>
    <cellStyle name="Normal 2 11 4 12" xfId="9897"/>
    <cellStyle name="Normal 2 11 4 13" xfId="9898"/>
    <cellStyle name="Normal 2 11 4 14" xfId="9899"/>
    <cellStyle name="Normal 2 11 4 2" xfId="9900"/>
    <cellStyle name="Normal 2 11 4 2 2" xfId="9901"/>
    <cellStyle name="Normal 2 11 4 2 3" xfId="9902"/>
    <cellStyle name="Normal 2 11 4 2 4" xfId="9903"/>
    <cellStyle name="Normal 2 11 4 2 5" xfId="9904"/>
    <cellStyle name="Normal 2 11 4 3" xfId="9905"/>
    <cellStyle name="Normal 2 11 4 3 2" xfId="9906"/>
    <cellStyle name="Normal 2 11 4 3 3" xfId="9907"/>
    <cellStyle name="Normal 2 11 4 3 4" xfId="9908"/>
    <cellStyle name="Normal 2 11 4 3 5" xfId="9909"/>
    <cellStyle name="Normal 2 11 4 4" xfId="9910"/>
    <cellStyle name="Normal 2 11 4 4 2" xfId="9911"/>
    <cellStyle name="Normal 2 11 4 4 3" xfId="9912"/>
    <cellStyle name="Normal 2 11 4 4 4" xfId="9913"/>
    <cellStyle name="Normal 2 11 4 4 5" xfId="9914"/>
    <cellStyle name="Normal 2 11 4 5" xfId="9915"/>
    <cellStyle name="Normal 2 11 4 5 2" xfId="9916"/>
    <cellStyle name="Normal 2 11 4 5 3" xfId="9917"/>
    <cellStyle name="Normal 2 11 4 5 4" xfId="9918"/>
    <cellStyle name="Normal 2 11 4 5 5" xfId="9919"/>
    <cellStyle name="Normal 2 11 4 6" xfId="9920"/>
    <cellStyle name="Normal 2 11 4 6 2" xfId="9921"/>
    <cellStyle name="Normal 2 11 4 6 3" xfId="9922"/>
    <cellStyle name="Normal 2 11 4 6 4" xfId="9923"/>
    <cellStyle name="Normal 2 11 4 6 5" xfId="9924"/>
    <cellStyle name="Normal 2 11 4 7" xfId="9925"/>
    <cellStyle name="Normal 2 11 4 7 2" xfId="9926"/>
    <cellStyle name="Normal 2 11 4 7 3" xfId="9927"/>
    <cellStyle name="Normal 2 11 4 7 4" xfId="9928"/>
    <cellStyle name="Normal 2 11 4 7 5" xfId="9929"/>
    <cellStyle name="Normal 2 11 4 8" xfId="9930"/>
    <cellStyle name="Normal 2 11 4 8 2" xfId="9931"/>
    <cellStyle name="Normal 2 11 4 8 3" xfId="9932"/>
    <cellStyle name="Normal 2 11 4 8 4" xfId="9933"/>
    <cellStyle name="Normal 2 11 4 8 5" xfId="9934"/>
    <cellStyle name="Normal 2 11 4 9" xfId="9935"/>
    <cellStyle name="Normal 2 11 5" xfId="9936"/>
    <cellStyle name="Normal 2 11 5 10" xfId="9937"/>
    <cellStyle name="Normal 2 11 5 11" xfId="9938"/>
    <cellStyle name="Normal 2 11 5 12" xfId="9939"/>
    <cellStyle name="Normal 2 11 5 13" xfId="9940"/>
    <cellStyle name="Normal 2 11 5 14" xfId="9941"/>
    <cellStyle name="Normal 2 11 5 2" xfId="9942"/>
    <cellStyle name="Normal 2 11 5 2 2" xfId="9943"/>
    <cellStyle name="Normal 2 11 5 2 3" xfId="9944"/>
    <cellStyle name="Normal 2 11 5 2 4" xfId="9945"/>
    <cellStyle name="Normal 2 11 5 2 5" xfId="9946"/>
    <cellStyle name="Normal 2 11 5 3" xfId="9947"/>
    <cellStyle name="Normal 2 11 5 3 2" xfId="9948"/>
    <cellStyle name="Normal 2 11 5 3 3" xfId="9949"/>
    <cellStyle name="Normal 2 11 5 3 4" xfId="9950"/>
    <cellStyle name="Normal 2 11 5 3 5" xfId="9951"/>
    <cellStyle name="Normal 2 11 5 4" xfId="9952"/>
    <cellStyle name="Normal 2 11 5 4 2" xfId="9953"/>
    <cellStyle name="Normal 2 11 5 4 3" xfId="9954"/>
    <cellStyle name="Normal 2 11 5 4 4" xfId="9955"/>
    <cellStyle name="Normal 2 11 5 4 5" xfId="9956"/>
    <cellStyle name="Normal 2 11 5 5" xfId="9957"/>
    <cellStyle name="Normal 2 11 5 5 2" xfId="9958"/>
    <cellStyle name="Normal 2 11 5 5 3" xfId="9959"/>
    <cellStyle name="Normal 2 11 5 5 4" xfId="9960"/>
    <cellStyle name="Normal 2 11 5 5 5" xfId="9961"/>
    <cellStyle name="Normal 2 11 5 6" xfId="9962"/>
    <cellStyle name="Normal 2 11 5 6 2" xfId="9963"/>
    <cellStyle name="Normal 2 11 5 6 3" xfId="9964"/>
    <cellStyle name="Normal 2 11 5 6 4" xfId="9965"/>
    <cellStyle name="Normal 2 11 5 6 5" xfId="9966"/>
    <cellStyle name="Normal 2 11 5 7" xfId="9967"/>
    <cellStyle name="Normal 2 11 5 7 2" xfId="9968"/>
    <cellStyle name="Normal 2 11 5 7 3" xfId="9969"/>
    <cellStyle name="Normal 2 11 5 7 4" xfId="9970"/>
    <cellStyle name="Normal 2 11 5 7 5" xfId="9971"/>
    <cellStyle name="Normal 2 11 5 8" xfId="9972"/>
    <cellStyle name="Normal 2 11 5 8 2" xfId="9973"/>
    <cellStyle name="Normal 2 11 5 8 3" xfId="9974"/>
    <cellStyle name="Normal 2 11 5 8 4" xfId="9975"/>
    <cellStyle name="Normal 2 11 5 8 5" xfId="9976"/>
    <cellStyle name="Normal 2 11 5 9" xfId="9977"/>
    <cellStyle name="Normal 2 11 6" xfId="9978"/>
    <cellStyle name="Normal 2 11 6 10" xfId="9979"/>
    <cellStyle name="Normal 2 11 6 11" xfId="9980"/>
    <cellStyle name="Normal 2 11 6 12" xfId="9981"/>
    <cellStyle name="Normal 2 11 6 13" xfId="9982"/>
    <cellStyle name="Normal 2 11 6 14" xfId="9983"/>
    <cellStyle name="Normal 2 11 6 2" xfId="9984"/>
    <cellStyle name="Normal 2 11 6 2 2" xfId="9985"/>
    <cellStyle name="Normal 2 11 6 2 3" xfId="9986"/>
    <cellStyle name="Normal 2 11 6 2 4" xfId="9987"/>
    <cellStyle name="Normal 2 11 6 2 5" xfId="9988"/>
    <cellStyle name="Normal 2 11 6 3" xfId="9989"/>
    <cellStyle name="Normal 2 11 6 3 2" xfId="9990"/>
    <cellStyle name="Normal 2 11 6 3 3" xfId="9991"/>
    <cellStyle name="Normal 2 11 6 3 4" xfId="9992"/>
    <cellStyle name="Normal 2 11 6 3 5" xfId="9993"/>
    <cellStyle name="Normal 2 11 6 4" xfId="9994"/>
    <cellStyle name="Normal 2 11 6 4 2" xfId="9995"/>
    <cellStyle name="Normal 2 11 6 4 3" xfId="9996"/>
    <cellStyle name="Normal 2 11 6 4 4" xfId="9997"/>
    <cellStyle name="Normal 2 11 6 4 5" xfId="9998"/>
    <cellStyle name="Normal 2 11 6 5" xfId="9999"/>
    <cellStyle name="Normal 2 11 6 5 2" xfId="10000"/>
    <cellStyle name="Normal 2 11 6 5 3" xfId="10001"/>
    <cellStyle name="Normal 2 11 6 5 4" xfId="10002"/>
    <cellStyle name="Normal 2 11 6 5 5" xfId="10003"/>
    <cellStyle name="Normal 2 11 6 6" xfId="10004"/>
    <cellStyle name="Normal 2 11 6 6 2" xfId="10005"/>
    <cellStyle name="Normal 2 11 6 6 3" xfId="10006"/>
    <cellStyle name="Normal 2 11 6 6 4" xfId="10007"/>
    <cellStyle name="Normal 2 11 6 6 5" xfId="10008"/>
    <cellStyle name="Normal 2 11 6 7" xfId="10009"/>
    <cellStyle name="Normal 2 11 6 7 2" xfId="10010"/>
    <cellStyle name="Normal 2 11 6 7 3" xfId="10011"/>
    <cellStyle name="Normal 2 11 6 7 4" xfId="10012"/>
    <cellStyle name="Normal 2 11 6 7 5" xfId="10013"/>
    <cellStyle name="Normal 2 11 6 8" xfId="10014"/>
    <cellStyle name="Normal 2 11 6 8 2" xfId="10015"/>
    <cellStyle name="Normal 2 11 6 8 3" xfId="10016"/>
    <cellStyle name="Normal 2 11 6 8 4" xfId="10017"/>
    <cellStyle name="Normal 2 11 6 8 5" xfId="10018"/>
    <cellStyle name="Normal 2 11 6 9" xfId="10019"/>
    <cellStyle name="Normal 2 11 7" xfId="10020"/>
    <cellStyle name="Normal 2 11 7 10" xfId="10021"/>
    <cellStyle name="Normal 2 11 7 11" xfId="10022"/>
    <cellStyle name="Normal 2 11 7 12" xfId="10023"/>
    <cellStyle name="Normal 2 11 7 13" xfId="10024"/>
    <cellStyle name="Normal 2 11 7 14" xfId="10025"/>
    <cellStyle name="Normal 2 11 7 2" xfId="10026"/>
    <cellStyle name="Normal 2 11 7 2 2" xfId="10027"/>
    <cellStyle name="Normal 2 11 7 2 3" xfId="10028"/>
    <cellStyle name="Normal 2 11 7 2 4" xfId="10029"/>
    <cellStyle name="Normal 2 11 7 2 5" xfId="10030"/>
    <cellStyle name="Normal 2 11 7 3" xfId="10031"/>
    <cellStyle name="Normal 2 11 7 3 2" xfId="10032"/>
    <cellStyle name="Normal 2 11 7 3 3" xfId="10033"/>
    <cellStyle name="Normal 2 11 7 3 4" xfId="10034"/>
    <cellStyle name="Normal 2 11 7 3 5" xfId="10035"/>
    <cellStyle name="Normal 2 11 7 4" xfId="10036"/>
    <cellStyle name="Normal 2 11 7 4 2" xfId="10037"/>
    <cellStyle name="Normal 2 11 7 4 3" xfId="10038"/>
    <cellStyle name="Normal 2 11 7 4 4" xfId="10039"/>
    <cellStyle name="Normal 2 11 7 4 5" xfId="10040"/>
    <cellStyle name="Normal 2 11 7 5" xfId="10041"/>
    <cellStyle name="Normal 2 11 7 5 2" xfId="10042"/>
    <cellStyle name="Normal 2 11 7 5 3" xfId="10043"/>
    <cellStyle name="Normal 2 11 7 5 4" xfId="10044"/>
    <cellStyle name="Normal 2 11 7 5 5" xfId="10045"/>
    <cellStyle name="Normal 2 11 7 6" xfId="10046"/>
    <cellStyle name="Normal 2 11 7 6 2" xfId="10047"/>
    <cellStyle name="Normal 2 11 7 6 3" xfId="10048"/>
    <cellStyle name="Normal 2 11 7 6 4" xfId="10049"/>
    <cellStyle name="Normal 2 11 7 6 5" xfId="10050"/>
    <cellStyle name="Normal 2 11 7 7" xfId="10051"/>
    <cellStyle name="Normal 2 11 7 7 2" xfId="10052"/>
    <cellStyle name="Normal 2 11 7 7 3" xfId="10053"/>
    <cellStyle name="Normal 2 11 7 7 4" xfId="10054"/>
    <cellStyle name="Normal 2 11 7 7 5" xfId="10055"/>
    <cellStyle name="Normal 2 11 7 8" xfId="10056"/>
    <cellStyle name="Normal 2 11 7 8 2" xfId="10057"/>
    <cellStyle name="Normal 2 11 7 8 3" xfId="10058"/>
    <cellStyle name="Normal 2 11 7 8 4" xfId="10059"/>
    <cellStyle name="Normal 2 11 7 8 5" xfId="10060"/>
    <cellStyle name="Normal 2 11 7 9" xfId="10061"/>
    <cellStyle name="Normal 2 11 8" xfId="10062"/>
    <cellStyle name="Normal 2 11 8 10" xfId="10063"/>
    <cellStyle name="Normal 2 11 8 11" xfId="10064"/>
    <cellStyle name="Normal 2 11 8 12" xfId="10065"/>
    <cellStyle name="Normal 2 11 8 13" xfId="10066"/>
    <cellStyle name="Normal 2 11 8 14" xfId="10067"/>
    <cellStyle name="Normal 2 11 8 2" xfId="10068"/>
    <cellStyle name="Normal 2 11 8 2 2" xfId="10069"/>
    <cellStyle name="Normal 2 11 8 2 3" xfId="10070"/>
    <cellStyle name="Normal 2 11 8 2 4" xfId="10071"/>
    <cellStyle name="Normal 2 11 8 2 5" xfId="10072"/>
    <cellStyle name="Normal 2 11 8 3" xfId="10073"/>
    <cellStyle name="Normal 2 11 8 3 2" xfId="10074"/>
    <cellStyle name="Normal 2 11 8 3 3" xfId="10075"/>
    <cellStyle name="Normal 2 11 8 3 4" xfId="10076"/>
    <cellStyle name="Normal 2 11 8 3 5" xfId="10077"/>
    <cellStyle name="Normal 2 11 8 4" xfId="10078"/>
    <cellStyle name="Normal 2 11 8 4 2" xfId="10079"/>
    <cellStyle name="Normal 2 11 8 4 3" xfId="10080"/>
    <cellStyle name="Normal 2 11 8 4 4" xfId="10081"/>
    <cellStyle name="Normal 2 11 8 4 5" xfId="10082"/>
    <cellStyle name="Normal 2 11 8 5" xfId="10083"/>
    <cellStyle name="Normal 2 11 8 5 2" xfId="10084"/>
    <cellStyle name="Normal 2 11 8 5 3" xfId="10085"/>
    <cellStyle name="Normal 2 11 8 5 4" xfId="10086"/>
    <cellStyle name="Normal 2 11 8 5 5" xfId="10087"/>
    <cellStyle name="Normal 2 11 8 6" xfId="10088"/>
    <cellStyle name="Normal 2 11 8 6 2" xfId="10089"/>
    <cellStyle name="Normal 2 11 8 6 3" xfId="10090"/>
    <cellStyle name="Normal 2 11 8 6 4" xfId="10091"/>
    <cellStyle name="Normal 2 11 8 6 5" xfId="10092"/>
    <cellStyle name="Normal 2 11 8 7" xfId="10093"/>
    <cellStyle name="Normal 2 11 8 7 2" xfId="10094"/>
    <cellStyle name="Normal 2 11 8 7 3" xfId="10095"/>
    <cellStyle name="Normal 2 11 8 7 4" xfId="10096"/>
    <cellStyle name="Normal 2 11 8 7 5" xfId="10097"/>
    <cellStyle name="Normal 2 11 8 8" xfId="10098"/>
    <cellStyle name="Normal 2 11 8 8 2" xfId="10099"/>
    <cellStyle name="Normal 2 11 8 8 3" xfId="10100"/>
    <cellStyle name="Normal 2 11 8 8 4" xfId="10101"/>
    <cellStyle name="Normal 2 11 8 8 5" xfId="10102"/>
    <cellStyle name="Normal 2 11 8 9" xfId="10103"/>
    <cellStyle name="Normal 2 11 9" xfId="10104"/>
    <cellStyle name="Normal 2 11 9 10" xfId="10105"/>
    <cellStyle name="Normal 2 11 9 11" xfId="10106"/>
    <cellStyle name="Normal 2 11 9 12" xfId="10107"/>
    <cellStyle name="Normal 2 11 9 13" xfId="10108"/>
    <cellStyle name="Normal 2 11 9 14" xfId="10109"/>
    <cellStyle name="Normal 2 11 9 2" xfId="10110"/>
    <cellStyle name="Normal 2 11 9 2 2" xfId="10111"/>
    <cellStyle name="Normal 2 11 9 2 3" xfId="10112"/>
    <cellStyle name="Normal 2 11 9 2 4" xfId="10113"/>
    <cellStyle name="Normal 2 11 9 2 5" xfId="10114"/>
    <cellStyle name="Normal 2 11 9 3" xfId="10115"/>
    <cellStyle name="Normal 2 11 9 3 2" xfId="10116"/>
    <cellStyle name="Normal 2 11 9 3 3" xfId="10117"/>
    <cellStyle name="Normal 2 11 9 3 4" xfId="10118"/>
    <cellStyle name="Normal 2 11 9 3 5" xfId="10119"/>
    <cellStyle name="Normal 2 11 9 4" xfId="10120"/>
    <cellStyle name="Normal 2 11 9 4 2" xfId="10121"/>
    <cellStyle name="Normal 2 11 9 4 3" xfId="10122"/>
    <cellStyle name="Normal 2 11 9 4 4" xfId="10123"/>
    <cellStyle name="Normal 2 11 9 4 5" xfId="10124"/>
    <cellStyle name="Normal 2 11 9 5" xfId="10125"/>
    <cellStyle name="Normal 2 11 9 5 2" xfId="10126"/>
    <cellStyle name="Normal 2 11 9 5 3" xfId="10127"/>
    <cellStyle name="Normal 2 11 9 5 4" xfId="10128"/>
    <cellStyle name="Normal 2 11 9 5 5" xfId="10129"/>
    <cellStyle name="Normal 2 11 9 6" xfId="10130"/>
    <cellStyle name="Normal 2 11 9 6 2" xfId="10131"/>
    <cellStyle name="Normal 2 11 9 6 3" xfId="10132"/>
    <cellStyle name="Normal 2 11 9 6 4" xfId="10133"/>
    <cellStyle name="Normal 2 11 9 6 5" xfId="10134"/>
    <cellStyle name="Normal 2 11 9 7" xfId="10135"/>
    <cellStyle name="Normal 2 11 9 7 2" xfId="10136"/>
    <cellStyle name="Normal 2 11 9 7 3" xfId="10137"/>
    <cellStyle name="Normal 2 11 9 7 4" xfId="10138"/>
    <cellStyle name="Normal 2 11 9 7 5" xfId="10139"/>
    <cellStyle name="Normal 2 11 9 8" xfId="10140"/>
    <cellStyle name="Normal 2 11 9 8 2" xfId="10141"/>
    <cellStyle name="Normal 2 11 9 8 3" xfId="10142"/>
    <cellStyle name="Normal 2 11 9 8 4" xfId="10143"/>
    <cellStyle name="Normal 2 11 9 8 5" xfId="10144"/>
    <cellStyle name="Normal 2 11 9 9" xfId="10145"/>
    <cellStyle name="Normal 2 12" xfId="10146"/>
    <cellStyle name="Normal 2 12 10" xfId="10147"/>
    <cellStyle name="Normal 2 12 10 10" xfId="10148"/>
    <cellStyle name="Normal 2 12 10 11" xfId="10149"/>
    <cellStyle name="Normal 2 12 10 12" xfId="10150"/>
    <cellStyle name="Normal 2 12 10 13" xfId="10151"/>
    <cellStyle name="Normal 2 12 10 14" xfId="10152"/>
    <cellStyle name="Normal 2 12 10 2" xfId="10153"/>
    <cellStyle name="Normal 2 12 10 2 2" xfId="10154"/>
    <cellStyle name="Normal 2 12 10 2 3" xfId="10155"/>
    <cellStyle name="Normal 2 12 10 2 4" xfId="10156"/>
    <cellStyle name="Normal 2 12 10 2 5" xfId="10157"/>
    <cellStyle name="Normal 2 12 10 3" xfId="10158"/>
    <cellStyle name="Normal 2 12 10 3 2" xfId="10159"/>
    <cellStyle name="Normal 2 12 10 3 3" xfId="10160"/>
    <cellStyle name="Normal 2 12 10 3 4" xfId="10161"/>
    <cellStyle name="Normal 2 12 10 3 5" xfId="10162"/>
    <cellStyle name="Normal 2 12 10 4" xfId="10163"/>
    <cellStyle name="Normal 2 12 10 4 2" xfId="10164"/>
    <cellStyle name="Normal 2 12 10 4 3" xfId="10165"/>
    <cellStyle name="Normal 2 12 10 4 4" xfId="10166"/>
    <cellStyle name="Normal 2 12 10 4 5" xfId="10167"/>
    <cellStyle name="Normal 2 12 10 5" xfId="10168"/>
    <cellStyle name="Normal 2 12 10 5 2" xfId="10169"/>
    <cellStyle name="Normal 2 12 10 5 3" xfId="10170"/>
    <cellStyle name="Normal 2 12 10 5 4" xfId="10171"/>
    <cellStyle name="Normal 2 12 10 5 5" xfId="10172"/>
    <cellStyle name="Normal 2 12 10 6" xfId="10173"/>
    <cellStyle name="Normal 2 12 10 6 2" xfId="10174"/>
    <cellStyle name="Normal 2 12 10 6 3" xfId="10175"/>
    <cellStyle name="Normal 2 12 10 6 4" xfId="10176"/>
    <cellStyle name="Normal 2 12 10 6 5" xfId="10177"/>
    <cellStyle name="Normal 2 12 10 7" xfId="10178"/>
    <cellStyle name="Normal 2 12 10 7 2" xfId="10179"/>
    <cellStyle name="Normal 2 12 10 7 3" xfId="10180"/>
    <cellStyle name="Normal 2 12 10 7 4" xfId="10181"/>
    <cellStyle name="Normal 2 12 10 7 5" xfId="10182"/>
    <cellStyle name="Normal 2 12 10 8" xfId="10183"/>
    <cellStyle name="Normal 2 12 10 8 2" xfId="10184"/>
    <cellStyle name="Normal 2 12 10 8 3" xfId="10185"/>
    <cellStyle name="Normal 2 12 10 8 4" xfId="10186"/>
    <cellStyle name="Normal 2 12 10 8 5" xfId="10187"/>
    <cellStyle name="Normal 2 12 10 9" xfId="10188"/>
    <cellStyle name="Normal 2 12 11" xfId="10189"/>
    <cellStyle name="Normal 2 12 11 10" xfId="10190"/>
    <cellStyle name="Normal 2 12 11 11" xfId="10191"/>
    <cellStyle name="Normal 2 12 11 12" xfId="10192"/>
    <cellStyle name="Normal 2 12 11 13" xfId="10193"/>
    <cellStyle name="Normal 2 12 11 14" xfId="10194"/>
    <cellStyle name="Normal 2 12 11 2" xfId="10195"/>
    <cellStyle name="Normal 2 12 11 2 2" xfId="10196"/>
    <cellStyle name="Normal 2 12 11 2 3" xfId="10197"/>
    <cellStyle name="Normal 2 12 11 2 4" xfId="10198"/>
    <cellStyle name="Normal 2 12 11 2 5" xfId="10199"/>
    <cellStyle name="Normal 2 12 11 3" xfId="10200"/>
    <cellStyle name="Normal 2 12 11 3 2" xfId="10201"/>
    <cellStyle name="Normal 2 12 11 3 3" xfId="10202"/>
    <cellStyle name="Normal 2 12 11 3 4" xfId="10203"/>
    <cellStyle name="Normal 2 12 11 3 5" xfId="10204"/>
    <cellStyle name="Normal 2 12 11 4" xfId="10205"/>
    <cellStyle name="Normal 2 12 11 4 2" xfId="10206"/>
    <cellStyle name="Normal 2 12 11 4 3" xfId="10207"/>
    <cellStyle name="Normal 2 12 11 4 4" xfId="10208"/>
    <cellStyle name="Normal 2 12 11 4 5" xfId="10209"/>
    <cellStyle name="Normal 2 12 11 5" xfId="10210"/>
    <cellStyle name="Normal 2 12 11 5 2" xfId="10211"/>
    <cellStyle name="Normal 2 12 11 5 3" xfId="10212"/>
    <cellStyle name="Normal 2 12 11 5 4" xfId="10213"/>
    <cellStyle name="Normal 2 12 11 5 5" xfId="10214"/>
    <cellStyle name="Normal 2 12 11 6" xfId="10215"/>
    <cellStyle name="Normal 2 12 11 6 2" xfId="10216"/>
    <cellStyle name="Normal 2 12 11 6 3" xfId="10217"/>
    <cellStyle name="Normal 2 12 11 6 4" xfId="10218"/>
    <cellStyle name="Normal 2 12 11 6 5" xfId="10219"/>
    <cellStyle name="Normal 2 12 11 7" xfId="10220"/>
    <cellStyle name="Normal 2 12 11 7 2" xfId="10221"/>
    <cellStyle name="Normal 2 12 11 7 3" xfId="10222"/>
    <cellStyle name="Normal 2 12 11 7 4" xfId="10223"/>
    <cellStyle name="Normal 2 12 11 7 5" xfId="10224"/>
    <cellStyle name="Normal 2 12 11 8" xfId="10225"/>
    <cellStyle name="Normal 2 12 11 8 2" xfId="10226"/>
    <cellStyle name="Normal 2 12 11 8 3" xfId="10227"/>
    <cellStyle name="Normal 2 12 11 8 4" xfId="10228"/>
    <cellStyle name="Normal 2 12 11 8 5" xfId="10229"/>
    <cellStyle name="Normal 2 12 11 9" xfId="10230"/>
    <cellStyle name="Normal 2 12 12" xfId="10231"/>
    <cellStyle name="Normal 2 12 12 10" xfId="10232"/>
    <cellStyle name="Normal 2 12 12 11" xfId="10233"/>
    <cellStyle name="Normal 2 12 12 12" xfId="10234"/>
    <cellStyle name="Normal 2 12 12 13" xfId="10235"/>
    <cellStyle name="Normal 2 12 12 14" xfId="10236"/>
    <cellStyle name="Normal 2 12 12 2" xfId="10237"/>
    <cellStyle name="Normal 2 12 12 2 2" xfId="10238"/>
    <cellStyle name="Normal 2 12 12 2 3" xfId="10239"/>
    <cellStyle name="Normal 2 12 12 2 4" xfId="10240"/>
    <cellStyle name="Normal 2 12 12 2 5" xfId="10241"/>
    <cellStyle name="Normal 2 12 12 3" xfId="10242"/>
    <cellStyle name="Normal 2 12 12 3 2" xfId="10243"/>
    <cellStyle name="Normal 2 12 12 3 3" xfId="10244"/>
    <cellStyle name="Normal 2 12 12 3 4" xfId="10245"/>
    <cellStyle name="Normal 2 12 12 3 5" xfId="10246"/>
    <cellStyle name="Normal 2 12 12 4" xfId="10247"/>
    <cellStyle name="Normal 2 12 12 4 2" xfId="10248"/>
    <cellStyle name="Normal 2 12 12 4 3" xfId="10249"/>
    <cellStyle name="Normal 2 12 12 4 4" xfId="10250"/>
    <cellStyle name="Normal 2 12 12 4 5" xfId="10251"/>
    <cellStyle name="Normal 2 12 12 5" xfId="10252"/>
    <cellStyle name="Normal 2 12 12 5 2" xfId="10253"/>
    <cellStyle name="Normal 2 12 12 5 3" xfId="10254"/>
    <cellStyle name="Normal 2 12 12 5 4" xfId="10255"/>
    <cellStyle name="Normal 2 12 12 5 5" xfId="10256"/>
    <cellStyle name="Normal 2 12 12 6" xfId="10257"/>
    <cellStyle name="Normal 2 12 12 6 2" xfId="10258"/>
    <cellStyle name="Normal 2 12 12 6 3" xfId="10259"/>
    <cellStyle name="Normal 2 12 12 6 4" xfId="10260"/>
    <cellStyle name="Normal 2 12 12 6 5" xfId="10261"/>
    <cellStyle name="Normal 2 12 12 7" xfId="10262"/>
    <cellStyle name="Normal 2 12 12 7 2" xfId="10263"/>
    <cellStyle name="Normal 2 12 12 7 3" xfId="10264"/>
    <cellStyle name="Normal 2 12 12 7 4" xfId="10265"/>
    <cellStyle name="Normal 2 12 12 7 5" xfId="10266"/>
    <cellStyle name="Normal 2 12 12 8" xfId="10267"/>
    <cellStyle name="Normal 2 12 12 8 2" xfId="10268"/>
    <cellStyle name="Normal 2 12 12 8 3" xfId="10269"/>
    <cellStyle name="Normal 2 12 12 8 4" xfId="10270"/>
    <cellStyle name="Normal 2 12 12 8 5" xfId="10271"/>
    <cellStyle name="Normal 2 12 12 9" xfId="10272"/>
    <cellStyle name="Normal 2 12 13" xfId="10273"/>
    <cellStyle name="Normal 2 12 13 10" xfId="10274"/>
    <cellStyle name="Normal 2 12 13 11" xfId="10275"/>
    <cellStyle name="Normal 2 12 13 12" xfId="10276"/>
    <cellStyle name="Normal 2 12 13 13" xfId="10277"/>
    <cellStyle name="Normal 2 12 13 14" xfId="10278"/>
    <cellStyle name="Normal 2 12 13 2" xfId="10279"/>
    <cellStyle name="Normal 2 12 13 2 2" xfId="10280"/>
    <cellStyle name="Normal 2 12 13 2 3" xfId="10281"/>
    <cellStyle name="Normal 2 12 13 2 4" xfId="10282"/>
    <cellStyle name="Normal 2 12 13 2 5" xfId="10283"/>
    <cellStyle name="Normal 2 12 13 3" xfId="10284"/>
    <cellStyle name="Normal 2 12 13 3 2" xfId="10285"/>
    <cellStyle name="Normal 2 12 13 3 3" xfId="10286"/>
    <cellStyle name="Normal 2 12 13 3 4" xfId="10287"/>
    <cellStyle name="Normal 2 12 13 3 5" xfId="10288"/>
    <cellStyle name="Normal 2 12 13 4" xfId="10289"/>
    <cellStyle name="Normal 2 12 13 4 2" xfId="10290"/>
    <cellStyle name="Normal 2 12 13 4 3" xfId="10291"/>
    <cellStyle name="Normal 2 12 13 4 4" xfId="10292"/>
    <cellStyle name="Normal 2 12 13 4 5" xfId="10293"/>
    <cellStyle name="Normal 2 12 13 5" xfId="10294"/>
    <cellStyle name="Normal 2 12 13 5 2" xfId="10295"/>
    <cellStyle name="Normal 2 12 13 5 3" xfId="10296"/>
    <cellStyle name="Normal 2 12 13 5 4" xfId="10297"/>
    <cellStyle name="Normal 2 12 13 5 5" xfId="10298"/>
    <cellStyle name="Normal 2 12 13 6" xfId="10299"/>
    <cellStyle name="Normal 2 12 13 6 2" xfId="10300"/>
    <cellStyle name="Normal 2 12 13 6 3" xfId="10301"/>
    <cellStyle name="Normal 2 12 13 6 4" xfId="10302"/>
    <cellStyle name="Normal 2 12 13 6 5" xfId="10303"/>
    <cellStyle name="Normal 2 12 13 7" xfId="10304"/>
    <cellStyle name="Normal 2 12 13 7 2" xfId="10305"/>
    <cellStyle name="Normal 2 12 13 7 3" xfId="10306"/>
    <cellStyle name="Normal 2 12 13 7 4" xfId="10307"/>
    <cellStyle name="Normal 2 12 13 7 5" xfId="10308"/>
    <cellStyle name="Normal 2 12 13 8" xfId="10309"/>
    <cellStyle name="Normal 2 12 13 8 2" xfId="10310"/>
    <cellStyle name="Normal 2 12 13 8 3" xfId="10311"/>
    <cellStyle name="Normal 2 12 13 8 4" xfId="10312"/>
    <cellStyle name="Normal 2 12 13 8 5" xfId="10313"/>
    <cellStyle name="Normal 2 12 13 9" xfId="10314"/>
    <cellStyle name="Normal 2 12 14" xfId="10315"/>
    <cellStyle name="Normal 2 12 14 10" xfId="10316"/>
    <cellStyle name="Normal 2 12 14 11" xfId="10317"/>
    <cellStyle name="Normal 2 12 14 12" xfId="10318"/>
    <cellStyle name="Normal 2 12 14 13" xfId="10319"/>
    <cellStyle name="Normal 2 12 14 14" xfId="10320"/>
    <cellStyle name="Normal 2 12 14 2" xfId="10321"/>
    <cellStyle name="Normal 2 12 14 2 2" xfId="10322"/>
    <cellStyle name="Normal 2 12 14 2 3" xfId="10323"/>
    <cellStyle name="Normal 2 12 14 2 4" xfId="10324"/>
    <cellStyle name="Normal 2 12 14 2 5" xfId="10325"/>
    <cellStyle name="Normal 2 12 14 3" xfId="10326"/>
    <cellStyle name="Normal 2 12 14 3 2" xfId="10327"/>
    <cellStyle name="Normal 2 12 14 3 3" xfId="10328"/>
    <cellStyle name="Normal 2 12 14 3 4" xfId="10329"/>
    <cellStyle name="Normal 2 12 14 3 5" xfId="10330"/>
    <cellStyle name="Normal 2 12 14 4" xfId="10331"/>
    <cellStyle name="Normal 2 12 14 4 2" xfId="10332"/>
    <cellStyle name="Normal 2 12 14 4 3" xfId="10333"/>
    <cellStyle name="Normal 2 12 14 4 4" xfId="10334"/>
    <cellStyle name="Normal 2 12 14 4 5" xfId="10335"/>
    <cellStyle name="Normal 2 12 14 5" xfId="10336"/>
    <cellStyle name="Normal 2 12 14 5 2" xfId="10337"/>
    <cellStyle name="Normal 2 12 14 5 3" xfId="10338"/>
    <cellStyle name="Normal 2 12 14 5 4" xfId="10339"/>
    <cellStyle name="Normal 2 12 14 5 5" xfId="10340"/>
    <cellStyle name="Normal 2 12 14 6" xfId="10341"/>
    <cellStyle name="Normal 2 12 14 6 2" xfId="10342"/>
    <cellStyle name="Normal 2 12 14 6 3" xfId="10343"/>
    <cellStyle name="Normal 2 12 14 6 4" xfId="10344"/>
    <cellStyle name="Normal 2 12 14 6 5" xfId="10345"/>
    <cellStyle name="Normal 2 12 14 7" xfId="10346"/>
    <cellStyle name="Normal 2 12 14 7 2" xfId="10347"/>
    <cellStyle name="Normal 2 12 14 7 3" xfId="10348"/>
    <cellStyle name="Normal 2 12 14 7 4" xfId="10349"/>
    <cellStyle name="Normal 2 12 14 7 5" xfId="10350"/>
    <cellStyle name="Normal 2 12 14 8" xfId="10351"/>
    <cellStyle name="Normal 2 12 14 8 2" xfId="10352"/>
    <cellStyle name="Normal 2 12 14 8 3" xfId="10353"/>
    <cellStyle name="Normal 2 12 14 8 4" xfId="10354"/>
    <cellStyle name="Normal 2 12 14 8 5" xfId="10355"/>
    <cellStyle name="Normal 2 12 14 9" xfId="10356"/>
    <cellStyle name="Normal 2 12 15" xfId="10357"/>
    <cellStyle name="Normal 2 12 15 10" xfId="10358"/>
    <cellStyle name="Normal 2 12 15 11" xfId="10359"/>
    <cellStyle name="Normal 2 12 15 12" xfId="10360"/>
    <cellStyle name="Normal 2 12 15 13" xfId="10361"/>
    <cellStyle name="Normal 2 12 15 14" xfId="10362"/>
    <cellStyle name="Normal 2 12 15 2" xfId="10363"/>
    <cellStyle name="Normal 2 12 15 2 2" xfId="10364"/>
    <cellStyle name="Normal 2 12 15 2 3" xfId="10365"/>
    <cellStyle name="Normal 2 12 15 2 4" xfId="10366"/>
    <cellStyle name="Normal 2 12 15 2 5" xfId="10367"/>
    <cellStyle name="Normal 2 12 15 3" xfId="10368"/>
    <cellStyle name="Normal 2 12 15 3 2" xfId="10369"/>
    <cellStyle name="Normal 2 12 15 3 3" xfId="10370"/>
    <cellStyle name="Normal 2 12 15 3 4" xfId="10371"/>
    <cellStyle name="Normal 2 12 15 3 5" xfId="10372"/>
    <cellStyle name="Normal 2 12 15 4" xfId="10373"/>
    <cellStyle name="Normal 2 12 15 4 2" xfId="10374"/>
    <cellStyle name="Normal 2 12 15 4 3" xfId="10375"/>
    <cellStyle name="Normal 2 12 15 4 4" xfId="10376"/>
    <cellStyle name="Normal 2 12 15 4 5" xfId="10377"/>
    <cellStyle name="Normal 2 12 15 5" xfId="10378"/>
    <cellStyle name="Normal 2 12 15 5 2" xfId="10379"/>
    <cellStyle name="Normal 2 12 15 5 3" xfId="10380"/>
    <cellStyle name="Normal 2 12 15 5 4" xfId="10381"/>
    <cellStyle name="Normal 2 12 15 5 5" xfId="10382"/>
    <cellStyle name="Normal 2 12 15 6" xfId="10383"/>
    <cellStyle name="Normal 2 12 15 6 2" xfId="10384"/>
    <cellStyle name="Normal 2 12 15 6 3" xfId="10385"/>
    <cellStyle name="Normal 2 12 15 6 4" xfId="10386"/>
    <cellStyle name="Normal 2 12 15 6 5" xfId="10387"/>
    <cellStyle name="Normal 2 12 15 7" xfId="10388"/>
    <cellStyle name="Normal 2 12 15 7 2" xfId="10389"/>
    <cellStyle name="Normal 2 12 15 7 3" xfId="10390"/>
    <cellStyle name="Normal 2 12 15 7 4" xfId="10391"/>
    <cellStyle name="Normal 2 12 15 7 5" xfId="10392"/>
    <cellStyle name="Normal 2 12 15 8" xfId="10393"/>
    <cellStyle name="Normal 2 12 15 8 2" xfId="10394"/>
    <cellStyle name="Normal 2 12 15 8 3" xfId="10395"/>
    <cellStyle name="Normal 2 12 15 8 4" xfId="10396"/>
    <cellStyle name="Normal 2 12 15 8 5" xfId="10397"/>
    <cellStyle name="Normal 2 12 15 9" xfId="10398"/>
    <cellStyle name="Normal 2 12 16" xfId="10399"/>
    <cellStyle name="Normal 2 12 16 10" xfId="10400"/>
    <cellStyle name="Normal 2 12 16 11" xfId="10401"/>
    <cellStyle name="Normal 2 12 16 12" xfId="10402"/>
    <cellStyle name="Normal 2 12 16 13" xfId="10403"/>
    <cellStyle name="Normal 2 12 16 14" xfId="10404"/>
    <cellStyle name="Normal 2 12 16 2" xfId="10405"/>
    <cellStyle name="Normal 2 12 16 2 2" xfId="10406"/>
    <cellStyle name="Normal 2 12 16 2 3" xfId="10407"/>
    <cellStyle name="Normal 2 12 16 2 4" xfId="10408"/>
    <cellStyle name="Normal 2 12 16 2 5" xfId="10409"/>
    <cellStyle name="Normal 2 12 16 3" xfId="10410"/>
    <cellStyle name="Normal 2 12 16 3 2" xfId="10411"/>
    <cellStyle name="Normal 2 12 16 3 3" xfId="10412"/>
    <cellStyle name="Normal 2 12 16 3 4" xfId="10413"/>
    <cellStyle name="Normal 2 12 16 3 5" xfId="10414"/>
    <cellStyle name="Normal 2 12 16 4" xfId="10415"/>
    <cellStyle name="Normal 2 12 16 4 2" xfId="10416"/>
    <cellStyle name="Normal 2 12 16 4 3" xfId="10417"/>
    <cellStyle name="Normal 2 12 16 4 4" xfId="10418"/>
    <cellStyle name="Normal 2 12 16 4 5" xfId="10419"/>
    <cellStyle name="Normal 2 12 16 5" xfId="10420"/>
    <cellStyle name="Normal 2 12 16 5 2" xfId="10421"/>
    <cellStyle name="Normal 2 12 16 5 3" xfId="10422"/>
    <cellStyle name="Normal 2 12 16 5 4" xfId="10423"/>
    <cellStyle name="Normal 2 12 16 5 5" xfId="10424"/>
    <cellStyle name="Normal 2 12 16 6" xfId="10425"/>
    <cellStyle name="Normal 2 12 16 6 2" xfId="10426"/>
    <cellStyle name="Normal 2 12 16 6 3" xfId="10427"/>
    <cellStyle name="Normal 2 12 16 6 4" xfId="10428"/>
    <cellStyle name="Normal 2 12 16 6 5" xfId="10429"/>
    <cellStyle name="Normal 2 12 16 7" xfId="10430"/>
    <cellStyle name="Normal 2 12 16 7 2" xfId="10431"/>
    <cellStyle name="Normal 2 12 16 7 3" xfId="10432"/>
    <cellStyle name="Normal 2 12 16 7 4" xfId="10433"/>
    <cellStyle name="Normal 2 12 16 7 5" xfId="10434"/>
    <cellStyle name="Normal 2 12 16 8" xfId="10435"/>
    <cellStyle name="Normal 2 12 16 8 2" xfId="10436"/>
    <cellStyle name="Normal 2 12 16 8 3" xfId="10437"/>
    <cellStyle name="Normal 2 12 16 8 4" xfId="10438"/>
    <cellStyle name="Normal 2 12 16 8 5" xfId="10439"/>
    <cellStyle name="Normal 2 12 16 9" xfId="10440"/>
    <cellStyle name="Normal 2 12 17" xfId="10441"/>
    <cellStyle name="Normal 2 12 17 2" xfId="10442"/>
    <cellStyle name="Normal 2 12 17 3" xfId="10443"/>
    <cellStyle name="Normal 2 12 17 4" xfId="10444"/>
    <cellStyle name="Normal 2 12 17 5" xfId="10445"/>
    <cellStyle name="Normal 2 12 18" xfId="10446"/>
    <cellStyle name="Normal 2 12 18 2" xfId="10447"/>
    <cellStyle name="Normal 2 12 18 3" xfId="10448"/>
    <cellStyle name="Normal 2 12 18 4" xfId="10449"/>
    <cellStyle name="Normal 2 12 18 5" xfId="10450"/>
    <cellStyle name="Normal 2 12 19" xfId="10451"/>
    <cellStyle name="Normal 2 12 19 2" xfId="10452"/>
    <cellStyle name="Normal 2 12 19 3" xfId="10453"/>
    <cellStyle name="Normal 2 12 19 4" xfId="10454"/>
    <cellStyle name="Normal 2 12 19 5" xfId="10455"/>
    <cellStyle name="Normal 2 12 2" xfId="10456"/>
    <cellStyle name="Normal 2 12 2 10" xfId="10457"/>
    <cellStyle name="Normal 2 12 2 11" xfId="10458"/>
    <cellStyle name="Normal 2 12 2 12" xfId="10459"/>
    <cellStyle name="Normal 2 12 2 13" xfId="10460"/>
    <cellStyle name="Normal 2 12 2 14" xfId="10461"/>
    <cellStyle name="Normal 2 12 2 2" xfId="10462"/>
    <cellStyle name="Normal 2 12 2 2 2" xfId="10463"/>
    <cellStyle name="Normal 2 12 2 2 3" xfId="10464"/>
    <cellStyle name="Normal 2 12 2 2 4" xfId="10465"/>
    <cellStyle name="Normal 2 12 2 2 5" xfId="10466"/>
    <cellStyle name="Normal 2 12 2 3" xfId="10467"/>
    <cellStyle name="Normal 2 12 2 3 2" xfId="10468"/>
    <cellStyle name="Normal 2 12 2 3 3" xfId="10469"/>
    <cellStyle name="Normal 2 12 2 3 4" xfId="10470"/>
    <cellStyle name="Normal 2 12 2 3 5" xfId="10471"/>
    <cellStyle name="Normal 2 12 2 4" xfId="10472"/>
    <cellStyle name="Normal 2 12 2 4 2" xfId="10473"/>
    <cellStyle name="Normal 2 12 2 4 3" xfId="10474"/>
    <cellStyle name="Normal 2 12 2 4 4" xfId="10475"/>
    <cellStyle name="Normal 2 12 2 4 5" xfId="10476"/>
    <cellStyle name="Normal 2 12 2 5" xfId="10477"/>
    <cellStyle name="Normal 2 12 2 5 2" xfId="10478"/>
    <cellStyle name="Normal 2 12 2 5 3" xfId="10479"/>
    <cellStyle name="Normal 2 12 2 5 4" xfId="10480"/>
    <cellStyle name="Normal 2 12 2 5 5" xfId="10481"/>
    <cellStyle name="Normal 2 12 2 6" xfId="10482"/>
    <cellStyle name="Normal 2 12 2 6 2" xfId="10483"/>
    <cellStyle name="Normal 2 12 2 6 3" xfId="10484"/>
    <cellStyle name="Normal 2 12 2 6 4" xfId="10485"/>
    <cellStyle name="Normal 2 12 2 6 5" xfId="10486"/>
    <cellStyle name="Normal 2 12 2 7" xfId="10487"/>
    <cellStyle name="Normal 2 12 2 7 2" xfId="10488"/>
    <cellStyle name="Normal 2 12 2 7 3" xfId="10489"/>
    <cellStyle name="Normal 2 12 2 7 4" xfId="10490"/>
    <cellStyle name="Normal 2 12 2 7 5" xfId="10491"/>
    <cellStyle name="Normal 2 12 2 8" xfId="10492"/>
    <cellStyle name="Normal 2 12 2 8 2" xfId="10493"/>
    <cellStyle name="Normal 2 12 2 8 3" xfId="10494"/>
    <cellStyle name="Normal 2 12 2 8 4" xfId="10495"/>
    <cellStyle name="Normal 2 12 2 8 5" xfId="10496"/>
    <cellStyle name="Normal 2 12 2 9" xfId="10497"/>
    <cellStyle name="Normal 2 12 20" xfId="10498"/>
    <cellStyle name="Normal 2 12 20 2" xfId="10499"/>
    <cellStyle name="Normal 2 12 20 3" xfId="10500"/>
    <cellStyle name="Normal 2 12 20 4" xfId="10501"/>
    <cellStyle name="Normal 2 12 20 5" xfId="10502"/>
    <cellStyle name="Normal 2 12 21" xfId="10503"/>
    <cellStyle name="Normal 2 12 21 2" xfId="10504"/>
    <cellStyle name="Normal 2 12 21 3" xfId="10505"/>
    <cellStyle name="Normal 2 12 21 4" xfId="10506"/>
    <cellStyle name="Normal 2 12 21 5" xfId="10507"/>
    <cellStyle name="Normal 2 12 22" xfId="10508"/>
    <cellStyle name="Normal 2 12 22 2" xfId="10509"/>
    <cellStyle name="Normal 2 12 22 3" xfId="10510"/>
    <cellStyle name="Normal 2 12 22 4" xfId="10511"/>
    <cellStyle name="Normal 2 12 22 5" xfId="10512"/>
    <cellStyle name="Normal 2 12 23" xfId="10513"/>
    <cellStyle name="Normal 2 12 23 2" xfId="10514"/>
    <cellStyle name="Normal 2 12 23 3" xfId="10515"/>
    <cellStyle name="Normal 2 12 23 4" xfId="10516"/>
    <cellStyle name="Normal 2 12 23 5" xfId="10517"/>
    <cellStyle name="Normal 2 12 24" xfId="10518"/>
    <cellStyle name="Normal 2 12 25" xfId="10519"/>
    <cellStyle name="Normal 2 12 26" xfId="10520"/>
    <cellStyle name="Normal 2 12 27" xfId="10521"/>
    <cellStyle name="Normal 2 12 28" xfId="10522"/>
    <cellStyle name="Normal 2 12 29" xfId="10523"/>
    <cellStyle name="Normal 2 12 3" xfId="10524"/>
    <cellStyle name="Normal 2 12 3 10" xfId="10525"/>
    <cellStyle name="Normal 2 12 3 11" xfId="10526"/>
    <cellStyle name="Normal 2 12 3 12" xfId="10527"/>
    <cellStyle name="Normal 2 12 3 13" xfId="10528"/>
    <cellStyle name="Normal 2 12 3 14" xfId="10529"/>
    <cellStyle name="Normal 2 12 3 2" xfId="10530"/>
    <cellStyle name="Normal 2 12 3 2 2" xfId="10531"/>
    <cellStyle name="Normal 2 12 3 2 3" xfId="10532"/>
    <cellStyle name="Normal 2 12 3 2 4" xfId="10533"/>
    <cellStyle name="Normal 2 12 3 2 5" xfId="10534"/>
    <cellStyle name="Normal 2 12 3 3" xfId="10535"/>
    <cellStyle name="Normal 2 12 3 3 2" xfId="10536"/>
    <cellStyle name="Normal 2 12 3 3 3" xfId="10537"/>
    <cellStyle name="Normal 2 12 3 3 4" xfId="10538"/>
    <cellStyle name="Normal 2 12 3 3 5" xfId="10539"/>
    <cellStyle name="Normal 2 12 3 4" xfId="10540"/>
    <cellStyle name="Normal 2 12 3 4 2" xfId="10541"/>
    <cellStyle name="Normal 2 12 3 4 3" xfId="10542"/>
    <cellStyle name="Normal 2 12 3 4 4" xfId="10543"/>
    <cellStyle name="Normal 2 12 3 4 5" xfId="10544"/>
    <cellStyle name="Normal 2 12 3 5" xfId="10545"/>
    <cellStyle name="Normal 2 12 3 5 2" xfId="10546"/>
    <cellStyle name="Normal 2 12 3 5 3" xfId="10547"/>
    <cellStyle name="Normal 2 12 3 5 4" xfId="10548"/>
    <cellStyle name="Normal 2 12 3 5 5" xfId="10549"/>
    <cellStyle name="Normal 2 12 3 6" xfId="10550"/>
    <cellStyle name="Normal 2 12 3 6 2" xfId="10551"/>
    <cellStyle name="Normal 2 12 3 6 3" xfId="10552"/>
    <cellStyle name="Normal 2 12 3 6 4" xfId="10553"/>
    <cellStyle name="Normal 2 12 3 6 5" xfId="10554"/>
    <cellStyle name="Normal 2 12 3 7" xfId="10555"/>
    <cellStyle name="Normal 2 12 3 7 2" xfId="10556"/>
    <cellStyle name="Normal 2 12 3 7 3" xfId="10557"/>
    <cellStyle name="Normal 2 12 3 7 4" xfId="10558"/>
    <cellStyle name="Normal 2 12 3 7 5" xfId="10559"/>
    <cellStyle name="Normal 2 12 3 8" xfId="10560"/>
    <cellStyle name="Normal 2 12 3 8 2" xfId="10561"/>
    <cellStyle name="Normal 2 12 3 8 3" xfId="10562"/>
    <cellStyle name="Normal 2 12 3 8 4" xfId="10563"/>
    <cellStyle name="Normal 2 12 3 8 5" xfId="10564"/>
    <cellStyle name="Normal 2 12 3 9" xfId="10565"/>
    <cellStyle name="Normal 2 12 4" xfId="10566"/>
    <cellStyle name="Normal 2 12 4 10" xfId="10567"/>
    <cellStyle name="Normal 2 12 4 11" xfId="10568"/>
    <cellStyle name="Normal 2 12 4 12" xfId="10569"/>
    <cellStyle name="Normal 2 12 4 13" xfId="10570"/>
    <cellStyle name="Normal 2 12 4 14" xfId="10571"/>
    <cellStyle name="Normal 2 12 4 2" xfId="10572"/>
    <cellStyle name="Normal 2 12 4 2 2" xfId="10573"/>
    <cellStyle name="Normal 2 12 4 2 3" xfId="10574"/>
    <cellStyle name="Normal 2 12 4 2 4" xfId="10575"/>
    <cellStyle name="Normal 2 12 4 2 5" xfId="10576"/>
    <cellStyle name="Normal 2 12 4 3" xfId="10577"/>
    <cellStyle name="Normal 2 12 4 3 2" xfId="10578"/>
    <cellStyle name="Normal 2 12 4 3 3" xfId="10579"/>
    <cellStyle name="Normal 2 12 4 3 4" xfId="10580"/>
    <cellStyle name="Normal 2 12 4 3 5" xfId="10581"/>
    <cellStyle name="Normal 2 12 4 4" xfId="10582"/>
    <cellStyle name="Normal 2 12 4 4 2" xfId="10583"/>
    <cellStyle name="Normal 2 12 4 4 3" xfId="10584"/>
    <cellStyle name="Normal 2 12 4 4 4" xfId="10585"/>
    <cellStyle name="Normal 2 12 4 4 5" xfId="10586"/>
    <cellStyle name="Normal 2 12 4 5" xfId="10587"/>
    <cellStyle name="Normal 2 12 4 5 2" xfId="10588"/>
    <cellStyle name="Normal 2 12 4 5 3" xfId="10589"/>
    <cellStyle name="Normal 2 12 4 5 4" xfId="10590"/>
    <cellStyle name="Normal 2 12 4 5 5" xfId="10591"/>
    <cellStyle name="Normal 2 12 4 6" xfId="10592"/>
    <cellStyle name="Normal 2 12 4 6 2" xfId="10593"/>
    <cellStyle name="Normal 2 12 4 6 3" xfId="10594"/>
    <cellStyle name="Normal 2 12 4 6 4" xfId="10595"/>
    <cellStyle name="Normal 2 12 4 6 5" xfId="10596"/>
    <cellStyle name="Normal 2 12 4 7" xfId="10597"/>
    <cellStyle name="Normal 2 12 4 7 2" xfId="10598"/>
    <cellStyle name="Normal 2 12 4 7 3" xfId="10599"/>
    <cellStyle name="Normal 2 12 4 7 4" xfId="10600"/>
    <cellStyle name="Normal 2 12 4 7 5" xfId="10601"/>
    <cellStyle name="Normal 2 12 4 8" xfId="10602"/>
    <cellStyle name="Normal 2 12 4 8 2" xfId="10603"/>
    <cellStyle name="Normal 2 12 4 8 3" xfId="10604"/>
    <cellStyle name="Normal 2 12 4 8 4" xfId="10605"/>
    <cellStyle name="Normal 2 12 4 8 5" xfId="10606"/>
    <cellStyle name="Normal 2 12 4 9" xfId="10607"/>
    <cellStyle name="Normal 2 12 5" xfId="10608"/>
    <cellStyle name="Normal 2 12 5 10" xfId="10609"/>
    <cellStyle name="Normal 2 12 5 11" xfId="10610"/>
    <cellStyle name="Normal 2 12 5 12" xfId="10611"/>
    <cellStyle name="Normal 2 12 5 13" xfId="10612"/>
    <cellStyle name="Normal 2 12 5 14" xfId="10613"/>
    <cellStyle name="Normal 2 12 5 2" xfId="10614"/>
    <cellStyle name="Normal 2 12 5 2 2" xfId="10615"/>
    <cellStyle name="Normal 2 12 5 2 3" xfId="10616"/>
    <cellStyle name="Normal 2 12 5 2 4" xfId="10617"/>
    <cellStyle name="Normal 2 12 5 2 5" xfId="10618"/>
    <cellStyle name="Normal 2 12 5 3" xfId="10619"/>
    <cellStyle name="Normal 2 12 5 3 2" xfId="10620"/>
    <cellStyle name="Normal 2 12 5 3 3" xfId="10621"/>
    <cellStyle name="Normal 2 12 5 3 4" xfId="10622"/>
    <cellStyle name="Normal 2 12 5 3 5" xfId="10623"/>
    <cellStyle name="Normal 2 12 5 4" xfId="10624"/>
    <cellStyle name="Normal 2 12 5 4 2" xfId="10625"/>
    <cellStyle name="Normal 2 12 5 4 3" xfId="10626"/>
    <cellStyle name="Normal 2 12 5 4 4" xfId="10627"/>
    <cellStyle name="Normal 2 12 5 4 5" xfId="10628"/>
    <cellStyle name="Normal 2 12 5 5" xfId="10629"/>
    <cellStyle name="Normal 2 12 5 5 2" xfId="10630"/>
    <cellStyle name="Normal 2 12 5 5 3" xfId="10631"/>
    <cellStyle name="Normal 2 12 5 5 4" xfId="10632"/>
    <cellStyle name="Normal 2 12 5 5 5" xfId="10633"/>
    <cellStyle name="Normal 2 12 5 6" xfId="10634"/>
    <cellStyle name="Normal 2 12 5 6 2" xfId="10635"/>
    <cellStyle name="Normal 2 12 5 6 3" xfId="10636"/>
    <cellStyle name="Normal 2 12 5 6 4" xfId="10637"/>
    <cellStyle name="Normal 2 12 5 6 5" xfId="10638"/>
    <cellStyle name="Normal 2 12 5 7" xfId="10639"/>
    <cellStyle name="Normal 2 12 5 7 2" xfId="10640"/>
    <cellStyle name="Normal 2 12 5 7 3" xfId="10641"/>
    <cellStyle name="Normal 2 12 5 7 4" xfId="10642"/>
    <cellStyle name="Normal 2 12 5 7 5" xfId="10643"/>
    <cellStyle name="Normal 2 12 5 8" xfId="10644"/>
    <cellStyle name="Normal 2 12 5 8 2" xfId="10645"/>
    <cellStyle name="Normal 2 12 5 8 3" xfId="10646"/>
    <cellStyle name="Normal 2 12 5 8 4" xfId="10647"/>
    <cellStyle name="Normal 2 12 5 8 5" xfId="10648"/>
    <cellStyle name="Normal 2 12 5 9" xfId="10649"/>
    <cellStyle name="Normal 2 12 6" xfId="10650"/>
    <cellStyle name="Normal 2 12 6 10" xfId="10651"/>
    <cellStyle name="Normal 2 12 6 11" xfId="10652"/>
    <cellStyle name="Normal 2 12 6 12" xfId="10653"/>
    <cellStyle name="Normal 2 12 6 13" xfId="10654"/>
    <cellStyle name="Normal 2 12 6 14" xfId="10655"/>
    <cellStyle name="Normal 2 12 6 2" xfId="10656"/>
    <cellStyle name="Normal 2 12 6 2 2" xfId="10657"/>
    <cellStyle name="Normal 2 12 6 2 3" xfId="10658"/>
    <cellStyle name="Normal 2 12 6 2 4" xfId="10659"/>
    <cellStyle name="Normal 2 12 6 2 5" xfId="10660"/>
    <cellStyle name="Normal 2 12 6 3" xfId="10661"/>
    <cellStyle name="Normal 2 12 6 3 2" xfId="10662"/>
    <cellStyle name="Normal 2 12 6 3 3" xfId="10663"/>
    <cellStyle name="Normal 2 12 6 3 4" xfId="10664"/>
    <cellStyle name="Normal 2 12 6 3 5" xfId="10665"/>
    <cellStyle name="Normal 2 12 6 4" xfId="10666"/>
    <cellStyle name="Normal 2 12 6 4 2" xfId="10667"/>
    <cellStyle name="Normal 2 12 6 4 3" xfId="10668"/>
    <cellStyle name="Normal 2 12 6 4 4" xfId="10669"/>
    <cellStyle name="Normal 2 12 6 4 5" xfId="10670"/>
    <cellStyle name="Normal 2 12 6 5" xfId="10671"/>
    <cellStyle name="Normal 2 12 6 5 2" xfId="10672"/>
    <cellStyle name="Normal 2 12 6 5 3" xfId="10673"/>
    <cellStyle name="Normal 2 12 6 5 4" xfId="10674"/>
    <cellStyle name="Normal 2 12 6 5 5" xfId="10675"/>
    <cellStyle name="Normal 2 12 6 6" xfId="10676"/>
    <cellStyle name="Normal 2 12 6 6 2" xfId="10677"/>
    <cellStyle name="Normal 2 12 6 6 3" xfId="10678"/>
    <cellStyle name="Normal 2 12 6 6 4" xfId="10679"/>
    <cellStyle name="Normal 2 12 6 6 5" xfId="10680"/>
    <cellStyle name="Normal 2 12 6 7" xfId="10681"/>
    <cellStyle name="Normal 2 12 6 7 2" xfId="10682"/>
    <cellStyle name="Normal 2 12 6 7 3" xfId="10683"/>
    <cellStyle name="Normal 2 12 6 7 4" xfId="10684"/>
    <cellStyle name="Normal 2 12 6 7 5" xfId="10685"/>
    <cellStyle name="Normal 2 12 6 8" xfId="10686"/>
    <cellStyle name="Normal 2 12 6 8 2" xfId="10687"/>
    <cellStyle name="Normal 2 12 6 8 3" xfId="10688"/>
    <cellStyle name="Normal 2 12 6 8 4" xfId="10689"/>
    <cellStyle name="Normal 2 12 6 8 5" xfId="10690"/>
    <cellStyle name="Normal 2 12 6 9" xfId="10691"/>
    <cellStyle name="Normal 2 12 7" xfId="10692"/>
    <cellStyle name="Normal 2 12 7 10" xfId="10693"/>
    <cellStyle name="Normal 2 12 7 11" xfId="10694"/>
    <cellStyle name="Normal 2 12 7 12" xfId="10695"/>
    <cellStyle name="Normal 2 12 7 13" xfId="10696"/>
    <cellStyle name="Normal 2 12 7 14" xfId="10697"/>
    <cellStyle name="Normal 2 12 7 2" xfId="10698"/>
    <cellStyle name="Normal 2 12 7 2 2" xfId="10699"/>
    <cellStyle name="Normal 2 12 7 2 3" xfId="10700"/>
    <cellStyle name="Normal 2 12 7 2 4" xfId="10701"/>
    <cellStyle name="Normal 2 12 7 2 5" xfId="10702"/>
    <cellStyle name="Normal 2 12 7 3" xfId="10703"/>
    <cellStyle name="Normal 2 12 7 3 2" xfId="10704"/>
    <cellStyle name="Normal 2 12 7 3 3" xfId="10705"/>
    <cellStyle name="Normal 2 12 7 3 4" xfId="10706"/>
    <cellStyle name="Normal 2 12 7 3 5" xfId="10707"/>
    <cellStyle name="Normal 2 12 7 4" xfId="10708"/>
    <cellStyle name="Normal 2 12 7 4 2" xfId="10709"/>
    <cellStyle name="Normal 2 12 7 4 3" xfId="10710"/>
    <cellStyle name="Normal 2 12 7 4 4" xfId="10711"/>
    <cellStyle name="Normal 2 12 7 4 5" xfId="10712"/>
    <cellStyle name="Normal 2 12 7 5" xfId="10713"/>
    <cellStyle name="Normal 2 12 7 5 2" xfId="10714"/>
    <cellStyle name="Normal 2 12 7 5 3" xfId="10715"/>
    <cellStyle name="Normal 2 12 7 5 4" xfId="10716"/>
    <cellStyle name="Normal 2 12 7 5 5" xfId="10717"/>
    <cellStyle name="Normal 2 12 7 6" xfId="10718"/>
    <cellStyle name="Normal 2 12 7 6 2" xfId="10719"/>
    <cellStyle name="Normal 2 12 7 6 3" xfId="10720"/>
    <cellStyle name="Normal 2 12 7 6 4" xfId="10721"/>
    <cellStyle name="Normal 2 12 7 6 5" xfId="10722"/>
    <cellStyle name="Normal 2 12 7 7" xfId="10723"/>
    <cellStyle name="Normal 2 12 7 7 2" xfId="10724"/>
    <cellStyle name="Normal 2 12 7 7 3" xfId="10725"/>
    <cellStyle name="Normal 2 12 7 7 4" xfId="10726"/>
    <cellStyle name="Normal 2 12 7 7 5" xfId="10727"/>
    <cellStyle name="Normal 2 12 7 8" xfId="10728"/>
    <cellStyle name="Normal 2 12 7 8 2" xfId="10729"/>
    <cellStyle name="Normal 2 12 7 8 3" xfId="10730"/>
    <cellStyle name="Normal 2 12 7 8 4" xfId="10731"/>
    <cellStyle name="Normal 2 12 7 8 5" xfId="10732"/>
    <cellStyle name="Normal 2 12 7 9" xfId="10733"/>
    <cellStyle name="Normal 2 12 8" xfId="10734"/>
    <cellStyle name="Normal 2 12 8 10" xfId="10735"/>
    <cellStyle name="Normal 2 12 8 11" xfId="10736"/>
    <cellStyle name="Normal 2 12 8 12" xfId="10737"/>
    <cellStyle name="Normal 2 12 8 13" xfId="10738"/>
    <cellStyle name="Normal 2 12 8 14" xfId="10739"/>
    <cellStyle name="Normal 2 12 8 2" xfId="10740"/>
    <cellStyle name="Normal 2 12 8 2 2" xfId="10741"/>
    <cellStyle name="Normal 2 12 8 2 3" xfId="10742"/>
    <cellStyle name="Normal 2 12 8 2 4" xfId="10743"/>
    <cellStyle name="Normal 2 12 8 2 5" xfId="10744"/>
    <cellStyle name="Normal 2 12 8 3" xfId="10745"/>
    <cellStyle name="Normal 2 12 8 3 2" xfId="10746"/>
    <cellStyle name="Normal 2 12 8 3 3" xfId="10747"/>
    <cellStyle name="Normal 2 12 8 3 4" xfId="10748"/>
    <cellStyle name="Normal 2 12 8 3 5" xfId="10749"/>
    <cellStyle name="Normal 2 12 8 4" xfId="10750"/>
    <cellStyle name="Normal 2 12 8 4 2" xfId="10751"/>
    <cellStyle name="Normal 2 12 8 4 3" xfId="10752"/>
    <cellStyle name="Normal 2 12 8 4 4" xfId="10753"/>
    <cellStyle name="Normal 2 12 8 4 5" xfId="10754"/>
    <cellStyle name="Normal 2 12 8 5" xfId="10755"/>
    <cellStyle name="Normal 2 12 8 5 2" xfId="10756"/>
    <cellStyle name="Normal 2 12 8 5 3" xfId="10757"/>
    <cellStyle name="Normal 2 12 8 5 4" xfId="10758"/>
    <cellStyle name="Normal 2 12 8 5 5" xfId="10759"/>
    <cellStyle name="Normal 2 12 8 6" xfId="10760"/>
    <cellStyle name="Normal 2 12 8 6 2" xfId="10761"/>
    <cellStyle name="Normal 2 12 8 6 3" xfId="10762"/>
    <cellStyle name="Normal 2 12 8 6 4" xfId="10763"/>
    <cellStyle name="Normal 2 12 8 6 5" xfId="10764"/>
    <cellStyle name="Normal 2 12 8 7" xfId="10765"/>
    <cellStyle name="Normal 2 12 8 7 2" xfId="10766"/>
    <cellStyle name="Normal 2 12 8 7 3" xfId="10767"/>
    <cellStyle name="Normal 2 12 8 7 4" xfId="10768"/>
    <cellStyle name="Normal 2 12 8 7 5" xfId="10769"/>
    <cellStyle name="Normal 2 12 8 8" xfId="10770"/>
    <cellStyle name="Normal 2 12 8 8 2" xfId="10771"/>
    <cellStyle name="Normal 2 12 8 8 3" xfId="10772"/>
    <cellStyle name="Normal 2 12 8 8 4" xfId="10773"/>
    <cellStyle name="Normal 2 12 8 8 5" xfId="10774"/>
    <cellStyle name="Normal 2 12 8 9" xfId="10775"/>
    <cellStyle name="Normal 2 12 9" xfId="10776"/>
    <cellStyle name="Normal 2 12 9 10" xfId="10777"/>
    <cellStyle name="Normal 2 12 9 11" xfId="10778"/>
    <cellStyle name="Normal 2 12 9 12" xfId="10779"/>
    <cellStyle name="Normal 2 12 9 13" xfId="10780"/>
    <cellStyle name="Normal 2 12 9 14" xfId="10781"/>
    <cellStyle name="Normal 2 12 9 2" xfId="10782"/>
    <cellStyle name="Normal 2 12 9 2 2" xfId="10783"/>
    <cellStyle name="Normal 2 12 9 2 3" xfId="10784"/>
    <cellStyle name="Normal 2 12 9 2 4" xfId="10785"/>
    <cellStyle name="Normal 2 12 9 2 5" xfId="10786"/>
    <cellStyle name="Normal 2 12 9 3" xfId="10787"/>
    <cellStyle name="Normal 2 12 9 3 2" xfId="10788"/>
    <cellStyle name="Normal 2 12 9 3 3" xfId="10789"/>
    <cellStyle name="Normal 2 12 9 3 4" xfId="10790"/>
    <cellStyle name="Normal 2 12 9 3 5" xfId="10791"/>
    <cellStyle name="Normal 2 12 9 4" xfId="10792"/>
    <cellStyle name="Normal 2 12 9 4 2" xfId="10793"/>
    <cellStyle name="Normal 2 12 9 4 3" xfId="10794"/>
    <cellStyle name="Normal 2 12 9 4 4" xfId="10795"/>
    <cellStyle name="Normal 2 12 9 4 5" xfId="10796"/>
    <cellStyle name="Normal 2 12 9 5" xfId="10797"/>
    <cellStyle name="Normal 2 12 9 5 2" xfId="10798"/>
    <cellStyle name="Normal 2 12 9 5 3" xfId="10799"/>
    <cellStyle name="Normal 2 12 9 5 4" xfId="10800"/>
    <cellStyle name="Normal 2 12 9 5 5" xfId="10801"/>
    <cellStyle name="Normal 2 12 9 6" xfId="10802"/>
    <cellStyle name="Normal 2 12 9 6 2" xfId="10803"/>
    <cellStyle name="Normal 2 12 9 6 3" xfId="10804"/>
    <cellStyle name="Normal 2 12 9 6 4" xfId="10805"/>
    <cellStyle name="Normal 2 12 9 6 5" xfId="10806"/>
    <cellStyle name="Normal 2 12 9 7" xfId="10807"/>
    <cellStyle name="Normal 2 12 9 7 2" xfId="10808"/>
    <cellStyle name="Normal 2 12 9 7 3" xfId="10809"/>
    <cellStyle name="Normal 2 12 9 7 4" xfId="10810"/>
    <cellStyle name="Normal 2 12 9 7 5" xfId="10811"/>
    <cellStyle name="Normal 2 12 9 8" xfId="10812"/>
    <cellStyle name="Normal 2 12 9 8 2" xfId="10813"/>
    <cellStyle name="Normal 2 12 9 8 3" xfId="10814"/>
    <cellStyle name="Normal 2 12 9 8 4" xfId="10815"/>
    <cellStyle name="Normal 2 12 9 8 5" xfId="10816"/>
    <cellStyle name="Normal 2 12 9 9" xfId="10817"/>
    <cellStyle name="Normal 2 13" xfId="10818"/>
    <cellStyle name="Normal 2 13 10" xfId="10819"/>
    <cellStyle name="Normal 2 13 10 10" xfId="10820"/>
    <cellStyle name="Normal 2 13 10 11" xfId="10821"/>
    <cellStyle name="Normal 2 13 10 12" xfId="10822"/>
    <cellStyle name="Normal 2 13 10 13" xfId="10823"/>
    <cellStyle name="Normal 2 13 10 14" xfId="10824"/>
    <cellStyle name="Normal 2 13 10 2" xfId="10825"/>
    <cellStyle name="Normal 2 13 10 2 2" xfId="10826"/>
    <cellStyle name="Normal 2 13 10 2 3" xfId="10827"/>
    <cellStyle name="Normal 2 13 10 2 4" xfId="10828"/>
    <cellStyle name="Normal 2 13 10 2 5" xfId="10829"/>
    <cellStyle name="Normal 2 13 10 3" xfId="10830"/>
    <cellStyle name="Normal 2 13 10 3 2" xfId="10831"/>
    <cellStyle name="Normal 2 13 10 3 3" xfId="10832"/>
    <cellStyle name="Normal 2 13 10 3 4" xfId="10833"/>
    <cellStyle name="Normal 2 13 10 3 5" xfId="10834"/>
    <cellStyle name="Normal 2 13 10 4" xfId="10835"/>
    <cellStyle name="Normal 2 13 10 4 2" xfId="10836"/>
    <cellStyle name="Normal 2 13 10 4 3" xfId="10837"/>
    <cellStyle name="Normal 2 13 10 4 4" xfId="10838"/>
    <cellStyle name="Normal 2 13 10 4 5" xfId="10839"/>
    <cellStyle name="Normal 2 13 10 5" xfId="10840"/>
    <cellStyle name="Normal 2 13 10 5 2" xfId="10841"/>
    <cellStyle name="Normal 2 13 10 5 3" xfId="10842"/>
    <cellStyle name="Normal 2 13 10 5 4" xfId="10843"/>
    <cellStyle name="Normal 2 13 10 5 5" xfId="10844"/>
    <cellStyle name="Normal 2 13 10 6" xfId="10845"/>
    <cellStyle name="Normal 2 13 10 6 2" xfId="10846"/>
    <cellStyle name="Normal 2 13 10 6 3" xfId="10847"/>
    <cellStyle name="Normal 2 13 10 6 4" xfId="10848"/>
    <cellStyle name="Normal 2 13 10 6 5" xfId="10849"/>
    <cellStyle name="Normal 2 13 10 7" xfId="10850"/>
    <cellStyle name="Normal 2 13 10 7 2" xfId="10851"/>
    <cellStyle name="Normal 2 13 10 7 3" xfId="10852"/>
    <cellStyle name="Normal 2 13 10 7 4" xfId="10853"/>
    <cellStyle name="Normal 2 13 10 7 5" xfId="10854"/>
    <cellStyle name="Normal 2 13 10 8" xfId="10855"/>
    <cellStyle name="Normal 2 13 10 8 2" xfId="10856"/>
    <cellStyle name="Normal 2 13 10 8 3" xfId="10857"/>
    <cellStyle name="Normal 2 13 10 8 4" xfId="10858"/>
    <cellStyle name="Normal 2 13 10 8 5" xfId="10859"/>
    <cellStyle name="Normal 2 13 10 9" xfId="10860"/>
    <cellStyle name="Normal 2 13 11" xfId="10861"/>
    <cellStyle name="Normal 2 13 11 10" xfId="10862"/>
    <cellStyle name="Normal 2 13 11 11" xfId="10863"/>
    <cellStyle name="Normal 2 13 11 12" xfId="10864"/>
    <cellStyle name="Normal 2 13 11 13" xfId="10865"/>
    <cellStyle name="Normal 2 13 11 14" xfId="10866"/>
    <cellStyle name="Normal 2 13 11 2" xfId="10867"/>
    <cellStyle name="Normal 2 13 11 2 2" xfId="10868"/>
    <cellStyle name="Normal 2 13 11 2 3" xfId="10869"/>
    <cellStyle name="Normal 2 13 11 2 4" xfId="10870"/>
    <cellStyle name="Normal 2 13 11 2 5" xfId="10871"/>
    <cellStyle name="Normal 2 13 11 3" xfId="10872"/>
    <cellStyle name="Normal 2 13 11 3 2" xfId="10873"/>
    <cellStyle name="Normal 2 13 11 3 3" xfId="10874"/>
    <cellStyle name="Normal 2 13 11 3 4" xfId="10875"/>
    <cellStyle name="Normal 2 13 11 3 5" xfId="10876"/>
    <cellStyle name="Normal 2 13 11 4" xfId="10877"/>
    <cellStyle name="Normal 2 13 11 4 2" xfId="10878"/>
    <cellStyle name="Normal 2 13 11 4 3" xfId="10879"/>
    <cellStyle name="Normal 2 13 11 4 4" xfId="10880"/>
    <cellStyle name="Normal 2 13 11 4 5" xfId="10881"/>
    <cellStyle name="Normal 2 13 11 5" xfId="10882"/>
    <cellStyle name="Normal 2 13 11 5 2" xfId="10883"/>
    <cellStyle name="Normal 2 13 11 5 3" xfId="10884"/>
    <cellStyle name="Normal 2 13 11 5 4" xfId="10885"/>
    <cellStyle name="Normal 2 13 11 5 5" xfId="10886"/>
    <cellStyle name="Normal 2 13 11 6" xfId="10887"/>
    <cellStyle name="Normal 2 13 11 6 2" xfId="10888"/>
    <cellStyle name="Normal 2 13 11 6 3" xfId="10889"/>
    <cellStyle name="Normal 2 13 11 6 4" xfId="10890"/>
    <cellStyle name="Normal 2 13 11 6 5" xfId="10891"/>
    <cellStyle name="Normal 2 13 11 7" xfId="10892"/>
    <cellStyle name="Normal 2 13 11 7 2" xfId="10893"/>
    <cellStyle name="Normal 2 13 11 7 3" xfId="10894"/>
    <cellStyle name="Normal 2 13 11 7 4" xfId="10895"/>
    <cellStyle name="Normal 2 13 11 7 5" xfId="10896"/>
    <cellStyle name="Normal 2 13 11 8" xfId="10897"/>
    <cellStyle name="Normal 2 13 11 8 2" xfId="10898"/>
    <cellStyle name="Normal 2 13 11 8 3" xfId="10899"/>
    <cellStyle name="Normal 2 13 11 8 4" xfId="10900"/>
    <cellStyle name="Normal 2 13 11 8 5" xfId="10901"/>
    <cellStyle name="Normal 2 13 11 9" xfId="10902"/>
    <cellStyle name="Normal 2 13 12" xfId="10903"/>
    <cellStyle name="Normal 2 13 12 10" xfId="10904"/>
    <cellStyle name="Normal 2 13 12 11" xfId="10905"/>
    <cellStyle name="Normal 2 13 12 12" xfId="10906"/>
    <cellStyle name="Normal 2 13 12 13" xfId="10907"/>
    <cellStyle name="Normal 2 13 12 14" xfId="10908"/>
    <cellStyle name="Normal 2 13 12 2" xfId="10909"/>
    <cellStyle name="Normal 2 13 12 2 2" xfId="10910"/>
    <cellStyle name="Normal 2 13 12 2 3" xfId="10911"/>
    <cellStyle name="Normal 2 13 12 2 4" xfId="10912"/>
    <cellStyle name="Normal 2 13 12 2 5" xfId="10913"/>
    <cellStyle name="Normal 2 13 12 3" xfId="10914"/>
    <cellStyle name="Normal 2 13 12 3 2" xfId="10915"/>
    <cellStyle name="Normal 2 13 12 3 3" xfId="10916"/>
    <cellStyle name="Normal 2 13 12 3 4" xfId="10917"/>
    <cellStyle name="Normal 2 13 12 3 5" xfId="10918"/>
    <cellStyle name="Normal 2 13 12 4" xfId="10919"/>
    <cellStyle name="Normal 2 13 12 4 2" xfId="10920"/>
    <cellStyle name="Normal 2 13 12 4 3" xfId="10921"/>
    <cellStyle name="Normal 2 13 12 4 4" xfId="10922"/>
    <cellStyle name="Normal 2 13 12 4 5" xfId="10923"/>
    <cellStyle name="Normal 2 13 12 5" xfId="10924"/>
    <cellStyle name="Normal 2 13 12 5 2" xfId="10925"/>
    <cellStyle name="Normal 2 13 12 5 3" xfId="10926"/>
    <cellStyle name="Normal 2 13 12 5 4" xfId="10927"/>
    <cellStyle name="Normal 2 13 12 5 5" xfId="10928"/>
    <cellStyle name="Normal 2 13 12 6" xfId="10929"/>
    <cellStyle name="Normal 2 13 12 6 2" xfId="10930"/>
    <cellStyle name="Normal 2 13 12 6 3" xfId="10931"/>
    <cellStyle name="Normal 2 13 12 6 4" xfId="10932"/>
    <cellStyle name="Normal 2 13 12 6 5" xfId="10933"/>
    <cellStyle name="Normal 2 13 12 7" xfId="10934"/>
    <cellStyle name="Normal 2 13 12 7 2" xfId="10935"/>
    <cellStyle name="Normal 2 13 12 7 3" xfId="10936"/>
    <cellStyle name="Normal 2 13 12 7 4" xfId="10937"/>
    <cellStyle name="Normal 2 13 12 7 5" xfId="10938"/>
    <cellStyle name="Normal 2 13 12 8" xfId="10939"/>
    <cellStyle name="Normal 2 13 12 8 2" xfId="10940"/>
    <cellStyle name="Normal 2 13 12 8 3" xfId="10941"/>
    <cellStyle name="Normal 2 13 12 8 4" xfId="10942"/>
    <cellStyle name="Normal 2 13 12 8 5" xfId="10943"/>
    <cellStyle name="Normal 2 13 12 9" xfId="10944"/>
    <cellStyle name="Normal 2 13 13" xfId="10945"/>
    <cellStyle name="Normal 2 13 13 10" xfId="10946"/>
    <cellStyle name="Normal 2 13 13 11" xfId="10947"/>
    <cellStyle name="Normal 2 13 13 12" xfId="10948"/>
    <cellStyle name="Normal 2 13 13 13" xfId="10949"/>
    <cellStyle name="Normal 2 13 13 14" xfId="10950"/>
    <cellStyle name="Normal 2 13 13 2" xfId="10951"/>
    <cellStyle name="Normal 2 13 13 2 2" xfId="10952"/>
    <cellStyle name="Normal 2 13 13 2 3" xfId="10953"/>
    <cellStyle name="Normal 2 13 13 2 4" xfId="10954"/>
    <cellStyle name="Normal 2 13 13 2 5" xfId="10955"/>
    <cellStyle name="Normal 2 13 13 3" xfId="10956"/>
    <cellStyle name="Normal 2 13 13 3 2" xfId="10957"/>
    <cellStyle name="Normal 2 13 13 3 3" xfId="10958"/>
    <cellStyle name="Normal 2 13 13 3 4" xfId="10959"/>
    <cellStyle name="Normal 2 13 13 3 5" xfId="10960"/>
    <cellStyle name="Normal 2 13 13 4" xfId="10961"/>
    <cellStyle name="Normal 2 13 13 4 2" xfId="10962"/>
    <cellStyle name="Normal 2 13 13 4 3" xfId="10963"/>
    <cellStyle name="Normal 2 13 13 4 4" xfId="10964"/>
    <cellStyle name="Normal 2 13 13 4 5" xfId="10965"/>
    <cellStyle name="Normal 2 13 13 5" xfId="10966"/>
    <cellStyle name="Normal 2 13 13 5 2" xfId="10967"/>
    <cellStyle name="Normal 2 13 13 5 3" xfId="10968"/>
    <cellStyle name="Normal 2 13 13 5 4" xfId="10969"/>
    <cellStyle name="Normal 2 13 13 5 5" xfId="10970"/>
    <cellStyle name="Normal 2 13 13 6" xfId="10971"/>
    <cellStyle name="Normal 2 13 13 6 2" xfId="10972"/>
    <cellStyle name="Normal 2 13 13 6 3" xfId="10973"/>
    <cellStyle name="Normal 2 13 13 6 4" xfId="10974"/>
    <cellStyle name="Normal 2 13 13 6 5" xfId="10975"/>
    <cellStyle name="Normal 2 13 13 7" xfId="10976"/>
    <cellStyle name="Normal 2 13 13 7 2" xfId="10977"/>
    <cellStyle name="Normal 2 13 13 7 3" xfId="10978"/>
    <cellStyle name="Normal 2 13 13 7 4" xfId="10979"/>
    <cellStyle name="Normal 2 13 13 7 5" xfId="10980"/>
    <cellStyle name="Normal 2 13 13 8" xfId="10981"/>
    <cellStyle name="Normal 2 13 13 8 2" xfId="10982"/>
    <cellStyle name="Normal 2 13 13 8 3" xfId="10983"/>
    <cellStyle name="Normal 2 13 13 8 4" xfId="10984"/>
    <cellStyle name="Normal 2 13 13 8 5" xfId="10985"/>
    <cellStyle name="Normal 2 13 13 9" xfId="10986"/>
    <cellStyle name="Normal 2 13 14" xfId="10987"/>
    <cellStyle name="Normal 2 13 14 10" xfId="10988"/>
    <cellStyle name="Normal 2 13 14 11" xfId="10989"/>
    <cellStyle name="Normal 2 13 14 12" xfId="10990"/>
    <cellStyle name="Normal 2 13 14 13" xfId="10991"/>
    <cellStyle name="Normal 2 13 14 14" xfId="10992"/>
    <cellStyle name="Normal 2 13 14 2" xfId="10993"/>
    <cellStyle name="Normal 2 13 14 2 2" xfId="10994"/>
    <cellStyle name="Normal 2 13 14 2 3" xfId="10995"/>
    <cellStyle name="Normal 2 13 14 2 4" xfId="10996"/>
    <cellStyle name="Normal 2 13 14 2 5" xfId="10997"/>
    <cellStyle name="Normal 2 13 14 3" xfId="10998"/>
    <cellStyle name="Normal 2 13 14 3 2" xfId="10999"/>
    <cellStyle name="Normal 2 13 14 3 3" xfId="11000"/>
    <cellStyle name="Normal 2 13 14 3 4" xfId="11001"/>
    <cellStyle name="Normal 2 13 14 3 5" xfId="11002"/>
    <cellStyle name="Normal 2 13 14 4" xfId="11003"/>
    <cellStyle name="Normal 2 13 14 4 2" xfId="11004"/>
    <cellStyle name="Normal 2 13 14 4 3" xfId="11005"/>
    <cellStyle name="Normal 2 13 14 4 4" xfId="11006"/>
    <cellStyle name="Normal 2 13 14 4 5" xfId="11007"/>
    <cellStyle name="Normal 2 13 14 5" xfId="11008"/>
    <cellStyle name="Normal 2 13 14 5 2" xfId="11009"/>
    <cellStyle name="Normal 2 13 14 5 3" xfId="11010"/>
    <cellStyle name="Normal 2 13 14 5 4" xfId="11011"/>
    <cellStyle name="Normal 2 13 14 5 5" xfId="11012"/>
    <cellStyle name="Normal 2 13 14 6" xfId="11013"/>
    <cellStyle name="Normal 2 13 14 6 2" xfId="11014"/>
    <cellStyle name="Normal 2 13 14 6 3" xfId="11015"/>
    <cellStyle name="Normal 2 13 14 6 4" xfId="11016"/>
    <cellStyle name="Normal 2 13 14 6 5" xfId="11017"/>
    <cellStyle name="Normal 2 13 14 7" xfId="11018"/>
    <cellStyle name="Normal 2 13 14 7 2" xfId="11019"/>
    <cellStyle name="Normal 2 13 14 7 3" xfId="11020"/>
    <cellStyle name="Normal 2 13 14 7 4" xfId="11021"/>
    <cellStyle name="Normal 2 13 14 7 5" xfId="11022"/>
    <cellStyle name="Normal 2 13 14 8" xfId="11023"/>
    <cellStyle name="Normal 2 13 14 8 2" xfId="11024"/>
    <cellStyle name="Normal 2 13 14 8 3" xfId="11025"/>
    <cellStyle name="Normal 2 13 14 8 4" xfId="11026"/>
    <cellStyle name="Normal 2 13 14 8 5" xfId="11027"/>
    <cellStyle name="Normal 2 13 14 9" xfId="11028"/>
    <cellStyle name="Normal 2 13 15" xfId="11029"/>
    <cellStyle name="Normal 2 13 15 10" xfId="11030"/>
    <cellStyle name="Normal 2 13 15 11" xfId="11031"/>
    <cellStyle name="Normal 2 13 15 12" xfId="11032"/>
    <cellStyle name="Normal 2 13 15 13" xfId="11033"/>
    <cellStyle name="Normal 2 13 15 14" xfId="11034"/>
    <cellStyle name="Normal 2 13 15 2" xfId="11035"/>
    <cellStyle name="Normal 2 13 15 2 2" xfId="11036"/>
    <cellStyle name="Normal 2 13 15 2 3" xfId="11037"/>
    <cellStyle name="Normal 2 13 15 2 4" xfId="11038"/>
    <cellStyle name="Normal 2 13 15 2 5" xfId="11039"/>
    <cellStyle name="Normal 2 13 15 3" xfId="11040"/>
    <cellStyle name="Normal 2 13 15 3 2" xfId="11041"/>
    <cellStyle name="Normal 2 13 15 3 3" xfId="11042"/>
    <cellStyle name="Normal 2 13 15 3 4" xfId="11043"/>
    <cellStyle name="Normal 2 13 15 3 5" xfId="11044"/>
    <cellStyle name="Normal 2 13 15 4" xfId="11045"/>
    <cellStyle name="Normal 2 13 15 4 2" xfId="11046"/>
    <cellStyle name="Normal 2 13 15 4 3" xfId="11047"/>
    <cellStyle name="Normal 2 13 15 4 4" xfId="11048"/>
    <cellStyle name="Normal 2 13 15 4 5" xfId="11049"/>
    <cellStyle name="Normal 2 13 15 5" xfId="11050"/>
    <cellStyle name="Normal 2 13 15 5 2" xfId="11051"/>
    <cellStyle name="Normal 2 13 15 5 3" xfId="11052"/>
    <cellStyle name="Normal 2 13 15 5 4" xfId="11053"/>
    <cellStyle name="Normal 2 13 15 5 5" xfId="11054"/>
    <cellStyle name="Normal 2 13 15 6" xfId="11055"/>
    <cellStyle name="Normal 2 13 15 6 2" xfId="11056"/>
    <cellStyle name="Normal 2 13 15 6 3" xfId="11057"/>
    <cellStyle name="Normal 2 13 15 6 4" xfId="11058"/>
    <cellStyle name="Normal 2 13 15 6 5" xfId="11059"/>
    <cellStyle name="Normal 2 13 15 7" xfId="11060"/>
    <cellStyle name="Normal 2 13 15 7 2" xfId="11061"/>
    <cellStyle name="Normal 2 13 15 7 3" xfId="11062"/>
    <cellStyle name="Normal 2 13 15 7 4" xfId="11063"/>
    <cellStyle name="Normal 2 13 15 7 5" xfId="11064"/>
    <cellStyle name="Normal 2 13 15 8" xfId="11065"/>
    <cellStyle name="Normal 2 13 15 8 2" xfId="11066"/>
    <cellStyle name="Normal 2 13 15 8 3" xfId="11067"/>
    <cellStyle name="Normal 2 13 15 8 4" xfId="11068"/>
    <cellStyle name="Normal 2 13 15 8 5" xfId="11069"/>
    <cellStyle name="Normal 2 13 15 9" xfId="11070"/>
    <cellStyle name="Normal 2 13 16" xfId="11071"/>
    <cellStyle name="Normal 2 13 16 10" xfId="11072"/>
    <cellStyle name="Normal 2 13 16 11" xfId="11073"/>
    <cellStyle name="Normal 2 13 16 12" xfId="11074"/>
    <cellStyle name="Normal 2 13 16 13" xfId="11075"/>
    <cellStyle name="Normal 2 13 16 14" xfId="11076"/>
    <cellStyle name="Normal 2 13 16 2" xfId="11077"/>
    <cellStyle name="Normal 2 13 16 2 2" xfId="11078"/>
    <cellStyle name="Normal 2 13 16 2 3" xfId="11079"/>
    <cellStyle name="Normal 2 13 16 2 4" xfId="11080"/>
    <cellStyle name="Normal 2 13 16 2 5" xfId="11081"/>
    <cellStyle name="Normal 2 13 16 3" xfId="11082"/>
    <cellStyle name="Normal 2 13 16 3 2" xfId="11083"/>
    <cellStyle name="Normal 2 13 16 3 3" xfId="11084"/>
    <cellStyle name="Normal 2 13 16 3 4" xfId="11085"/>
    <cellStyle name="Normal 2 13 16 3 5" xfId="11086"/>
    <cellStyle name="Normal 2 13 16 4" xfId="11087"/>
    <cellStyle name="Normal 2 13 16 4 2" xfId="11088"/>
    <cellStyle name="Normal 2 13 16 4 3" xfId="11089"/>
    <cellStyle name="Normal 2 13 16 4 4" xfId="11090"/>
    <cellStyle name="Normal 2 13 16 4 5" xfId="11091"/>
    <cellStyle name="Normal 2 13 16 5" xfId="11092"/>
    <cellStyle name="Normal 2 13 16 5 2" xfId="11093"/>
    <cellStyle name="Normal 2 13 16 5 3" xfId="11094"/>
    <cellStyle name="Normal 2 13 16 5 4" xfId="11095"/>
    <cellStyle name="Normal 2 13 16 5 5" xfId="11096"/>
    <cellStyle name="Normal 2 13 16 6" xfId="11097"/>
    <cellStyle name="Normal 2 13 16 6 2" xfId="11098"/>
    <cellStyle name="Normal 2 13 16 6 3" xfId="11099"/>
    <cellStyle name="Normal 2 13 16 6 4" xfId="11100"/>
    <cellStyle name="Normal 2 13 16 6 5" xfId="11101"/>
    <cellStyle name="Normal 2 13 16 7" xfId="11102"/>
    <cellStyle name="Normal 2 13 16 7 2" xfId="11103"/>
    <cellStyle name="Normal 2 13 16 7 3" xfId="11104"/>
    <cellStyle name="Normal 2 13 16 7 4" xfId="11105"/>
    <cellStyle name="Normal 2 13 16 7 5" xfId="11106"/>
    <cellStyle name="Normal 2 13 16 8" xfId="11107"/>
    <cellStyle name="Normal 2 13 16 8 2" xfId="11108"/>
    <cellStyle name="Normal 2 13 16 8 3" xfId="11109"/>
    <cellStyle name="Normal 2 13 16 8 4" xfId="11110"/>
    <cellStyle name="Normal 2 13 16 8 5" xfId="11111"/>
    <cellStyle name="Normal 2 13 16 9" xfId="11112"/>
    <cellStyle name="Normal 2 13 17" xfId="11113"/>
    <cellStyle name="Normal 2 13 17 2" xfId="11114"/>
    <cellStyle name="Normal 2 13 17 3" xfId="11115"/>
    <cellStyle name="Normal 2 13 17 4" xfId="11116"/>
    <cellStyle name="Normal 2 13 17 5" xfId="11117"/>
    <cellStyle name="Normal 2 13 18" xfId="11118"/>
    <cellStyle name="Normal 2 13 18 2" xfId="11119"/>
    <cellStyle name="Normal 2 13 18 3" xfId="11120"/>
    <cellStyle name="Normal 2 13 18 4" xfId="11121"/>
    <cellStyle name="Normal 2 13 18 5" xfId="11122"/>
    <cellStyle name="Normal 2 13 19" xfId="11123"/>
    <cellStyle name="Normal 2 13 19 2" xfId="11124"/>
    <cellStyle name="Normal 2 13 19 3" xfId="11125"/>
    <cellStyle name="Normal 2 13 19 4" xfId="11126"/>
    <cellStyle name="Normal 2 13 19 5" xfId="11127"/>
    <cellStyle name="Normal 2 13 2" xfId="11128"/>
    <cellStyle name="Normal 2 13 2 10" xfId="11129"/>
    <cellStyle name="Normal 2 13 2 11" xfId="11130"/>
    <cellStyle name="Normal 2 13 2 12" xfId="11131"/>
    <cellStyle name="Normal 2 13 2 13" xfId="11132"/>
    <cellStyle name="Normal 2 13 2 14" xfId="11133"/>
    <cellStyle name="Normal 2 13 2 2" xfId="11134"/>
    <cellStyle name="Normal 2 13 2 2 2" xfId="11135"/>
    <cellStyle name="Normal 2 13 2 2 3" xfId="11136"/>
    <cellStyle name="Normal 2 13 2 2 4" xfId="11137"/>
    <cellStyle name="Normal 2 13 2 2 5" xfId="11138"/>
    <cellStyle name="Normal 2 13 2 3" xfId="11139"/>
    <cellStyle name="Normal 2 13 2 3 2" xfId="11140"/>
    <cellStyle name="Normal 2 13 2 3 3" xfId="11141"/>
    <cellStyle name="Normal 2 13 2 3 4" xfId="11142"/>
    <cellStyle name="Normal 2 13 2 3 5" xfId="11143"/>
    <cellStyle name="Normal 2 13 2 4" xfId="11144"/>
    <cellStyle name="Normal 2 13 2 4 2" xfId="11145"/>
    <cellStyle name="Normal 2 13 2 4 3" xfId="11146"/>
    <cellStyle name="Normal 2 13 2 4 4" xfId="11147"/>
    <cellStyle name="Normal 2 13 2 4 5" xfId="11148"/>
    <cellStyle name="Normal 2 13 2 5" xfId="11149"/>
    <cellStyle name="Normal 2 13 2 5 2" xfId="11150"/>
    <cellStyle name="Normal 2 13 2 5 3" xfId="11151"/>
    <cellStyle name="Normal 2 13 2 5 4" xfId="11152"/>
    <cellStyle name="Normal 2 13 2 5 5" xfId="11153"/>
    <cellStyle name="Normal 2 13 2 6" xfId="11154"/>
    <cellStyle name="Normal 2 13 2 6 2" xfId="11155"/>
    <cellStyle name="Normal 2 13 2 6 3" xfId="11156"/>
    <cellStyle name="Normal 2 13 2 6 4" xfId="11157"/>
    <cellStyle name="Normal 2 13 2 6 5" xfId="11158"/>
    <cellStyle name="Normal 2 13 2 7" xfId="11159"/>
    <cellStyle name="Normal 2 13 2 7 2" xfId="11160"/>
    <cellStyle name="Normal 2 13 2 7 3" xfId="11161"/>
    <cellStyle name="Normal 2 13 2 7 4" xfId="11162"/>
    <cellStyle name="Normal 2 13 2 7 5" xfId="11163"/>
    <cellStyle name="Normal 2 13 2 8" xfId="11164"/>
    <cellStyle name="Normal 2 13 2 8 2" xfId="11165"/>
    <cellStyle name="Normal 2 13 2 8 3" xfId="11166"/>
    <cellStyle name="Normal 2 13 2 8 4" xfId="11167"/>
    <cellStyle name="Normal 2 13 2 8 5" xfId="11168"/>
    <cellStyle name="Normal 2 13 2 9" xfId="11169"/>
    <cellStyle name="Normal 2 13 20" xfId="11170"/>
    <cellStyle name="Normal 2 13 20 2" xfId="11171"/>
    <cellStyle name="Normal 2 13 20 3" xfId="11172"/>
    <cellStyle name="Normal 2 13 20 4" xfId="11173"/>
    <cellStyle name="Normal 2 13 20 5" xfId="11174"/>
    <cellStyle name="Normal 2 13 21" xfId="11175"/>
    <cellStyle name="Normal 2 13 21 2" xfId="11176"/>
    <cellStyle name="Normal 2 13 21 3" xfId="11177"/>
    <cellStyle name="Normal 2 13 21 4" xfId="11178"/>
    <cellStyle name="Normal 2 13 21 5" xfId="11179"/>
    <cellStyle name="Normal 2 13 22" xfId="11180"/>
    <cellStyle name="Normal 2 13 22 2" xfId="11181"/>
    <cellStyle name="Normal 2 13 22 3" xfId="11182"/>
    <cellStyle name="Normal 2 13 22 4" xfId="11183"/>
    <cellStyle name="Normal 2 13 22 5" xfId="11184"/>
    <cellStyle name="Normal 2 13 23" xfId="11185"/>
    <cellStyle name="Normal 2 13 23 2" xfId="11186"/>
    <cellStyle name="Normal 2 13 23 3" xfId="11187"/>
    <cellStyle name="Normal 2 13 23 4" xfId="11188"/>
    <cellStyle name="Normal 2 13 23 5" xfId="11189"/>
    <cellStyle name="Normal 2 13 24" xfId="11190"/>
    <cellStyle name="Normal 2 13 25" xfId="11191"/>
    <cellStyle name="Normal 2 13 26" xfId="11192"/>
    <cellStyle name="Normal 2 13 27" xfId="11193"/>
    <cellStyle name="Normal 2 13 28" xfId="11194"/>
    <cellStyle name="Normal 2 13 29" xfId="11195"/>
    <cellStyle name="Normal 2 13 3" xfId="11196"/>
    <cellStyle name="Normal 2 13 3 10" xfId="11197"/>
    <cellStyle name="Normal 2 13 3 11" xfId="11198"/>
    <cellStyle name="Normal 2 13 3 12" xfId="11199"/>
    <cellStyle name="Normal 2 13 3 13" xfId="11200"/>
    <cellStyle name="Normal 2 13 3 14" xfId="11201"/>
    <cellStyle name="Normal 2 13 3 2" xfId="11202"/>
    <cellStyle name="Normal 2 13 3 2 2" xfId="11203"/>
    <cellStyle name="Normal 2 13 3 2 3" xfId="11204"/>
    <cellStyle name="Normal 2 13 3 2 4" xfId="11205"/>
    <cellStyle name="Normal 2 13 3 2 5" xfId="11206"/>
    <cellStyle name="Normal 2 13 3 3" xfId="11207"/>
    <cellStyle name="Normal 2 13 3 3 2" xfId="11208"/>
    <cellStyle name="Normal 2 13 3 3 3" xfId="11209"/>
    <cellStyle name="Normal 2 13 3 3 4" xfId="11210"/>
    <cellStyle name="Normal 2 13 3 3 5" xfId="11211"/>
    <cellStyle name="Normal 2 13 3 4" xfId="11212"/>
    <cellStyle name="Normal 2 13 3 4 2" xfId="11213"/>
    <cellStyle name="Normal 2 13 3 4 3" xfId="11214"/>
    <cellStyle name="Normal 2 13 3 4 4" xfId="11215"/>
    <cellStyle name="Normal 2 13 3 4 5" xfId="11216"/>
    <cellStyle name="Normal 2 13 3 5" xfId="11217"/>
    <cellStyle name="Normal 2 13 3 5 2" xfId="11218"/>
    <cellStyle name="Normal 2 13 3 5 3" xfId="11219"/>
    <cellStyle name="Normal 2 13 3 5 4" xfId="11220"/>
    <cellStyle name="Normal 2 13 3 5 5" xfId="11221"/>
    <cellStyle name="Normal 2 13 3 6" xfId="11222"/>
    <cellStyle name="Normal 2 13 3 6 2" xfId="11223"/>
    <cellStyle name="Normal 2 13 3 6 3" xfId="11224"/>
    <cellStyle name="Normal 2 13 3 6 4" xfId="11225"/>
    <cellStyle name="Normal 2 13 3 6 5" xfId="11226"/>
    <cellStyle name="Normal 2 13 3 7" xfId="11227"/>
    <cellStyle name="Normal 2 13 3 7 2" xfId="11228"/>
    <cellStyle name="Normal 2 13 3 7 3" xfId="11229"/>
    <cellStyle name="Normal 2 13 3 7 4" xfId="11230"/>
    <cellStyle name="Normal 2 13 3 7 5" xfId="11231"/>
    <cellStyle name="Normal 2 13 3 8" xfId="11232"/>
    <cellStyle name="Normal 2 13 3 8 2" xfId="11233"/>
    <cellStyle name="Normal 2 13 3 8 3" xfId="11234"/>
    <cellStyle name="Normal 2 13 3 8 4" xfId="11235"/>
    <cellStyle name="Normal 2 13 3 8 5" xfId="11236"/>
    <cellStyle name="Normal 2 13 3 9" xfId="11237"/>
    <cellStyle name="Normal 2 13 4" xfId="11238"/>
    <cellStyle name="Normal 2 13 4 10" xfId="11239"/>
    <cellStyle name="Normal 2 13 4 11" xfId="11240"/>
    <cellStyle name="Normal 2 13 4 12" xfId="11241"/>
    <cellStyle name="Normal 2 13 4 13" xfId="11242"/>
    <cellStyle name="Normal 2 13 4 14" xfId="11243"/>
    <cellStyle name="Normal 2 13 4 2" xfId="11244"/>
    <cellStyle name="Normal 2 13 4 2 2" xfId="11245"/>
    <cellStyle name="Normal 2 13 4 2 3" xfId="11246"/>
    <cellStyle name="Normal 2 13 4 2 4" xfId="11247"/>
    <cellStyle name="Normal 2 13 4 2 5" xfId="11248"/>
    <cellStyle name="Normal 2 13 4 3" xfId="11249"/>
    <cellStyle name="Normal 2 13 4 3 2" xfId="11250"/>
    <cellStyle name="Normal 2 13 4 3 3" xfId="11251"/>
    <cellStyle name="Normal 2 13 4 3 4" xfId="11252"/>
    <cellStyle name="Normal 2 13 4 3 5" xfId="11253"/>
    <cellStyle name="Normal 2 13 4 4" xfId="11254"/>
    <cellStyle name="Normal 2 13 4 4 2" xfId="11255"/>
    <cellStyle name="Normal 2 13 4 4 3" xfId="11256"/>
    <cellStyle name="Normal 2 13 4 4 4" xfId="11257"/>
    <cellStyle name="Normal 2 13 4 4 5" xfId="11258"/>
    <cellStyle name="Normal 2 13 4 5" xfId="11259"/>
    <cellStyle name="Normal 2 13 4 5 2" xfId="11260"/>
    <cellStyle name="Normal 2 13 4 5 3" xfId="11261"/>
    <cellStyle name="Normal 2 13 4 5 4" xfId="11262"/>
    <cellStyle name="Normal 2 13 4 5 5" xfId="11263"/>
    <cellStyle name="Normal 2 13 4 6" xfId="11264"/>
    <cellStyle name="Normal 2 13 4 6 2" xfId="11265"/>
    <cellStyle name="Normal 2 13 4 6 3" xfId="11266"/>
    <cellStyle name="Normal 2 13 4 6 4" xfId="11267"/>
    <cellStyle name="Normal 2 13 4 6 5" xfId="11268"/>
    <cellStyle name="Normal 2 13 4 7" xfId="11269"/>
    <cellStyle name="Normal 2 13 4 7 2" xfId="11270"/>
    <cellStyle name="Normal 2 13 4 7 3" xfId="11271"/>
    <cellStyle name="Normal 2 13 4 7 4" xfId="11272"/>
    <cellStyle name="Normal 2 13 4 7 5" xfId="11273"/>
    <cellStyle name="Normal 2 13 4 8" xfId="11274"/>
    <cellStyle name="Normal 2 13 4 8 2" xfId="11275"/>
    <cellStyle name="Normal 2 13 4 8 3" xfId="11276"/>
    <cellStyle name="Normal 2 13 4 8 4" xfId="11277"/>
    <cellStyle name="Normal 2 13 4 8 5" xfId="11278"/>
    <cellStyle name="Normal 2 13 4 9" xfId="11279"/>
    <cellStyle name="Normal 2 13 5" xfId="11280"/>
    <cellStyle name="Normal 2 13 5 10" xfId="11281"/>
    <cellStyle name="Normal 2 13 5 11" xfId="11282"/>
    <cellStyle name="Normal 2 13 5 12" xfId="11283"/>
    <cellStyle name="Normal 2 13 5 13" xfId="11284"/>
    <cellStyle name="Normal 2 13 5 14" xfId="11285"/>
    <cellStyle name="Normal 2 13 5 2" xfId="11286"/>
    <cellStyle name="Normal 2 13 5 2 2" xfId="11287"/>
    <cellStyle name="Normal 2 13 5 2 3" xfId="11288"/>
    <cellStyle name="Normal 2 13 5 2 4" xfId="11289"/>
    <cellStyle name="Normal 2 13 5 2 5" xfId="11290"/>
    <cellStyle name="Normal 2 13 5 3" xfId="11291"/>
    <cellStyle name="Normal 2 13 5 3 2" xfId="11292"/>
    <cellStyle name="Normal 2 13 5 3 3" xfId="11293"/>
    <cellStyle name="Normal 2 13 5 3 4" xfId="11294"/>
    <cellStyle name="Normal 2 13 5 3 5" xfId="11295"/>
    <cellStyle name="Normal 2 13 5 4" xfId="11296"/>
    <cellStyle name="Normal 2 13 5 4 2" xfId="11297"/>
    <cellStyle name="Normal 2 13 5 4 3" xfId="11298"/>
    <cellStyle name="Normal 2 13 5 4 4" xfId="11299"/>
    <cellStyle name="Normal 2 13 5 4 5" xfId="11300"/>
    <cellStyle name="Normal 2 13 5 5" xfId="11301"/>
    <cellStyle name="Normal 2 13 5 5 2" xfId="11302"/>
    <cellStyle name="Normal 2 13 5 5 3" xfId="11303"/>
    <cellStyle name="Normal 2 13 5 5 4" xfId="11304"/>
    <cellStyle name="Normal 2 13 5 5 5" xfId="11305"/>
    <cellStyle name="Normal 2 13 5 6" xfId="11306"/>
    <cellStyle name="Normal 2 13 5 6 2" xfId="11307"/>
    <cellStyle name="Normal 2 13 5 6 3" xfId="11308"/>
    <cellStyle name="Normal 2 13 5 6 4" xfId="11309"/>
    <cellStyle name="Normal 2 13 5 6 5" xfId="11310"/>
    <cellStyle name="Normal 2 13 5 7" xfId="11311"/>
    <cellStyle name="Normal 2 13 5 7 2" xfId="11312"/>
    <cellStyle name="Normal 2 13 5 7 3" xfId="11313"/>
    <cellStyle name="Normal 2 13 5 7 4" xfId="11314"/>
    <cellStyle name="Normal 2 13 5 7 5" xfId="11315"/>
    <cellStyle name="Normal 2 13 5 8" xfId="11316"/>
    <cellStyle name="Normal 2 13 5 8 2" xfId="11317"/>
    <cellStyle name="Normal 2 13 5 8 3" xfId="11318"/>
    <cellStyle name="Normal 2 13 5 8 4" xfId="11319"/>
    <cellStyle name="Normal 2 13 5 8 5" xfId="11320"/>
    <cellStyle name="Normal 2 13 5 9" xfId="11321"/>
    <cellStyle name="Normal 2 13 6" xfId="11322"/>
    <cellStyle name="Normal 2 13 6 10" xfId="11323"/>
    <cellStyle name="Normal 2 13 6 11" xfId="11324"/>
    <cellStyle name="Normal 2 13 6 12" xfId="11325"/>
    <cellStyle name="Normal 2 13 6 13" xfId="11326"/>
    <cellStyle name="Normal 2 13 6 14" xfId="11327"/>
    <cellStyle name="Normal 2 13 6 2" xfId="11328"/>
    <cellStyle name="Normal 2 13 6 2 2" xfId="11329"/>
    <cellStyle name="Normal 2 13 6 2 3" xfId="11330"/>
    <cellStyle name="Normal 2 13 6 2 4" xfId="11331"/>
    <cellStyle name="Normal 2 13 6 2 5" xfId="11332"/>
    <cellStyle name="Normal 2 13 6 3" xfId="11333"/>
    <cellStyle name="Normal 2 13 6 3 2" xfId="11334"/>
    <cellStyle name="Normal 2 13 6 3 3" xfId="11335"/>
    <cellStyle name="Normal 2 13 6 3 4" xfId="11336"/>
    <cellStyle name="Normal 2 13 6 3 5" xfId="11337"/>
    <cellStyle name="Normal 2 13 6 4" xfId="11338"/>
    <cellStyle name="Normal 2 13 6 4 2" xfId="11339"/>
    <cellStyle name="Normal 2 13 6 4 3" xfId="11340"/>
    <cellStyle name="Normal 2 13 6 4 4" xfId="11341"/>
    <cellStyle name="Normal 2 13 6 4 5" xfId="11342"/>
    <cellStyle name="Normal 2 13 6 5" xfId="11343"/>
    <cellStyle name="Normal 2 13 6 5 2" xfId="11344"/>
    <cellStyle name="Normal 2 13 6 5 3" xfId="11345"/>
    <cellStyle name="Normal 2 13 6 5 4" xfId="11346"/>
    <cellStyle name="Normal 2 13 6 5 5" xfId="11347"/>
    <cellStyle name="Normal 2 13 6 6" xfId="11348"/>
    <cellStyle name="Normal 2 13 6 6 2" xfId="11349"/>
    <cellStyle name="Normal 2 13 6 6 3" xfId="11350"/>
    <cellStyle name="Normal 2 13 6 6 4" xfId="11351"/>
    <cellStyle name="Normal 2 13 6 6 5" xfId="11352"/>
    <cellStyle name="Normal 2 13 6 7" xfId="11353"/>
    <cellStyle name="Normal 2 13 6 7 2" xfId="11354"/>
    <cellStyle name="Normal 2 13 6 7 3" xfId="11355"/>
    <cellStyle name="Normal 2 13 6 7 4" xfId="11356"/>
    <cellStyle name="Normal 2 13 6 7 5" xfId="11357"/>
    <cellStyle name="Normal 2 13 6 8" xfId="11358"/>
    <cellStyle name="Normal 2 13 6 8 2" xfId="11359"/>
    <cellStyle name="Normal 2 13 6 8 3" xfId="11360"/>
    <cellStyle name="Normal 2 13 6 8 4" xfId="11361"/>
    <cellStyle name="Normal 2 13 6 8 5" xfId="11362"/>
    <cellStyle name="Normal 2 13 6 9" xfId="11363"/>
    <cellStyle name="Normal 2 13 7" xfId="11364"/>
    <cellStyle name="Normal 2 13 7 10" xfId="11365"/>
    <cellStyle name="Normal 2 13 7 11" xfId="11366"/>
    <cellStyle name="Normal 2 13 7 12" xfId="11367"/>
    <cellStyle name="Normal 2 13 7 13" xfId="11368"/>
    <cellStyle name="Normal 2 13 7 14" xfId="11369"/>
    <cellStyle name="Normal 2 13 7 2" xfId="11370"/>
    <cellStyle name="Normal 2 13 7 2 2" xfId="11371"/>
    <cellStyle name="Normal 2 13 7 2 3" xfId="11372"/>
    <cellStyle name="Normal 2 13 7 2 4" xfId="11373"/>
    <cellStyle name="Normal 2 13 7 2 5" xfId="11374"/>
    <cellStyle name="Normal 2 13 7 3" xfId="11375"/>
    <cellStyle name="Normal 2 13 7 3 2" xfId="11376"/>
    <cellStyle name="Normal 2 13 7 3 3" xfId="11377"/>
    <cellStyle name="Normal 2 13 7 3 4" xfId="11378"/>
    <cellStyle name="Normal 2 13 7 3 5" xfId="11379"/>
    <cellStyle name="Normal 2 13 7 4" xfId="11380"/>
    <cellStyle name="Normal 2 13 7 4 2" xfId="11381"/>
    <cellStyle name="Normal 2 13 7 4 3" xfId="11382"/>
    <cellStyle name="Normal 2 13 7 4 4" xfId="11383"/>
    <cellStyle name="Normal 2 13 7 4 5" xfId="11384"/>
    <cellStyle name="Normal 2 13 7 5" xfId="11385"/>
    <cellStyle name="Normal 2 13 7 5 2" xfId="11386"/>
    <cellStyle name="Normal 2 13 7 5 3" xfId="11387"/>
    <cellStyle name="Normal 2 13 7 5 4" xfId="11388"/>
    <cellStyle name="Normal 2 13 7 5 5" xfId="11389"/>
    <cellStyle name="Normal 2 13 7 6" xfId="11390"/>
    <cellStyle name="Normal 2 13 7 6 2" xfId="11391"/>
    <cellStyle name="Normal 2 13 7 6 3" xfId="11392"/>
    <cellStyle name="Normal 2 13 7 6 4" xfId="11393"/>
    <cellStyle name="Normal 2 13 7 6 5" xfId="11394"/>
    <cellStyle name="Normal 2 13 7 7" xfId="11395"/>
    <cellStyle name="Normal 2 13 7 7 2" xfId="11396"/>
    <cellStyle name="Normal 2 13 7 7 3" xfId="11397"/>
    <cellStyle name="Normal 2 13 7 7 4" xfId="11398"/>
    <cellStyle name="Normal 2 13 7 7 5" xfId="11399"/>
    <cellStyle name="Normal 2 13 7 8" xfId="11400"/>
    <cellStyle name="Normal 2 13 7 8 2" xfId="11401"/>
    <cellStyle name="Normal 2 13 7 8 3" xfId="11402"/>
    <cellStyle name="Normal 2 13 7 8 4" xfId="11403"/>
    <cellStyle name="Normal 2 13 7 8 5" xfId="11404"/>
    <cellStyle name="Normal 2 13 7 9" xfId="11405"/>
    <cellStyle name="Normal 2 13 8" xfId="11406"/>
    <cellStyle name="Normal 2 13 8 10" xfId="11407"/>
    <cellStyle name="Normal 2 13 8 11" xfId="11408"/>
    <cellStyle name="Normal 2 13 8 12" xfId="11409"/>
    <cellStyle name="Normal 2 13 8 13" xfId="11410"/>
    <cellStyle name="Normal 2 13 8 14" xfId="11411"/>
    <cellStyle name="Normal 2 13 8 2" xfId="11412"/>
    <cellStyle name="Normal 2 13 8 2 2" xfId="11413"/>
    <cellStyle name="Normal 2 13 8 2 3" xfId="11414"/>
    <cellStyle name="Normal 2 13 8 2 4" xfId="11415"/>
    <cellStyle name="Normal 2 13 8 2 5" xfId="11416"/>
    <cellStyle name="Normal 2 13 8 3" xfId="11417"/>
    <cellStyle name="Normal 2 13 8 3 2" xfId="11418"/>
    <cellStyle name="Normal 2 13 8 3 3" xfId="11419"/>
    <cellStyle name="Normal 2 13 8 3 4" xfId="11420"/>
    <cellStyle name="Normal 2 13 8 3 5" xfId="11421"/>
    <cellStyle name="Normal 2 13 8 4" xfId="11422"/>
    <cellStyle name="Normal 2 13 8 4 2" xfId="11423"/>
    <cellStyle name="Normal 2 13 8 4 3" xfId="11424"/>
    <cellStyle name="Normal 2 13 8 4 4" xfId="11425"/>
    <cellStyle name="Normal 2 13 8 4 5" xfId="11426"/>
    <cellStyle name="Normal 2 13 8 5" xfId="11427"/>
    <cellStyle name="Normal 2 13 8 5 2" xfId="11428"/>
    <cellStyle name="Normal 2 13 8 5 3" xfId="11429"/>
    <cellStyle name="Normal 2 13 8 5 4" xfId="11430"/>
    <cellStyle name="Normal 2 13 8 5 5" xfId="11431"/>
    <cellStyle name="Normal 2 13 8 6" xfId="11432"/>
    <cellStyle name="Normal 2 13 8 6 2" xfId="11433"/>
    <cellStyle name="Normal 2 13 8 6 3" xfId="11434"/>
    <cellStyle name="Normal 2 13 8 6 4" xfId="11435"/>
    <cellStyle name="Normal 2 13 8 6 5" xfId="11436"/>
    <cellStyle name="Normal 2 13 8 7" xfId="11437"/>
    <cellStyle name="Normal 2 13 8 7 2" xfId="11438"/>
    <cellStyle name="Normal 2 13 8 7 3" xfId="11439"/>
    <cellStyle name="Normal 2 13 8 7 4" xfId="11440"/>
    <cellStyle name="Normal 2 13 8 7 5" xfId="11441"/>
    <cellStyle name="Normal 2 13 8 8" xfId="11442"/>
    <cellStyle name="Normal 2 13 8 8 2" xfId="11443"/>
    <cellStyle name="Normal 2 13 8 8 3" xfId="11444"/>
    <cellStyle name="Normal 2 13 8 8 4" xfId="11445"/>
    <cellStyle name="Normal 2 13 8 8 5" xfId="11446"/>
    <cellStyle name="Normal 2 13 8 9" xfId="11447"/>
    <cellStyle name="Normal 2 13 9" xfId="11448"/>
    <cellStyle name="Normal 2 13 9 10" xfId="11449"/>
    <cellStyle name="Normal 2 13 9 11" xfId="11450"/>
    <cellStyle name="Normal 2 13 9 12" xfId="11451"/>
    <cellStyle name="Normal 2 13 9 13" xfId="11452"/>
    <cellStyle name="Normal 2 13 9 14" xfId="11453"/>
    <cellStyle name="Normal 2 13 9 2" xfId="11454"/>
    <cellStyle name="Normal 2 13 9 2 2" xfId="11455"/>
    <cellStyle name="Normal 2 13 9 2 3" xfId="11456"/>
    <cellStyle name="Normal 2 13 9 2 4" xfId="11457"/>
    <cellStyle name="Normal 2 13 9 2 5" xfId="11458"/>
    <cellStyle name="Normal 2 13 9 3" xfId="11459"/>
    <cellStyle name="Normal 2 13 9 3 2" xfId="11460"/>
    <cellStyle name="Normal 2 13 9 3 3" xfId="11461"/>
    <cellStyle name="Normal 2 13 9 3 4" xfId="11462"/>
    <cellStyle name="Normal 2 13 9 3 5" xfId="11463"/>
    <cellStyle name="Normal 2 13 9 4" xfId="11464"/>
    <cellStyle name="Normal 2 13 9 4 2" xfId="11465"/>
    <cellStyle name="Normal 2 13 9 4 3" xfId="11466"/>
    <cellStyle name="Normal 2 13 9 4 4" xfId="11467"/>
    <cellStyle name="Normal 2 13 9 4 5" xfId="11468"/>
    <cellStyle name="Normal 2 13 9 5" xfId="11469"/>
    <cellStyle name="Normal 2 13 9 5 2" xfId="11470"/>
    <cellStyle name="Normal 2 13 9 5 3" xfId="11471"/>
    <cellStyle name="Normal 2 13 9 5 4" xfId="11472"/>
    <cellStyle name="Normal 2 13 9 5 5" xfId="11473"/>
    <cellStyle name="Normal 2 13 9 6" xfId="11474"/>
    <cellStyle name="Normal 2 13 9 6 2" xfId="11475"/>
    <cellStyle name="Normal 2 13 9 6 3" xfId="11476"/>
    <cellStyle name="Normal 2 13 9 6 4" xfId="11477"/>
    <cellStyle name="Normal 2 13 9 6 5" xfId="11478"/>
    <cellStyle name="Normal 2 13 9 7" xfId="11479"/>
    <cellStyle name="Normal 2 13 9 7 2" xfId="11480"/>
    <cellStyle name="Normal 2 13 9 7 3" xfId="11481"/>
    <cellStyle name="Normal 2 13 9 7 4" xfId="11482"/>
    <cellStyle name="Normal 2 13 9 7 5" xfId="11483"/>
    <cellStyle name="Normal 2 13 9 8" xfId="11484"/>
    <cellStyle name="Normal 2 13 9 8 2" xfId="11485"/>
    <cellStyle name="Normal 2 13 9 8 3" xfId="11486"/>
    <cellStyle name="Normal 2 13 9 8 4" xfId="11487"/>
    <cellStyle name="Normal 2 13 9 8 5" xfId="11488"/>
    <cellStyle name="Normal 2 13 9 9" xfId="11489"/>
    <cellStyle name="Normal 2 14" xfId="11490"/>
    <cellStyle name="Normal 2 14 10" xfId="11491"/>
    <cellStyle name="Normal 2 14 11" xfId="11492"/>
    <cellStyle name="Normal 2 14 12" xfId="11493"/>
    <cellStyle name="Normal 2 14 13" xfId="11494"/>
    <cellStyle name="Normal 2 14 14" xfId="11495"/>
    <cellStyle name="Normal 2 14 2" xfId="11496"/>
    <cellStyle name="Normal 2 14 2 2" xfId="11497"/>
    <cellStyle name="Normal 2 14 2 3" xfId="11498"/>
    <cellStyle name="Normal 2 14 2 4" xfId="11499"/>
    <cellStyle name="Normal 2 14 2 5" xfId="11500"/>
    <cellStyle name="Normal 2 14 3" xfId="11501"/>
    <cellStyle name="Normal 2 14 3 2" xfId="11502"/>
    <cellStyle name="Normal 2 14 3 3" xfId="11503"/>
    <cellStyle name="Normal 2 14 3 4" xfId="11504"/>
    <cellStyle name="Normal 2 14 3 5" xfId="11505"/>
    <cellStyle name="Normal 2 14 4" xfId="11506"/>
    <cellStyle name="Normal 2 14 4 2" xfId="11507"/>
    <cellStyle name="Normal 2 14 4 3" xfId="11508"/>
    <cellStyle name="Normal 2 14 4 4" xfId="11509"/>
    <cellStyle name="Normal 2 14 4 5" xfId="11510"/>
    <cellStyle name="Normal 2 14 5" xfId="11511"/>
    <cellStyle name="Normal 2 14 5 2" xfId="11512"/>
    <cellStyle name="Normal 2 14 5 3" xfId="11513"/>
    <cellStyle name="Normal 2 14 5 4" xfId="11514"/>
    <cellStyle name="Normal 2 14 5 5" xfId="11515"/>
    <cellStyle name="Normal 2 14 6" xfId="11516"/>
    <cellStyle name="Normal 2 14 6 2" xfId="11517"/>
    <cellStyle name="Normal 2 14 6 3" xfId="11518"/>
    <cellStyle name="Normal 2 14 6 4" xfId="11519"/>
    <cellStyle name="Normal 2 14 6 5" xfId="11520"/>
    <cellStyle name="Normal 2 14 7" xfId="11521"/>
    <cellStyle name="Normal 2 14 7 2" xfId="11522"/>
    <cellStyle name="Normal 2 14 7 3" xfId="11523"/>
    <cellStyle name="Normal 2 14 7 4" xfId="11524"/>
    <cellStyle name="Normal 2 14 7 5" xfId="11525"/>
    <cellStyle name="Normal 2 14 8" xfId="11526"/>
    <cellStyle name="Normal 2 14 8 2" xfId="11527"/>
    <cellStyle name="Normal 2 14 8 3" xfId="11528"/>
    <cellStyle name="Normal 2 14 8 4" xfId="11529"/>
    <cellStyle name="Normal 2 14 8 5" xfId="11530"/>
    <cellStyle name="Normal 2 14 9" xfId="11531"/>
    <cellStyle name="Normal 2 15" xfId="11532"/>
    <cellStyle name="Normal 2 15 10" xfId="11533"/>
    <cellStyle name="Normal 2 15 11" xfId="11534"/>
    <cellStyle name="Normal 2 15 12" xfId="11535"/>
    <cellStyle name="Normal 2 15 13" xfId="11536"/>
    <cellStyle name="Normal 2 15 14" xfId="11537"/>
    <cellStyle name="Normal 2 15 2" xfId="11538"/>
    <cellStyle name="Normal 2 15 2 2" xfId="11539"/>
    <cellStyle name="Normal 2 15 2 3" xfId="11540"/>
    <cellStyle name="Normal 2 15 2 4" xfId="11541"/>
    <cellStyle name="Normal 2 15 2 5" xfId="11542"/>
    <cellStyle name="Normal 2 15 3" xfId="11543"/>
    <cellStyle name="Normal 2 15 3 2" xfId="11544"/>
    <cellStyle name="Normal 2 15 3 3" xfId="11545"/>
    <cellStyle name="Normal 2 15 3 4" xfId="11546"/>
    <cellStyle name="Normal 2 15 3 5" xfId="11547"/>
    <cellStyle name="Normal 2 15 4" xfId="11548"/>
    <cellStyle name="Normal 2 15 4 2" xfId="11549"/>
    <cellStyle name="Normal 2 15 4 3" xfId="11550"/>
    <cellStyle name="Normal 2 15 4 4" xfId="11551"/>
    <cellStyle name="Normal 2 15 4 5" xfId="11552"/>
    <cellStyle name="Normal 2 15 5" xfId="11553"/>
    <cellStyle name="Normal 2 15 5 2" xfId="11554"/>
    <cellStyle name="Normal 2 15 5 3" xfId="11555"/>
    <cellStyle name="Normal 2 15 5 4" xfId="11556"/>
    <cellStyle name="Normal 2 15 5 5" xfId="11557"/>
    <cellStyle name="Normal 2 15 6" xfId="11558"/>
    <cellStyle name="Normal 2 15 6 2" xfId="11559"/>
    <cellStyle name="Normal 2 15 6 3" xfId="11560"/>
    <cellStyle name="Normal 2 15 6 4" xfId="11561"/>
    <cellStyle name="Normal 2 15 6 5" xfId="11562"/>
    <cellStyle name="Normal 2 15 7" xfId="11563"/>
    <cellStyle name="Normal 2 15 7 2" xfId="11564"/>
    <cellStyle name="Normal 2 15 7 3" xfId="11565"/>
    <cellStyle name="Normal 2 15 7 4" xfId="11566"/>
    <cellStyle name="Normal 2 15 7 5" xfId="11567"/>
    <cellStyle name="Normal 2 15 8" xfId="11568"/>
    <cellStyle name="Normal 2 15 8 2" xfId="11569"/>
    <cellStyle name="Normal 2 15 8 3" xfId="11570"/>
    <cellStyle name="Normal 2 15 8 4" xfId="11571"/>
    <cellStyle name="Normal 2 15 8 5" xfId="11572"/>
    <cellStyle name="Normal 2 15 9" xfId="11573"/>
    <cellStyle name="Normal 2 16" xfId="11574"/>
    <cellStyle name="Normal 2 16 10" xfId="11575"/>
    <cellStyle name="Normal 2 16 11" xfId="11576"/>
    <cellStyle name="Normal 2 16 12" xfId="11577"/>
    <cellStyle name="Normal 2 16 13" xfId="11578"/>
    <cellStyle name="Normal 2 16 14" xfId="11579"/>
    <cellStyle name="Normal 2 16 2" xfId="11580"/>
    <cellStyle name="Normal 2 16 2 2" xfId="11581"/>
    <cellStyle name="Normal 2 16 2 3" xfId="11582"/>
    <cellStyle name="Normal 2 16 2 4" xfId="11583"/>
    <cellStyle name="Normal 2 16 2 5" xfId="11584"/>
    <cellStyle name="Normal 2 16 3" xfId="11585"/>
    <cellStyle name="Normal 2 16 3 2" xfId="11586"/>
    <cellStyle name="Normal 2 16 3 3" xfId="11587"/>
    <cellStyle name="Normal 2 16 3 4" xfId="11588"/>
    <cellStyle name="Normal 2 16 3 5" xfId="11589"/>
    <cellStyle name="Normal 2 16 4" xfId="11590"/>
    <cellStyle name="Normal 2 16 4 2" xfId="11591"/>
    <cellStyle name="Normal 2 16 4 3" xfId="11592"/>
    <cellStyle name="Normal 2 16 4 4" xfId="11593"/>
    <cellStyle name="Normal 2 16 4 5" xfId="11594"/>
    <cellStyle name="Normal 2 16 5" xfId="11595"/>
    <cellStyle name="Normal 2 16 5 2" xfId="11596"/>
    <cellStyle name="Normal 2 16 5 3" xfId="11597"/>
    <cellStyle name="Normal 2 16 5 4" xfId="11598"/>
    <cellStyle name="Normal 2 16 5 5" xfId="11599"/>
    <cellStyle name="Normal 2 16 6" xfId="11600"/>
    <cellStyle name="Normal 2 16 6 2" xfId="11601"/>
    <cellStyle name="Normal 2 16 6 3" xfId="11602"/>
    <cellStyle name="Normal 2 16 6 4" xfId="11603"/>
    <cellStyle name="Normal 2 16 6 5" xfId="11604"/>
    <cellStyle name="Normal 2 16 7" xfId="11605"/>
    <cellStyle name="Normal 2 16 7 2" xfId="11606"/>
    <cellStyle name="Normal 2 16 7 3" xfId="11607"/>
    <cellStyle name="Normal 2 16 7 4" xfId="11608"/>
    <cellStyle name="Normal 2 16 7 5" xfId="11609"/>
    <cellStyle name="Normal 2 16 8" xfId="11610"/>
    <cellStyle name="Normal 2 16 8 2" xfId="11611"/>
    <cellStyle name="Normal 2 16 8 3" xfId="11612"/>
    <cellStyle name="Normal 2 16 8 4" xfId="11613"/>
    <cellStyle name="Normal 2 16 8 5" xfId="11614"/>
    <cellStyle name="Normal 2 16 9" xfId="11615"/>
    <cellStyle name="Normal 2 17" xfId="11616"/>
    <cellStyle name="Normal 2 17 10" xfId="11617"/>
    <cellStyle name="Normal 2 17 11" xfId="11618"/>
    <cellStyle name="Normal 2 17 12" xfId="11619"/>
    <cellStyle name="Normal 2 17 13" xfId="11620"/>
    <cellStyle name="Normal 2 17 14" xfId="11621"/>
    <cellStyle name="Normal 2 17 2" xfId="11622"/>
    <cellStyle name="Normal 2 17 2 2" xfId="11623"/>
    <cellStyle name="Normal 2 17 2 3" xfId="11624"/>
    <cellStyle name="Normal 2 17 2 4" xfId="11625"/>
    <cellStyle name="Normal 2 17 2 5" xfId="11626"/>
    <cellStyle name="Normal 2 17 3" xfId="11627"/>
    <cellStyle name="Normal 2 17 3 2" xfId="11628"/>
    <cellStyle name="Normal 2 17 3 3" xfId="11629"/>
    <cellStyle name="Normal 2 17 3 4" xfId="11630"/>
    <cellStyle name="Normal 2 17 3 5" xfId="11631"/>
    <cellStyle name="Normal 2 17 4" xfId="11632"/>
    <cellStyle name="Normal 2 17 4 2" xfId="11633"/>
    <cellStyle name="Normal 2 17 4 3" xfId="11634"/>
    <cellStyle name="Normal 2 17 4 4" xfId="11635"/>
    <cellStyle name="Normal 2 17 4 5" xfId="11636"/>
    <cellStyle name="Normal 2 17 5" xfId="11637"/>
    <cellStyle name="Normal 2 17 5 2" xfId="11638"/>
    <cellStyle name="Normal 2 17 5 3" xfId="11639"/>
    <cellStyle name="Normal 2 17 5 4" xfId="11640"/>
    <cellStyle name="Normal 2 17 5 5" xfId="11641"/>
    <cellStyle name="Normal 2 17 6" xfId="11642"/>
    <cellStyle name="Normal 2 17 6 2" xfId="11643"/>
    <cellStyle name="Normal 2 17 6 3" xfId="11644"/>
    <cellStyle name="Normal 2 17 6 4" xfId="11645"/>
    <cellStyle name="Normal 2 17 6 5" xfId="11646"/>
    <cellStyle name="Normal 2 17 7" xfId="11647"/>
    <cellStyle name="Normal 2 17 7 2" xfId="11648"/>
    <cellStyle name="Normal 2 17 7 3" xfId="11649"/>
    <cellStyle name="Normal 2 17 7 4" xfId="11650"/>
    <cellStyle name="Normal 2 17 7 5" xfId="11651"/>
    <cellStyle name="Normal 2 17 8" xfId="11652"/>
    <cellStyle name="Normal 2 17 8 2" xfId="11653"/>
    <cellStyle name="Normal 2 17 8 3" xfId="11654"/>
    <cellStyle name="Normal 2 17 8 4" xfId="11655"/>
    <cellStyle name="Normal 2 17 8 5" xfId="11656"/>
    <cellStyle name="Normal 2 17 9" xfId="11657"/>
    <cellStyle name="Normal 2 18" xfId="11658"/>
    <cellStyle name="Normal 2 18 10" xfId="11659"/>
    <cellStyle name="Normal 2 18 11" xfId="11660"/>
    <cellStyle name="Normal 2 18 12" xfId="11661"/>
    <cellStyle name="Normal 2 18 13" xfId="11662"/>
    <cellStyle name="Normal 2 18 14" xfId="11663"/>
    <cellStyle name="Normal 2 18 2" xfId="11664"/>
    <cellStyle name="Normal 2 18 2 2" xfId="11665"/>
    <cellStyle name="Normal 2 18 2 3" xfId="11666"/>
    <cellStyle name="Normal 2 18 2 4" xfId="11667"/>
    <cellStyle name="Normal 2 18 2 5" xfId="11668"/>
    <cellStyle name="Normal 2 18 3" xfId="11669"/>
    <cellStyle name="Normal 2 18 3 2" xfId="11670"/>
    <cellStyle name="Normal 2 18 3 3" xfId="11671"/>
    <cellStyle name="Normal 2 18 3 4" xfId="11672"/>
    <cellStyle name="Normal 2 18 3 5" xfId="11673"/>
    <cellStyle name="Normal 2 18 4" xfId="11674"/>
    <cellStyle name="Normal 2 18 4 2" xfId="11675"/>
    <cellStyle name="Normal 2 18 4 3" xfId="11676"/>
    <cellStyle name="Normal 2 18 4 4" xfId="11677"/>
    <cellStyle name="Normal 2 18 4 5" xfId="11678"/>
    <cellStyle name="Normal 2 18 5" xfId="11679"/>
    <cellStyle name="Normal 2 18 5 2" xfId="11680"/>
    <cellStyle name="Normal 2 18 5 3" xfId="11681"/>
    <cellStyle name="Normal 2 18 5 4" xfId="11682"/>
    <cellStyle name="Normal 2 18 5 5" xfId="11683"/>
    <cellStyle name="Normal 2 18 6" xfId="11684"/>
    <cellStyle name="Normal 2 18 6 2" xfId="11685"/>
    <cellStyle name="Normal 2 18 6 3" xfId="11686"/>
    <cellStyle name="Normal 2 18 6 4" xfId="11687"/>
    <cellStyle name="Normal 2 18 6 5" xfId="11688"/>
    <cellStyle name="Normal 2 18 7" xfId="11689"/>
    <cellStyle name="Normal 2 18 7 2" xfId="11690"/>
    <cellStyle name="Normal 2 18 7 3" xfId="11691"/>
    <cellStyle name="Normal 2 18 7 4" xfId="11692"/>
    <cellStyle name="Normal 2 18 7 5" xfId="11693"/>
    <cellStyle name="Normal 2 18 8" xfId="11694"/>
    <cellStyle name="Normal 2 18 8 2" xfId="11695"/>
    <cellStyle name="Normal 2 18 8 3" xfId="11696"/>
    <cellStyle name="Normal 2 18 8 4" xfId="11697"/>
    <cellStyle name="Normal 2 18 8 5" xfId="11698"/>
    <cellStyle name="Normal 2 18 9" xfId="11699"/>
    <cellStyle name="Normal 2 19" xfId="11700"/>
    <cellStyle name="Normal 2 19 10" xfId="11701"/>
    <cellStyle name="Normal 2 19 11" xfId="11702"/>
    <cellStyle name="Normal 2 19 12" xfId="11703"/>
    <cellStyle name="Normal 2 19 13" xfId="11704"/>
    <cellStyle name="Normal 2 19 14" xfId="11705"/>
    <cellStyle name="Normal 2 19 2" xfId="11706"/>
    <cellStyle name="Normal 2 19 2 2" xfId="11707"/>
    <cellStyle name="Normal 2 19 2 3" xfId="11708"/>
    <cellStyle name="Normal 2 19 2 4" xfId="11709"/>
    <cellStyle name="Normal 2 19 2 5" xfId="11710"/>
    <cellStyle name="Normal 2 19 3" xfId="11711"/>
    <cellStyle name="Normal 2 19 3 2" xfId="11712"/>
    <cellStyle name="Normal 2 19 3 3" xfId="11713"/>
    <cellStyle name="Normal 2 19 3 4" xfId="11714"/>
    <cellStyle name="Normal 2 19 3 5" xfId="11715"/>
    <cellStyle name="Normal 2 19 4" xfId="11716"/>
    <cellStyle name="Normal 2 19 4 2" xfId="11717"/>
    <cellStyle name="Normal 2 19 4 3" xfId="11718"/>
    <cellStyle name="Normal 2 19 4 4" xfId="11719"/>
    <cellStyle name="Normal 2 19 4 5" xfId="11720"/>
    <cellStyle name="Normal 2 19 5" xfId="11721"/>
    <cellStyle name="Normal 2 19 5 2" xfId="11722"/>
    <cellStyle name="Normal 2 19 5 3" xfId="11723"/>
    <cellStyle name="Normal 2 19 5 4" xfId="11724"/>
    <cellStyle name="Normal 2 19 5 5" xfId="11725"/>
    <cellStyle name="Normal 2 19 6" xfId="11726"/>
    <cellStyle name="Normal 2 19 6 2" xfId="11727"/>
    <cellStyle name="Normal 2 19 6 3" xfId="11728"/>
    <cellStyle name="Normal 2 19 6 4" xfId="11729"/>
    <cellStyle name="Normal 2 19 6 5" xfId="11730"/>
    <cellStyle name="Normal 2 19 7" xfId="11731"/>
    <cellStyle name="Normal 2 19 7 2" xfId="11732"/>
    <cellStyle name="Normal 2 19 7 3" xfId="11733"/>
    <cellStyle name="Normal 2 19 7 4" xfId="11734"/>
    <cellStyle name="Normal 2 19 7 5" xfId="11735"/>
    <cellStyle name="Normal 2 19 8" xfId="11736"/>
    <cellStyle name="Normal 2 19 8 2" xfId="11737"/>
    <cellStyle name="Normal 2 19 8 3" xfId="11738"/>
    <cellStyle name="Normal 2 19 8 4" xfId="11739"/>
    <cellStyle name="Normal 2 19 8 5" xfId="11740"/>
    <cellStyle name="Normal 2 19 9" xfId="11741"/>
    <cellStyle name="Normal 2 2" xfId="201"/>
    <cellStyle name="Normal 2 2 10" xfId="11742"/>
    <cellStyle name="Normal 2 2 10 10" xfId="11743"/>
    <cellStyle name="Normal 2 2 10 11" xfId="11744"/>
    <cellStyle name="Normal 2 2 10 12" xfId="11745"/>
    <cellStyle name="Normal 2 2 10 13" xfId="11746"/>
    <cellStyle name="Normal 2 2 10 14" xfId="11747"/>
    <cellStyle name="Normal 2 2 10 2" xfId="11748"/>
    <cellStyle name="Normal 2 2 10 2 2" xfId="11749"/>
    <cellStyle name="Normal 2 2 10 2 3" xfId="11750"/>
    <cellStyle name="Normal 2 2 10 2 4" xfId="11751"/>
    <cellStyle name="Normal 2 2 10 2 5" xfId="11752"/>
    <cellStyle name="Normal 2 2 10 3" xfId="11753"/>
    <cellStyle name="Normal 2 2 10 3 2" xfId="11754"/>
    <cellStyle name="Normal 2 2 10 3 3" xfId="11755"/>
    <cellStyle name="Normal 2 2 10 3 4" xfId="11756"/>
    <cellStyle name="Normal 2 2 10 3 5" xfId="11757"/>
    <cellStyle name="Normal 2 2 10 4" xfId="11758"/>
    <cellStyle name="Normal 2 2 10 4 2" xfId="11759"/>
    <cellStyle name="Normal 2 2 10 4 3" xfId="11760"/>
    <cellStyle name="Normal 2 2 10 4 4" xfId="11761"/>
    <cellStyle name="Normal 2 2 10 4 5" xfId="11762"/>
    <cellStyle name="Normal 2 2 10 5" xfId="11763"/>
    <cellStyle name="Normal 2 2 10 5 2" xfId="11764"/>
    <cellStyle name="Normal 2 2 10 5 3" xfId="11765"/>
    <cellStyle name="Normal 2 2 10 5 4" xfId="11766"/>
    <cellStyle name="Normal 2 2 10 5 5" xfId="11767"/>
    <cellStyle name="Normal 2 2 10 6" xfId="11768"/>
    <cellStyle name="Normal 2 2 10 6 2" xfId="11769"/>
    <cellStyle name="Normal 2 2 10 6 3" xfId="11770"/>
    <cellStyle name="Normal 2 2 10 6 4" xfId="11771"/>
    <cellStyle name="Normal 2 2 10 6 5" xfId="11772"/>
    <cellStyle name="Normal 2 2 10 7" xfId="11773"/>
    <cellStyle name="Normal 2 2 10 7 2" xfId="11774"/>
    <cellStyle name="Normal 2 2 10 7 3" xfId="11775"/>
    <cellStyle name="Normal 2 2 10 7 4" xfId="11776"/>
    <cellStyle name="Normal 2 2 10 7 5" xfId="11777"/>
    <cellStyle name="Normal 2 2 10 8" xfId="11778"/>
    <cellStyle name="Normal 2 2 10 8 2" xfId="11779"/>
    <cellStyle name="Normal 2 2 10 8 3" xfId="11780"/>
    <cellStyle name="Normal 2 2 10 8 4" xfId="11781"/>
    <cellStyle name="Normal 2 2 10 8 5" xfId="11782"/>
    <cellStyle name="Normal 2 2 10 9" xfId="11783"/>
    <cellStyle name="Normal 2 2 11" xfId="11784"/>
    <cellStyle name="Normal 2 2 11 10" xfId="11785"/>
    <cellStyle name="Normal 2 2 11 11" xfId="11786"/>
    <cellStyle name="Normal 2 2 11 12" xfId="11787"/>
    <cellStyle name="Normal 2 2 11 13" xfId="11788"/>
    <cellStyle name="Normal 2 2 11 14" xfId="11789"/>
    <cellStyle name="Normal 2 2 11 2" xfId="11790"/>
    <cellStyle name="Normal 2 2 11 2 2" xfId="11791"/>
    <cellStyle name="Normal 2 2 11 2 3" xfId="11792"/>
    <cellStyle name="Normal 2 2 11 2 4" xfId="11793"/>
    <cellStyle name="Normal 2 2 11 2 5" xfId="11794"/>
    <cellStyle name="Normal 2 2 11 3" xfId="11795"/>
    <cellStyle name="Normal 2 2 11 3 2" xfId="11796"/>
    <cellStyle name="Normal 2 2 11 3 3" xfId="11797"/>
    <cellStyle name="Normal 2 2 11 3 4" xfId="11798"/>
    <cellStyle name="Normal 2 2 11 3 5" xfId="11799"/>
    <cellStyle name="Normal 2 2 11 4" xfId="11800"/>
    <cellStyle name="Normal 2 2 11 4 2" xfId="11801"/>
    <cellStyle name="Normal 2 2 11 4 3" xfId="11802"/>
    <cellStyle name="Normal 2 2 11 4 4" xfId="11803"/>
    <cellStyle name="Normal 2 2 11 4 5" xfId="11804"/>
    <cellStyle name="Normal 2 2 11 5" xfId="11805"/>
    <cellStyle name="Normal 2 2 11 5 2" xfId="11806"/>
    <cellStyle name="Normal 2 2 11 5 3" xfId="11807"/>
    <cellStyle name="Normal 2 2 11 5 4" xfId="11808"/>
    <cellStyle name="Normal 2 2 11 5 5" xfId="11809"/>
    <cellStyle name="Normal 2 2 11 6" xfId="11810"/>
    <cellStyle name="Normal 2 2 11 6 2" xfId="11811"/>
    <cellStyle name="Normal 2 2 11 6 3" xfId="11812"/>
    <cellStyle name="Normal 2 2 11 6 4" xfId="11813"/>
    <cellStyle name="Normal 2 2 11 6 5" xfId="11814"/>
    <cellStyle name="Normal 2 2 11 7" xfId="11815"/>
    <cellStyle name="Normal 2 2 11 7 2" xfId="11816"/>
    <cellStyle name="Normal 2 2 11 7 3" xfId="11817"/>
    <cellStyle name="Normal 2 2 11 7 4" xfId="11818"/>
    <cellStyle name="Normal 2 2 11 7 5" xfId="11819"/>
    <cellStyle name="Normal 2 2 11 8" xfId="11820"/>
    <cellStyle name="Normal 2 2 11 8 2" xfId="11821"/>
    <cellStyle name="Normal 2 2 11 8 3" xfId="11822"/>
    <cellStyle name="Normal 2 2 11 8 4" xfId="11823"/>
    <cellStyle name="Normal 2 2 11 8 5" xfId="11824"/>
    <cellStyle name="Normal 2 2 11 9" xfId="11825"/>
    <cellStyle name="Normal 2 2 12" xfId="11826"/>
    <cellStyle name="Normal 2 2 12 10" xfId="11827"/>
    <cellStyle name="Normal 2 2 12 11" xfId="11828"/>
    <cellStyle name="Normal 2 2 12 12" xfId="11829"/>
    <cellStyle name="Normal 2 2 12 13" xfId="11830"/>
    <cellStyle name="Normal 2 2 12 14" xfId="11831"/>
    <cellStyle name="Normal 2 2 12 2" xfId="11832"/>
    <cellStyle name="Normal 2 2 12 2 2" xfId="11833"/>
    <cellStyle name="Normal 2 2 12 2 3" xfId="11834"/>
    <cellStyle name="Normal 2 2 12 2 4" xfId="11835"/>
    <cellStyle name="Normal 2 2 12 2 5" xfId="11836"/>
    <cellStyle name="Normal 2 2 12 3" xfId="11837"/>
    <cellStyle name="Normal 2 2 12 3 2" xfId="11838"/>
    <cellStyle name="Normal 2 2 12 3 3" xfId="11839"/>
    <cellStyle name="Normal 2 2 12 3 4" xfId="11840"/>
    <cellStyle name="Normal 2 2 12 3 5" xfId="11841"/>
    <cellStyle name="Normal 2 2 12 4" xfId="11842"/>
    <cellStyle name="Normal 2 2 12 4 2" xfId="11843"/>
    <cellStyle name="Normal 2 2 12 4 3" xfId="11844"/>
    <cellStyle name="Normal 2 2 12 4 4" xfId="11845"/>
    <cellStyle name="Normal 2 2 12 4 5" xfId="11846"/>
    <cellStyle name="Normal 2 2 12 5" xfId="11847"/>
    <cellStyle name="Normal 2 2 12 5 2" xfId="11848"/>
    <cellStyle name="Normal 2 2 12 5 3" xfId="11849"/>
    <cellStyle name="Normal 2 2 12 5 4" xfId="11850"/>
    <cellStyle name="Normal 2 2 12 5 5" xfId="11851"/>
    <cellStyle name="Normal 2 2 12 6" xfId="11852"/>
    <cellStyle name="Normal 2 2 12 6 2" xfId="11853"/>
    <cellStyle name="Normal 2 2 12 6 3" xfId="11854"/>
    <cellStyle name="Normal 2 2 12 6 4" xfId="11855"/>
    <cellStyle name="Normal 2 2 12 6 5" xfId="11856"/>
    <cellStyle name="Normal 2 2 12 7" xfId="11857"/>
    <cellStyle name="Normal 2 2 12 7 2" xfId="11858"/>
    <cellStyle name="Normal 2 2 12 7 3" xfId="11859"/>
    <cellStyle name="Normal 2 2 12 7 4" xfId="11860"/>
    <cellStyle name="Normal 2 2 12 7 5" xfId="11861"/>
    <cellStyle name="Normal 2 2 12 8" xfId="11862"/>
    <cellStyle name="Normal 2 2 12 8 2" xfId="11863"/>
    <cellStyle name="Normal 2 2 12 8 3" xfId="11864"/>
    <cellStyle name="Normal 2 2 12 8 4" xfId="11865"/>
    <cellStyle name="Normal 2 2 12 8 5" xfId="11866"/>
    <cellStyle name="Normal 2 2 12 9" xfId="11867"/>
    <cellStyle name="Normal 2 2 13" xfId="11868"/>
    <cellStyle name="Normal 2 2 13 10" xfId="11869"/>
    <cellStyle name="Normal 2 2 13 11" xfId="11870"/>
    <cellStyle name="Normal 2 2 13 12" xfId="11871"/>
    <cellStyle name="Normal 2 2 13 13" xfId="11872"/>
    <cellStyle name="Normal 2 2 13 14" xfId="11873"/>
    <cellStyle name="Normal 2 2 13 2" xfId="11874"/>
    <cellStyle name="Normal 2 2 13 2 2" xfId="11875"/>
    <cellStyle name="Normal 2 2 13 2 3" xfId="11876"/>
    <cellStyle name="Normal 2 2 13 2 4" xfId="11877"/>
    <cellStyle name="Normal 2 2 13 2 5" xfId="11878"/>
    <cellStyle name="Normal 2 2 13 3" xfId="11879"/>
    <cellStyle name="Normal 2 2 13 3 2" xfId="11880"/>
    <cellStyle name="Normal 2 2 13 3 3" xfId="11881"/>
    <cellStyle name="Normal 2 2 13 3 4" xfId="11882"/>
    <cellStyle name="Normal 2 2 13 3 5" xfId="11883"/>
    <cellStyle name="Normal 2 2 13 4" xfId="11884"/>
    <cellStyle name="Normal 2 2 13 4 2" xfId="11885"/>
    <cellStyle name="Normal 2 2 13 4 3" xfId="11886"/>
    <cellStyle name="Normal 2 2 13 4 4" xfId="11887"/>
    <cellStyle name="Normal 2 2 13 4 5" xfId="11888"/>
    <cellStyle name="Normal 2 2 13 5" xfId="11889"/>
    <cellStyle name="Normal 2 2 13 5 2" xfId="11890"/>
    <cellStyle name="Normal 2 2 13 5 3" xfId="11891"/>
    <cellStyle name="Normal 2 2 13 5 4" xfId="11892"/>
    <cellStyle name="Normal 2 2 13 5 5" xfId="11893"/>
    <cellStyle name="Normal 2 2 13 6" xfId="11894"/>
    <cellStyle name="Normal 2 2 13 6 2" xfId="11895"/>
    <cellStyle name="Normal 2 2 13 6 3" xfId="11896"/>
    <cellStyle name="Normal 2 2 13 6 4" xfId="11897"/>
    <cellStyle name="Normal 2 2 13 6 5" xfId="11898"/>
    <cellStyle name="Normal 2 2 13 7" xfId="11899"/>
    <cellStyle name="Normal 2 2 13 7 2" xfId="11900"/>
    <cellStyle name="Normal 2 2 13 7 3" xfId="11901"/>
    <cellStyle name="Normal 2 2 13 7 4" xfId="11902"/>
    <cellStyle name="Normal 2 2 13 7 5" xfId="11903"/>
    <cellStyle name="Normal 2 2 13 8" xfId="11904"/>
    <cellStyle name="Normal 2 2 13 8 2" xfId="11905"/>
    <cellStyle name="Normal 2 2 13 8 3" xfId="11906"/>
    <cellStyle name="Normal 2 2 13 8 4" xfId="11907"/>
    <cellStyle name="Normal 2 2 13 8 5" xfId="11908"/>
    <cellStyle name="Normal 2 2 13 9" xfId="11909"/>
    <cellStyle name="Normal 2 2 14" xfId="11910"/>
    <cellStyle name="Normal 2 2 14 10" xfId="11911"/>
    <cellStyle name="Normal 2 2 14 11" xfId="11912"/>
    <cellStyle name="Normal 2 2 14 12" xfId="11913"/>
    <cellStyle name="Normal 2 2 14 13" xfId="11914"/>
    <cellStyle name="Normal 2 2 14 14" xfId="11915"/>
    <cellStyle name="Normal 2 2 14 2" xfId="11916"/>
    <cellStyle name="Normal 2 2 14 2 2" xfId="11917"/>
    <cellStyle name="Normal 2 2 14 2 3" xfId="11918"/>
    <cellStyle name="Normal 2 2 14 2 4" xfId="11919"/>
    <cellStyle name="Normal 2 2 14 2 5" xfId="11920"/>
    <cellStyle name="Normal 2 2 14 3" xfId="11921"/>
    <cellStyle name="Normal 2 2 14 3 2" xfId="11922"/>
    <cellStyle name="Normal 2 2 14 3 3" xfId="11923"/>
    <cellStyle name="Normal 2 2 14 3 4" xfId="11924"/>
    <cellStyle name="Normal 2 2 14 3 5" xfId="11925"/>
    <cellStyle name="Normal 2 2 14 4" xfId="11926"/>
    <cellStyle name="Normal 2 2 14 4 2" xfId="11927"/>
    <cellStyle name="Normal 2 2 14 4 3" xfId="11928"/>
    <cellStyle name="Normal 2 2 14 4 4" xfId="11929"/>
    <cellStyle name="Normal 2 2 14 4 5" xfId="11930"/>
    <cellStyle name="Normal 2 2 14 5" xfId="11931"/>
    <cellStyle name="Normal 2 2 14 5 2" xfId="11932"/>
    <cellStyle name="Normal 2 2 14 5 3" xfId="11933"/>
    <cellStyle name="Normal 2 2 14 5 4" xfId="11934"/>
    <cellStyle name="Normal 2 2 14 5 5" xfId="11935"/>
    <cellStyle name="Normal 2 2 14 6" xfId="11936"/>
    <cellStyle name="Normal 2 2 14 6 2" xfId="11937"/>
    <cellStyle name="Normal 2 2 14 6 3" xfId="11938"/>
    <cellStyle name="Normal 2 2 14 6 4" xfId="11939"/>
    <cellStyle name="Normal 2 2 14 6 5" xfId="11940"/>
    <cellStyle name="Normal 2 2 14 7" xfId="11941"/>
    <cellStyle name="Normal 2 2 14 7 2" xfId="11942"/>
    <cellStyle name="Normal 2 2 14 7 3" xfId="11943"/>
    <cellStyle name="Normal 2 2 14 7 4" xfId="11944"/>
    <cellStyle name="Normal 2 2 14 7 5" xfId="11945"/>
    <cellStyle name="Normal 2 2 14 8" xfId="11946"/>
    <cellStyle name="Normal 2 2 14 8 2" xfId="11947"/>
    <cellStyle name="Normal 2 2 14 8 3" xfId="11948"/>
    <cellStyle name="Normal 2 2 14 8 4" xfId="11949"/>
    <cellStyle name="Normal 2 2 14 8 5" xfId="11950"/>
    <cellStyle name="Normal 2 2 14 9" xfId="11951"/>
    <cellStyle name="Normal 2 2 15" xfId="11952"/>
    <cellStyle name="Normal 2 2 15 10" xfId="11953"/>
    <cellStyle name="Normal 2 2 15 11" xfId="11954"/>
    <cellStyle name="Normal 2 2 15 12" xfId="11955"/>
    <cellStyle name="Normal 2 2 15 13" xfId="11956"/>
    <cellStyle name="Normal 2 2 15 14" xfId="11957"/>
    <cellStyle name="Normal 2 2 15 2" xfId="11958"/>
    <cellStyle name="Normal 2 2 15 2 2" xfId="11959"/>
    <cellStyle name="Normal 2 2 15 2 3" xfId="11960"/>
    <cellStyle name="Normal 2 2 15 2 4" xfId="11961"/>
    <cellStyle name="Normal 2 2 15 2 5" xfId="11962"/>
    <cellStyle name="Normal 2 2 15 3" xfId="11963"/>
    <cellStyle name="Normal 2 2 15 3 2" xfId="11964"/>
    <cellStyle name="Normal 2 2 15 3 3" xfId="11965"/>
    <cellStyle name="Normal 2 2 15 3 4" xfId="11966"/>
    <cellStyle name="Normal 2 2 15 3 5" xfId="11967"/>
    <cellStyle name="Normal 2 2 15 4" xfId="11968"/>
    <cellStyle name="Normal 2 2 15 4 2" xfId="11969"/>
    <cellStyle name="Normal 2 2 15 4 3" xfId="11970"/>
    <cellStyle name="Normal 2 2 15 4 4" xfId="11971"/>
    <cellStyle name="Normal 2 2 15 4 5" xfId="11972"/>
    <cellStyle name="Normal 2 2 15 5" xfId="11973"/>
    <cellStyle name="Normal 2 2 15 5 2" xfId="11974"/>
    <cellStyle name="Normal 2 2 15 5 3" xfId="11975"/>
    <cellStyle name="Normal 2 2 15 5 4" xfId="11976"/>
    <cellStyle name="Normal 2 2 15 5 5" xfId="11977"/>
    <cellStyle name="Normal 2 2 15 6" xfId="11978"/>
    <cellStyle name="Normal 2 2 15 6 2" xfId="11979"/>
    <cellStyle name="Normal 2 2 15 6 3" xfId="11980"/>
    <cellStyle name="Normal 2 2 15 6 4" xfId="11981"/>
    <cellStyle name="Normal 2 2 15 6 5" xfId="11982"/>
    <cellStyle name="Normal 2 2 15 7" xfId="11983"/>
    <cellStyle name="Normal 2 2 15 7 2" xfId="11984"/>
    <cellStyle name="Normal 2 2 15 7 3" xfId="11985"/>
    <cellStyle name="Normal 2 2 15 7 4" xfId="11986"/>
    <cellStyle name="Normal 2 2 15 7 5" xfId="11987"/>
    <cellStyle name="Normal 2 2 15 8" xfId="11988"/>
    <cellStyle name="Normal 2 2 15 8 2" xfId="11989"/>
    <cellStyle name="Normal 2 2 15 8 3" xfId="11990"/>
    <cellStyle name="Normal 2 2 15 8 4" xfId="11991"/>
    <cellStyle name="Normal 2 2 15 8 5" xfId="11992"/>
    <cellStyle name="Normal 2 2 15 9" xfId="11993"/>
    <cellStyle name="Normal 2 2 16" xfId="11994"/>
    <cellStyle name="Normal 2 2 16 10" xfId="11995"/>
    <cellStyle name="Normal 2 2 16 11" xfId="11996"/>
    <cellStyle name="Normal 2 2 16 12" xfId="11997"/>
    <cellStyle name="Normal 2 2 16 13" xfId="11998"/>
    <cellStyle name="Normal 2 2 16 14" xfId="11999"/>
    <cellStyle name="Normal 2 2 16 2" xfId="12000"/>
    <cellStyle name="Normal 2 2 16 2 2" xfId="12001"/>
    <cellStyle name="Normal 2 2 16 2 3" xfId="12002"/>
    <cellStyle name="Normal 2 2 16 2 4" xfId="12003"/>
    <cellStyle name="Normal 2 2 16 2 5" xfId="12004"/>
    <cellStyle name="Normal 2 2 16 3" xfId="12005"/>
    <cellStyle name="Normal 2 2 16 3 2" xfId="12006"/>
    <cellStyle name="Normal 2 2 16 3 3" xfId="12007"/>
    <cellStyle name="Normal 2 2 16 3 4" xfId="12008"/>
    <cellStyle name="Normal 2 2 16 3 5" xfId="12009"/>
    <cellStyle name="Normal 2 2 16 4" xfId="12010"/>
    <cellStyle name="Normal 2 2 16 4 2" xfId="12011"/>
    <cellStyle name="Normal 2 2 16 4 3" xfId="12012"/>
    <cellStyle name="Normal 2 2 16 4 4" xfId="12013"/>
    <cellStyle name="Normal 2 2 16 4 5" xfId="12014"/>
    <cellStyle name="Normal 2 2 16 5" xfId="12015"/>
    <cellStyle name="Normal 2 2 16 5 2" xfId="12016"/>
    <cellStyle name="Normal 2 2 16 5 3" xfId="12017"/>
    <cellStyle name="Normal 2 2 16 5 4" xfId="12018"/>
    <cellStyle name="Normal 2 2 16 5 5" xfId="12019"/>
    <cellStyle name="Normal 2 2 16 6" xfId="12020"/>
    <cellStyle name="Normal 2 2 16 6 2" xfId="12021"/>
    <cellStyle name="Normal 2 2 16 6 3" xfId="12022"/>
    <cellStyle name="Normal 2 2 16 6 4" xfId="12023"/>
    <cellStyle name="Normal 2 2 16 6 5" xfId="12024"/>
    <cellStyle name="Normal 2 2 16 7" xfId="12025"/>
    <cellStyle name="Normal 2 2 16 7 2" xfId="12026"/>
    <cellStyle name="Normal 2 2 16 7 3" xfId="12027"/>
    <cellStyle name="Normal 2 2 16 7 4" xfId="12028"/>
    <cellStyle name="Normal 2 2 16 7 5" xfId="12029"/>
    <cellStyle name="Normal 2 2 16 8" xfId="12030"/>
    <cellStyle name="Normal 2 2 16 8 2" xfId="12031"/>
    <cellStyle name="Normal 2 2 16 8 3" xfId="12032"/>
    <cellStyle name="Normal 2 2 16 8 4" xfId="12033"/>
    <cellStyle name="Normal 2 2 16 8 5" xfId="12034"/>
    <cellStyle name="Normal 2 2 16 9" xfId="12035"/>
    <cellStyle name="Normal 2 2 17" xfId="12036"/>
    <cellStyle name="Normal 2 2 17 10" xfId="12037"/>
    <cellStyle name="Normal 2 2 17 11" xfId="12038"/>
    <cellStyle name="Normal 2 2 17 12" xfId="12039"/>
    <cellStyle name="Normal 2 2 17 13" xfId="12040"/>
    <cellStyle name="Normal 2 2 17 14" xfId="12041"/>
    <cellStyle name="Normal 2 2 17 2" xfId="12042"/>
    <cellStyle name="Normal 2 2 17 2 2" xfId="12043"/>
    <cellStyle name="Normal 2 2 17 2 3" xfId="12044"/>
    <cellStyle name="Normal 2 2 17 2 4" xfId="12045"/>
    <cellStyle name="Normal 2 2 17 2 5" xfId="12046"/>
    <cellStyle name="Normal 2 2 17 3" xfId="12047"/>
    <cellStyle name="Normal 2 2 17 3 2" xfId="12048"/>
    <cellStyle name="Normal 2 2 17 3 3" xfId="12049"/>
    <cellStyle name="Normal 2 2 17 3 4" xfId="12050"/>
    <cellStyle name="Normal 2 2 17 3 5" xfId="12051"/>
    <cellStyle name="Normal 2 2 17 4" xfId="12052"/>
    <cellStyle name="Normal 2 2 17 4 2" xfId="12053"/>
    <cellStyle name="Normal 2 2 17 4 3" xfId="12054"/>
    <cellStyle name="Normal 2 2 17 4 4" xfId="12055"/>
    <cellStyle name="Normal 2 2 17 4 5" xfId="12056"/>
    <cellStyle name="Normal 2 2 17 5" xfId="12057"/>
    <cellStyle name="Normal 2 2 17 5 2" xfId="12058"/>
    <cellStyle name="Normal 2 2 17 5 3" xfId="12059"/>
    <cellStyle name="Normal 2 2 17 5 4" xfId="12060"/>
    <cellStyle name="Normal 2 2 17 5 5" xfId="12061"/>
    <cellStyle name="Normal 2 2 17 6" xfId="12062"/>
    <cellStyle name="Normal 2 2 17 6 2" xfId="12063"/>
    <cellStyle name="Normal 2 2 17 6 3" xfId="12064"/>
    <cellStyle name="Normal 2 2 17 6 4" xfId="12065"/>
    <cellStyle name="Normal 2 2 17 6 5" xfId="12066"/>
    <cellStyle name="Normal 2 2 17 7" xfId="12067"/>
    <cellStyle name="Normal 2 2 17 7 2" xfId="12068"/>
    <cellStyle name="Normal 2 2 17 7 3" xfId="12069"/>
    <cellStyle name="Normal 2 2 17 7 4" xfId="12070"/>
    <cellStyle name="Normal 2 2 17 7 5" xfId="12071"/>
    <cellStyle name="Normal 2 2 17 8" xfId="12072"/>
    <cellStyle name="Normal 2 2 17 8 2" xfId="12073"/>
    <cellStyle name="Normal 2 2 17 8 3" xfId="12074"/>
    <cellStyle name="Normal 2 2 17 8 4" xfId="12075"/>
    <cellStyle name="Normal 2 2 17 8 5" xfId="12076"/>
    <cellStyle name="Normal 2 2 17 9" xfId="12077"/>
    <cellStyle name="Normal 2 2 18" xfId="12078"/>
    <cellStyle name="Normal 2 2 18 10" xfId="12079"/>
    <cellStyle name="Normal 2 2 18 11" xfId="12080"/>
    <cellStyle name="Normal 2 2 18 12" xfId="12081"/>
    <cellStyle name="Normal 2 2 18 13" xfId="12082"/>
    <cellStyle name="Normal 2 2 18 14" xfId="12083"/>
    <cellStyle name="Normal 2 2 18 2" xfId="12084"/>
    <cellStyle name="Normal 2 2 18 2 2" xfId="12085"/>
    <cellStyle name="Normal 2 2 18 2 3" xfId="12086"/>
    <cellStyle name="Normal 2 2 18 2 4" xfId="12087"/>
    <cellStyle name="Normal 2 2 18 2 5" xfId="12088"/>
    <cellStyle name="Normal 2 2 18 3" xfId="12089"/>
    <cellStyle name="Normal 2 2 18 3 2" xfId="12090"/>
    <cellStyle name="Normal 2 2 18 3 3" xfId="12091"/>
    <cellStyle name="Normal 2 2 18 3 4" xfId="12092"/>
    <cellStyle name="Normal 2 2 18 3 5" xfId="12093"/>
    <cellStyle name="Normal 2 2 18 4" xfId="12094"/>
    <cellStyle name="Normal 2 2 18 4 2" xfId="12095"/>
    <cellStyle name="Normal 2 2 18 4 3" xfId="12096"/>
    <cellStyle name="Normal 2 2 18 4 4" xfId="12097"/>
    <cellStyle name="Normal 2 2 18 4 5" xfId="12098"/>
    <cellStyle name="Normal 2 2 18 5" xfId="12099"/>
    <cellStyle name="Normal 2 2 18 5 2" xfId="12100"/>
    <cellStyle name="Normal 2 2 18 5 3" xfId="12101"/>
    <cellStyle name="Normal 2 2 18 5 4" xfId="12102"/>
    <cellStyle name="Normal 2 2 18 5 5" xfId="12103"/>
    <cellStyle name="Normal 2 2 18 6" xfId="12104"/>
    <cellStyle name="Normal 2 2 18 6 2" xfId="12105"/>
    <cellStyle name="Normal 2 2 18 6 3" xfId="12106"/>
    <cellStyle name="Normal 2 2 18 6 4" xfId="12107"/>
    <cellStyle name="Normal 2 2 18 6 5" xfId="12108"/>
    <cellStyle name="Normal 2 2 18 7" xfId="12109"/>
    <cellStyle name="Normal 2 2 18 7 2" xfId="12110"/>
    <cellStyle name="Normal 2 2 18 7 3" xfId="12111"/>
    <cellStyle name="Normal 2 2 18 7 4" xfId="12112"/>
    <cellStyle name="Normal 2 2 18 7 5" xfId="12113"/>
    <cellStyle name="Normal 2 2 18 8" xfId="12114"/>
    <cellStyle name="Normal 2 2 18 8 2" xfId="12115"/>
    <cellStyle name="Normal 2 2 18 8 3" xfId="12116"/>
    <cellStyle name="Normal 2 2 18 8 4" xfId="12117"/>
    <cellStyle name="Normal 2 2 18 8 5" xfId="12118"/>
    <cellStyle name="Normal 2 2 18 9" xfId="12119"/>
    <cellStyle name="Normal 2 2 19" xfId="12120"/>
    <cellStyle name="Normal 2 2 19 10" xfId="12121"/>
    <cellStyle name="Normal 2 2 19 11" xfId="12122"/>
    <cellStyle name="Normal 2 2 19 12" xfId="12123"/>
    <cellStyle name="Normal 2 2 19 13" xfId="12124"/>
    <cellStyle name="Normal 2 2 19 14" xfId="12125"/>
    <cellStyle name="Normal 2 2 19 2" xfId="12126"/>
    <cellStyle name="Normal 2 2 19 2 2" xfId="12127"/>
    <cellStyle name="Normal 2 2 19 2 3" xfId="12128"/>
    <cellStyle name="Normal 2 2 19 2 4" xfId="12129"/>
    <cellStyle name="Normal 2 2 19 2 5" xfId="12130"/>
    <cellStyle name="Normal 2 2 19 3" xfId="12131"/>
    <cellStyle name="Normal 2 2 19 3 2" xfId="12132"/>
    <cellStyle name="Normal 2 2 19 3 3" xfId="12133"/>
    <cellStyle name="Normal 2 2 19 3 4" xfId="12134"/>
    <cellStyle name="Normal 2 2 19 3 5" xfId="12135"/>
    <cellStyle name="Normal 2 2 19 4" xfId="12136"/>
    <cellStyle name="Normal 2 2 19 4 2" xfId="12137"/>
    <cellStyle name="Normal 2 2 19 4 3" xfId="12138"/>
    <cellStyle name="Normal 2 2 19 4 4" xfId="12139"/>
    <cellStyle name="Normal 2 2 19 4 5" xfId="12140"/>
    <cellStyle name="Normal 2 2 19 5" xfId="12141"/>
    <cellStyle name="Normal 2 2 19 5 2" xfId="12142"/>
    <cellStyle name="Normal 2 2 19 5 3" xfId="12143"/>
    <cellStyle name="Normal 2 2 19 5 4" xfId="12144"/>
    <cellStyle name="Normal 2 2 19 5 5" xfId="12145"/>
    <cellStyle name="Normal 2 2 19 6" xfId="12146"/>
    <cellStyle name="Normal 2 2 19 6 2" xfId="12147"/>
    <cellStyle name="Normal 2 2 19 6 3" xfId="12148"/>
    <cellStyle name="Normal 2 2 19 6 4" xfId="12149"/>
    <cellStyle name="Normal 2 2 19 6 5" xfId="12150"/>
    <cellStyle name="Normal 2 2 19 7" xfId="12151"/>
    <cellStyle name="Normal 2 2 19 7 2" xfId="12152"/>
    <cellStyle name="Normal 2 2 19 7 3" xfId="12153"/>
    <cellStyle name="Normal 2 2 19 7 4" xfId="12154"/>
    <cellStyle name="Normal 2 2 19 7 5" xfId="12155"/>
    <cellStyle name="Normal 2 2 19 8" xfId="12156"/>
    <cellStyle name="Normal 2 2 19 8 2" xfId="12157"/>
    <cellStyle name="Normal 2 2 19 8 3" xfId="12158"/>
    <cellStyle name="Normal 2 2 19 8 4" xfId="12159"/>
    <cellStyle name="Normal 2 2 19 8 5" xfId="12160"/>
    <cellStyle name="Normal 2 2 19 9" xfId="12161"/>
    <cellStyle name="Normal 2 2 2" xfId="316"/>
    <cellStyle name="Normal 2 2 2 10" xfId="12163"/>
    <cellStyle name="Normal 2 2 2 10 10" xfId="12164"/>
    <cellStyle name="Normal 2 2 2 10 11" xfId="12165"/>
    <cellStyle name="Normal 2 2 2 10 12" xfId="12166"/>
    <cellStyle name="Normal 2 2 2 10 13" xfId="12167"/>
    <cellStyle name="Normal 2 2 2 10 14" xfId="12168"/>
    <cellStyle name="Normal 2 2 2 10 2" xfId="12169"/>
    <cellStyle name="Normal 2 2 2 10 2 2" xfId="12170"/>
    <cellStyle name="Normal 2 2 2 10 2 3" xfId="12171"/>
    <cellStyle name="Normal 2 2 2 10 2 4" xfId="12172"/>
    <cellStyle name="Normal 2 2 2 10 2 5" xfId="12173"/>
    <cellStyle name="Normal 2 2 2 10 3" xfId="12174"/>
    <cellStyle name="Normal 2 2 2 10 3 2" xfId="12175"/>
    <cellStyle name="Normal 2 2 2 10 3 3" xfId="12176"/>
    <cellStyle name="Normal 2 2 2 10 3 4" xfId="12177"/>
    <cellStyle name="Normal 2 2 2 10 3 5" xfId="12178"/>
    <cellStyle name="Normal 2 2 2 10 4" xfId="12179"/>
    <cellStyle name="Normal 2 2 2 10 4 2" xfId="12180"/>
    <cellStyle name="Normal 2 2 2 10 4 3" xfId="12181"/>
    <cellStyle name="Normal 2 2 2 10 4 4" xfId="12182"/>
    <cellStyle name="Normal 2 2 2 10 4 5" xfId="12183"/>
    <cellStyle name="Normal 2 2 2 10 5" xfId="12184"/>
    <cellStyle name="Normal 2 2 2 10 5 2" xfId="12185"/>
    <cellStyle name="Normal 2 2 2 10 5 3" xfId="12186"/>
    <cellStyle name="Normal 2 2 2 10 5 4" xfId="12187"/>
    <cellStyle name="Normal 2 2 2 10 5 5" xfId="12188"/>
    <cellStyle name="Normal 2 2 2 10 6" xfId="12189"/>
    <cellStyle name="Normal 2 2 2 10 6 2" xfId="12190"/>
    <cellStyle name="Normal 2 2 2 10 6 3" xfId="12191"/>
    <cellStyle name="Normal 2 2 2 10 6 4" xfId="12192"/>
    <cellStyle name="Normal 2 2 2 10 6 5" xfId="12193"/>
    <cellStyle name="Normal 2 2 2 10 7" xfId="12194"/>
    <cellStyle name="Normal 2 2 2 10 7 2" xfId="12195"/>
    <cellStyle name="Normal 2 2 2 10 7 3" xfId="12196"/>
    <cellStyle name="Normal 2 2 2 10 7 4" xfId="12197"/>
    <cellStyle name="Normal 2 2 2 10 7 5" xfId="12198"/>
    <cellStyle name="Normal 2 2 2 10 8" xfId="12199"/>
    <cellStyle name="Normal 2 2 2 10 8 2" xfId="12200"/>
    <cellStyle name="Normal 2 2 2 10 8 3" xfId="12201"/>
    <cellStyle name="Normal 2 2 2 10 8 4" xfId="12202"/>
    <cellStyle name="Normal 2 2 2 10 8 5" xfId="12203"/>
    <cellStyle name="Normal 2 2 2 10 9" xfId="12204"/>
    <cellStyle name="Normal 2 2 2 11" xfId="12205"/>
    <cellStyle name="Normal 2 2 2 11 10" xfId="12206"/>
    <cellStyle name="Normal 2 2 2 11 11" xfId="12207"/>
    <cellStyle name="Normal 2 2 2 11 12" xfId="12208"/>
    <cellStyle name="Normal 2 2 2 11 13" xfId="12209"/>
    <cellStyle name="Normal 2 2 2 11 14" xfId="12210"/>
    <cellStyle name="Normal 2 2 2 11 2" xfId="12211"/>
    <cellStyle name="Normal 2 2 2 11 2 2" xfId="12212"/>
    <cellStyle name="Normal 2 2 2 11 2 3" xfId="12213"/>
    <cellStyle name="Normal 2 2 2 11 2 4" xfId="12214"/>
    <cellStyle name="Normal 2 2 2 11 2 5" xfId="12215"/>
    <cellStyle name="Normal 2 2 2 11 3" xfId="12216"/>
    <cellStyle name="Normal 2 2 2 11 3 2" xfId="12217"/>
    <cellStyle name="Normal 2 2 2 11 3 3" xfId="12218"/>
    <cellStyle name="Normal 2 2 2 11 3 4" xfId="12219"/>
    <cellStyle name="Normal 2 2 2 11 3 5" xfId="12220"/>
    <cellStyle name="Normal 2 2 2 11 4" xfId="12221"/>
    <cellStyle name="Normal 2 2 2 11 4 2" xfId="12222"/>
    <cellStyle name="Normal 2 2 2 11 4 3" xfId="12223"/>
    <cellStyle name="Normal 2 2 2 11 4 4" xfId="12224"/>
    <cellStyle name="Normal 2 2 2 11 4 5" xfId="12225"/>
    <cellStyle name="Normal 2 2 2 11 5" xfId="12226"/>
    <cellStyle name="Normal 2 2 2 11 5 2" xfId="12227"/>
    <cellStyle name="Normal 2 2 2 11 5 3" xfId="12228"/>
    <cellStyle name="Normal 2 2 2 11 5 4" xfId="12229"/>
    <cellStyle name="Normal 2 2 2 11 5 5" xfId="12230"/>
    <cellStyle name="Normal 2 2 2 11 6" xfId="12231"/>
    <cellStyle name="Normal 2 2 2 11 6 2" xfId="12232"/>
    <cellStyle name="Normal 2 2 2 11 6 3" xfId="12233"/>
    <cellStyle name="Normal 2 2 2 11 6 4" xfId="12234"/>
    <cellStyle name="Normal 2 2 2 11 6 5" xfId="12235"/>
    <cellStyle name="Normal 2 2 2 11 7" xfId="12236"/>
    <cellStyle name="Normal 2 2 2 11 7 2" xfId="12237"/>
    <cellStyle name="Normal 2 2 2 11 7 3" xfId="12238"/>
    <cellStyle name="Normal 2 2 2 11 7 4" xfId="12239"/>
    <cellStyle name="Normal 2 2 2 11 7 5" xfId="12240"/>
    <cellStyle name="Normal 2 2 2 11 8" xfId="12241"/>
    <cellStyle name="Normal 2 2 2 11 8 2" xfId="12242"/>
    <cellStyle name="Normal 2 2 2 11 8 3" xfId="12243"/>
    <cellStyle name="Normal 2 2 2 11 8 4" xfId="12244"/>
    <cellStyle name="Normal 2 2 2 11 8 5" xfId="12245"/>
    <cellStyle name="Normal 2 2 2 11 9" xfId="12246"/>
    <cellStyle name="Normal 2 2 2 12" xfId="12247"/>
    <cellStyle name="Normal 2 2 2 12 10" xfId="12248"/>
    <cellStyle name="Normal 2 2 2 12 11" xfId="12249"/>
    <cellStyle name="Normal 2 2 2 12 12" xfId="12250"/>
    <cellStyle name="Normal 2 2 2 12 13" xfId="12251"/>
    <cellStyle name="Normal 2 2 2 12 14" xfId="12252"/>
    <cellStyle name="Normal 2 2 2 12 2" xfId="12253"/>
    <cellStyle name="Normal 2 2 2 12 2 2" xfId="12254"/>
    <cellStyle name="Normal 2 2 2 12 2 3" xfId="12255"/>
    <cellStyle name="Normal 2 2 2 12 2 4" xfId="12256"/>
    <cellStyle name="Normal 2 2 2 12 2 5" xfId="12257"/>
    <cellStyle name="Normal 2 2 2 12 3" xfId="12258"/>
    <cellStyle name="Normal 2 2 2 12 3 2" xfId="12259"/>
    <cellStyle name="Normal 2 2 2 12 3 3" xfId="12260"/>
    <cellStyle name="Normal 2 2 2 12 3 4" xfId="12261"/>
    <cellStyle name="Normal 2 2 2 12 3 5" xfId="12262"/>
    <cellStyle name="Normal 2 2 2 12 4" xfId="12263"/>
    <cellStyle name="Normal 2 2 2 12 4 2" xfId="12264"/>
    <cellStyle name="Normal 2 2 2 12 4 3" xfId="12265"/>
    <cellStyle name="Normal 2 2 2 12 4 4" xfId="12266"/>
    <cellStyle name="Normal 2 2 2 12 4 5" xfId="12267"/>
    <cellStyle name="Normal 2 2 2 12 5" xfId="12268"/>
    <cellStyle name="Normal 2 2 2 12 5 2" xfId="12269"/>
    <cellStyle name="Normal 2 2 2 12 5 3" xfId="12270"/>
    <cellStyle name="Normal 2 2 2 12 5 4" xfId="12271"/>
    <cellStyle name="Normal 2 2 2 12 5 5" xfId="12272"/>
    <cellStyle name="Normal 2 2 2 12 6" xfId="12273"/>
    <cellStyle name="Normal 2 2 2 12 6 2" xfId="12274"/>
    <cellStyle name="Normal 2 2 2 12 6 3" xfId="12275"/>
    <cellStyle name="Normal 2 2 2 12 6 4" xfId="12276"/>
    <cellStyle name="Normal 2 2 2 12 6 5" xfId="12277"/>
    <cellStyle name="Normal 2 2 2 12 7" xfId="12278"/>
    <cellStyle name="Normal 2 2 2 12 7 2" xfId="12279"/>
    <cellStyle name="Normal 2 2 2 12 7 3" xfId="12280"/>
    <cellStyle name="Normal 2 2 2 12 7 4" xfId="12281"/>
    <cellStyle name="Normal 2 2 2 12 7 5" xfId="12282"/>
    <cellStyle name="Normal 2 2 2 12 8" xfId="12283"/>
    <cellStyle name="Normal 2 2 2 12 8 2" xfId="12284"/>
    <cellStyle name="Normal 2 2 2 12 8 3" xfId="12285"/>
    <cellStyle name="Normal 2 2 2 12 8 4" xfId="12286"/>
    <cellStyle name="Normal 2 2 2 12 8 5" xfId="12287"/>
    <cellStyle name="Normal 2 2 2 12 9" xfId="12288"/>
    <cellStyle name="Normal 2 2 2 13" xfId="12289"/>
    <cellStyle name="Normal 2 2 2 13 10" xfId="12290"/>
    <cellStyle name="Normal 2 2 2 13 11" xfId="12291"/>
    <cellStyle name="Normal 2 2 2 13 12" xfId="12292"/>
    <cellStyle name="Normal 2 2 2 13 13" xfId="12293"/>
    <cellStyle name="Normal 2 2 2 13 14" xfId="12294"/>
    <cellStyle name="Normal 2 2 2 13 2" xfId="12295"/>
    <cellStyle name="Normal 2 2 2 13 2 2" xfId="12296"/>
    <cellStyle name="Normal 2 2 2 13 2 3" xfId="12297"/>
    <cellStyle name="Normal 2 2 2 13 2 4" xfId="12298"/>
    <cellStyle name="Normal 2 2 2 13 2 5" xfId="12299"/>
    <cellStyle name="Normal 2 2 2 13 3" xfId="12300"/>
    <cellStyle name="Normal 2 2 2 13 3 2" xfId="12301"/>
    <cellStyle name="Normal 2 2 2 13 3 3" xfId="12302"/>
    <cellStyle name="Normal 2 2 2 13 3 4" xfId="12303"/>
    <cellStyle name="Normal 2 2 2 13 3 5" xfId="12304"/>
    <cellStyle name="Normal 2 2 2 13 4" xfId="12305"/>
    <cellStyle name="Normal 2 2 2 13 4 2" xfId="12306"/>
    <cellStyle name="Normal 2 2 2 13 4 3" xfId="12307"/>
    <cellStyle name="Normal 2 2 2 13 4 4" xfId="12308"/>
    <cellStyle name="Normal 2 2 2 13 4 5" xfId="12309"/>
    <cellStyle name="Normal 2 2 2 13 5" xfId="12310"/>
    <cellStyle name="Normal 2 2 2 13 5 2" xfId="12311"/>
    <cellStyle name="Normal 2 2 2 13 5 3" xfId="12312"/>
    <cellStyle name="Normal 2 2 2 13 5 4" xfId="12313"/>
    <cellStyle name="Normal 2 2 2 13 5 5" xfId="12314"/>
    <cellStyle name="Normal 2 2 2 13 6" xfId="12315"/>
    <cellStyle name="Normal 2 2 2 13 6 2" xfId="12316"/>
    <cellStyle name="Normal 2 2 2 13 6 3" xfId="12317"/>
    <cellStyle name="Normal 2 2 2 13 6 4" xfId="12318"/>
    <cellStyle name="Normal 2 2 2 13 6 5" xfId="12319"/>
    <cellStyle name="Normal 2 2 2 13 7" xfId="12320"/>
    <cellStyle name="Normal 2 2 2 13 7 2" xfId="12321"/>
    <cellStyle name="Normal 2 2 2 13 7 3" xfId="12322"/>
    <cellStyle name="Normal 2 2 2 13 7 4" xfId="12323"/>
    <cellStyle name="Normal 2 2 2 13 7 5" xfId="12324"/>
    <cellStyle name="Normal 2 2 2 13 8" xfId="12325"/>
    <cellStyle name="Normal 2 2 2 13 8 2" xfId="12326"/>
    <cellStyle name="Normal 2 2 2 13 8 3" xfId="12327"/>
    <cellStyle name="Normal 2 2 2 13 8 4" xfId="12328"/>
    <cellStyle name="Normal 2 2 2 13 8 5" xfId="12329"/>
    <cellStyle name="Normal 2 2 2 13 9" xfId="12330"/>
    <cellStyle name="Normal 2 2 2 14" xfId="12331"/>
    <cellStyle name="Normal 2 2 2 14 10" xfId="12332"/>
    <cellStyle name="Normal 2 2 2 14 11" xfId="12333"/>
    <cellStyle name="Normal 2 2 2 14 12" xfId="12334"/>
    <cellStyle name="Normal 2 2 2 14 13" xfId="12335"/>
    <cellStyle name="Normal 2 2 2 14 14" xfId="12336"/>
    <cellStyle name="Normal 2 2 2 14 2" xfId="12337"/>
    <cellStyle name="Normal 2 2 2 14 2 2" xfId="12338"/>
    <cellStyle name="Normal 2 2 2 14 2 3" xfId="12339"/>
    <cellStyle name="Normal 2 2 2 14 2 4" xfId="12340"/>
    <cellStyle name="Normal 2 2 2 14 2 5" xfId="12341"/>
    <cellStyle name="Normal 2 2 2 14 3" xfId="12342"/>
    <cellStyle name="Normal 2 2 2 14 3 2" xfId="12343"/>
    <cellStyle name="Normal 2 2 2 14 3 3" xfId="12344"/>
    <cellStyle name="Normal 2 2 2 14 3 4" xfId="12345"/>
    <cellStyle name="Normal 2 2 2 14 3 5" xfId="12346"/>
    <cellStyle name="Normal 2 2 2 14 4" xfId="12347"/>
    <cellStyle name="Normal 2 2 2 14 4 2" xfId="12348"/>
    <cellStyle name="Normal 2 2 2 14 4 3" xfId="12349"/>
    <cellStyle name="Normal 2 2 2 14 4 4" xfId="12350"/>
    <cellStyle name="Normal 2 2 2 14 4 5" xfId="12351"/>
    <cellStyle name="Normal 2 2 2 14 5" xfId="12352"/>
    <cellStyle name="Normal 2 2 2 14 5 2" xfId="12353"/>
    <cellStyle name="Normal 2 2 2 14 5 3" xfId="12354"/>
    <cellStyle name="Normal 2 2 2 14 5 4" xfId="12355"/>
    <cellStyle name="Normal 2 2 2 14 5 5" xfId="12356"/>
    <cellStyle name="Normal 2 2 2 14 6" xfId="12357"/>
    <cellStyle name="Normal 2 2 2 14 6 2" xfId="12358"/>
    <cellStyle name="Normal 2 2 2 14 6 3" xfId="12359"/>
    <cellStyle name="Normal 2 2 2 14 6 4" xfId="12360"/>
    <cellStyle name="Normal 2 2 2 14 6 5" xfId="12361"/>
    <cellStyle name="Normal 2 2 2 14 7" xfId="12362"/>
    <cellStyle name="Normal 2 2 2 14 7 2" xfId="12363"/>
    <cellStyle name="Normal 2 2 2 14 7 3" xfId="12364"/>
    <cellStyle name="Normal 2 2 2 14 7 4" xfId="12365"/>
    <cellStyle name="Normal 2 2 2 14 7 5" xfId="12366"/>
    <cellStyle name="Normal 2 2 2 14 8" xfId="12367"/>
    <cellStyle name="Normal 2 2 2 14 8 2" xfId="12368"/>
    <cellStyle name="Normal 2 2 2 14 8 3" xfId="12369"/>
    <cellStyle name="Normal 2 2 2 14 8 4" xfId="12370"/>
    <cellStyle name="Normal 2 2 2 14 8 5" xfId="12371"/>
    <cellStyle name="Normal 2 2 2 14 9" xfId="12372"/>
    <cellStyle name="Normal 2 2 2 15" xfId="12373"/>
    <cellStyle name="Normal 2 2 2 15 10" xfId="12374"/>
    <cellStyle name="Normal 2 2 2 15 11" xfId="12375"/>
    <cellStyle name="Normal 2 2 2 15 12" xfId="12376"/>
    <cellStyle name="Normal 2 2 2 15 13" xfId="12377"/>
    <cellStyle name="Normal 2 2 2 15 14" xfId="12378"/>
    <cellStyle name="Normal 2 2 2 15 2" xfId="12379"/>
    <cellStyle name="Normal 2 2 2 15 2 2" xfId="12380"/>
    <cellStyle name="Normal 2 2 2 15 2 3" xfId="12381"/>
    <cellStyle name="Normal 2 2 2 15 2 4" xfId="12382"/>
    <cellStyle name="Normal 2 2 2 15 2 5" xfId="12383"/>
    <cellStyle name="Normal 2 2 2 15 3" xfId="12384"/>
    <cellStyle name="Normal 2 2 2 15 3 2" xfId="12385"/>
    <cellStyle name="Normal 2 2 2 15 3 3" xfId="12386"/>
    <cellStyle name="Normal 2 2 2 15 3 4" xfId="12387"/>
    <cellStyle name="Normal 2 2 2 15 3 5" xfId="12388"/>
    <cellStyle name="Normal 2 2 2 15 4" xfId="12389"/>
    <cellStyle name="Normal 2 2 2 15 4 2" xfId="12390"/>
    <cellStyle name="Normal 2 2 2 15 4 3" xfId="12391"/>
    <cellStyle name="Normal 2 2 2 15 4 4" xfId="12392"/>
    <cellStyle name="Normal 2 2 2 15 4 5" xfId="12393"/>
    <cellStyle name="Normal 2 2 2 15 5" xfId="12394"/>
    <cellStyle name="Normal 2 2 2 15 5 2" xfId="12395"/>
    <cellStyle name="Normal 2 2 2 15 5 3" xfId="12396"/>
    <cellStyle name="Normal 2 2 2 15 5 4" xfId="12397"/>
    <cellStyle name="Normal 2 2 2 15 5 5" xfId="12398"/>
    <cellStyle name="Normal 2 2 2 15 6" xfId="12399"/>
    <cellStyle name="Normal 2 2 2 15 6 2" xfId="12400"/>
    <cellStyle name="Normal 2 2 2 15 6 3" xfId="12401"/>
    <cellStyle name="Normal 2 2 2 15 6 4" xfId="12402"/>
    <cellStyle name="Normal 2 2 2 15 6 5" xfId="12403"/>
    <cellStyle name="Normal 2 2 2 15 7" xfId="12404"/>
    <cellStyle name="Normal 2 2 2 15 7 2" xfId="12405"/>
    <cellStyle name="Normal 2 2 2 15 7 3" xfId="12406"/>
    <cellStyle name="Normal 2 2 2 15 7 4" xfId="12407"/>
    <cellStyle name="Normal 2 2 2 15 7 5" xfId="12408"/>
    <cellStyle name="Normal 2 2 2 15 8" xfId="12409"/>
    <cellStyle name="Normal 2 2 2 15 8 2" xfId="12410"/>
    <cellStyle name="Normal 2 2 2 15 8 3" xfId="12411"/>
    <cellStyle name="Normal 2 2 2 15 8 4" xfId="12412"/>
    <cellStyle name="Normal 2 2 2 15 8 5" xfId="12413"/>
    <cellStyle name="Normal 2 2 2 15 9" xfId="12414"/>
    <cellStyle name="Normal 2 2 2 16" xfId="12415"/>
    <cellStyle name="Normal 2 2 2 16 10" xfId="12416"/>
    <cellStyle name="Normal 2 2 2 16 11" xfId="12417"/>
    <cellStyle name="Normal 2 2 2 16 12" xfId="12418"/>
    <cellStyle name="Normal 2 2 2 16 13" xfId="12419"/>
    <cellStyle name="Normal 2 2 2 16 14" xfId="12420"/>
    <cellStyle name="Normal 2 2 2 16 2" xfId="12421"/>
    <cellStyle name="Normal 2 2 2 16 2 2" xfId="12422"/>
    <cellStyle name="Normal 2 2 2 16 2 3" xfId="12423"/>
    <cellStyle name="Normal 2 2 2 16 2 4" xfId="12424"/>
    <cellStyle name="Normal 2 2 2 16 2 5" xfId="12425"/>
    <cellStyle name="Normal 2 2 2 16 3" xfId="12426"/>
    <cellStyle name="Normal 2 2 2 16 3 2" xfId="12427"/>
    <cellStyle name="Normal 2 2 2 16 3 3" xfId="12428"/>
    <cellStyle name="Normal 2 2 2 16 3 4" xfId="12429"/>
    <cellStyle name="Normal 2 2 2 16 3 5" xfId="12430"/>
    <cellStyle name="Normal 2 2 2 16 4" xfId="12431"/>
    <cellStyle name="Normal 2 2 2 16 4 2" xfId="12432"/>
    <cellStyle name="Normal 2 2 2 16 4 3" xfId="12433"/>
    <cellStyle name="Normal 2 2 2 16 4 4" xfId="12434"/>
    <cellStyle name="Normal 2 2 2 16 4 5" xfId="12435"/>
    <cellStyle name="Normal 2 2 2 16 5" xfId="12436"/>
    <cellStyle name="Normal 2 2 2 16 5 2" xfId="12437"/>
    <cellStyle name="Normal 2 2 2 16 5 3" xfId="12438"/>
    <cellStyle name="Normal 2 2 2 16 5 4" xfId="12439"/>
    <cellStyle name="Normal 2 2 2 16 5 5" xfId="12440"/>
    <cellStyle name="Normal 2 2 2 16 6" xfId="12441"/>
    <cellStyle name="Normal 2 2 2 16 6 2" xfId="12442"/>
    <cellStyle name="Normal 2 2 2 16 6 3" xfId="12443"/>
    <cellStyle name="Normal 2 2 2 16 6 4" xfId="12444"/>
    <cellStyle name="Normal 2 2 2 16 6 5" xfId="12445"/>
    <cellStyle name="Normal 2 2 2 16 7" xfId="12446"/>
    <cellStyle name="Normal 2 2 2 16 7 2" xfId="12447"/>
    <cellStyle name="Normal 2 2 2 16 7 3" xfId="12448"/>
    <cellStyle name="Normal 2 2 2 16 7 4" xfId="12449"/>
    <cellStyle name="Normal 2 2 2 16 7 5" xfId="12450"/>
    <cellStyle name="Normal 2 2 2 16 8" xfId="12451"/>
    <cellStyle name="Normal 2 2 2 16 8 2" xfId="12452"/>
    <cellStyle name="Normal 2 2 2 16 8 3" xfId="12453"/>
    <cellStyle name="Normal 2 2 2 16 8 4" xfId="12454"/>
    <cellStyle name="Normal 2 2 2 16 8 5" xfId="12455"/>
    <cellStyle name="Normal 2 2 2 16 9" xfId="12456"/>
    <cellStyle name="Normal 2 2 2 17" xfId="12457"/>
    <cellStyle name="Normal 2 2 2 17 10" xfId="12458"/>
    <cellStyle name="Normal 2 2 2 17 11" xfId="12459"/>
    <cellStyle name="Normal 2 2 2 17 12" xfId="12460"/>
    <cellStyle name="Normal 2 2 2 17 13" xfId="12461"/>
    <cellStyle name="Normal 2 2 2 17 14" xfId="12462"/>
    <cellStyle name="Normal 2 2 2 17 2" xfId="12463"/>
    <cellStyle name="Normal 2 2 2 17 2 2" xfId="12464"/>
    <cellStyle name="Normal 2 2 2 17 2 3" xfId="12465"/>
    <cellStyle name="Normal 2 2 2 17 2 4" xfId="12466"/>
    <cellStyle name="Normal 2 2 2 17 2 5" xfId="12467"/>
    <cellStyle name="Normal 2 2 2 17 3" xfId="12468"/>
    <cellStyle name="Normal 2 2 2 17 3 2" xfId="12469"/>
    <cellStyle name="Normal 2 2 2 17 3 3" xfId="12470"/>
    <cellStyle name="Normal 2 2 2 17 3 4" xfId="12471"/>
    <cellStyle name="Normal 2 2 2 17 3 5" xfId="12472"/>
    <cellStyle name="Normal 2 2 2 17 4" xfId="12473"/>
    <cellStyle name="Normal 2 2 2 17 4 2" xfId="12474"/>
    <cellStyle name="Normal 2 2 2 17 4 3" xfId="12475"/>
    <cellStyle name="Normal 2 2 2 17 4 4" xfId="12476"/>
    <cellStyle name="Normal 2 2 2 17 4 5" xfId="12477"/>
    <cellStyle name="Normal 2 2 2 17 5" xfId="12478"/>
    <cellStyle name="Normal 2 2 2 17 5 2" xfId="12479"/>
    <cellStyle name="Normal 2 2 2 17 5 3" xfId="12480"/>
    <cellStyle name="Normal 2 2 2 17 5 4" xfId="12481"/>
    <cellStyle name="Normal 2 2 2 17 5 5" xfId="12482"/>
    <cellStyle name="Normal 2 2 2 17 6" xfId="12483"/>
    <cellStyle name="Normal 2 2 2 17 6 2" xfId="12484"/>
    <cellStyle name="Normal 2 2 2 17 6 3" xfId="12485"/>
    <cellStyle name="Normal 2 2 2 17 6 4" xfId="12486"/>
    <cellStyle name="Normal 2 2 2 17 6 5" xfId="12487"/>
    <cellStyle name="Normal 2 2 2 17 7" xfId="12488"/>
    <cellStyle name="Normal 2 2 2 17 7 2" xfId="12489"/>
    <cellStyle name="Normal 2 2 2 17 7 3" xfId="12490"/>
    <cellStyle name="Normal 2 2 2 17 7 4" xfId="12491"/>
    <cellStyle name="Normal 2 2 2 17 7 5" xfId="12492"/>
    <cellStyle name="Normal 2 2 2 17 8" xfId="12493"/>
    <cellStyle name="Normal 2 2 2 17 8 2" xfId="12494"/>
    <cellStyle name="Normal 2 2 2 17 8 3" xfId="12495"/>
    <cellStyle name="Normal 2 2 2 17 8 4" xfId="12496"/>
    <cellStyle name="Normal 2 2 2 17 8 5" xfId="12497"/>
    <cellStyle name="Normal 2 2 2 17 9" xfId="12498"/>
    <cellStyle name="Normal 2 2 2 18" xfId="12499"/>
    <cellStyle name="Normal 2 2 2 18 10" xfId="12500"/>
    <cellStyle name="Normal 2 2 2 18 11" xfId="12501"/>
    <cellStyle name="Normal 2 2 2 18 12" xfId="12502"/>
    <cellStyle name="Normal 2 2 2 18 13" xfId="12503"/>
    <cellStyle name="Normal 2 2 2 18 14" xfId="12504"/>
    <cellStyle name="Normal 2 2 2 18 2" xfId="12505"/>
    <cellStyle name="Normal 2 2 2 18 2 2" xfId="12506"/>
    <cellStyle name="Normal 2 2 2 18 2 3" xfId="12507"/>
    <cellStyle name="Normal 2 2 2 18 2 4" xfId="12508"/>
    <cellStyle name="Normal 2 2 2 18 2 5" xfId="12509"/>
    <cellStyle name="Normal 2 2 2 18 3" xfId="12510"/>
    <cellStyle name="Normal 2 2 2 18 3 2" xfId="12511"/>
    <cellStyle name="Normal 2 2 2 18 3 3" xfId="12512"/>
    <cellStyle name="Normal 2 2 2 18 3 4" xfId="12513"/>
    <cellStyle name="Normal 2 2 2 18 3 5" xfId="12514"/>
    <cellStyle name="Normal 2 2 2 18 4" xfId="12515"/>
    <cellStyle name="Normal 2 2 2 18 4 2" xfId="12516"/>
    <cellStyle name="Normal 2 2 2 18 4 3" xfId="12517"/>
    <cellStyle name="Normal 2 2 2 18 4 4" xfId="12518"/>
    <cellStyle name="Normal 2 2 2 18 4 5" xfId="12519"/>
    <cellStyle name="Normal 2 2 2 18 5" xfId="12520"/>
    <cellStyle name="Normal 2 2 2 18 5 2" xfId="12521"/>
    <cellStyle name="Normal 2 2 2 18 5 3" xfId="12522"/>
    <cellStyle name="Normal 2 2 2 18 5 4" xfId="12523"/>
    <cellStyle name="Normal 2 2 2 18 5 5" xfId="12524"/>
    <cellStyle name="Normal 2 2 2 18 6" xfId="12525"/>
    <cellStyle name="Normal 2 2 2 18 6 2" xfId="12526"/>
    <cellStyle name="Normal 2 2 2 18 6 3" xfId="12527"/>
    <cellStyle name="Normal 2 2 2 18 6 4" xfId="12528"/>
    <cellStyle name="Normal 2 2 2 18 6 5" xfId="12529"/>
    <cellStyle name="Normal 2 2 2 18 7" xfId="12530"/>
    <cellStyle name="Normal 2 2 2 18 7 2" xfId="12531"/>
    <cellStyle name="Normal 2 2 2 18 7 3" xfId="12532"/>
    <cellStyle name="Normal 2 2 2 18 7 4" xfId="12533"/>
    <cellStyle name="Normal 2 2 2 18 7 5" xfId="12534"/>
    <cellStyle name="Normal 2 2 2 18 8" xfId="12535"/>
    <cellStyle name="Normal 2 2 2 18 8 2" xfId="12536"/>
    <cellStyle name="Normal 2 2 2 18 8 3" xfId="12537"/>
    <cellStyle name="Normal 2 2 2 18 8 4" xfId="12538"/>
    <cellStyle name="Normal 2 2 2 18 8 5" xfId="12539"/>
    <cellStyle name="Normal 2 2 2 18 9" xfId="12540"/>
    <cellStyle name="Normal 2 2 2 19" xfId="12541"/>
    <cellStyle name="Normal 2 2 2 19 10" xfId="12542"/>
    <cellStyle name="Normal 2 2 2 19 11" xfId="12543"/>
    <cellStyle name="Normal 2 2 2 19 12" xfId="12544"/>
    <cellStyle name="Normal 2 2 2 19 13" xfId="12545"/>
    <cellStyle name="Normal 2 2 2 19 14" xfId="12546"/>
    <cellStyle name="Normal 2 2 2 19 2" xfId="12547"/>
    <cellStyle name="Normal 2 2 2 19 2 2" xfId="12548"/>
    <cellStyle name="Normal 2 2 2 19 2 3" xfId="12549"/>
    <cellStyle name="Normal 2 2 2 19 2 4" xfId="12550"/>
    <cellStyle name="Normal 2 2 2 19 2 5" xfId="12551"/>
    <cellStyle name="Normal 2 2 2 19 3" xfId="12552"/>
    <cellStyle name="Normal 2 2 2 19 3 2" xfId="12553"/>
    <cellStyle name="Normal 2 2 2 19 3 3" xfId="12554"/>
    <cellStyle name="Normal 2 2 2 19 3 4" xfId="12555"/>
    <cellStyle name="Normal 2 2 2 19 3 5" xfId="12556"/>
    <cellStyle name="Normal 2 2 2 19 4" xfId="12557"/>
    <cellStyle name="Normal 2 2 2 19 4 2" xfId="12558"/>
    <cellStyle name="Normal 2 2 2 19 4 3" xfId="12559"/>
    <cellStyle name="Normal 2 2 2 19 4 4" xfId="12560"/>
    <cellStyle name="Normal 2 2 2 19 4 5" xfId="12561"/>
    <cellStyle name="Normal 2 2 2 19 5" xfId="12562"/>
    <cellStyle name="Normal 2 2 2 19 5 2" xfId="12563"/>
    <cellStyle name="Normal 2 2 2 19 5 3" xfId="12564"/>
    <cellStyle name="Normal 2 2 2 19 5 4" xfId="12565"/>
    <cellStyle name="Normal 2 2 2 19 5 5" xfId="12566"/>
    <cellStyle name="Normal 2 2 2 19 6" xfId="12567"/>
    <cellStyle name="Normal 2 2 2 19 6 2" xfId="12568"/>
    <cellStyle name="Normal 2 2 2 19 6 3" xfId="12569"/>
    <cellStyle name="Normal 2 2 2 19 6 4" xfId="12570"/>
    <cellStyle name="Normal 2 2 2 19 6 5" xfId="12571"/>
    <cellStyle name="Normal 2 2 2 19 7" xfId="12572"/>
    <cellStyle name="Normal 2 2 2 19 7 2" xfId="12573"/>
    <cellStyle name="Normal 2 2 2 19 7 3" xfId="12574"/>
    <cellStyle name="Normal 2 2 2 19 7 4" xfId="12575"/>
    <cellStyle name="Normal 2 2 2 19 7 5" xfId="12576"/>
    <cellStyle name="Normal 2 2 2 19 8" xfId="12577"/>
    <cellStyle name="Normal 2 2 2 19 8 2" xfId="12578"/>
    <cellStyle name="Normal 2 2 2 19 8 3" xfId="12579"/>
    <cellStyle name="Normal 2 2 2 19 8 4" xfId="12580"/>
    <cellStyle name="Normal 2 2 2 19 8 5" xfId="12581"/>
    <cellStyle name="Normal 2 2 2 19 9" xfId="12582"/>
    <cellStyle name="Normal 2 2 2 2" xfId="12583"/>
    <cellStyle name="Normal 2 2 2 2 10" xfId="12584"/>
    <cellStyle name="Normal 2 2 2 2 11" xfId="12585"/>
    <cellStyle name="Normal 2 2 2 2 12" xfId="12586"/>
    <cellStyle name="Normal 2 2 2 2 13" xfId="12587"/>
    <cellStyle name="Normal 2 2 2 2 14" xfId="12588"/>
    <cellStyle name="Normal 2 2 2 2 2" xfId="12589"/>
    <cellStyle name="Normal 2 2 2 2 2 2" xfId="12590"/>
    <cellStyle name="Normal 2 2 2 2 2 3" xfId="12591"/>
    <cellStyle name="Normal 2 2 2 2 2 4" xfId="12592"/>
    <cellStyle name="Normal 2 2 2 2 2 5" xfId="12593"/>
    <cellStyle name="Normal 2 2 2 2 3" xfId="12594"/>
    <cellStyle name="Normal 2 2 2 2 3 2" xfId="12595"/>
    <cellStyle name="Normal 2 2 2 2 3 3" xfId="12596"/>
    <cellStyle name="Normal 2 2 2 2 3 4" xfId="12597"/>
    <cellStyle name="Normal 2 2 2 2 3 5" xfId="12598"/>
    <cellStyle name="Normal 2 2 2 2 4" xfId="12599"/>
    <cellStyle name="Normal 2 2 2 2 4 2" xfId="12600"/>
    <cellStyle name="Normal 2 2 2 2 4 3" xfId="12601"/>
    <cellStyle name="Normal 2 2 2 2 4 4" xfId="12602"/>
    <cellStyle name="Normal 2 2 2 2 4 5" xfId="12603"/>
    <cellStyle name="Normal 2 2 2 2 5" xfId="12604"/>
    <cellStyle name="Normal 2 2 2 2 5 2" xfId="12605"/>
    <cellStyle name="Normal 2 2 2 2 5 3" xfId="12606"/>
    <cellStyle name="Normal 2 2 2 2 5 4" xfId="12607"/>
    <cellStyle name="Normal 2 2 2 2 5 5" xfId="12608"/>
    <cellStyle name="Normal 2 2 2 2 6" xfId="12609"/>
    <cellStyle name="Normal 2 2 2 2 6 2" xfId="12610"/>
    <cellStyle name="Normal 2 2 2 2 6 3" xfId="12611"/>
    <cellStyle name="Normal 2 2 2 2 6 4" xfId="12612"/>
    <cellStyle name="Normal 2 2 2 2 6 5" xfId="12613"/>
    <cellStyle name="Normal 2 2 2 2 7" xfId="12614"/>
    <cellStyle name="Normal 2 2 2 2 7 2" xfId="12615"/>
    <cellStyle name="Normal 2 2 2 2 7 3" xfId="12616"/>
    <cellStyle name="Normal 2 2 2 2 7 4" xfId="12617"/>
    <cellStyle name="Normal 2 2 2 2 7 5" xfId="12618"/>
    <cellStyle name="Normal 2 2 2 2 8" xfId="12619"/>
    <cellStyle name="Normal 2 2 2 2 8 2" xfId="12620"/>
    <cellStyle name="Normal 2 2 2 2 8 3" xfId="12621"/>
    <cellStyle name="Normal 2 2 2 2 8 4" xfId="12622"/>
    <cellStyle name="Normal 2 2 2 2 8 5" xfId="12623"/>
    <cellStyle name="Normal 2 2 2 2 9" xfId="12624"/>
    <cellStyle name="Normal 2 2 2 20" xfId="12625"/>
    <cellStyle name="Normal 2 2 2 20 10" xfId="12626"/>
    <cellStyle name="Normal 2 2 2 20 11" xfId="12627"/>
    <cellStyle name="Normal 2 2 2 20 12" xfId="12628"/>
    <cellStyle name="Normal 2 2 2 20 13" xfId="12629"/>
    <cellStyle name="Normal 2 2 2 20 2" xfId="12630"/>
    <cellStyle name="Normal 2 2 2 20 2 2" xfId="12631"/>
    <cellStyle name="Normal 2 2 2 20 2 3" xfId="12632"/>
    <cellStyle name="Normal 2 2 2 20 2 4" xfId="12633"/>
    <cellStyle name="Normal 2 2 2 20 2 5" xfId="12634"/>
    <cellStyle name="Normal 2 2 2 20 3" xfId="12635"/>
    <cellStyle name="Normal 2 2 2 20 3 2" xfId="12636"/>
    <cellStyle name="Normal 2 2 2 20 3 3" xfId="12637"/>
    <cellStyle name="Normal 2 2 2 20 3 4" xfId="12638"/>
    <cellStyle name="Normal 2 2 2 20 3 5" xfId="12639"/>
    <cellStyle name="Normal 2 2 2 20 4" xfId="12640"/>
    <cellStyle name="Normal 2 2 2 20 4 2" xfId="12641"/>
    <cellStyle name="Normal 2 2 2 20 4 3" xfId="12642"/>
    <cellStyle name="Normal 2 2 2 20 4 4" xfId="12643"/>
    <cellStyle name="Normal 2 2 2 20 4 5" xfId="12644"/>
    <cellStyle name="Normal 2 2 2 20 5" xfId="12645"/>
    <cellStyle name="Normal 2 2 2 20 5 2" xfId="12646"/>
    <cellStyle name="Normal 2 2 2 20 5 3" xfId="12647"/>
    <cellStyle name="Normal 2 2 2 20 5 4" xfId="12648"/>
    <cellStyle name="Normal 2 2 2 20 5 5" xfId="12649"/>
    <cellStyle name="Normal 2 2 2 20 6" xfId="12650"/>
    <cellStyle name="Normal 2 2 2 20 6 2" xfId="12651"/>
    <cellStyle name="Normal 2 2 2 20 6 3" xfId="12652"/>
    <cellStyle name="Normal 2 2 2 20 6 4" xfId="12653"/>
    <cellStyle name="Normal 2 2 2 20 6 5" xfId="12654"/>
    <cellStyle name="Normal 2 2 2 20 7" xfId="12655"/>
    <cellStyle name="Normal 2 2 2 20 7 2" xfId="12656"/>
    <cellStyle name="Normal 2 2 2 20 7 3" xfId="12657"/>
    <cellStyle name="Normal 2 2 2 20 7 4" xfId="12658"/>
    <cellStyle name="Normal 2 2 2 20 7 5" xfId="12659"/>
    <cellStyle name="Normal 2 2 2 20 8" xfId="12660"/>
    <cellStyle name="Normal 2 2 2 20 8 2" xfId="12661"/>
    <cellStyle name="Normal 2 2 2 20 8 3" xfId="12662"/>
    <cellStyle name="Normal 2 2 2 20 8 4" xfId="12663"/>
    <cellStyle name="Normal 2 2 2 20 8 5" xfId="12664"/>
    <cellStyle name="Normal 2 2 2 20 9" xfId="12665"/>
    <cellStyle name="Normal 2 2 2 21" xfId="12666"/>
    <cellStyle name="Normal 2 2 2 21 10" xfId="12667"/>
    <cellStyle name="Normal 2 2 2 21 11" xfId="12668"/>
    <cellStyle name="Normal 2 2 2 21 12" xfId="12669"/>
    <cellStyle name="Normal 2 2 2 21 13" xfId="12670"/>
    <cellStyle name="Normal 2 2 2 21 2" xfId="12671"/>
    <cellStyle name="Normal 2 2 2 21 2 2" xfId="12672"/>
    <cellStyle name="Normal 2 2 2 21 2 3" xfId="12673"/>
    <cellStyle name="Normal 2 2 2 21 2 4" xfId="12674"/>
    <cellStyle name="Normal 2 2 2 21 2 5" xfId="12675"/>
    <cellStyle name="Normal 2 2 2 21 3" xfId="12676"/>
    <cellStyle name="Normal 2 2 2 21 3 2" xfId="12677"/>
    <cellStyle name="Normal 2 2 2 21 3 3" xfId="12678"/>
    <cellStyle name="Normal 2 2 2 21 3 4" xfId="12679"/>
    <cellStyle name="Normal 2 2 2 21 3 5" xfId="12680"/>
    <cellStyle name="Normal 2 2 2 21 4" xfId="12681"/>
    <cellStyle name="Normal 2 2 2 21 4 2" xfId="12682"/>
    <cellStyle name="Normal 2 2 2 21 4 3" xfId="12683"/>
    <cellStyle name="Normal 2 2 2 21 4 4" xfId="12684"/>
    <cellStyle name="Normal 2 2 2 21 4 5" xfId="12685"/>
    <cellStyle name="Normal 2 2 2 21 5" xfId="12686"/>
    <cellStyle name="Normal 2 2 2 21 5 2" xfId="12687"/>
    <cellStyle name="Normal 2 2 2 21 5 3" xfId="12688"/>
    <cellStyle name="Normal 2 2 2 21 5 4" xfId="12689"/>
    <cellStyle name="Normal 2 2 2 21 5 5" xfId="12690"/>
    <cellStyle name="Normal 2 2 2 21 6" xfId="12691"/>
    <cellStyle name="Normal 2 2 2 21 6 2" xfId="12692"/>
    <cellStyle name="Normal 2 2 2 21 6 3" xfId="12693"/>
    <cellStyle name="Normal 2 2 2 21 6 4" xfId="12694"/>
    <cellStyle name="Normal 2 2 2 21 6 5" xfId="12695"/>
    <cellStyle name="Normal 2 2 2 21 7" xfId="12696"/>
    <cellStyle name="Normal 2 2 2 21 7 2" xfId="12697"/>
    <cellStyle name="Normal 2 2 2 21 7 3" xfId="12698"/>
    <cellStyle name="Normal 2 2 2 21 7 4" xfId="12699"/>
    <cellStyle name="Normal 2 2 2 21 7 5" xfId="12700"/>
    <cellStyle name="Normal 2 2 2 21 8" xfId="12701"/>
    <cellStyle name="Normal 2 2 2 21 8 2" xfId="12702"/>
    <cellStyle name="Normal 2 2 2 21 8 3" xfId="12703"/>
    <cellStyle name="Normal 2 2 2 21 8 4" xfId="12704"/>
    <cellStyle name="Normal 2 2 2 21 8 5" xfId="12705"/>
    <cellStyle name="Normal 2 2 2 21 9" xfId="12706"/>
    <cellStyle name="Normal 2 2 2 22" xfId="12707"/>
    <cellStyle name="Normal 2 2 2 22 10" xfId="12708"/>
    <cellStyle name="Normal 2 2 2 22 11" xfId="12709"/>
    <cellStyle name="Normal 2 2 2 22 12" xfId="12710"/>
    <cellStyle name="Normal 2 2 2 22 13" xfId="12711"/>
    <cellStyle name="Normal 2 2 2 22 2" xfId="12712"/>
    <cellStyle name="Normal 2 2 2 22 2 2" xfId="12713"/>
    <cellStyle name="Normal 2 2 2 22 2 3" xfId="12714"/>
    <cellStyle name="Normal 2 2 2 22 2 4" xfId="12715"/>
    <cellStyle name="Normal 2 2 2 22 2 5" xfId="12716"/>
    <cellStyle name="Normal 2 2 2 22 3" xfId="12717"/>
    <cellStyle name="Normal 2 2 2 22 3 2" xfId="12718"/>
    <cellStyle name="Normal 2 2 2 22 3 3" xfId="12719"/>
    <cellStyle name="Normal 2 2 2 22 3 4" xfId="12720"/>
    <cellStyle name="Normal 2 2 2 22 3 5" xfId="12721"/>
    <cellStyle name="Normal 2 2 2 22 4" xfId="12722"/>
    <cellStyle name="Normal 2 2 2 22 4 2" xfId="12723"/>
    <cellStyle name="Normal 2 2 2 22 4 3" xfId="12724"/>
    <cellStyle name="Normal 2 2 2 22 4 4" xfId="12725"/>
    <cellStyle name="Normal 2 2 2 22 4 5" xfId="12726"/>
    <cellStyle name="Normal 2 2 2 22 5" xfId="12727"/>
    <cellStyle name="Normal 2 2 2 22 5 2" xfId="12728"/>
    <cellStyle name="Normal 2 2 2 22 5 3" xfId="12729"/>
    <cellStyle name="Normal 2 2 2 22 5 4" xfId="12730"/>
    <cellStyle name="Normal 2 2 2 22 5 5" xfId="12731"/>
    <cellStyle name="Normal 2 2 2 22 6" xfId="12732"/>
    <cellStyle name="Normal 2 2 2 22 6 2" xfId="12733"/>
    <cellStyle name="Normal 2 2 2 22 6 3" xfId="12734"/>
    <cellStyle name="Normal 2 2 2 22 6 4" xfId="12735"/>
    <cellStyle name="Normal 2 2 2 22 6 5" xfId="12736"/>
    <cellStyle name="Normal 2 2 2 22 7" xfId="12737"/>
    <cellStyle name="Normal 2 2 2 22 7 2" xfId="12738"/>
    <cellStyle name="Normal 2 2 2 22 7 3" xfId="12739"/>
    <cellStyle name="Normal 2 2 2 22 7 4" xfId="12740"/>
    <cellStyle name="Normal 2 2 2 22 7 5" xfId="12741"/>
    <cellStyle name="Normal 2 2 2 22 8" xfId="12742"/>
    <cellStyle name="Normal 2 2 2 22 8 2" xfId="12743"/>
    <cellStyle name="Normal 2 2 2 22 8 3" xfId="12744"/>
    <cellStyle name="Normal 2 2 2 22 8 4" xfId="12745"/>
    <cellStyle name="Normal 2 2 2 22 8 5" xfId="12746"/>
    <cellStyle name="Normal 2 2 2 22 9" xfId="12747"/>
    <cellStyle name="Normal 2 2 2 23" xfId="12748"/>
    <cellStyle name="Normal 2 2 2 23 10" xfId="12749"/>
    <cellStyle name="Normal 2 2 2 23 11" xfId="12750"/>
    <cellStyle name="Normal 2 2 2 23 12" xfId="12751"/>
    <cellStyle name="Normal 2 2 2 23 13" xfId="12752"/>
    <cellStyle name="Normal 2 2 2 23 2" xfId="12753"/>
    <cellStyle name="Normal 2 2 2 23 2 2" xfId="12754"/>
    <cellStyle name="Normal 2 2 2 23 2 3" xfId="12755"/>
    <cellStyle name="Normal 2 2 2 23 2 4" xfId="12756"/>
    <cellStyle name="Normal 2 2 2 23 2 5" xfId="12757"/>
    <cellStyle name="Normal 2 2 2 23 3" xfId="12758"/>
    <cellStyle name="Normal 2 2 2 23 3 2" xfId="12759"/>
    <cellStyle name="Normal 2 2 2 23 3 3" xfId="12760"/>
    <cellStyle name="Normal 2 2 2 23 3 4" xfId="12761"/>
    <cellStyle name="Normal 2 2 2 23 3 5" xfId="12762"/>
    <cellStyle name="Normal 2 2 2 23 4" xfId="12763"/>
    <cellStyle name="Normal 2 2 2 23 4 2" xfId="12764"/>
    <cellStyle name="Normal 2 2 2 23 4 3" xfId="12765"/>
    <cellStyle name="Normal 2 2 2 23 4 4" xfId="12766"/>
    <cellStyle name="Normal 2 2 2 23 4 5" xfId="12767"/>
    <cellStyle name="Normal 2 2 2 23 5" xfId="12768"/>
    <cellStyle name="Normal 2 2 2 23 5 2" xfId="12769"/>
    <cellStyle name="Normal 2 2 2 23 5 3" xfId="12770"/>
    <cellStyle name="Normal 2 2 2 23 5 4" xfId="12771"/>
    <cellStyle name="Normal 2 2 2 23 5 5" xfId="12772"/>
    <cellStyle name="Normal 2 2 2 23 6" xfId="12773"/>
    <cellStyle name="Normal 2 2 2 23 6 2" xfId="12774"/>
    <cellStyle name="Normal 2 2 2 23 6 3" xfId="12775"/>
    <cellStyle name="Normal 2 2 2 23 6 4" xfId="12776"/>
    <cellStyle name="Normal 2 2 2 23 6 5" xfId="12777"/>
    <cellStyle name="Normal 2 2 2 23 7" xfId="12778"/>
    <cellStyle name="Normal 2 2 2 23 7 2" xfId="12779"/>
    <cellStyle name="Normal 2 2 2 23 7 3" xfId="12780"/>
    <cellStyle name="Normal 2 2 2 23 7 4" xfId="12781"/>
    <cellStyle name="Normal 2 2 2 23 7 5" xfId="12782"/>
    <cellStyle name="Normal 2 2 2 23 8" xfId="12783"/>
    <cellStyle name="Normal 2 2 2 23 8 2" xfId="12784"/>
    <cellStyle name="Normal 2 2 2 23 8 3" xfId="12785"/>
    <cellStyle name="Normal 2 2 2 23 8 4" xfId="12786"/>
    <cellStyle name="Normal 2 2 2 23 8 5" xfId="12787"/>
    <cellStyle name="Normal 2 2 2 23 9" xfId="12788"/>
    <cellStyle name="Normal 2 2 2 24" xfId="12789"/>
    <cellStyle name="Normal 2 2 2 24 10" xfId="12790"/>
    <cellStyle name="Normal 2 2 2 24 11" xfId="12791"/>
    <cellStyle name="Normal 2 2 2 24 12" xfId="12792"/>
    <cellStyle name="Normal 2 2 2 24 13" xfId="12793"/>
    <cellStyle name="Normal 2 2 2 24 2" xfId="12794"/>
    <cellStyle name="Normal 2 2 2 24 2 2" xfId="12795"/>
    <cellStyle name="Normal 2 2 2 24 2 3" xfId="12796"/>
    <cellStyle name="Normal 2 2 2 24 2 4" xfId="12797"/>
    <cellStyle name="Normal 2 2 2 24 2 5" xfId="12798"/>
    <cellStyle name="Normal 2 2 2 24 3" xfId="12799"/>
    <cellStyle name="Normal 2 2 2 24 3 2" xfId="12800"/>
    <cellStyle name="Normal 2 2 2 24 3 3" xfId="12801"/>
    <cellStyle name="Normal 2 2 2 24 3 4" xfId="12802"/>
    <cellStyle name="Normal 2 2 2 24 3 5" xfId="12803"/>
    <cellStyle name="Normal 2 2 2 24 4" xfId="12804"/>
    <cellStyle name="Normal 2 2 2 24 4 2" xfId="12805"/>
    <cellStyle name="Normal 2 2 2 24 4 3" xfId="12806"/>
    <cellStyle name="Normal 2 2 2 24 4 4" xfId="12807"/>
    <cellStyle name="Normal 2 2 2 24 4 5" xfId="12808"/>
    <cellStyle name="Normal 2 2 2 24 5" xfId="12809"/>
    <cellStyle name="Normal 2 2 2 24 5 2" xfId="12810"/>
    <cellStyle name="Normal 2 2 2 24 5 3" xfId="12811"/>
    <cellStyle name="Normal 2 2 2 24 5 4" xfId="12812"/>
    <cellStyle name="Normal 2 2 2 24 5 5" xfId="12813"/>
    <cellStyle name="Normal 2 2 2 24 6" xfId="12814"/>
    <cellStyle name="Normal 2 2 2 24 6 2" xfId="12815"/>
    <cellStyle name="Normal 2 2 2 24 6 3" xfId="12816"/>
    <cellStyle name="Normal 2 2 2 24 6 4" xfId="12817"/>
    <cellStyle name="Normal 2 2 2 24 6 5" xfId="12818"/>
    <cellStyle name="Normal 2 2 2 24 7" xfId="12819"/>
    <cellStyle name="Normal 2 2 2 24 7 2" xfId="12820"/>
    <cellStyle name="Normal 2 2 2 24 7 3" xfId="12821"/>
    <cellStyle name="Normal 2 2 2 24 7 4" xfId="12822"/>
    <cellStyle name="Normal 2 2 2 24 7 5" xfId="12823"/>
    <cellStyle name="Normal 2 2 2 24 8" xfId="12824"/>
    <cellStyle name="Normal 2 2 2 24 8 2" xfId="12825"/>
    <cellStyle name="Normal 2 2 2 24 8 3" xfId="12826"/>
    <cellStyle name="Normal 2 2 2 24 8 4" xfId="12827"/>
    <cellStyle name="Normal 2 2 2 24 8 5" xfId="12828"/>
    <cellStyle name="Normal 2 2 2 24 9" xfId="12829"/>
    <cellStyle name="Normal 2 2 2 25" xfId="12830"/>
    <cellStyle name="Normal 2 2 2 25 10" xfId="12831"/>
    <cellStyle name="Normal 2 2 2 25 11" xfId="12832"/>
    <cellStyle name="Normal 2 2 2 25 12" xfId="12833"/>
    <cellStyle name="Normal 2 2 2 25 13" xfId="12834"/>
    <cellStyle name="Normal 2 2 2 25 2" xfId="12835"/>
    <cellStyle name="Normal 2 2 2 25 2 2" xfId="12836"/>
    <cellStyle name="Normal 2 2 2 25 2 3" xfId="12837"/>
    <cellStyle name="Normal 2 2 2 25 2 4" xfId="12838"/>
    <cellStyle name="Normal 2 2 2 25 2 5" xfId="12839"/>
    <cellStyle name="Normal 2 2 2 25 3" xfId="12840"/>
    <cellStyle name="Normal 2 2 2 25 3 2" xfId="12841"/>
    <cellStyle name="Normal 2 2 2 25 3 3" xfId="12842"/>
    <cellStyle name="Normal 2 2 2 25 3 4" xfId="12843"/>
    <cellStyle name="Normal 2 2 2 25 3 5" xfId="12844"/>
    <cellStyle name="Normal 2 2 2 25 4" xfId="12845"/>
    <cellStyle name="Normal 2 2 2 25 4 2" xfId="12846"/>
    <cellStyle name="Normal 2 2 2 25 4 3" xfId="12847"/>
    <cellStyle name="Normal 2 2 2 25 4 4" xfId="12848"/>
    <cellStyle name="Normal 2 2 2 25 4 5" xfId="12849"/>
    <cellStyle name="Normal 2 2 2 25 5" xfId="12850"/>
    <cellStyle name="Normal 2 2 2 25 5 2" xfId="12851"/>
    <cellStyle name="Normal 2 2 2 25 5 3" xfId="12852"/>
    <cellStyle name="Normal 2 2 2 25 5 4" xfId="12853"/>
    <cellStyle name="Normal 2 2 2 25 5 5" xfId="12854"/>
    <cellStyle name="Normal 2 2 2 25 6" xfId="12855"/>
    <cellStyle name="Normal 2 2 2 25 6 2" xfId="12856"/>
    <cellStyle name="Normal 2 2 2 25 6 3" xfId="12857"/>
    <cellStyle name="Normal 2 2 2 25 6 4" xfId="12858"/>
    <cellStyle name="Normal 2 2 2 25 6 5" xfId="12859"/>
    <cellStyle name="Normal 2 2 2 25 7" xfId="12860"/>
    <cellStyle name="Normal 2 2 2 25 7 2" xfId="12861"/>
    <cellStyle name="Normal 2 2 2 25 7 3" xfId="12862"/>
    <cellStyle name="Normal 2 2 2 25 7 4" xfId="12863"/>
    <cellStyle name="Normal 2 2 2 25 7 5" xfId="12864"/>
    <cellStyle name="Normal 2 2 2 25 8" xfId="12865"/>
    <cellStyle name="Normal 2 2 2 25 8 2" xfId="12866"/>
    <cellStyle name="Normal 2 2 2 25 8 3" xfId="12867"/>
    <cellStyle name="Normal 2 2 2 25 8 4" xfId="12868"/>
    <cellStyle name="Normal 2 2 2 25 8 5" xfId="12869"/>
    <cellStyle name="Normal 2 2 2 25 9" xfId="12870"/>
    <cellStyle name="Normal 2 2 2 26" xfId="12871"/>
    <cellStyle name="Normal 2 2 2 26 10" xfId="12872"/>
    <cellStyle name="Normal 2 2 2 26 11" xfId="12873"/>
    <cellStyle name="Normal 2 2 2 26 12" xfId="12874"/>
    <cellStyle name="Normal 2 2 2 26 13" xfId="12875"/>
    <cellStyle name="Normal 2 2 2 26 2" xfId="12876"/>
    <cellStyle name="Normal 2 2 2 26 2 2" xfId="12877"/>
    <cellStyle name="Normal 2 2 2 26 2 3" xfId="12878"/>
    <cellStyle name="Normal 2 2 2 26 2 4" xfId="12879"/>
    <cellStyle name="Normal 2 2 2 26 2 5" xfId="12880"/>
    <cellStyle name="Normal 2 2 2 26 3" xfId="12881"/>
    <cellStyle name="Normal 2 2 2 26 3 2" xfId="12882"/>
    <cellStyle name="Normal 2 2 2 26 3 3" xfId="12883"/>
    <cellStyle name="Normal 2 2 2 26 3 4" xfId="12884"/>
    <cellStyle name="Normal 2 2 2 26 3 5" xfId="12885"/>
    <cellStyle name="Normal 2 2 2 26 4" xfId="12886"/>
    <cellStyle name="Normal 2 2 2 26 4 2" xfId="12887"/>
    <cellStyle name="Normal 2 2 2 26 4 3" xfId="12888"/>
    <cellStyle name="Normal 2 2 2 26 4 4" xfId="12889"/>
    <cellStyle name="Normal 2 2 2 26 4 5" xfId="12890"/>
    <cellStyle name="Normal 2 2 2 26 5" xfId="12891"/>
    <cellStyle name="Normal 2 2 2 26 5 2" xfId="12892"/>
    <cellStyle name="Normal 2 2 2 26 5 3" xfId="12893"/>
    <cellStyle name="Normal 2 2 2 26 5 4" xfId="12894"/>
    <cellStyle name="Normal 2 2 2 26 5 5" xfId="12895"/>
    <cellStyle name="Normal 2 2 2 26 6" xfId="12896"/>
    <cellStyle name="Normal 2 2 2 26 6 2" xfId="12897"/>
    <cellStyle name="Normal 2 2 2 26 6 3" xfId="12898"/>
    <cellStyle name="Normal 2 2 2 26 6 4" xfId="12899"/>
    <cellStyle name="Normal 2 2 2 26 6 5" xfId="12900"/>
    <cellStyle name="Normal 2 2 2 26 7" xfId="12901"/>
    <cellStyle name="Normal 2 2 2 26 7 2" xfId="12902"/>
    <cellStyle name="Normal 2 2 2 26 7 3" xfId="12903"/>
    <cellStyle name="Normal 2 2 2 26 7 4" xfId="12904"/>
    <cellStyle name="Normal 2 2 2 26 7 5" xfId="12905"/>
    <cellStyle name="Normal 2 2 2 26 8" xfId="12906"/>
    <cellStyle name="Normal 2 2 2 26 8 2" xfId="12907"/>
    <cellStyle name="Normal 2 2 2 26 8 3" xfId="12908"/>
    <cellStyle name="Normal 2 2 2 26 8 4" xfId="12909"/>
    <cellStyle name="Normal 2 2 2 26 8 5" xfId="12910"/>
    <cellStyle name="Normal 2 2 2 26 9" xfId="12911"/>
    <cellStyle name="Normal 2 2 2 27" xfId="12912"/>
    <cellStyle name="Normal 2 2 2 27 10" xfId="12913"/>
    <cellStyle name="Normal 2 2 2 27 11" xfId="12914"/>
    <cellStyle name="Normal 2 2 2 27 12" xfId="12915"/>
    <cellStyle name="Normal 2 2 2 27 13" xfId="12916"/>
    <cellStyle name="Normal 2 2 2 27 2" xfId="12917"/>
    <cellStyle name="Normal 2 2 2 27 2 2" xfId="12918"/>
    <cellStyle name="Normal 2 2 2 27 2 3" xfId="12919"/>
    <cellStyle name="Normal 2 2 2 27 2 4" xfId="12920"/>
    <cellStyle name="Normal 2 2 2 27 2 5" xfId="12921"/>
    <cellStyle name="Normal 2 2 2 27 3" xfId="12922"/>
    <cellStyle name="Normal 2 2 2 27 3 2" xfId="12923"/>
    <cellStyle name="Normal 2 2 2 27 3 3" xfId="12924"/>
    <cellStyle name="Normal 2 2 2 27 3 4" xfId="12925"/>
    <cellStyle name="Normal 2 2 2 27 3 5" xfId="12926"/>
    <cellStyle name="Normal 2 2 2 27 4" xfId="12927"/>
    <cellStyle name="Normal 2 2 2 27 4 2" xfId="12928"/>
    <cellStyle name="Normal 2 2 2 27 4 3" xfId="12929"/>
    <cellStyle name="Normal 2 2 2 27 4 4" xfId="12930"/>
    <cellStyle name="Normal 2 2 2 27 4 5" xfId="12931"/>
    <cellStyle name="Normal 2 2 2 27 5" xfId="12932"/>
    <cellStyle name="Normal 2 2 2 27 5 2" xfId="12933"/>
    <cellStyle name="Normal 2 2 2 27 5 3" xfId="12934"/>
    <cellStyle name="Normal 2 2 2 27 5 4" xfId="12935"/>
    <cellStyle name="Normal 2 2 2 27 5 5" xfId="12936"/>
    <cellStyle name="Normal 2 2 2 27 6" xfId="12937"/>
    <cellStyle name="Normal 2 2 2 27 6 2" xfId="12938"/>
    <cellStyle name="Normal 2 2 2 27 6 3" xfId="12939"/>
    <cellStyle name="Normal 2 2 2 27 6 4" xfId="12940"/>
    <cellStyle name="Normal 2 2 2 27 6 5" xfId="12941"/>
    <cellStyle name="Normal 2 2 2 27 7" xfId="12942"/>
    <cellStyle name="Normal 2 2 2 27 7 2" xfId="12943"/>
    <cellStyle name="Normal 2 2 2 27 7 3" xfId="12944"/>
    <cellStyle name="Normal 2 2 2 27 7 4" xfId="12945"/>
    <cellStyle name="Normal 2 2 2 27 7 5" xfId="12946"/>
    <cellStyle name="Normal 2 2 2 27 8" xfId="12947"/>
    <cellStyle name="Normal 2 2 2 27 8 2" xfId="12948"/>
    <cellStyle name="Normal 2 2 2 27 8 3" xfId="12949"/>
    <cellStyle name="Normal 2 2 2 27 8 4" xfId="12950"/>
    <cellStyle name="Normal 2 2 2 27 8 5" xfId="12951"/>
    <cellStyle name="Normal 2 2 2 27 9" xfId="12952"/>
    <cellStyle name="Normal 2 2 2 28" xfId="12953"/>
    <cellStyle name="Normal 2 2 2 28 10" xfId="12954"/>
    <cellStyle name="Normal 2 2 2 28 11" xfId="12955"/>
    <cellStyle name="Normal 2 2 2 28 12" xfId="12956"/>
    <cellStyle name="Normal 2 2 2 28 13" xfId="12957"/>
    <cellStyle name="Normal 2 2 2 28 2" xfId="12958"/>
    <cellStyle name="Normal 2 2 2 28 2 2" xfId="12959"/>
    <cellStyle name="Normal 2 2 2 28 2 3" xfId="12960"/>
    <cellStyle name="Normal 2 2 2 28 2 4" xfId="12961"/>
    <cellStyle name="Normal 2 2 2 28 2 5" xfId="12962"/>
    <cellStyle name="Normal 2 2 2 28 3" xfId="12963"/>
    <cellStyle name="Normal 2 2 2 28 3 2" xfId="12964"/>
    <cellStyle name="Normal 2 2 2 28 3 3" xfId="12965"/>
    <cellStyle name="Normal 2 2 2 28 3 4" xfId="12966"/>
    <cellStyle name="Normal 2 2 2 28 3 5" xfId="12967"/>
    <cellStyle name="Normal 2 2 2 28 4" xfId="12968"/>
    <cellStyle name="Normal 2 2 2 28 4 2" xfId="12969"/>
    <cellStyle name="Normal 2 2 2 28 4 3" xfId="12970"/>
    <cellStyle name="Normal 2 2 2 28 4 4" xfId="12971"/>
    <cellStyle name="Normal 2 2 2 28 4 5" xfId="12972"/>
    <cellStyle name="Normal 2 2 2 28 5" xfId="12973"/>
    <cellStyle name="Normal 2 2 2 28 5 2" xfId="12974"/>
    <cellStyle name="Normal 2 2 2 28 5 3" xfId="12975"/>
    <cellStyle name="Normal 2 2 2 28 5 4" xfId="12976"/>
    <cellStyle name="Normal 2 2 2 28 5 5" xfId="12977"/>
    <cellStyle name="Normal 2 2 2 28 6" xfId="12978"/>
    <cellStyle name="Normal 2 2 2 28 6 2" xfId="12979"/>
    <cellStyle name="Normal 2 2 2 28 6 3" xfId="12980"/>
    <cellStyle name="Normal 2 2 2 28 6 4" xfId="12981"/>
    <cellStyle name="Normal 2 2 2 28 6 5" xfId="12982"/>
    <cellStyle name="Normal 2 2 2 28 7" xfId="12983"/>
    <cellStyle name="Normal 2 2 2 28 7 2" xfId="12984"/>
    <cellStyle name="Normal 2 2 2 28 7 3" xfId="12985"/>
    <cellStyle name="Normal 2 2 2 28 7 4" xfId="12986"/>
    <cellStyle name="Normal 2 2 2 28 7 5" xfId="12987"/>
    <cellStyle name="Normal 2 2 2 28 8" xfId="12988"/>
    <cellStyle name="Normal 2 2 2 28 8 2" xfId="12989"/>
    <cellStyle name="Normal 2 2 2 28 8 3" xfId="12990"/>
    <cellStyle name="Normal 2 2 2 28 8 4" xfId="12991"/>
    <cellStyle name="Normal 2 2 2 28 8 5" xfId="12992"/>
    <cellStyle name="Normal 2 2 2 28 9" xfId="12993"/>
    <cellStyle name="Normal 2 2 2 29" xfId="12994"/>
    <cellStyle name="Normal 2 2 2 29 10" xfId="12995"/>
    <cellStyle name="Normal 2 2 2 29 11" xfId="12996"/>
    <cellStyle name="Normal 2 2 2 29 12" xfId="12997"/>
    <cellStyle name="Normal 2 2 2 29 13" xfId="12998"/>
    <cellStyle name="Normal 2 2 2 29 2" xfId="12999"/>
    <cellStyle name="Normal 2 2 2 29 2 2" xfId="13000"/>
    <cellStyle name="Normal 2 2 2 29 2 3" xfId="13001"/>
    <cellStyle name="Normal 2 2 2 29 2 4" xfId="13002"/>
    <cellStyle name="Normal 2 2 2 29 2 5" xfId="13003"/>
    <cellStyle name="Normal 2 2 2 29 3" xfId="13004"/>
    <cellStyle name="Normal 2 2 2 29 3 2" xfId="13005"/>
    <cellStyle name="Normal 2 2 2 29 3 3" xfId="13006"/>
    <cellStyle name="Normal 2 2 2 29 3 4" xfId="13007"/>
    <cellStyle name="Normal 2 2 2 29 3 5" xfId="13008"/>
    <cellStyle name="Normal 2 2 2 29 4" xfId="13009"/>
    <cellStyle name="Normal 2 2 2 29 4 2" xfId="13010"/>
    <cellStyle name="Normal 2 2 2 29 4 3" xfId="13011"/>
    <cellStyle name="Normal 2 2 2 29 4 4" xfId="13012"/>
    <cellStyle name="Normal 2 2 2 29 4 5" xfId="13013"/>
    <cellStyle name="Normal 2 2 2 29 5" xfId="13014"/>
    <cellStyle name="Normal 2 2 2 29 5 2" xfId="13015"/>
    <cellStyle name="Normal 2 2 2 29 5 3" xfId="13016"/>
    <cellStyle name="Normal 2 2 2 29 5 4" xfId="13017"/>
    <cellStyle name="Normal 2 2 2 29 5 5" xfId="13018"/>
    <cellStyle name="Normal 2 2 2 29 6" xfId="13019"/>
    <cellStyle name="Normal 2 2 2 29 6 2" xfId="13020"/>
    <cellStyle name="Normal 2 2 2 29 6 3" xfId="13021"/>
    <cellStyle name="Normal 2 2 2 29 6 4" xfId="13022"/>
    <cellStyle name="Normal 2 2 2 29 6 5" xfId="13023"/>
    <cellStyle name="Normal 2 2 2 29 7" xfId="13024"/>
    <cellStyle name="Normal 2 2 2 29 7 2" xfId="13025"/>
    <cellStyle name="Normal 2 2 2 29 7 3" xfId="13026"/>
    <cellStyle name="Normal 2 2 2 29 7 4" xfId="13027"/>
    <cellStyle name="Normal 2 2 2 29 7 5" xfId="13028"/>
    <cellStyle name="Normal 2 2 2 29 8" xfId="13029"/>
    <cellStyle name="Normal 2 2 2 29 8 2" xfId="13030"/>
    <cellStyle name="Normal 2 2 2 29 8 3" xfId="13031"/>
    <cellStyle name="Normal 2 2 2 29 8 4" xfId="13032"/>
    <cellStyle name="Normal 2 2 2 29 8 5" xfId="13033"/>
    <cellStyle name="Normal 2 2 2 29 9" xfId="13034"/>
    <cellStyle name="Normal 2 2 2 3" xfId="13035"/>
    <cellStyle name="Normal 2 2 2 3 10" xfId="13036"/>
    <cellStyle name="Normal 2 2 2 3 11" xfId="13037"/>
    <cellStyle name="Normal 2 2 2 3 12" xfId="13038"/>
    <cellStyle name="Normal 2 2 2 3 13" xfId="13039"/>
    <cellStyle name="Normal 2 2 2 3 14" xfId="13040"/>
    <cellStyle name="Normal 2 2 2 3 2" xfId="13041"/>
    <cellStyle name="Normal 2 2 2 3 2 2" xfId="13042"/>
    <cellStyle name="Normal 2 2 2 3 2 3" xfId="13043"/>
    <cellStyle name="Normal 2 2 2 3 2 4" xfId="13044"/>
    <cellStyle name="Normal 2 2 2 3 2 5" xfId="13045"/>
    <cellStyle name="Normal 2 2 2 3 3" xfId="13046"/>
    <cellStyle name="Normal 2 2 2 3 3 2" xfId="13047"/>
    <cellStyle name="Normal 2 2 2 3 3 3" xfId="13048"/>
    <cellStyle name="Normal 2 2 2 3 3 4" xfId="13049"/>
    <cellStyle name="Normal 2 2 2 3 3 5" xfId="13050"/>
    <cellStyle name="Normal 2 2 2 3 4" xfId="13051"/>
    <cellStyle name="Normal 2 2 2 3 4 2" xfId="13052"/>
    <cellStyle name="Normal 2 2 2 3 4 3" xfId="13053"/>
    <cellStyle name="Normal 2 2 2 3 4 4" xfId="13054"/>
    <cellStyle name="Normal 2 2 2 3 4 5" xfId="13055"/>
    <cellStyle name="Normal 2 2 2 3 5" xfId="13056"/>
    <cellStyle name="Normal 2 2 2 3 5 2" xfId="13057"/>
    <cellStyle name="Normal 2 2 2 3 5 3" xfId="13058"/>
    <cellStyle name="Normal 2 2 2 3 5 4" xfId="13059"/>
    <cellStyle name="Normal 2 2 2 3 5 5" xfId="13060"/>
    <cellStyle name="Normal 2 2 2 3 6" xfId="13061"/>
    <cellStyle name="Normal 2 2 2 3 6 2" xfId="13062"/>
    <cellStyle name="Normal 2 2 2 3 6 3" xfId="13063"/>
    <cellStyle name="Normal 2 2 2 3 6 4" xfId="13064"/>
    <cellStyle name="Normal 2 2 2 3 6 5" xfId="13065"/>
    <cellStyle name="Normal 2 2 2 3 7" xfId="13066"/>
    <cellStyle name="Normal 2 2 2 3 7 2" xfId="13067"/>
    <cellStyle name="Normal 2 2 2 3 7 3" xfId="13068"/>
    <cellStyle name="Normal 2 2 2 3 7 4" xfId="13069"/>
    <cellStyle name="Normal 2 2 2 3 7 5" xfId="13070"/>
    <cellStyle name="Normal 2 2 2 3 8" xfId="13071"/>
    <cellStyle name="Normal 2 2 2 3 8 2" xfId="13072"/>
    <cellStyle name="Normal 2 2 2 3 8 3" xfId="13073"/>
    <cellStyle name="Normal 2 2 2 3 8 4" xfId="13074"/>
    <cellStyle name="Normal 2 2 2 3 8 5" xfId="13075"/>
    <cellStyle name="Normal 2 2 2 3 9" xfId="13076"/>
    <cellStyle name="Normal 2 2 2 30" xfId="13077"/>
    <cellStyle name="Normal 2 2 2 30 10" xfId="13078"/>
    <cellStyle name="Normal 2 2 2 30 11" xfId="13079"/>
    <cellStyle name="Normal 2 2 2 30 12" xfId="13080"/>
    <cellStyle name="Normal 2 2 2 30 13" xfId="13081"/>
    <cellStyle name="Normal 2 2 2 30 2" xfId="13082"/>
    <cellStyle name="Normal 2 2 2 30 2 2" xfId="13083"/>
    <cellStyle name="Normal 2 2 2 30 2 3" xfId="13084"/>
    <cellStyle name="Normal 2 2 2 30 2 4" xfId="13085"/>
    <cellStyle name="Normal 2 2 2 30 2 5" xfId="13086"/>
    <cellStyle name="Normal 2 2 2 30 3" xfId="13087"/>
    <cellStyle name="Normal 2 2 2 30 3 2" xfId="13088"/>
    <cellStyle name="Normal 2 2 2 30 3 3" xfId="13089"/>
    <cellStyle name="Normal 2 2 2 30 3 4" xfId="13090"/>
    <cellStyle name="Normal 2 2 2 30 3 5" xfId="13091"/>
    <cellStyle name="Normal 2 2 2 30 4" xfId="13092"/>
    <cellStyle name="Normal 2 2 2 30 4 2" xfId="13093"/>
    <cellStyle name="Normal 2 2 2 30 4 3" xfId="13094"/>
    <cellStyle name="Normal 2 2 2 30 4 4" xfId="13095"/>
    <cellStyle name="Normal 2 2 2 30 4 5" xfId="13096"/>
    <cellStyle name="Normal 2 2 2 30 5" xfId="13097"/>
    <cellStyle name="Normal 2 2 2 30 5 2" xfId="13098"/>
    <cellStyle name="Normal 2 2 2 30 5 3" xfId="13099"/>
    <cellStyle name="Normal 2 2 2 30 5 4" xfId="13100"/>
    <cellStyle name="Normal 2 2 2 30 5 5" xfId="13101"/>
    <cellStyle name="Normal 2 2 2 30 6" xfId="13102"/>
    <cellStyle name="Normal 2 2 2 30 6 2" xfId="13103"/>
    <cellStyle name="Normal 2 2 2 30 6 3" xfId="13104"/>
    <cellStyle name="Normal 2 2 2 30 6 4" xfId="13105"/>
    <cellStyle name="Normal 2 2 2 30 6 5" xfId="13106"/>
    <cellStyle name="Normal 2 2 2 30 7" xfId="13107"/>
    <cellStyle name="Normal 2 2 2 30 7 2" xfId="13108"/>
    <cellStyle name="Normal 2 2 2 30 7 3" xfId="13109"/>
    <cellStyle name="Normal 2 2 2 30 7 4" xfId="13110"/>
    <cellStyle name="Normal 2 2 2 30 7 5" xfId="13111"/>
    <cellStyle name="Normal 2 2 2 30 8" xfId="13112"/>
    <cellStyle name="Normal 2 2 2 30 8 2" xfId="13113"/>
    <cellStyle name="Normal 2 2 2 30 8 3" xfId="13114"/>
    <cellStyle name="Normal 2 2 2 30 8 4" xfId="13115"/>
    <cellStyle name="Normal 2 2 2 30 8 5" xfId="13116"/>
    <cellStyle name="Normal 2 2 2 30 9" xfId="13117"/>
    <cellStyle name="Normal 2 2 2 31" xfId="13118"/>
    <cellStyle name="Normal 2 2 2 31 2" xfId="13119"/>
    <cellStyle name="Normal 2 2 2 31 3" xfId="13120"/>
    <cellStyle name="Normal 2 2 2 31 4" xfId="13121"/>
    <cellStyle name="Normal 2 2 2 31 5" xfId="13122"/>
    <cellStyle name="Normal 2 2 2 32" xfId="13123"/>
    <cellStyle name="Normal 2 2 2 32 2" xfId="13124"/>
    <cellStyle name="Normal 2 2 2 32 3" xfId="13125"/>
    <cellStyle name="Normal 2 2 2 32 4" xfId="13126"/>
    <cellStyle name="Normal 2 2 2 32 5" xfId="13127"/>
    <cellStyle name="Normal 2 2 2 33" xfId="13128"/>
    <cellStyle name="Normal 2 2 2 33 2" xfId="13129"/>
    <cellStyle name="Normal 2 2 2 33 3" xfId="13130"/>
    <cellStyle name="Normal 2 2 2 33 4" xfId="13131"/>
    <cellStyle name="Normal 2 2 2 33 5" xfId="13132"/>
    <cellStyle name="Normal 2 2 2 34" xfId="13133"/>
    <cellStyle name="Normal 2 2 2 34 2" xfId="13134"/>
    <cellStyle name="Normal 2 2 2 34 3" xfId="13135"/>
    <cellStyle name="Normal 2 2 2 34 4" xfId="13136"/>
    <cellStyle name="Normal 2 2 2 34 5" xfId="13137"/>
    <cellStyle name="Normal 2 2 2 35" xfId="13138"/>
    <cellStyle name="Normal 2 2 2 35 2" xfId="13139"/>
    <cellStyle name="Normal 2 2 2 35 3" xfId="13140"/>
    <cellStyle name="Normal 2 2 2 35 4" xfId="13141"/>
    <cellStyle name="Normal 2 2 2 35 5" xfId="13142"/>
    <cellStyle name="Normal 2 2 2 36" xfId="13143"/>
    <cellStyle name="Normal 2 2 2 36 2" xfId="13144"/>
    <cellStyle name="Normal 2 2 2 36 3" xfId="13145"/>
    <cellStyle name="Normal 2 2 2 36 4" xfId="13146"/>
    <cellStyle name="Normal 2 2 2 36 5" xfId="13147"/>
    <cellStyle name="Normal 2 2 2 37" xfId="13148"/>
    <cellStyle name="Normal 2 2 2 37 2" xfId="13149"/>
    <cellStyle name="Normal 2 2 2 37 3" xfId="13150"/>
    <cellStyle name="Normal 2 2 2 37 4" xfId="13151"/>
    <cellStyle name="Normal 2 2 2 37 5" xfId="13152"/>
    <cellStyle name="Normal 2 2 2 38" xfId="13153"/>
    <cellStyle name="Normal 2 2 2 39" xfId="13154"/>
    <cellStyle name="Normal 2 2 2 4" xfId="13155"/>
    <cellStyle name="Normal 2 2 2 4 10" xfId="13156"/>
    <cellStyle name="Normal 2 2 2 4 11" xfId="13157"/>
    <cellStyle name="Normal 2 2 2 4 12" xfId="13158"/>
    <cellStyle name="Normal 2 2 2 4 13" xfId="13159"/>
    <cellStyle name="Normal 2 2 2 4 14" xfId="13160"/>
    <cellStyle name="Normal 2 2 2 4 2" xfId="13161"/>
    <cellStyle name="Normal 2 2 2 4 2 2" xfId="13162"/>
    <cellStyle name="Normal 2 2 2 4 2 3" xfId="13163"/>
    <cellStyle name="Normal 2 2 2 4 2 4" xfId="13164"/>
    <cellStyle name="Normal 2 2 2 4 2 5" xfId="13165"/>
    <cellStyle name="Normal 2 2 2 4 3" xfId="13166"/>
    <cellStyle name="Normal 2 2 2 4 3 2" xfId="13167"/>
    <cellStyle name="Normal 2 2 2 4 3 3" xfId="13168"/>
    <cellStyle name="Normal 2 2 2 4 3 4" xfId="13169"/>
    <cellStyle name="Normal 2 2 2 4 3 5" xfId="13170"/>
    <cellStyle name="Normal 2 2 2 4 4" xfId="13171"/>
    <cellStyle name="Normal 2 2 2 4 4 2" xfId="13172"/>
    <cellStyle name="Normal 2 2 2 4 4 3" xfId="13173"/>
    <cellStyle name="Normal 2 2 2 4 4 4" xfId="13174"/>
    <cellStyle name="Normal 2 2 2 4 4 5" xfId="13175"/>
    <cellStyle name="Normal 2 2 2 4 5" xfId="13176"/>
    <cellStyle name="Normal 2 2 2 4 5 2" xfId="13177"/>
    <cellStyle name="Normal 2 2 2 4 5 3" xfId="13178"/>
    <cellStyle name="Normal 2 2 2 4 5 4" xfId="13179"/>
    <cellStyle name="Normal 2 2 2 4 5 5" xfId="13180"/>
    <cellStyle name="Normal 2 2 2 4 6" xfId="13181"/>
    <cellStyle name="Normal 2 2 2 4 6 2" xfId="13182"/>
    <cellStyle name="Normal 2 2 2 4 6 3" xfId="13183"/>
    <cellStyle name="Normal 2 2 2 4 6 4" xfId="13184"/>
    <cellStyle name="Normal 2 2 2 4 6 5" xfId="13185"/>
    <cellStyle name="Normal 2 2 2 4 7" xfId="13186"/>
    <cellStyle name="Normal 2 2 2 4 7 2" xfId="13187"/>
    <cellStyle name="Normal 2 2 2 4 7 3" xfId="13188"/>
    <cellStyle name="Normal 2 2 2 4 7 4" xfId="13189"/>
    <cellStyle name="Normal 2 2 2 4 7 5" xfId="13190"/>
    <cellStyle name="Normal 2 2 2 4 8" xfId="13191"/>
    <cellStyle name="Normal 2 2 2 4 8 2" xfId="13192"/>
    <cellStyle name="Normal 2 2 2 4 8 3" xfId="13193"/>
    <cellStyle name="Normal 2 2 2 4 8 4" xfId="13194"/>
    <cellStyle name="Normal 2 2 2 4 8 5" xfId="13195"/>
    <cellStyle name="Normal 2 2 2 4 9" xfId="13196"/>
    <cellStyle name="Normal 2 2 2 40" xfId="13197"/>
    <cellStyle name="Normal 2 2 2 41" xfId="13198"/>
    <cellStyle name="Normal 2 2 2 42" xfId="13199"/>
    <cellStyle name="Normal 2 2 2 43" xfId="12162"/>
    <cellStyle name="Normal 2 2 2 5" xfId="13200"/>
    <cellStyle name="Normal 2 2 2 5 10" xfId="13201"/>
    <cellStyle name="Normal 2 2 2 5 11" xfId="13202"/>
    <cellStyle name="Normal 2 2 2 5 12" xfId="13203"/>
    <cellStyle name="Normal 2 2 2 5 13" xfId="13204"/>
    <cellStyle name="Normal 2 2 2 5 14" xfId="13205"/>
    <cellStyle name="Normal 2 2 2 5 2" xfId="13206"/>
    <cellStyle name="Normal 2 2 2 5 2 2" xfId="13207"/>
    <cellStyle name="Normal 2 2 2 5 2 3" xfId="13208"/>
    <cellStyle name="Normal 2 2 2 5 2 4" xfId="13209"/>
    <cellStyle name="Normal 2 2 2 5 2 5" xfId="13210"/>
    <cellStyle name="Normal 2 2 2 5 3" xfId="13211"/>
    <cellStyle name="Normal 2 2 2 5 3 2" xfId="13212"/>
    <cellStyle name="Normal 2 2 2 5 3 3" xfId="13213"/>
    <cellStyle name="Normal 2 2 2 5 3 4" xfId="13214"/>
    <cellStyle name="Normal 2 2 2 5 3 5" xfId="13215"/>
    <cellStyle name="Normal 2 2 2 5 4" xfId="13216"/>
    <cellStyle name="Normal 2 2 2 5 4 2" xfId="13217"/>
    <cellStyle name="Normal 2 2 2 5 4 3" xfId="13218"/>
    <cellStyle name="Normal 2 2 2 5 4 4" xfId="13219"/>
    <cellStyle name="Normal 2 2 2 5 4 5" xfId="13220"/>
    <cellStyle name="Normal 2 2 2 5 5" xfId="13221"/>
    <cellStyle name="Normal 2 2 2 5 5 2" xfId="13222"/>
    <cellStyle name="Normal 2 2 2 5 5 3" xfId="13223"/>
    <cellStyle name="Normal 2 2 2 5 5 4" xfId="13224"/>
    <cellStyle name="Normal 2 2 2 5 5 5" xfId="13225"/>
    <cellStyle name="Normal 2 2 2 5 6" xfId="13226"/>
    <cellStyle name="Normal 2 2 2 5 6 2" xfId="13227"/>
    <cellStyle name="Normal 2 2 2 5 6 3" xfId="13228"/>
    <cellStyle name="Normal 2 2 2 5 6 4" xfId="13229"/>
    <cellStyle name="Normal 2 2 2 5 6 5" xfId="13230"/>
    <cellStyle name="Normal 2 2 2 5 7" xfId="13231"/>
    <cellStyle name="Normal 2 2 2 5 7 2" xfId="13232"/>
    <cellStyle name="Normal 2 2 2 5 7 3" xfId="13233"/>
    <cellStyle name="Normal 2 2 2 5 7 4" xfId="13234"/>
    <cellStyle name="Normal 2 2 2 5 7 5" xfId="13235"/>
    <cellStyle name="Normal 2 2 2 5 8" xfId="13236"/>
    <cellStyle name="Normal 2 2 2 5 8 2" xfId="13237"/>
    <cellStyle name="Normal 2 2 2 5 8 3" xfId="13238"/>
    <cellStyle name="Normal 2 2 2 5 8 4" xfId="13239"/>
    <cellStyle name="Normal 2 2 2 5 8 5" xfId="13240"/>
    <cellStyle name="Normal 2 2 2 5 9" xfId="13241"/>
    <cellStyle name="Normal 2 2 2 6" xfId="13242"/>
    <cellStyle name="Normal 2 2 2 6 10" xfId="13243"/>
    <cellStyle name="Normal 2 2 2 6 11" xfId="13244"/>
    <cellStyle name="Normal 2 2 2 6 12" xfId="13245"/>
    <cellStyle name="Normal 2 2 2 6 13" xfId="13246"/>
    <cellStyle name="Normal 2 2 2 6 14" xfId="13247"/>
    <cellStyle name="Normal 2 2 2 6 2" xfId="13248"/>
    <cellStyle name="Normal 2 2 2 6 2 2" xfId="13249"/>
    <cellStyle name="Normal 2 2 2 6 2 3" xfId="13250"/>
    <cellStyle name="Normal 2 2 2 6 2 4" xfId="13251"/>
    <cellStyle name="Normal 2 2 2 6 2 5" xfId="13252"/>
    <cellStyle name="Normal 2 2 2 6 3" xfId="13253"/>
    <cellStyle name="Normal 2 2 2 6 3 2" xfId="13254"/>
    <cellStyle name="Normal 2 2 2 6 3 3" xfId="13255"/>
    <cellStyle name="Normal 2 2 2 6 3 4" xfId="13256"/>
    <cellStyle name="Normal 2 2 2 6 3 5" xfId="13257"/>
    <cellStyle name="Normal 2 2 2 6 4" xfId="13258"/>
    <cellStyle name="Normal 2 2 2 6 4 2" xfId="13259"/>
    <cellStyle name="Normal 2 2 2 6 4 3" xfId="13260"/>
    <cellStyle name="Normal 2 2 2 6 4 4" xfId="13261"/>
    <cellStyle name="Normal 2 2 2 6 4 5" xfId="13262"/>
    <cellStyle name="Normal 2 2 2 6 5" xfId="13263"/>
    <cellStyle name="Normal 2 2 2 6 5 2" xfId="13264"/>
    <cellStyle name="Normal 2 2 2 6 5 3" xfId="13265"/>
    <cellStyle name="Normal 2 2 2 6 5 4" xfId="13266"/>
    <cellStyle name="Normal 2 2 2 6 5 5" xfId="13267"/>
    <cellStyle name="Normal 2 2 2 6 6" xfId="13268"/>
    <cellStyle name="Normal 2 2 2 6 6 2" xfId="13269"/>
    <cellStyle name="Normal 2 2 2 6 6 3" xfId="13270"/>
    <cellStyle name="Normal 2 2 2 6 6 4" xfId="13271"/>
    <cellStyle name="Normal 2 2 2 6 6 5" xfId="13272"/>
    <cellStyle name="Normal 2 2 2 6 7" xfId="13273"/>
    <cellStyle name="Normal 2 2 2 6 7 2" xfId="13274"/>
    <cellStyle name="Normal 2 2 2 6 7 3" xfId="13275"/>
    <cellStyle name="Normal 2 2 2 6 7 4" xfId="13276"/>
    <cellStyle name="Normal 2 2 2 6 7 5" xfId="13277"/>
    <cellStyle name="Normal 2 2 2 6 8" xfId="13278"/>
    <cellStyle name="Normal 2 2 2 6 8 2" xfId="13279"/>
    <cellStyle name="Normal 2 2 2 6 8 3" xfId="13280"/>
    <cellStyle name="Normal 2 2 2 6 8 4" xfId="13281"/>
    <cellStyle name="Normal 2 2 2 6 8 5" xfId="13282"/>
    <cellStyle name="Normal 2 2 2 6 9" xfId="13283"/>
    <cellStyle name="Normal 2 2 2 7" xfId="13284"/>
    <cellStyle name="Normal 2 2 2 7 10" xfId="13285"/>
    <cellStyle name="Normal 2 2 2 7 11" xfId="13286"/>
    <cellStyle name="Normal 2 2 2 7 12" xfId="13287"/>
    <cellStyle name="Normal 2 2 2 7 13" xfId="13288"/>
    <cellStyle name="Normal 2 2 2 7 14" xfId="13289"/>
    <cellStyle name="Normal 2 2 2 7 2" xfId="13290"/>
    <cellStyle name="Normal 2 2 2 7 2 2" xfId="13291"/>
    <cellStyle name="Normal 2 2 2 7 2 3" xfId="13292"/>
    <cellStyle name="Normal 2 2 2 7 2 4" xfId="13293"/>
    <cellStyle name="Normal 2 2 2 7 2 5" xfId="13294"/>
    <cellStyle name="Normal 2 2 2 7 3" xfId="13295"/>
    <cellStyle name="Normal 2 2 2 7 3 2" xfId="13296"/>
    <cellStyle name="Normal 2 2 2 7 3 3" xfId="13297"/>
    <cellStyle name="Normal 2 2 2 7 3 4" xfId="13298"/>
    <cellStyle name="Normal 2 2 2 7 3 5" xfId="13299"/>
    <cellStyle name="Normal 2 2 2 7 4" xfId="13300"/>
    <cellStyle name="Normal 2 2 2 7 4 2" xfId="13301"/>
    <cellStyle name="Normal 2 2 2 7 4 3" xfId="13302"/>
    <cellStyle name="Normal 2 2 2 7 4 4" xfId="13303"/>
    <cellStyle name="Normal 2 2 2 7 4 5" xfId="13304"/>
    <cellStyle name="Normal 2 2 2 7 5" xfId="13305"/>
    <cellStyle name="Normal 2 2 2 7 5 2" xfId="13306"/>
    <cellStyle name="Normal 2 2 2 7 5 3" xfId="13307"/>
    <cellStyle name="Normal 2 2 2 7 5 4" xfId="13308"/>
    <cellStyle name="Normal 2 2 2 7 5 5" xfId="13309"/>
    <cellStyle name="Normal 2 2 2 7 6" xfId="13310"/>
    <cellStyle name="Normal 2 2 2 7 6 2" xfId="13311"/>
    <cellStyle name="Normal 2 2 2 7 6 3" xfId="13312"/>
    <cellStyle name="Normal 2 2 2 7 6 4" xfId="13313"/>
    <cellStyle name="Normal 2 2 2 7 6 5" xfId="13314"/>
    <cellStyle name="Normal 2 2 2 7 7" xfId="13315"/>
    <cellStyle name="Normal 2 2 2 7 7 2" xfId="13316"/>
    <cellStyle name="Normal 2 2 2 7 7 3" xfId="13317"/>
    <cellStyle name="Normal 2 2 2 7 7 4" xfId="13318"/>
    <cellStyle name="Normal 2 2 2 7 7 5" xfId="13319"/>
    <cellStyle name="Normal 2 2 2 7 8" xfId="13320"/>
    <cellStyle name="Normal 2 2 2 7 8 2" xfId="13321"/>
    <cellStyle name="Normal 2 2 2 7 8 3" xfId="13322"/>
    <cellStyle name="Normal 2 2 2 7 8 4" xfId="13323"/>
    <cellStyle name="Normal 2 2 2 7 8 5" xfId="13324"/>
    <cellStyle name="Normal 2 2 2 7 9" xfId="13325"/>
    <cellStyle name="Normal 2 2 2 8" xfId="13326"/>
    <cellStyle name="Normal 2 2 2 8 10" xfId="13327"/>
    <cellStyle name="Normal 2 2 2 8 11" xfId="13328"/>
    <cellStyle name="Normal 2 2 2 8 12" xfId="13329"/>
    <cellStyle name="Normal 2 2 2 8 13" xfId="13330"/>
    <cellStyle name="Normal 2 2 2 8 14" xfId="13331"/>
    <cellStyle name="Normal 2 2 2 8 2" xfId="13332"/>
    <cellStyle name="Normal 2 2 2 8 2 2" xfId="13333"/>
    <cellStyle name="Normal 2 2 2 8 2 3" xfId="13334"/>
    <cellStyle name="Normal 2 2 2 8 2 4" xfId="13335"/>
    <cellStyle name="Normal 2 2 2 8 2 5" xfId="13336"/>
    <cellStyle name="Normal 2 2 2 8 3" xfId="13337"/>
    <cellStyle name="Normal 2 2 2 8 3 2" xfId="13338"/>
    <cellStyle name="Normal 2 2 2 8 3 3" xfId="13339"/>
    <cellStyle name="Normal 2 2 2 8 3 4" xfId="13340"/>
    <cellStyle name="Normal 2 2 2 8 3 5" xfId="13341"/>
    <cellStyle name="Normal 2 2 2 8 4" xfId="13342"/>
    <cellStyle name="Normal 2 2 2 8 4 2" xfId="13343"/>
    <cellStyle name="Normal 2 2 2 8 4 3" xfId="13344"/>
    <cellStyle name="Normal 2 2 2 8 4 4" xfId="13345"/>
    <cellStyle name="Normal 2 2 2 8 4 5" xfId="13346"/>
    <cellStyle name="Normal 2 2 2 8 5" xfId="13347"/>
    <cellStyle name="Normal 2 2 2 8 5 2" xfId="13348"/>
    <cellStyle name="Normal 2 2 2 8 5 3" xfId="13349"/>
    <cellStyle name="Normal 2 2 2 8 5 4" xfId="13350"/>
    <cellStyle name="Normal 2 2 2 8 5 5" xfId="13351"/>
    <cellStyle name="Normal 2 2 2 8 6" xfId="13352"/>
    <cellStyle name="Normal 2 2 2 8 6 2" xfId="13353"/>
    <cellStyle name="Normal 2 2 2 8 6 3" xfId="13354"/>
    <cellStyle name="Normal 2 2 2 8 6 4" xfId="13355"/>
    <cellStyle name="Normal 2 2 2 8 6 5" xfId="13356"/>
    <cellStyle name="Normal 2 2 2 8 7" xfId="13357"/>
    <cellStyle name="Normal 2 2 2 8 7 2" xfId="13358"/>
    <cellStyle name="Normal 2 2 2 8 7 3" xfId="13359"/>
    <cellStyle name="Normal 2 2 2 8 7 4" xfId="13360"/>
    <cellStyle name="Normal 2 2 2 8 7 5" xfId="13361"/>
    <cellStyle name="Normal 2 2 2 8 8" xfId="13362"/>
    <cellStyle name="Normal 2 2 2 8 8 2" xfId="13363"/>
    <cellStyle name="Normal 2 2 2 8 8 3" xfId="13364"/>
    <cellStyle name="Normal 2 2 2 8 8 4" xfId="13365"/>
    <cellStyle name="Normal 2 2 2 8 8 5" xfId="13366"/>
    <cellStyle name="Normal 2 2 2 8 9" xfId="13367"/>
    <cellStyle name="Normal 2 2 2 9" xfId="13368"/>
    <cellStyle name="Normal 2 2 2 9 10" xfId="13369"/>
    <cellStyle name="Normal 2 2 2 9 11" xfId="13370"/>
    <cellStyle name="Normal 2 2 2 9 12" xfId="13371"/>
    <cellStyle name="Normal 2 2 2 9 13" xfId="13372"/>
    <cellStyle name="Normal 2 2 2 9 14" xfId="13373"/>
    <cellStyle name="Normal 2 2 2 9 2" xfId="13374"/>
    <cellStyle name="Normal 2 2 2 9 2 2" xfId="13375"/>
    <cellStyle name="Normal 2 2 2 9 2 3" xfId="13376"/>
    <cellStyle name="Normal 2 2 2 9 2 4" xfId="13377"/>
    <cellStyle name="Normal 2 2 2 9 2 5" xfId="13378"/>
    <cellStyle name="Normal 2 2 2 9 3" xfId="13379"/>
    <cellStyle name="Normal 2 2 2 9 3 2" xfId="13380"/>
    <cellStyle name="Normal 2 2 2 9 3 3" xfId="13381"/>
    <cellStyle name="Normal 2 2 2 9 3 4" xfId="13382"/>
    <cellStyle name="Normal 2 2 2 9 3 5" xfId="13383"/>
    <cellStyle name="Normal 2 2 2 9 4" xfId="13384"/>
    <cellStyle name="Normal 2 2 2 9 4 2" xfId="13385"/>
    <cellStyle name="Normal 2 2 2 9 4 3" xfId="13386"/>
    <cellStyle name="Normal 2 2 2 9 4 4" xfId="13387"/>
    <cellStyle name="Normal 2 2 2 9 4 5" xfId="13388"/>
    <cellStyle name="Normal 2 2 2 9 5" xfId="13389"/>
    <cellStyle name="Normal 2 2 2 9 5 2" xfId="13390"/>
    <cellStyle name="Normal 2 2 2 9 5 3" xfId="13391"/>
    <cellStyle name="Normal 2 2 2 9 5 4" xfId="13392"/>
    <cellStyle name="Normal 2 2 2 9 5 5" xfId="13393"/>
    <cellStyle name="Normal 2 2 2 9 6" xfId="13394"/>
    <cellStyle name="Normal 2 2 2 9 6 2" xfId="13395"/>
    <cellStyle name="Normal 2 2 2 9 6 3" xfId="13396"/>
    <cellStyle name="Normal 2 2 2 9 6 4" xfId="13397"/>
    <cellStyle name="Normal 2 2 2 9 6 5" xfId="13398"/>
    <cellStyle name="Normal 2 2 2 9 7" xfId="13399"/>
    <cellStyle name="Normal 2 2 2 9 7 2" xfId="13400"/>
    <cellStyle name="Normal 2 2 2 9 7 3" xfId="13401"/>
    <cellStyle name="Normal 2 2 2 9 7 4" xfId="13402"/>
    <cellStyle name="Normal 2 2 2 9 7 5" xfId="13403"/>
    <cellStyle name="Normal 2 2 2 9 8" xfId="13404"/>
    <cellStyle name="Normal 2 2 2 9 8 2" xfId="13405"/>
    <cellStyle name="Normal 2 2 2 9 8 3" xfId="13406"/>
    <cellStyle name="Normal 2 2 2 9 8 4" xfId="13407"/>
    <cellStyle name="Normal 2 2 2 9 8 5" xfId="13408"/>
    <cellStyle name="Normal 2 2 2 9 9" xfId="13409"/>
    <cellStyle name="Normal 2 2 20" xfId="13410"/>
    <cellStyle name="Normal 2 2 20 10" xfId="13411"/>
    <cellStyle name="Normal 2 2 20 11" xfId="13412"/>
    <cellStyle name="Normal 2 2 20 12" xfId="13413"/>
    <cellStyle name="Normal 2 2 20 13" xfId="13414"/>
    <cellStyle name="Normal 2 2 20 14" xfId="13415"/>
    <cellStyle name="Normal 2 2 20 2" xfId="13416"/>
    <cellStyle name="Normal 2 2 20 2 2" xfId="13417"/>
    <cellStyle name="Normal 2 2 20 2 3" xfId="13418"/>
    <cellStyle name="Normal 2 2 20 2 4" xfId="13419"/>
    <cellStyle name="Normal 2 2 20 2 5" xfId="13420"/>
    <cellStyle name="Normal 2 2 20 3" xfId="13421"/>
    <cellStyle name="Normal 2 2 20 3 2" xfId="13422"/>
    <cellStyle name="Normal 2 2 20 3 3" xfId="13423"/>
    <cellStyle name="Normal 2 2 20 3 4" xfId="13424"/>
    <cellStyle name="Normal 2 2 20 3 5" xfId="13425"/>
    <cellStyle name="Normal 2 2 20 4" xfId="13426"/>
    <cellStyle name="Normal 2 2 20 4 2" xfId="13427"/>
    <cellStyle name="Normal 2 2 20 4 3" xfId="13428"/>
    <cellStyle name="Normal 2 2 20 4 4" xfId="13429"/>
    <cellStyle name="Normal 2 2 20 4 5" xfId="13430"/>
    <cellStyle name="Normal 2 2 20 5" xfId="13431"/>
    <cellStyle name="Normal 2 2 20 5 2" xfId="13432"/>
    <cellStyle name="Normal 2 2 20 5 3" xfId="13433"/>
    <cellStyle name="Normal 2 2 20 5 4" xfId="13434"/>
    <cellStyle name="Normal 2 2 20 5 5" xfId="13435"/>
    <cellStyle name="Normal 2 2 20 6" xfId="13436"/>
    <cellStyle name="Normal 2 2 20 6 2" xfId="13437"/>
    <cellStyle name="Normal 2 2 20 6 3" xfId="13438"/>
    <cellStyle name="Normal 2 2 20 6 4" xfId="13439"/>
    <cellStyle name="Normal 2 2 20 6 5" xfId="13440"/>
    <cellStyle name="Normal 2 2 20 7" xfId="13441"/>
    <cellStyle name="Normal 2 2 20 7 2" xfId="13442"/>
    <cellStyle name="Normal 2 2 20 7 3" xfId="13443"/>
    <cellStyle name="Normal 2 2 20 7 4" xfId="13444"/>
    <cellStyle name="Normal 2 2 20 7 5" xfId="13445"/>
    <cellStyle name="Normal 2 2 20 8" xfId="13446"/>
    <cellStyle name="Normal 2 2 20 8 2" xfId="13447"/>
    <cellStyle name="Normal 2 2 20 8 3" xfId="13448"/>
    <cellStyle name="Normal 2 2 20 8 4" xfId="13449"/>
    <cellStyle name="Normal 2 2 20 8 5" xfId="13450"/>
    <cellStyle name="Normal 2 2 20 9" xfId="13451"/>
    <cellStyle name="Normal 2 2 21" xfId="13452"/>
    <cellStyle name="Normal 2 2 21 10" xfId="13453"/>
    <cellStyle name="Normal 2 2 21 11" xfId="13454"/>
    <cellStyle name="Normal 2 2 21 12" xfId="13455"/>
    <cellStyle name="Normal 2 2 21 13" xfId="13456"/>
    <cellStyle name="Normal 2 2 21 14" xfId="13457"/>
    <cellStyle name="Normal 2 2 21 2" xfId="13458"/>
    <cellStyle name="Normal 2 2 21 2 2" xfId="13459"/>
    <cellStyle name="Normal 2 2 21 2 3" xfId="13460"/>
    <cellStyle name="Normal 2 2 21 2 4" xfId="13461"/>
    <cellStyle name="Normal 2 2 21 2 5" xfId="13462"/>
    <cellStyle name="Normal 2 2 21 3" xfId="13463"/>
    <cellStyle name="Normal 2 2 21 3 2" xfId="13464"/>
    <cellStyle name="Normal 2 2 21 3 3" xfId="13465"/>
    <cellStyle name="Normal 2 2 21 3 4" xfId="13466"/>
    <cellStyle name="Normal 2 2 21 3 5" xfId="13467"/>
    <cellStyle name="Normal 2 2 21 4" xfId="13468"/>
    <cellStyle name="Normal 2 2 21 4 2" xfId="13469"/>
    <cellStyle name="Normal 2 2 21 4 3" xfId="13470"/>
    <cellStyle name="Normal 2 2 21 4 4" xfId="13471"/>
    <cellStyle name="Normal 2 2 21 4 5" xfId="13472"/>
    <cellStyle name="Normal 2 2 21 5" xfId="13473"/>
    <cellStyle name="Normal 2 2 21 5 2" xfId="13474"/>
    <cellStyle name="Normal 2 2 21 5 3" xfId="13475"/>
    <cellStyle name="Normal 2 2 21 5 4" xfId="13476"/>
    <cellStyle name="Normal 2 2 21 5 5" xfId="13477"/>
    <cellStyle name="Normal 2 2 21 6" xfId="13478"/>
    <cellStyle name="Normal 2 2 21 6 2" xfId="13479"/>
    <cellStyle name="Normal 2 2 21 6 3" xfId="13480"/>
    <cellStyle name="Normal 2 2 21 6 4" xfId="13481"/>
    <cellStyle name="Normal 2 2 21 6 5" xfId="13482"/>
    <cellStyle name="Normal 2 2 21 7" xfId="13483"/>
    <cellStyle name="Normal 2 2 21 7 2" xfId="13484"/>
    <cellStyle name="Normal 2 2 21 7 3" xfId="13485"/>
    <cellStyle name="Normal 2 2 21 7 4" xfId="13486"/>
    <cellStyle name="Normal 2 2 21 7 5" xfId="13487"/>
    <cellStyle name="Normal 2 2 21 8" xfId="13488"/>
    <cellStyle name="Normal 2 2 21 8 2" xfId="13489"/>
    <cellStyle name="Normal 2 2 21 8 3" xfId="13490"/>
    <cellStyle name="Normal 2 2 21 8 4" xfId="13491"/>
    <cellStyle name="Normal 2 2 21 8 5" xfId="13492"/>
    <cellStyle name="Normal 2 2 21 9" xfId="13493"/>
    <cellStyle name="Normal 2 2 22" xfId="13494"/>
    <cellStyle name="Normal 2 2 22 10" xfId="13495"/>
    <cellStyle name="Normal 2 2 22 11" xfId="13496"/>
    <cellStyle name="Normal 2 2 22 12" xfId="13497"/>
    <cellStyle name="Normal 2 2 22 13" xfId="13498"/>
    <cellStyle name="Normal 2 2 22 14" xfId="13499"/>
    <cellStyle name="Normal 2 2 22 2" xfId="13500"/>
    <cellStyle name="Normal 2 2 22 2 2" xfId="13501"/>
    <cellStyle name="Normal 2 2 22 2 3" xfId="13502"/>
    <cellStyle name="Normal 2 2 22 2 4" xfId="13503"/>
    <cellStyle name="Normal 2 2 22 2 5" xfId="13504"/>
    <cellStyle name="Normal 2 2 22 3" xfId="13505"/>
    <cellStyle name="Normal 2 2 22 3 2" xfId="13506"/>
    <cellStyle name="Normal 2 2 22 3 3" xfId="13507"/>
    <cellStyle name="Normal 2 2 22 3 4" xfId="13508"/>
    <cellStyle name="Normal 2 2 22 3 5" xfId="13509"/>
    <cellStyle name="Normal 2 2 22 4" xfId="13510"/>
    <cellStyle name="Normal 2 2 22 4 2" xfId="13511"/>
    <cellStyle name="Normal 2 2 22 4 3" xfId="13512"/>
    <cellStyle name="Normal 2 2 22 4 4" xfId="13513"/>
    <cellStyle name="Normal 2 2 22 4 5" xfId="13514"/>
    <cellStyle name="Normal 2 2 22 5" xfId="13515"/>
    <cellStyle name="Normal 2 2 22 5 2" xfId="13516"/>
    <cellStyle name="Normal 2 2 22 5 3" xfId="13517"/>
    <cellStyle name="Normal 2 2 22 5 4" xfId="13518"/>
    <cellStyle name="Normal 2 2 22 5 5" xfId="13519"/>
    <cellStyle name="Normal 2 2 22 6" xfId="13520"/>
    <cellStyle name="Normal 2 2 22 6 2" xfId="13521"/>
    <cellStyle name="Normal 2 2 22 6 3" xfId="13522"/>
    <cellStyle name="Normal 2 2 22 6 4" xfId="13523"/>
    <cellStyle name="Normal 2 2 22 6 5" xfId="13524"/>
    <cellStyle name="Normal 2 2 22 7" xfId="13525"/>
    <cellStyle name="Normal 2 2 22 7 2" xfId="13526"/>
    <cellStyle name="Normal 2 2 22 7 3" xfId="13527"/>
    <cellStyle name="Normal 2 2 22 7 4" xfId="13528"/>
    <cellStyle name="Normal 2 2 22 7 5" xfId="13529"/>
    <cellStyle name="Normal 2 2 22 8" xfId="13530"/>
    <cellStyle name="Normal 2 2 22 8 2" xfId="13531"/>
    <cellStyle name="Normal 2 2 22 8 3" xfId="13532"/>
    <cellStyle name="Normal 2 2 22 8 4" xfId="13533"/>
    <cellStyle name="Normal 2 2 22 8 5" xfId="13534"/>
    <cellStyle name="Normal 2 2 22 9" xfId="13535"/>
    <cellStyle name="Normal 2 2 23" xfId="13536"/>
    <cellStyle name="Normal 2 2 23 10" xfId="13537"/>
    <cellStyle name="Normal 2 2 23 11" xfId="13538"/>
    <cellStyle name="Normal 2 2 23 12" xfId="13539"/>
    <cellStyle name="Normal 2 2 23 13" xfId="13540"/>
    <cellStyle name="Normal 2 2 23 14" xfId="13541"/>
    <cellStyle name="Normal 2 2 23 2" xfId="13542"/>
    <cellStyle name="Normal 2 2 23 2 2" xfId="13543"/>
    <cellStyle name="Normal 2 2 23 2 3" xfId="13544"/>
    <cellStyle name="Normal 2 2 23 2 4" xfId="13545"/>
    <cellStyle name="Normal 2 2 23 2 5" xfId="13546"/>
    <cellStyle name="Normal 2 2 23 3" xfId="13547"/>
    <cellStyle name="Normal 2 2 23 3 2" xfId="13548"/>
    <cellStyle name="Normal 2 2 23 3 3" xfId="13549"/>
    <cellStyle name="Normal 2 2 23 3 4" xfId="13550"/>
    <cellStyle name="Normal 2 2 23 3 5" xfId="13551"/>
    <cellStyle name="Normal 2 2 23 4" xfId="13552"/>
    <cellStyle name="Normal 2 2 23 4 2" xfId="13553"/>
    <cellStyle name="Normal 2 2 23 4 3" xfId="13554"/>
    <cellStyle name="Normal 2 2 23 4 4" xfId="13555"/>
    <cellStyle name="Normal 2 2 23 4 5" xfId="13556"/>
    <cellStyle name="Normal 2 2 23 5" xfId="13557"/>
    <cellStyle name="Normal 2 2 23 5 2" xfId="13558"/>
    <cellStyle name="Normal 2 2 23 5 3" xfId="13559"/>
    <cellStyle name="Normal 2 2 23 5 4" xfId="13560"/>
    <cellStyle name="Normal 2 2 23 5 5" xfId="13561"/>
    <cellStyle name="Normal 2 2 23 6" xfId="13562"/>
    <cellStyle name="Normal 2 2 23 6 2" xfId="13563"/>
    <cellStyle name="Normal 2 2 23 6 3" xfId="13564"/>
    <cellStyle name="Normal 2 2 23 6 4" xfId="13565"/>
    <cellStyle name="Normal 2 2 23 6 5" xfId="13566"/>
    <cellStyle name="Normal 2 2 23 7" xfId="13567"/>
    <cellStyle name="Normal 2 2 23 7 2" xfId="13568"/>
    <cellStyle name="Normal 2 2 23 7 3" xfId="13569"/>
    <cellStyle name="Normal 2 2 23 7 4" xfId="13570"/>
    <cellStyle name="Normal 2 2 23 7 5" xfId="13571"/>
    <cellStyle name="Normal 2 2 23 8" xfId="13572"/>
    <cellStyle name="Normal 2 2 23 8 2" xfId="13573"/>
    <cellStyle name="Normal 2 2 23 8 3" xfId="13574"/>
    <cellStyle name="Normal 2 2 23 8 4" xfId="13575"/>
    <cellStyle name="Normal 2 2 23 8 5" xfId="13576"/>
    <cellStyle name="Normal 2 2 23 9" xfId="13577"/>
    <cellStyle name="Normal 2 2 24" xfId="13578"/>
    <cellStyle name="Normal 2 2 24 10" xfId="13579"/>
    <cellStyle name="Normal 2 2 24 11" xfId="13580"/>
    <cellStyle name="Normal 2 2 24 12" xfId="13581"/>
    <cellStyle name="Normal 2 2 24 13" xfId="13582"/>
    <cellStyle name="Normal 2 2 24 14" xfId="13583"/>
    <cellStyle name="Normal 2 2 24 2" xfId="13584"/>
    <cellStyle name="Normal 2 2 24 2 2" xfId="13585"/>
    <cellStyle name="Normal 2 2 24 2 3" xfId="13586"/>
    <cellStyle name="Normal 2 2 24 2 4" xfId="13587"/>
    <cellStyle name="Normal 2 2 24 2 5" xfId="13588"/>
    <cellStyle name="Normal 2 2 24 3" xfId="13589"/>
    <cellStyle name="Normal 2 2 24 3 2" xfId="13590"/>
    <cellStyle name="Normal 2 2 24 3 3" xfId="13591"/>
    <cellStyle name="Normal 2 2 24 3 4" xfId="13592"/>
    <cellStyle name="Normal 2 2 24 3 5" xfId="13593"/>
    <cellStyle name="Normal 2 2 24 4" xfId="13594"/>
    <cellStyle name="Normal 2 2 24 4 2" xfId="13595"/>
    <cellStyle name="Normal 2 2 24 4 3" xfId="13596"/>
    <cellStyle name="Normal 2 2 24 4 4" xfId="13597"/>
    <cellStyle name="Normal 2 2 24 4 5" xfId="13598"/>
    <cellStyle name="Normal 2 2 24 5" xfId="13599"/>
    <cellStyle name="Normal 2 2 24 5 2" xfId="13600"/>
    <cellStyle name="Normal 2 2 24 5 3" xfId="13601"/>
    <cellStyle name="Normal 2 2 24 5 4" xfId="13602"/>
    <cellStyle name="Normal 2 2 24 5 5" xfId="13603"/>
    <cellStyle name="Normal 2 2 24 6" xfId="13604"/>
    <cellStyle name="Normal 2 2 24 6 2" xfId="13605"/>
    <cellStyle name="Normal 2 2 24 6 3" xfId="13606"/>
    <cellStyle name="Normal 2 2 24 6 4" xfId="13607"/>
    <cellStyle name="Normal 2 2 24 6 5" xfId="13608"/>
    <cellStyle name="Normal 2 2 24 7" xfId="13609"/>
    <cellStyle name="Normal 2 2 24 7 2" xfId="13610"/>
    <cellStyle name="Normal 2 2 24 7 3" xfId="13611"/>
    <cellStyle name="Normal 2 2 24 7 4" xfId="13612"/>
    <cellStyle name="Normal 2 2 24 7 5" xfId="13613"/>
    <cellStyle name="Normal 2 2 24 8" xfId="13614"/>
    <cellStyle name="Normal 2 2 24 8 2" xfId="13615"/>
    <cellStyle name="Normal 2 2 24 8 3" xfId="13616"/>
    <cellStyle name="Normal 2 2 24 8 4" xfId="13617"/>
    <cellStyle name="Normal 2 2 24 8 5" xfId="13618"/>
    <cellStyle name="Normal 2 2 24 9" xfId="13619"/>
    <cellStyle name="Normal 2 2 25" xfId="13620"/>
    <cellStyle name="Normal 2 2 25 10" xfId="13621"/>
    <cellStyle name="Normal 2 2 25 11" xfId="13622"/>
    <cellStyle name="Normal 2 2 25 12" xfId="13623"/>
    <cellStyle name="Normal 2 2 25 13" xfId="13624"/>
    <cellStyle name="Normal 2 2 25 14" xfId="13625"/>
    <cellStyle name="Normal 2 2 25 2" xfId="13626"/>
    <cellStyle name="Normal 2 2 25 2 2" xfId="13627"/>
    <cellStyle name="Normal 2 2 25 2 3" xfId="13628"/>
    <cellStyle name="Normal 2 2 25 2 4" xfId="13629"/>
    <cellStyle name="Normal 2 2 25 2 5" xfId="13630"/>
    <cellStyle name="Normal 2 2 25 3" xfId="13631"/>
    <cellStyle name="Normal 2 2 25 3 2" xfId="13632"/>
    <cellStyle name="Normal 2 2 25 3 3" xfId="13633"/>
    <cellStyle name="Normal 2 2 25 3 4" xfId="13634"/>
    <cellStyle name="Normal 2 2 25 3 5" xfId="13635"/>
    <cellStyle name="Normal 2 2 25 4" xfId="13636"/>
    <cellStyle name="Normal 2 2 25 4 2" xfId="13637"/>
    <cellStyle name="Normal 2 2 25 4 3" xfId="13638"/>
    <cellStyle name="Normal 2 2 25 4 4" xfId="13639"/>
    <cellStyle name="Normal 2 2 25 4 5" xfId="13640"/>
    <cellStyle name="Normal 2 2 25 5" xfId="13641"/>
    <cellStyle name="Normal 2 2 25 5 2" xfId="13642"/>
    <cellStyle name="Normal 2 2 25 5 3" xfId="13643"/>
    <cellStyle name="Normal 2 2 25 5 4" xfId="13644"/>
    <cellStyle name="Normal 2 2 25 5 5" xfId="13645"/>
    <cellStyle name="Normal 2 2 25 6" xfId="13646"/>
    <cellStyle name="Normal 2 2 25 6 2" xfId="13647"/>
    <cellStyle name="Normal 2 2 25 6 3" xfId="13648"/>
    <cellStyle name="Normal 2 2 25 6 4" xfId="13649"/>
    <cellStyle name="Normal 2 2 25 6 5" xfId="13650"/>
    <cellStyle name="Normal 2 2 25 7" xfId="13651"/>
    <cellStyle name="Normal 2 2 25 7 2" xfId="13652"/>
    <cellStyle name="Normal 2 2 25 7 3" xfId="13653"/>
    <cellStyle name="Normal 2 2 25 7 4" xfId="13654"/>
    <cellStyle name="Normal 2 2 25 7 5" xfId="13655"/>
    <cellStyle name="Normal 2 2 25 8" xfId="13656"/>
    <cellStyle name="Normal 2 2 25 8 2" xfId="13657"/>
    <cellStyle name="Normal 2 2 25 8 3" xfId="13658"/>
    <cellStyle name="Normal 2 2 25 8 4" xfId="13659"/>
    <cellStyle name="Normal 2 2 25 8 5" xfId="13660"/>
    <cellStyle name="Normal 2 2 25 9" xfId="13661"/>
    <cellStyle name="Normal 2 2 26" xfId="13662"/>
    <cellStyle name="Normal 2 2 26 10" xfId="13663"/>
    <cellStyle name="Normal 2 2 26 11" xfId="13664"/>
    <cellStyle name="Normal 2 2 26 12" xfId="13665"/>
    <cellStyle name="Normal 2 2 26 13" xfId="13666"/>
    <cellStyle name="Normal 2 2 26 14" xfId="13667"/>
    <cellStyle name="Normal 2 2 26 2" xfId="13668"/>
    <cellStyle name="Normal 2 2 26 2 2" xfId="13669"/>
    <cellStyle name="Normal 2 2 26 2 3" xfId="13670"/>
    <cellStyle name="Normal 2 2 26 2 4" xfId="13671"/>
    <cellStyle name="Normal 2 2 26 2 5" xfId="13672"/>
    <cellStyle name="Normal 2 2 26 3" xfId="13673"/>
    <cellStyle name="Normal 2 2 26 3 2" xfId="13674"/>
    <cellStyle name="Normal 2 2 26 3 3" xfId="13675"/>
    <cellStyle name="Normal 2 2 26 3 4" xfId="13676"/>
    <cellStyle name="Normal 2 2 26 3 5" xfId="13677"/>
    <cellStyle name="Normal 2 2 26 4" xfId="13678"/>
    <cellStyle name="Normal 2 2 26 4 2" xfId="13679"/>
    <cellStyle name="Normal 2 2 26 4 3" xfId="13680"/>
    <cellStyle name="Normal 2 2 26 4 4" xfId="13681"/>
    <cellStyle name="Normal 2 2 26 4 5" xfId="13682"/>
    <cellStyle name="Normal 2 2 26 5" xfId="13683"/>
    <cellStyle name="Normal 2 2 26 5 2" xfId="13684"/>
    <cellStyle name="Normal 2 2 26 5 3" xfId="13685"/>
    <cellStyle name="Normal 2 2 26 5 4" xfId="13686"/>
    <cellStyle name="Normal 2 2 26 5 5" xfId="13687"/>
    <cellStyle name="Normal 2 2 26 6" xfId="13688"/>
    <cellStyle name="Normal 2 2 26 6 2" xfId="13689"/>
    <cellStyle name="Normal 2 2 26 6 3" xfId="13690"/>
    <cellStyle name="Normal 2 2 26 6 4" xfId="13691"/>
    <cellStyle name="Normal 2 2 26 6 5" xfId="13692"/>
    <cellStyle name="Normal 2 2 26 7" xfId="13693"/>
    <cellStyle name="Normal 2 2 26 7 2" xfId="13694"/>
    <cellStyle name="Normal 2 2 26 7 3" xfId="13695"/>
    <cellStyle name="Normal 2 2 26 7 4" xfId="13696"/>
    <cellStyle name="Normal 2 2 26 7 5" xfId="13697"/>
    <cellStyle name="Normal 2 2 26 8" xfId="13698"/>
    <cellStyle name="Normal 2 2 26 8 2" xfId="13699"/>
    <cellStyle name="Normal 2 2 26 8 3" xfId="13700"/>
    <cellStyle name="Normal 2 2 26 8 4" xfId="13701"/>
    <cellStyle name="Normal 2 2 26 8 5" xfId="13702"/>
    <cellStyle name="Normal 2 2 26 9" xfId="13703"/>
    <cellStyle name="Normal 2 2 27" xfId="13704"/>
    <cellStyle name="Normal 2 2 27 10" xfId="13705"/>
    <cellStyle name="Normal 2 2 27 11" xfId="13706"/>
    <cellStyle name="Normal 2 2 27 12" xfId="13707"/>
    <cellStyle name="Normal 2 2 27 13" xfId="13708"/>
    <cellStyle name="Normal 2 2 27 2" xfId="13709"/>
    <cellStyle name="Normal 2 2 27 2 2" xfId="13710"/>
    <cellStyle name="Normal 2 2 27 2 3" xfId="13711"/>
    <cellStyle name="Normal 2 2 27 2 4" xfId="13712"/>
    <cellStyle name="Normal 2 2 27 2 5" xfId="13713"/>
    <cellStyle name="Normal 2 2 27 3" xfId="13714"/>
    <cellStyle name="Normal 2 2 27 3 2" xfId="13715"/>
    <cellStyle name="Normal 2 2 27 3 3" xfId="13716"/>
    <cellStyle name="Normal 2 2 27 3 4" xfId="13717"/>
    <cellStyle name="Normal 2 2 27 3 5" xfId="13718"/>
    <cellStyle name="Normal 2 2 27 4" xfId="13719"/>
    <cellStyle name="Normal 2 2 27 4 2" xfId="13720"/>
    <cellStyle name="Normal 2 2 27 4 3" xfId="13721"/>
    <cellStyle name="Normal 2 2 27 4 4" xfId="13722"/>
    <cellStyle name="Normal 2 2 27 4 5" xfId="13723"/>
    <cellStyle name="Normal 2 2 27 5" xfId="13724"/>
    <cellStyle name="Normal 2 2 27 5 2" xfId="13725"/>
    <cellStyle name="Normal 2 2 27 5 3" xfId="13726"/>
    <cellStyle name="Normal 2 2 27 5 4" xfId="13727"/>
    <cellStyle name="Normal 2 2 27 5 5" xfId="13728"/>
    <cellStyle name="Normal 2 2 27 6" xfId="13729"/>
    <cellStyle name="Normal 2 2 27 6 2" xfId="13730"/>
    <cellStyle name="Normal 2 2 27 6 3" xfId="13731"/>
    <cellStyle name="Normal 2 2 27 6 4" xfId="13732"/>
    <cellStyle name="Normal 2 2 27 6 5" xfId="13733"/>
    <cellStyle name="Normal 2 2 27 7" xfId="13734"/>
    <cellStyle name="Normal 2 2 27 7 2" xfId="13735"/>
    <cellStyle name="Normal 2 2 27 7 3" xfId="13736"/>
    <cellStyle name="Normal 2 2 27 7 4" xfId="13737"/>
    <cellStyle name="Normal 2 2 27 7 5" xfId="13738"/>
    <cellStyle name="Normal 2 2 27 8" xfId="13739"/>
    <cellStyle name="Normal 2 2 27 8 2" xfId="13740"/>
    <cellStyle name="Normal 2 2 27 8 3" xfId="13741"/>
    <cellStyle name="Normal 2 2 27 8 4" xfId="13742"/>
    <cellStyle name="Normal 2 2 27 8 5" xfId="13743"/>
    <cellStyle name="Normal 2 2 27 9" xfId="13744"/>
    <cellStyle name="Normal 2 2 28" xfId="13745"/>
    <cellStyle name="Normal 2 2 28 10" xfId="13746"/>
    <cellStyle name="Normal 2 2 28 11" xfId="13747"/>
    <cellStyle name="Normal 2 2 28 12" xfId="13748"/>
    <cellStyle name="Normal 2 2 28 13" xfId="13749"/>
    <cellStyle name="Normal 2 2 28 2" xfId="13750"/>
    <cellStyle name="Normal 2 2 28 2 2" xfId="13751"/>
    <cellStyle name="Normal 2 2 28 2 3" xfId="13752"/>
    <cellStyle name="Normal 2 2 28 2 4" xfId="13753"/>
    <cellStyle name="Normal 2 2 28 2 5" xfId="13754"/>
    <cellStyle name="Normal 2 2 28 3" xfId="13755"/>
    <cellStyle name="Normal 2 2 28 3 2" xfId="13756"/>
    <cellStyle name="Normal 2 2 28 3 3" xfId="13757"/>
    <cellStyle name="Normal 2 2 28 3 4" xfId="13758"/>
    <cellStyle name="Normal 2 2 28 3 5" xfId="13759"/>
    <cellStyle name="Normal 2 2 28 4" xfId="13760"/>
    <cellStyle name="Normal 2 2 28 4 2" xfId="13761"/>
    <cellStyle name="Normal 2 2 28 4 3" xfId="13762"/>
    <cellStyle name="Normal 2 2 28 4 4" xfId="13763"/>
    <cellStyle name="Normal 2 2 28 4 5" xfId="13764"/>
    <cellStyle name="Normal 2 2 28 5" xfId="13765"/>
    <cellStyle name="Normal 2 2 28 5 2" xfId="13766"/>
    <cellStyle name="Normal 2 2 28 5 3" xfId="13767"/>
    <cellStyle name="Normal 2 2 28 5 4" xfId="13768"/>
    <cellStyle name="Normal 2 2 28 5 5" xfId="13769"/>
    <cellStyle name="Normal 2 2 28 6" xfId="13770"/>
    <cellStyle name="Normal 2 2 28 6 2" xfId="13771"/>
    <cellStyle name="Normal 2 2 28 6 3" xfId="13772"/>
    <cellStyle name="Normal 2 2 28 6 4" xfId="13773"/>
    <cellStyle name="Normal 2 2 28 6 5" xfId="13774"/>
    <cellStyle name="Normal 2 2 28 7" xfId="13775"/>
    <cellStyle name="Normal 2 2 28 7 2" xfId="13776"/>
    <cellStyle name="Normal 2 2 28 7 3" xfId="13777"/>
    <cellStyle name="Normal 2 2 28 7 4" xfId="13778"/>
    <cellStyle name="Normal 2 2 28 7 5" xfId="13779"/>
    <cellStyle name="Normal 2 2 28 8" xfId="13780"/>
    <cellStyle name="Normal 2 2 28 8 2" xfId="13781"/>
    <cellStyle name="Normal 2 2 28 8 3" xfId="13782"/>
    <cellStyle name="Normal 2 2 28 8 4" xfId="13783"/>
    <cellStyle name="Normal 2 2 28 8 5" xfId="13784"/>
    <cellStyle name="Normal 2 2 28 9" xfId="13785"/>
    <cellStyle name="Normal 2 2 29" xfId="13786"/>
    <cellStyle name="Normal 2 2 29 10" xfId="13787"/>
    <cellStyle name="Normal 2 2 29 11" xfId="13788"/>
    <cellStyle name="Normal 2 2 29 12" xfId="13789"/>
    <cellStyle name="Normal 2 2 29 13" xfId="13790"/>
    <cellStyle name="Normal 2 2 29 2" xfId="13791"/>
    <cellStyle name="Normal 2 2 29 2 2" xfId="13792"/>
    <cellStyle name="Normal 2 2 29 2 3" xfId="13793"/>
    <cellStyle name="Normal 2 2 29 2 4" xfId="13794"/>
    <cellStyle name="Normal 2 2 29 2 5" xfId="13795"/>
    <cellStyle name="Normal 2 2 29 3" xfId="13796"/>
    <cellStyle name="Normal 2 2 29 3 2" xfId="13797"/>
    <cellStyle name="Normal 2 2 29 3 3" xfId="13798"/>
    <cellStyle name="Normal 2 2 29 3 4" xfId="13799"/>
    <cellStyle name="Normal 2 2 29 3 5" xfId="13800"/>
    <cellStyle name="Normal 2 2 29 4" xfId="13801"/>
    <cellStyle name="Normal 2 2 29 4 2" xfId="13802"/>
    <cellStyle name="Normal 2 2 29 4 3" xfId="13803"/>
    <cellStyle name="Normal 2 2 29 4 4" xfId="13804"/>
    <cellStyle name="Normal 2 2 29 4 5" xfId="13805"/>
    <cellStyle name="Normal 2 2 29 5" xfId="13806"/>
    <cellStyle name="Normal 2 2 29 5 2" xfId="13807"/>
    <cellStyle name="Normal 2 2 29 5 3" xfId="13808"/>
    <cellStyle name="Normal 2 2 29 5 4" xfId="13809"/>
    <cellStyle name="Normal 2 2 29 5 5" xfId="13810"/>
    <cellStyle name="Normal 2 2 29 6" xfId="13811"/>
    <cellStyle name="Normal 2 2 29 6 2" xfId="13812"/>
    <cellStyle name="Normal 2 2 29 6 3" xfId="13813"/>
    <cellStyle name="Normal 2 2 29 6 4" xfId="13814"/>
    <cellStyle name="Normal 2 2 29 6 5" xfId="13815"/>
    <cellStyle name="Normal 2 2 29 7" xfId="13816"/>
    <cellStyle name="Normal 2 2 29 7 2" xfId="13817"/>
    <cellStyle name="Normal 2 2 29 7 3" xfId="13818"/>
    <cellStyle name="Normal 2 2 29 7 4" xfId="13819"/>
    <cellStyle name="Normal 2 2 29 7 5" xfId="13820"/>
    <cellStyle name="Normal 2 2 29 8" xfId="13821"/>
    <cellStyle name="Normal 2 2 29 8 2" xfId="13822"/>
    <cellStyle name="Normal 2 2 29 8 3" xfId="13823"/>
    <cellStyle name="Normal 2 2 29 8 4" xfId="13824"/>
    <cellStyle name="Normal 2 2 29 8 5" xfId="13825"/>
    <cellStyle name="Normal 2 2 29 9" xfId="13826"/>
    <cellStyle name="Normal 2 2 3" xfId="258"/>
    <cellStyle name="Normal 2 2 3 10" xfId="13828"/>
    <cellStyle name="Normal 2 2 3 10 10" xfId="13829"/>
    <cellStyle name="Normal 2 2 3 10 11" xfId="13830"/>
    <cellStyle name="Normal 2 2 3 10 12" xfId="13831"/>
    <cellStyle name="Normal 2 2 3 10 13" xfId="13832"/>
    <cellStyle name="Normal 2 2 3 10 14" xfId="13833"/>
    <cellStyle name="Normal 2 2 3 10 2" xfId="13834"/>
    <cellStyle name="Normal 2 2 3 10 2 2" xfId="13835"/>
    <cellStyle name="Normal 2 2 3 10 2 3" xfId="13836"/>
    <cellStyle name="Normal 2 2 3 10 2 4" xfId="13837"/>
    <cellStyle name="Normal 2 2 3 10 2 5" xfId="13838"/>
    <cellStyle name="Normal 2 2 3 10 3" xfId="13839"/>
    <cellStyle name="Normal 2 2 3 10 3 2" xfId="13840"/>
    <cellStyle name="Normal 2 2 3 10 3 3" xfId="13841"/>
    <cellStyle name="Normal 2 2 3 10 3 4" xfId="13842"/>
    <cellStyle name="Normal 2 2 3 10 3 5" xfId="13843"/>
    <cellStyle name="Normal 2 2 3 10 4" xfId="13844"/>
    <cellStyle name="Normal 2 2 3 10 4 2" xfId="13845"/>
    <cellStyle name="Normal 2 2 3 10 4 3" xfId="13846"/>
    <cellStyle name="Normal 2 2 3 10 4 4" xfId="13847"/>
    <cellStyle name="Normal 2 2 3 10 4 5" xfId="13848"/>
    <cellStyle name="Normal 2 2 3 10 5" xfId="13849"/>
    <cellStyle name="Normal 2 2 3 10 5 2" xfId="13850"/>
    <cellStyle name="Normal 2 2 3 10 5 3" xfId="13851"/>
    <cellStyle name="Normal 2 2 3 10 5 4" xfId="13852"/>
    <cellStyle name="Normal 2 2 3 10 5 5" xfId="13853"/>
    <cellStyle name="Normal 2 2 3 10 6" xfId="13854"/>
    <cellStyle name="Normal 2 2 3 10 6 2" xfId="13855"/>
    <cellStyle name="Normal 2 2 3 10 6 3" xfId="13856"/>
    <cellStyle name="Normal 2 2 3 10 6 4" xfId="13857"/>
    <cellStyle name="Normal 2 2 3 10 6 5" xfId="13858"/>
    <cellStyle name="Normal 2 2 3 10 7" xfId="13859"/>
    <cellStyle name="Normal 2 2 3 10 7 2" xfId="13860"/>
    <cellStyle name="Normal 2 2 3 10 7 3" xfId="13861"/>
    <cellStyle name="Normal 2 2 3 10 7 4" xfId="13862"/>
    <cellStyle name="Normal 2 2 3 10 7 5" xfId="13863"/>
    <cellStyle name="Normal 2 2 3 10 8" xfId="13864"/>
    <cellStyle name="Normal 2 2 3 10 8 2" xfId="13865"/>
    <cellStyle name="Normal 2 2 3 10 8 3" xfId="13866"/>
    <cellStyle name="Normal 2 2 3 10 8 4" xfId="13867"/>
    <cellStyle name="Normal 2 2 3 10 8 5" xfId="13868"/>
    <cellStyle name="Normal 2 2 3 10 9" xfId="13869"/>
    <cellStyle name="Normal 2 2 3 11" xfId="13870"/>
    <cellStyle name="Normal 2 2 3 11 10" xfId="13871"/>
    <cellStyle name="Normal 2 2 3 11 11" xfId="13872"/>
    <cellStyle name="Normal 2 2 3 11 12" xfId="13873"/>
    <cellStyle name="Normal 2 2 3 11 13" xfId="13874"/>
    <cellStyle name="Normal 2 2 3 11 14" xfId="13875"/>
    <cellStyle name="Normal 2 2 3 11 2" xfId="13876"/>
    <cellStyle name="Normal 2 2 3 11 2 2" xfId="13877"/>
    <cellStyle name="Normal 2 2 3 11 2 3" xfId="13878"/>
    <cellStyle name="Normal 2 2 3 11 2 4" xfId="13879"/>
    <cellStyle name="Normal 2 2 3 11 2 5" xfId="13880"/>
    <cellStyle name="Normal 2 2 3 11 3" xfId="13881"/>
    <cellStyle name="Normal 2 2 3 11 3 2" xfId="13882"/>
    <cellStyle name="Normal 2 2 3 11 3 3" xfId="13883"/>
    <cellStyle name="Normal 2 2 3 11 3 4" xfId="13884"/>
    <cellStyle name="Normal 2 2 3 11 3 5" xfId="13885"/>
    <cellStyle name="Normal 2 2 3 11 4" xfId="13886"/>
    <cellStyle name="Normal 2 2 3 11 4 2" xfId="13887"/>
    <cellStyle name="Normal 2 2 3 11 4 3" xfId="13888"/>
    <cellStyle name="Normal 2 2 3 11 4 4" xfId="13889"/>
    <cellStyle name="Normal 2 2 3 11 4 5" xfId="13890"/>
    <cellStyle name="Normal 2 2 3 11 5" xfId="13891"/>
    <cellStyle name="Normal 2 2 3 11 5 2" xfId="13892"/>
    <cellStyle name="Normal 2 2 3 11 5 3" xfId="13893"/>
    <cellStyle name="Normal 2 2 3 11 5 4" xfId="13894"/>
    <cellStyle name="Normal 2 2 3 11 5 5" xfId="13895"/>
    <cellStyle name="Normal 2 2 3 11 6" xfId="13896"/>
    <cellStyle name="Normal 2 2 3 11 6 2" xfId="13897"/>
    <cellStyle name="Normal 2 2 3 11 6 3" xfId="13898"/>
    <cellStyle name="Normal 2 2 3 11 6 4" xfId="13899"/>
    <cellStyle name="Normal 2 2 3 11 6 5" xfId="13900"/>
    <cellStyle name="Normal 2 2 3 11 7" xfId="13901"/>
    <cellStyle name="Normal 2 2 3 11 7 2" xfId="13902"/>
    <cellStyle name="Normal 2 2 3 11 7 3" xfId="13903"/>
    <cellStyle name="Normal 2 2 3 11 7 4" xfId="13904"/>
    <cellStyle name="Normal 2 2 3 11 7 5" xfId="13905"/>
    <cellStyle name="Normal 2 2 3 11 8" xfId="13906"/>
    <cellStyle name="Normal 2 2 3 11 8 2" xfId="13907"/>
    <cellStyle name="Normal 2 2 3 11 8 3" xfId="13908"/>
    <cellStyle name="Normal 2 2 3 11 8 4" xfId="13909"/>
    <cellStyle name="Normal 2 2 3 11 8 5" xfId="13910"/>
    <cellStyle name="Normal 2 2 3 11 9" xfId="13911"/>
    <cellStyle name="Normal 2 2 3 12" xfId="13912"/>
    <cellStyle name="Normal 2 2 3 12 10" xfId="13913"/>
    <cellStyle name="Normal 2 2 3 12 11" xfId="13914"/>
    <cellStyle name="Normal 2 2 3 12 12" xfId="13915"/>
    <cellStyle name="Normal 2 2 3 12 13" xfId="13916"/>
    <cellStyle name="Normal 2 2 3 12 14" xfId="13917"/>
    <cellStyle name="Normal 2 2 3 12 2" xfId="13918"/>
    <cellStyle name="Normal 2 2 3 12 2 2" xfId="13919"/>
    <cellStyle name="Normal 2 2 3 12 2 3" xfId="13920"/>
    <cellStyle name="Normal 2 2 3 12 2 4" xfId="13921"/>
    <cellStyle name="Normal 2 2 3 12 2 5" xfId="13922"/>
    <cellStyle name="Normal 2 2 3 12 3" xfId="13923"/>
    <cellStyle name="Normal 2 2 3 12 3 2" xfId="13924"/>
    <cellStyle name="Normal 2 2 3 12 3 3" xfId="13925"/>
    <cellStyle name="Normal 2 2 3 12 3 4" xfId="13926"/>
    <cellStyle name="Normal 2 2 3 12 3 5" xfId="13927"/>
    <cellStyle name="Normal 2 2 3 12 4" xfId="13928"/>
    <cellStyle name="Normal 2 2 3 12 4 2" xfId="13929"/>
    <cellStyle name="Normal 2 2 3 12 4 3" xfId="13930"/>
    <cellStyle name="Normal 2 2 3 12 4 4" xfId="13931"/>
    <cellStyle name="Normal 2 2 3 12 4 5" xfId="13932"/>
    <cellStyle name="Normal 2 2 3 12 5" xfId="13933"/>
    <cellStyle name="Normal 2 2 3 12 5 2" xfId="13934"/>
    <cellStyle name="Normal 2 2 3 12 5 3" xfId="13935"/>
    <cellStyle name="Normal 2 2 3 12 5 4" xfId="13936"/>
    <cellStyle name="Normal 2 2 3 12 5 5" xfId="13937"/>
    <cellStyle name="Normal 2 2 3 12 6" xfId="13938"/>
    <cellStyle name="Normal 2 2 3 12 6 2" xfId="13939"/>
    <cellStyle name="Normal 2 2 3 12 6 3" xfId="13940"/>
    <cellStyle name="Normal 2 2 3 12 6 4" xfId="13941"/>
    <cellStyle name="Normal 2 2 3 12 6 5" xfId="13942"/>
    <cellStyle name="Normal 2 2 3 12 7" xfId="13943"/>
    <cellStyle name="Normal 2 2 3 12 7 2" xfId="13944"/>
    <cellStyle name="Normal 2 2 3 12 7 3" xfId="13945"/>
    <cellStyle name="Normal 2 2 3 12 7 4" xfId="13946"/>
    <cellStyle name="Normal 2 2 3 12 7 5" xfId="13947"/>
    <cellStyle name="Normal 2 2 3 12 8" xfId="13948"/>
    <cellStyle name="Normal 2 2 3 12 8 2" xfId="13949"/>
    <cellStyle name="Normal 2 2 3 12 8 3" xfId="13950"/>
    <cellStyle name="Normal 2 2 3 12 8 4" xfId="13951"/>
    <cellStyle name="Normal 2 2 3 12 8 5" xfId="13952"/>
    <cellStyle name="Normal 2 2 3 12 9" xfId="13953"/>
    <cellStyle name="Normal 2 2 3 13" xfId="13954"/>
    <cellStyle name="Normal 2 2 3 13 10" xfId="13955"/>
    <cellStyle name="Normal 2 2 3 13 11" xfId="13956"/>
    <cellStyle name="Normal 2 2 3 13 12" xfId="13957"/>
    <cellStyle name="Normal 2 2 3 13 13" xfId="13958"/>
    <cellStyle name="Normal 2 2 3 13 14" xfId="13959"/>
    <cellStyle name="Normal 2 2 3 13 2" xfId="13960"/>
    <cellStyle name="Normal 2 2 3 13 2 2" xfId="13961"/>
    <cellStyle name="Normal 2 2 3 13 2 3" xfId="13962"/>
    <cellStyle name="Normal 2 2 3 13 2 4" xfId="13963"/>
    <cellStyle name="Normal 2 2 3 13 2 5" xfId="13964"/>
    <cellStyle name="Normal 2 2 3 13 3" xfId="13965"/>
    <cellStyle name="Normal 2 2 3 13 3 2" xfId="13966"/>
    <cellStyle name="Normal 2 2 3 13 3 3" xfId="13967"/>
    <cellStyle name="Normal 2 2 3 13 3 4" xfId="13968"/>
    <cellStyle name="Normal 2 2 3 13 3 5" xfId="13969"/>
    <cellStyle name="Normal 2 2 3 13 4" xfId="13970"/>
    <cellStyle name="Normal 2 2 3 13 4 2" xfId="13971"/>
    <cellStyle name="Normal 2 2 3 13 4 3" xfId="13972"/>
    <cellStyle name="Normal 2 2 3 13 4 4" xfId="13973"/>
    <cellStyle name="Normal 2 2 3 13 4 5" xfId="13974"/>
    <cellStyle name="Normal 2 2 3 13 5" xfId="13975"/>
    <cellStyle name="Normal 2 2 3 13 5 2" xfId="13976"/>
    <cellStyle name="Normal 2 2 3 13 5 3" xfId="13977"/>
    <cellStyle name="Normal 2 2 3 13 5 4" xfId="13978"/>
    <cellStyle name="Normal 2 2 3 13 5 5" xfId="13979"/>
    <cellStyle name="Normal 2 2 3 13 6" xfId="13980"/>
    <cellStyle name="Normal 2 2 3 13 6 2" xfId="13981"/>
    <cellStyle name="Normal 2 2 3 13 6 3" xfId="13982"/>
    <cellStyle name="Normal 2 2 3 13 6 4" xfId="13983"/>
    <cellStyle name="Normal 2 2 3 13 6 5" xfId="13984"/>
    <cellStyle name="Normal 2 2 3 13 7" xfId="13985"/>
    <cellStyle name="Normal 2 2 3 13 7 2" xfId="13986"/>
    <cellStyle name="Normal 2 2 3 13 7 3" xfId="13987"/>
    <cellStyle name="Normal 2 2 3 13 7 4" xfId="13988"/>
    <cellStyle name="Normal 2 2 3 13 7 5" xfId="13989"/>
    <cellStyle name="Normal 2 2 3 13 8" xfId="13990"/>
    <cellStyle name="Normal 2 2 3 13 8 2" xfId="13991"/>
    <cellStyle name="Normal 2 2 3 13 8 3" xfId="13992"/>
    <cellStyle name="Normal 2 2 3 13 8 4" xfId="13993"/>
    <cellStyle name="Normal 2 2 3 13 8 5" xfId="13994"/>
    <cellStyle name="Normal 2 2 3 13 9" xfId="13995"/>
    <cellStyle name="Normal 2 2 3 14" xfId="13996"/>
    <cellStyle name="Normal 2 2 3 14 10" xfId="13997"/>
    <cellStyle name="Normal 2 2 3 14 11" xfId="13998"/>
    <cellStyle name="Normal 2 2 3 14 12" xfId="13999"/>
    <cellStyle name="Normal 2 2 3 14 13" xfId="14000"/>
    <cellStyle name="Normal 2 2 3 14 14" xfId="14001"/>
    <cellStyle name="Normal 2 2 3 14 2" xfId="14002"/>
    <cellStyle name="Normal 2 2 3 14 2 2" xfId="14003"/>
    <cellStyle name="Normal 2 2 3 14 2 3" xfId="14004"/>
    <cellStyle name="Normal 2 2 3 14 2 4" xfId="14005"/>
    <cellStyle name="Normal 2 2 3 14 2 5" xfId="14006"/>
    <cellStyle name="Normal 2 2 3 14 3" xfId="14007"/>
    <cellStyle name="Normal 2 2 3 14 3 2" xfId="14008"/>
    <cellStyle name="Normal 2 2 3 14 3 3" xfId="14009"/>
    <cellStyle name="Normal 2 2 3 14 3 4" xfId="14010"/>
    <cellStyle name="Normal 2 2 3 14 3 5" xfId="14011"/>
    <cellStyle name="Normal 2 2 3 14 4" xfId="14012"/>
    <cellStyle name="Normal 2 2 3 14 4 2" xfId="14013"/>
    <cellStyle name="Normal 2 2 3 14 4 3" xfId="14014"/>
    <cellStyle name="Normal 2 2 3 14 4 4" xfId="14015"/>
    <cellStyle name="Normal 2 2 3 14 4 5" xfId="14016"/>
    <cellStyle name="Normal 2 2 3 14 5" xfId="14017"/>
    <cellStyle name="Normal 2 2 3 14 5 2" xfId="14018"/>
    <cellStyle name="Normal 2 2 3 14 5 3" xfId="14019"/>
    <cellStyle name="Normal 2 2 3 14 5 4" xfId="14020"/>
    <cellStyle name="Normal 2 2 3 14 5 5" xfId="14021"/>
    <cellStyle name="Normal 2 2 3 14 6" xfId="14022"/>
    <cellStyle name="Normal 2 2 3 14 6 2" xfId="14023"/>
    <cellStyle name="Normal 2 2 3 14 6 3" xfId="14024"/>
    <cellStyle name="Normal 2 2 3 14 6 4" xfId="14025"/>
    <cellStyle name="Normal 2 2 3 14 6 5" xfId="14026"/>
    <cellStyle name="Normal 2 2 3 14 7" xfId="14027"/>
    <cellStyle name="Normal 2 2 3 14 7 2" xfId="14028"/>
    <cellStyle name="Normal 2 2 3 14 7 3" xfId="14029"/>
    <cellStyle name="Normal 2 2 3 14 7 4" xfId="14030"/>
    <cellStyle name="Normal 2 2 3 14 7 5" xfId="14031"/>
    <cellStyle name="Normal 2 2 3 14 8" xfId="14032"/>
    <cellStyle name="Normal 2 2 3 14 8 2" xfId="14033"/>
    <cellStyle name="Normal 2 2 3 14 8 3" xfId="14034"/>
    <cellStyle name="Normal 2 2 3 14 8 4" xfId="14035"/>
    <cellStyle name="Normal 2 2 3 14 8 5" xfId="14036"/>
    <cellStyle name="Normal 2 2 3 14 9" xfId="14037"/>
    <cellStyle name="Normal 2 2 3 15" xfId="14038"/>
    <cellStyle name="Normal 2 2 3 15 10" xfId="14039"/>
    <cellStyle name="Normal 2 2 3 15 11" xfId="14040"/>
    <cellStyle name="Normal 2 2 3 15 12" xfId="14041"/>
    <cellStyle name="Normal 2 2 3 15 13" xfId="14042"/>
    <cellStyle name="Normal 2 2 3 15 14" xfId="14043"/>
    <cellStyle name="Normal 2 2 3 15 2" xfId="14044"/>
    <cellStyle name="Normal 2 2 3 15 2 2" xfId="14045"/>
    <cellStyle name="Normal 2 2 3 15 2 3" xfId="14046"/>
    <cellStyle name="Normal 2 2 3 15 2 4" xfId="14047"/>
    <cellStyle name="Normal 2 2 3 15 2 5" xfId="14048"/>
    <cellStyle name="Normal 2 2 3 15 3" xfId="14049"/>
    <cellStyle name="Normal 2 2 3 15 3 2" xfId="14050"/>
    <cellStyle name="Normal 2 2 3 15 3 3" xfId="14051"/>
    <cellStyle name="Normal 2 2 3 15 3 4" xfId="14052"/>
    <cellStyle name="Normal 2 2 3 15 3 5" xfId="14053"/>
    <cellStyle name="Normal 2 2 3 15 4" xfId="14054"/>
    <cellStyle name="Normal 2 2 3 15 4 2" xfId="14055"/>
    <cellStyle name="Normal 2 2 3 15 4 3" xfId="14056"/>
    <cellStyle name="Normal 2 2 3 15 4 4" xfId="14057"/>
    <cellStyle name="Normal 2 2 3 15 4 5" xfId="14058"/>
    <cellStyle name="Normal 2 2 3 15 5" xfId="14059"/>
    <cellStyle name="Normal 2 2 3 15 5 2" xfId="14060"/>
    <cellStyle name="Normal 2 2 3 15 5 3" xfId="14061"/>
    <cellStyle name="Normal 2 2 3 15 5 4" xfId="14062"/>
    <cellStyle name="Normal 2 2 3 15 5 5" xfId="14063"/>
    <cellStyle name="Normal 2 2 3 15 6" xfId="14064"/>
    <cellStyle name="Normal 2 2 3 15 6 2" xfId="14065"/>
    <cellStyle name="Normal 2 2 3 15 6 3" xfId="14066"/>
    <cellStyle name="Normal 2 2 3 15 6 4" xfId="14067"/>
    <cellStyle name="Normal 2 2 3 15 6 5" xfId="14068"/>
    <cellStyle name="Normal 2 2 3 15 7" xfId="14069"/>
    <cellStyle name="Normal 2 2 3 15 7 2" xfId="14070"/>
    <cellStyle name="Normal 2 2 3 15 7 3" xfId="14071"/>
    <cellStyle name="Normal 2 2 3 15 7 4" xfId="14072"/>
    <cellStyle name="Normal 2 2 3 15 7 5" xfId="14073"/>
    <cellStyle name="Normal 2 2 3 15 8" xfId="14074"/>
    <cellStyle name="Normal 2 2 3 15 8 2" xfId="14075"/>
    <cellStyle name="Normal 2 2 3 15 8 3" xfId="14076"/>
    <cellStyle name="Normal 2 2 3 15 8 4" xfId="14077"/>
    <cellStyle name="Normal 2 2 3 15 8 5" xfId="14078"/>
    <cellStyle name="Normal 2 2 3 15 9" xfId="14079"/>
    <cellStyle name="Normal 2 2 3 16" xfId="14080"/>
    <cellStyle name="Normal 2 2 3 16 10" xfId="14081"/>
    <cellStyle name="Normal 2 2 3 16 11" xfId="14082"/>
    <cellStyle name="Normal 2 2 3 16 12" xfId="14083"/>
    <cellStyle name="Normal 2 2 3 16 13" xfId="14084"/>
    <cellStyle name="Normal 2 2 3 16 14" xfId="14085"/>
    <cellStyle name="Normal 2 2 3 16 2" xfId="14086"/>
    <cellStyle name="Normal 2 2 3 16 2 2" xfId="14087"/>
    <cellStyle name="Normal 2 2 3 16 2 3" xfId="14088"/>
    <cellStyle name="Normal 2 2 3 16 2 4" xfId="14089"/>
    <cellStyle name="Normal 2 2 3 16 2 5" xfId="14090"/>
    <cellStyle name="Normal 2 2 3 16 3" xfId="14091"/>
    <cellStyle name="Normal 2 2 3 16 3 2" xfId="14092"/>
    <cellStyle name="Normal 2 2 3 16 3 3" xfId="14093"/>
    <cellStyle name="Normal 2 2 3 16 3 4" xfId="14094"/>
    <cellStyle name="Normal 2 2 3 16 3 5" xfId="14095"/>
    <cellStyle name="Normal 2 2 3 16 4" xfId="14096"/>
    <cellStyle name="Normal 2 2 3 16 4 2" xfId="14097"/>
    <cellStyle name="Normal 2 2 3 16 4 3" xfId="14098"/>
    <cellStyle name="Normal 2 2 3 16 4 4" xfId="14099"/>
    <cellStyle name="Normal 2 2 3 16 4 5" xfId="14100"/>
    <cellStyle name="Normal 2 2 3 16 5" xfId="14101"/>
    <cellStyle name="Normal 2 2 3 16 5 2" xfId="14102"/>
    <cellStyle name="Normal 2 2 3 16 5 3" xfId="14103"/>
    <cellStyle name="Normal 2 2 3 16 5 4" xfId="14104"/>
    <cellStyle name="Normal 2 2 3 16 5 5" xfId="14105"/>
    <cellStyle name="Normal 2 2 3 16 6" xfId="14106"/>
    <cellStyle name="Normal 2 2 3 16 6 2" xfId="14107"/>
    <cellStyle name="Normal 2 2 3 16 6 3" xfId="14108"/>
    <cellStyle name="Normal 2 2 3 16 6 4" xfId="14109"/>
    <cellStyle name="Normal 2 2 3 16 6 5" xfId="14110"/>
    <cellStyle name="Normal 2 2 3 16 7" xfId="14111"/>
    <cellStyle name="Normal 2 2 3 16 7 2" xfId="14112"/>
    <cellStyle name="Normal 2 2 3 16 7 3" xfId="14113"/>
    <cellStyle name="Normal 2 2 3 16 7 4" xfId="14114"/>
    <cellStyle name="Normal 2 2 3 16 7 5" xfId="14115"/>
    <cellStyle name="Normal 2 2 3 16 8" xfId="14116"/>
    <cellStyle name="Normal 2 2 3 16 8 2" xfId="14117"/>
    <cellStyle name="Normal 2 2 3 16 8 3" xfId="14118"/>
    <cellStyle name="Normal 2 2 3 16 8 4" xfId="14119"/>
    <cellStyle name="Normal 2 2 3 16 8 5" xfId="14120"/>
    <cellStyle name="Normal 2 2 3 16 9" xfId="14121"/>
    <cellStyle name="Normal 2 2 3 17" xfId="14122"/>
    <cellStyle name="Normal 2 2 3 17 10" xfId="14123"/>
    <cellStyle name="Normal 2 2 3 17 11" xfId="14124"/>
    <cellStyle name="Normal 2 2 3 17 12" xfId="14125"/>
    <cellStyle name="Normal 2 2 3 17 13" xfId="14126"/>
    <cellStyle name="Normal 2 2 3 17 14" xfId="14127"/>
    <cellStyle name="Normal 2 2 3 17 2" xfId="14128"/>
    <cellStyle name="Normal 2 2 3 17 2 2" xfId="14129"/>
    <cellStyle name="Normal 2 2 3 17 2 3" xfId="14130"/>
    <cellStyle name="Normal 2 2 3 17 2 4" xfId="14131"/>
    <cellStyle name="Normal 2 2 3 17 2 5" xfId="14132"/>
    <cellStyle name="Normal 2 2 3 17 3" xfId="14133"/>
    <cellStyle name="Normal 2 2 3 17 3 2" xfId="14134"/>
    <cellStyle name="Normal 2 2 3 17 3 3" xfId="14135"/>
    <cellStyle name="Normal 2 2 3 17 3 4" xfId="14136"/>
    <cellStyle name="Normal 2 2 3 17 3 5" xfId="14137"/>
    <cellStyle name="Normal 2 2 3 17 4" xfId="14138"/>
    <cellStyle name="Normal 2 2 3 17 4 2" xfId="14139"/>
    <cellStyle name="Normal 2 2 3 17 4 3" xfId="14140"/>
    <cellStyle name="Normal 2 2 3 17 4 4" xfId="14141"/>
    <cellStyle name="Normal 2 2 3 17 4 5" xfId="14142"/>
    <cellStyle name="Normal 2 2 3 17 5" xfId="14143"/>
    <cellStyle name="Normal 2 2 3 17 5 2" xfId="14144"/>
    <cellStyle name="Normal 2 2 3 17 5 3" xfId="14145"/>
    <cellStyle name="Normal 2 2 3 17 5 4" xfId="14146"/>
    <cellStyle name="Normal 2 2 3 17 5 5" xfId="14147"/>
    <cellStyle name="Normal 2 2 3 17 6" xfId="14148"/>
    <cellStyle name="Normal 2 2 3 17 6 2" xfId="14149"/>
    <cellStyle name="Normal 2 2 3 17 6 3" xfId="14150"/>
    <cellStyle name="Normal 2 2 3 17 6 4" xfId="14151"/>
    <cellStyle name="Normal 2 2 3 17 6 5" xfId="14152"/>
    <cellStyle name="Normal 2 2 3 17 7" xfId="14153"/>
    <cellStyle name="Normal 2 2 3 17 7 2" xfId="14154"/>
    <cellStyle name="Normal 2 2 3 17 7 3" xfId="14155"/>
    <cellStyle name="Normal 2 2 3 17 7 4" xfId="14156"/>
    <cellStyle name="Normal 2 2 3 17 7 5" xfId="14157"/>
    <cellStyle name="Normal 2 2 3 17 8" xfId="14158"/>
    <cellStyle name="Normal 2 2 3 17 8 2" xfId="14159"/>
    <cellStyle name="Normal 2 2 3 17 8 3" xfId="14160"/>
    <cellStyle name="Normal 2 2 3 17 8 4" xfId="14161"/>
    <cellStyle name="Normal 2 2 3 17 8 5" xfId="14162"/>
    <cellStyle name="Normal 2 2 3 17 9" xfId="14163"/>
    <cellStyle name="Normal 2 2 3 18" xfId="14164"/>
    <cellStyle name="Normal 2 2 3 18 10" xfId="14165"/>
    <cellStyle name="Normal 2 2 3 18 11" xfId="14166"/>
    <cellStyle name="Normal 2 2 3 18 12" xfId="14167"/>
    <cellStyle name="Normal 2 2 3 18 13" xfId="14168"/>
    <cellStyle name="Normal 2 2 3 18 14" xfId="14169"/>
    <cellStyle name="Normal 2 2 3 18 2" xfId="14170"/>
    <cellStyle name="Normal 2 2 3 18 2 2" xfId="14171"/>
    <cellStyle name="Normal 2 2 3 18 2 3" xfId="14172"/>
    <cellStyle name="Normal 2 2 3 18 2 4" xfId="14173"/>
    <cellStyle name="Normal 2 2 3 18 2 5" xfId="14174"/>
    <cellStyle name="Normal 2 2 3 18 3" xfId="14175"/>
    <cellStyle name="Normal 2 2 3 18 3 2" xfId="14176"/>
    <cellStyle name="Normal 2 2 3 18 3 3" xfId="14177"/>
    <cellStyle name="Normal 2 2 3 18 3 4" xfId="14178"/>
    <cellStyle name="Normal 2 2 3 18 3 5" xfId="14179"/>
    <cellStyle name="Normal 2 2 3 18 4" xfId="14180"/>
    <cellStyle name="Normal 2 2 3 18 4 2" xfId="14181"/>
    <cellStyle name="Normal 2 2 3 18 4 3" xfId="14182"/>
    <cellStyle name="Normal 2 2 3 18 4 4" xfId="14183"/>
    <cellStyle name="Normal 2 2 3 18 4 5" xfId="14184"/>
    <cellStyle name="Normal 2 2 3 18 5" xfId="14185"/>
    <cellStyle name="Normal 2 2 3 18 5 2" xfId="14186"/>
    <cellStyle name="Normal 2 2 3 18 5 3" xfId="14187"/>
    <cellStyle name="Normal 2 2 3 18 5 4" xfId="14188"/>
    <cellStyle name="Normal 2 2 3 18 5 5" xfId="14189"/>
    <cellStyle name="Normal 2 2 3 18 6" xfId="14190"/>
    <cellStyle name="Normal 2 2 3 18 6 2" xfId="14191"/>
    <cellStyle name="Normal 2 2 3 18 6 3" xfId="14192"/>
    <cellStyle name="Normal 2 2 3 18 6 4" xfId="14193"/>
    <cellStyle name="Normal 2 2 3 18 6 5" xfId="14194"/>
    <cellStyle name="Normal 2 2 3 18 7" xfId="14195"/>
    <cellStyle name="Normal 2 2 3 18 7 2" xfId="14196"/>
    <cellStyle name="Normal 2 2 3 18 7 3" xfId="14197"/>
    <cellStyle name="Normal 2 2 3 18 7 4" xfId="14198"/>
    <cellStyle name="Normal 2 2 3 18 7 5" xfId="14199"/>
    <cellStyle name="Normal 2 2 3 18 8" xfId="14200"/>
    <cellStyle name="Normal 2 2 3 18 8 2" xfId="14201"/>
    <cellStyle name="Normal 2 2 3 18 8 3" xfId="14202"/>
    <cellStyle name="Normal 2 2 3 18 8 4" xfId="14203"/>
    <cellStyle name="Normal 2 2 3 18 8 5" xfId="14204"/>
    <cellStyle name="Normal 2 2 3 18 9" xfId="14205"/>
    <cellStyle name="Normal 2 2 3 19" xfId="14206"/>
    <cellStyle name="Normal 2 2 3 19 10" xfId="14207"/>
    <cellStyle name="Normal 2 2 3 19 11" xfId="14208"/>
    <cellStyle name="Normal 2 2 3 19 12" xfId="14209"/>
    <cellStyle name="Normal 2 2 3 19 13" xfId="14210"/>
    <cellStyle name="Normal 2 2 3 19 14" xfId="14211"/>
    <cellStyle name="Normal 2 2 3 19 2" xfId="14212"/>
    <cellStyle name="Normal 2 2 3 19 2 2" xfId="14213"/>
    <cellStyle name="Normal 2 2 3 19 2 3" xfId="14214"/>
    <cellStyle name="Normal 2 2 3 19 2 4" xfId="14215"/>
    <cellStyle name="Normal 2 2 3 19 2 5" xfId="14216"/>
    <cellStyle name="Normal 2 2 3 19 3" xfId="14217"/>
    <cellStyle name="Normal 2 2 3 19 3 2" xfId="14218"/>
    <cellStyle name="Normal 2 2 3 19 3 3" xfId="14219"/>
    <cellStyle name="Normal 2 2 3 19 3 4" xfId="14220"/>
    <cellStyle name="Normal 2 2 3 19 3 5" xfId="14221"/>
    <cellStyle name="Normal 2 2 3 19 4" xfId="14222"/>
    <cellStyle name="Normal 2 2 3 19 4 2" xfId="14223"/>
    <cellStyle name="Normal 2 2 3 19 4 3" xfId="14224"/>
    <cellStyle name="Normal 2 2 3 19 4 4" xfId="14225"/>
    <cellStyle name="Normal 2 2 3 19 4 5" xfId="14226"/>
    <cellStyle name="Normal 2 2 3 19 5" xfId="14227"/>
    <cellStyle name="Normal 2 2 3 19 5 2" xfId="14228"/>
    <cellStyle name="Normal 2 2 3 19 5 3" xfId="14229"/>
    <cellStyle name="Normal 2 2 3 19 5 4" xfId="14230"/>
    <cellStyle name="Normal 2 2 3 19 5 5" xfId="14231"/>
    <cellStyle name="Normal 2 2 3 19 6" xfId="14232"/>
    <cellStyle name="Normal 2 2 3 19 6 2" xfId="14233"/>
    <cellStyle name="Normal 2 2 3 19 6 3" xfId="14234"/>
    <cellStyle name="Normal 2 2 3 19 6 4" xfId="14235"/>
    <cellStyle name="Normal 2 2 3 19 6 5" xfId="14236"/>
    <cellStyle name="Normal 2 2 3 19 7" xfId="14237"/>
    <cellStyle name="Normal 2 2 3 19 7 2" xfId="14238"/>
    <cellStyle name="Normal 2 2 3 19 7 3" xfId="14239"/>
    <cellStyle name="Normal 2 2 3 19 7 4" xfId="14240"/>
    <cellStyle name="Normal 2 2 3 19 7 5" xfId="14241"/>
    <cellStyle name="Normal 2 2 3 19 8" xfId="14242"/>
    <cellStyle name="Normal 2 2 3 19 8 2" xfId="14243"/>
    <cellStyle name="Normal 2 2 3 19 8 3" xfId="14244"/>
    <cellStyle name="Normal 2 2 3 19 8 4" xfId="14245"/>
    <cellStyle name="Normal 2 2 3 19 8 5" xfId="14246"/>
    <cellStyle name="Normal 2 2 3 19 9" xfId="14247"/>
    <cellStyle name="Normal 2 2 3 2" xfId="14248"/>
    <cellStyle name="Normal 2 2 3 2 10" xfId="14249"/>
    <cellStyle name="Normal 2 2 3 2 11" xfId="14250"/>
    <cellStyle name="Normal 2 2 3 2 12" xfId="14251"/>
    <cellStyle name="Normal 2 2 3 2 13" xfId="14252"/>
    <cellStyle name="Normal 2 2 3 2 14" xfId="14253"/>
    <cellStyle name="Normal 2 2 3 2 2" xfId="14254"/>
    <cellStyle name="Normal 2 2 3 2 2 2" xfId="14255"/>
    <cellStyle name="Normal 2 2 3 2 2 3" xfId="14256"/>
    <cellStyle name="Normal 2 2 3 2 2 4" xfId="14257"/>
    <cellStyle name="Normal 2 2 3 2 2 5" xfId="14258"/>
    <cellStyle name="Normal 2 2 3 2 3" xfId="14259"/>
    <cellStyle name="Normal 2 2 3 2 3 2" xfId="14260"/>
    <cellStyle name="Normal 2 2 3 2 3 3" xfId="14261"/>
    <cellStyle name="Normal 2 2 3 2 3 4" xfId="14262"/>
    <cellStyle name="Normal 2 2 3 2 3 5" xfId="14263"/>
    <cellStyle name="Normal 2 2 3 2 4" xfId="14264"/>
    <cellStyle name="Normal 2 2 3 2 4 2" xfId="14265"/>
    <cellStyle name="Normal 2 2 3 2 4 3" xfId="14266"/>
    <cellStyle name="Normal 2 2 3 2 4 4" xfId="14267"/>
    <cellStyle name="Normal 2 2 3 2 4 5" xfId="14268"/>
    <cellStyle name="Normal 2 2 3 2 5" xfId="14269"/>
    <cellStyle name="Normal 2 2 3 2 5 2" xfId="14270"/>
    <cellStyle name="Normal 2 2 3 2 5 3" xfId="14271"/>
    <cellStyle name="Normal 2 2 3 2 5 4" xfId="14272"/>
    <cellStyle name="Normal 2 2 3 2 5 5" xfId="14273"/>
    <cellStyle name="Normal 2 2 3 2 6" xfId="14274"/>
    <cellStyle name="Normal 2 2 3 2 6 2" xfId="14275"/>
    <cellStyle name="Normal 2 2 3 2 6 3" xfId="14276"/>
    <cellStyle name="Normal 2 2 3 2 6 4" xfId="14277"/>
    <cellStyle name="Normal 2 2 3 2 6 5" xfId="14278"/>
    <cellStyle name="Normal 2 2 3 2 7" xfId="14279"/>
    <cellStyle name="Normal 2 2 3 2 7 2" xfId="14280"/>
    <cellStyle name="Normal 2 2 3 2 7 3" xfId="14281"/>
    <cellStyle name="Normal 2 2 3 2 7 4" xfId="14282"/>
    <cellStyle name="Normal 2 2 3 2 7 5" xfId="14283"/>
    <cellStyle name="Normal 2 2 3 2 8" xfId="14284"/>
    <cellStyle name="Normal 2 2 3 2 8 2" xfId="14285"/>
    <cellStyle name="Normal 2 2 3 2 8 3" xfId="14286"/>
    <cellStyle name="Normal 2 2 3 2 8 4" xfId="14287"/>
    <cellStyle name="Normal 2 2 3 2 8 5" xfId="14288"/>
    <cellStyle name="Normal 2 2 3 2 9" xfId="14289"/>
    <cellStyle name="Normal 2 2 3 20" xfId="14290"/>
    <cellStyle name="Normal 2 2 3 20 10" xfId="14291"/>
    <cellStyle name="Normal 2 2 3 20 11" xfId="14292"/>
    <cellStyle name="Normal 2 2 3 20 12" xfId="14293"/>
    <cellStyle name="Normal 2 2 3 20 13" xfId="14294"/>
    <cellStyle name="Normal 2 2 3 20 2" xfId="14295"/>
    <cellStyle name="Normal 2 2 3 20 2 2" xfId="14296"/>
    <cellStyle name="Normal 2 2 3 20 2 3" xfId="14297"/>
    <cellStyle name="Normal 2 2 3 20 2 4" xfId="14298"/>
    <cellStyle name="Normal 2 2 3 20 2 5" xfId="14299"/>
    <cellStyle name="Normal 2 2 3 20 3" xfId="14300"/>
    <cellStyle name="Normal 2 2 3 20 3 2" xfId="14301"/>
    <cellStyle name="Normal 2 2 3 20 3 3" xfId="14302"/>
    <cellStyle name="Normal 2 2 3 20 3 4" xfId="14303"/>
    <cellStyle name="Normal 2 2 3 20 3 5" xfId="14304"/>
    <cellStyle name="Normal 2 2 3 20 4" xfId="14305"/>
    <cellStyle name="Normal 2 2 3 20 4 2" xfId="14306"/>
    <cellStyle name="Normal 2 2 3 20 4 3" xfId="14307"/>
    <cellStyle name="Normal 2 2 3 20 4 4" xfId="14308"/>
    <cellStyle name="Normal 2 2 3 20 4 5" xfId="14309"/>
    <cellStyle name="Normal 2 2 3 20 5" xfId="14310"/>
    <cellStyle name="Normal 2 2 3 20 5 2" xfId="14311"/>
    <cellStyle name="Normal 2 2 3 20 5 3" xfId="14312"/>
    <cellStyle name="Normal 2 2 3 20 5 4" xfId="14313"/>
    <cellStyle name="Normal 2 2 3 20 5 5" xfId="14314"/>
    <cellStyle name="Normal 2 2 3 20 6" xfId="14315"/>
    <cellStyle name="Normal 2 2 3 20 6 2" xfId="14316"/>
    <cellStyle name="Normal 2 2 3 20 6 3" xfId="14317"/>
    <cellStyle name="Normal 2 2 3 20 6 4" xfId="14318"/>
    <cellStyle name="Normal 2 2 3 20 6 5" xfId="14319"/>
    <cellStyle name="Normal 2 2 3 20 7" xfId="14320"/>
    <cellStyle name="Normal 2 2 3 20 7 2" xfId="14321"/>
    <cellStyle name="Normal 2 2 3 20 7 3" xfId="14322"/>
    <cellStyle name="Normal 2 2 3 20 7 4" xfId="14323"/>
    <cellStyle name="Normal 2 2 3 20 7 5" xfId="14324"/>
    <cellStyle name="Normal 2 2 3 20 8" xfId="14325"/>
    <cellStyle name="Normal 2 2 3 20 8 2" xfId="14326"/>
    <cellStyle name="Normal 2 2 3 20 8 3" xfId="14327"/>
    <cellStyle name="Normal 2 2 3 20 8 4" xfId="14328"/>
    <cellStyle name="Normal 2 2 3 20 8 5" xfId="14329"/>
    <cellStyle name="Normal 2 2 3 20 9" xfId="14330"/>
    <cellStyle name="Normal 2 2 3 21" xfId="14331"/>
    <cellStyle name="Normal 2 2 3 21 10" xfId="14332"/>
    <cellStyle name="Normal 2 2 3 21 11" xfId="14333"/>
    <cellStyle name="Normal 2 2 3 21 12" xfId="14334"/>
    <cellStyle name="Normal 2 2 3 21 13" xfId="14335"/>
    <cellStyle name="Normal 2 2 3 21 2" xfId="14336"/>
    <cellStyle name="Normal 2 2 3 21 2 2" xfId="14337"/>
    <cellStyle name="Normal 2 2 3 21 2 3" xfId="14338"/>
    <cellStyle name="Normal 2 2 3 21 2 4" xfId="14339"/>
    <cellStyle name="Normal 2 2 3 21 2 5" xfId="14340"/>
    <cellStyle name="Normal 2 2 3 21 3" xfId="14341"/>
    <cellStyle name="Normal 2 2 3 21 3 2" xfId="14342"/>
    <cellStyle name="Normal 2 2 3 21 3 3" xfId="14343"/>
    <cellStyle name="Normal 2 2 3 21 3 4" xfId="14344"/>
    <cellStyle name="Normal 2 2 3 21 3 5" xfId="14345"/>
    <cellStyle name="Normal 2 2 3 21 4" xfId="14346"/>
    <cellStyle name="Normal 2 2 3 21 4 2" xfId="14347"/>
    <cellStyle name="Normal 2 2 3 21 4 3" xfId="14348"/>
    <cellStyle name="Normal 2 2 3 21 4 4" xfId="14349"/>
    <cellStyle name="Normal 2 2 3 21 4 5" xfId="14350"/>
    <cellStyle name="Normal 2 2 3 21 5" xfId="14351"/>
    <cellStyle name="Normal 2 2 3 21 5 2" xfId="14352"/>
    <cellStyle name="Normal 2 2 3 21 5 3" xfId="14353"/>
    <cellStyle name="Normal 2 2 3 21 5 4" xfId="14354"/>
    <cellStyle name="Normal 2 2 3 21 5 5" xfId="14355"/>
    <cellStyle name="Normal 2 2 3 21 6" xfId="14356"/>
    <cellStyle name="Normal 2 2 3 21 6 2" xfId="14357"/>
    <cellStyle name="Normal 2 2 3 21 6 3" xfId="14358"/>
    <cellStyle name="Normal 2 2 3 21 6 4" xfId="14359"/>
    <cellStyle name="Normal 2 2 3 21 6 5" xfId="14360"/>
    <cellStyle name="Normal 2 2 3 21 7" xfId="14361"/>
    <cellStyle name="Normal 2 2 3 21 7 2" xfId="14362"/>
    <cellStyle name="Normal 2 2 3 21 7 3" xfId="14363"/>
    <cellStyle name="Normal 2 2 3 21 7 4" xfId="14364"/>
    <cellStyle name="Normal 2 2 3 21 7 5" xfId="14365"/>
    <cellStyle name="Normal 2 2 3 21 8" xfId="14366"/>
    <cellStyle name="Normal 2 2 3 21 8 2" xfId="14367"/>
    <cellStyle name="Normal 2 2 3 21 8 3" xfId="14368"/>
    <cellStyle name="Normal 2 2 3 21 8 4" xfId="14369"/>
    <cellStyle name="Normal 2 2 3 21 8 5" xfId="14370"/>
    <cellStyle name="Normal 2 2 3 21 9" xfId="14371"/>
    <cellStyle name="Normal 2 2 3 22" xfId="14372"/>
    <cellStyle name="Normal 2 2 3 22 10" xfId="14373"/>
    <cellStyle name="Normal 2 2 3 22 11" xfId="14374"/>
    <cellStyle name="Normal 2 2 3 22 12" xfId="14375"/>
    <cellStyle name="Normal 2 2 3 22 13" xfId="14376"/>
    <cellStyle name="Normal 2 2 3 22 2" xfId="14377"/>
    <cellStyle name="Normal 2 2 3 22 2 2" xfId="14378"/>
    <cellStyle name="Normal 2 2 3 22 2 3" xfId="14379"/>
    <cellStyle name="Normal 2 2 3 22 2 4" xfId="14380"/>
    <cellStyle name="Normal 2 2 3 22 2 5" xfId="14381"/>
    <cellStyle name="Normal 2 2 3 22 3" xfId="14382"/>
    <cellStyle name="Normal 2 2 3 22 3 2" xfId="14383"/>
    <cellStyle name="Normal 2 2 3 22 3 3" xfId="14384"/>
    <cellStyle name="Normal 2 2 3 22 3 4" xfId="14385"/>
    <cellStyle name="Normal 2 2 3 22 3 5" xfId="14386"/>
    <cellStyle name="Normal 2 2 3 22 4" xfId="14387"/>
    <cellStyle name="Normal 2 2 3 22 4 2" xfId="14388"/>
    <cellStyle name="Normal 2 2 3 22 4 3" xfId="14389"/>
    <cellStyle name="Normal 2 2 3 22 4 4" xfId="14390"/>
    <cellStyle name="Normal 2 2 3 22 4 5" xfId="14391"/>
    <cellStyle name="Normal 2 2 3 22 5" xfId="14392"/>
    <cellStyle name="Normal 2 2 3 22 5 2" xfId="14393"/>
    <cellStyle name="Normal 2 2 3 22 5 3" xfId="14394"/>
    <cellStyle name="Normal 2 2 3 22 5 4" xfId="14395"/>
    <cellStyle name="Normal 2 2 3 22 5 5" xfId="14396"/>
    <cellStyle name="Normal 2 2 3 22 6" xfId="14397"/>
    <cellStyle name="Normal 2 2 3 22 6 2" xfId="14398"/>
    <cellStyle name="Normal 2 2 3 22 6 3" xfId="14399"/>
    <cellStyle name="Normal 2 2 3 22 6 4" xfId="14400"/>
    <cellStyle name="Normal 2 2 3 22 6 5" xfId="14401"/>
    <cellStyle name="Normal 2 2 3 22 7" xfId="14402"/>
    <cellStyle name="Normal 2 2 3 22 7 2" xfId="14403"/>
    <cellStyle name="Normal 2 2 3 22 7 3" xfId="14404"/>
    <cellStyle name="Normal 2 2 3 22 7 4" xfId="14405"/>
    <cellStyle name="Normal 2 2 3 22 7 5" xfId="14406"/>
    <cellStyle name="Normal 2 2 3 22 8" xfId="14407"/>
    <cellStyle name="Normal 2 2 3 22 8 2" xfId="14408"/>
    <cellStyle name="Normal 2 2 3 22 8 3" xfId="14409"/>
    <cellStyle name="Normal 2 2 3 22 8 4" xfId="14410"/>
    <cellStyle name="Normal 2 2 3 22 8 5" xfId="14411"/>
    <cellStyle name="Normal 2 2 3 22 9" xfId="14412"/>
    <cellStyle name="Normal 2 2 3 23" xfId="14413"/>
    <cellStyle name="Normal 2 2 3 23 10" xfId="14414"/>
    <cellStyle name="Normal 2 2 3 23 11" xfId="14415"/>
    <cellStyle name="Normal 2 2 3 23 12" xfId="14416"/>
    <cellStyle name="Normal 2 2 3 23 13" xfId="14417"/>
    <cellStyle name="Normal 2 2 3 23 2" xfId="14418"/>
    <cellStyle name="Normal 2 2 3 23 2 2" xfId="14419"/>
    <cellStyle name="Normal 2 2 3 23 2 3" xfId="14420"/>
    <cellStyle name="Normal 2 2 3 23 2 4" xfId="14421"/>
    <cellStyle name="Normal 2 2 3 23 2 5" xfId="14422"/>
    <cellStyle name="Normal 2 2 3 23 3" xfId="14423"/>
    <cellStyle name="Normal 2 2 3 23 3 2" xfId="14424"/>
    <cellStyle name="Normal 2 2 3 23 3 3" xfId="14425"/>
    <cellStyle name="Normal 2 2 3 23 3 4" xfId="14426"/>
    <cellStyle name="Normal 2 2 3 23 3 5" xfId="14427"/>
    <cellStyle name="Normal 2 2 3 23 4" xfId="14428"/>
    <cellStyle name="Normal 2 2 3 23 4 2" xfId="14429"/>
    <cellStyle name="Normal 2 2 3 23 4 3" xfId="14430"/>
    <cellStyle name="Normal 2 2 3 23 4 4" xfId="14431"/>
    <cellStyle name="Normal 2 2 3 23 4 5" xfId="14432"/>
    <cellStyle name="Normal 2 2 3 23 5" xfId="14433"/>
    <cellStyle name="Normal 2 2 3 23 5 2" xfId="14434"/>
    <cellStyle name="Normal 2 2 3 23 5 3" xfId="14435"/>
    <cellStyle name="Normal 2 2 3 23 5 4" xfId="14436"/>
    <cellStyle name="Normal 2 2 3 23 5 5" xfId="14437"/>
    <cellStyle name="Normal 2 2 3 23 6" xfId="14438"/>
    <cellStyle name="Normal 2 2 3 23 6 2" xfId="14439"/>
    <cellStyle name="Normal 2 2 3 23 6 3" xfId="14440"/>
    <cellStyle name="Normal 2 2 3 23 6 4" xfId="14441"/>
    <cellStyle name="Normal 2 2 3 23 6 5" xfId="14442"/>
    <cellStyle name="Normal 2 2 3 23 7" xfId="14443"/>
    <cellStyle name="Normal 2 2 3 23 7 2" xfId="14444"/>
    <cellStyle name="Normal 2 2 3 23 7 3" xfId="14445"/>
    <cellStyle name="Normal 2 2 3 23 7 4" xfId="14446"/>
    <cellStyle name="Normal 2 2 3 23 7 5" xfId="14447"/>
    <cellStyle name="Normal 2 2 3 23 8" xfId="14448"/>
    <cellStyle name="Normal 2 2 3 23 8 2" xfId="14449"/>
    <cellStyle name="Normal 2 2 3 23 8 3" xfId="14450"/>
    <cellStyle name="Normal 2 2 3 23 8 4" xfId="14451"/>
    <cellStyle name="Normal 2 2 3 23 8 5" xfId="14452"/>
    <cellStyle name="Normal 2 2 3 23 9" xfId="14453"/>
    <cellStyle name="Normal 2 2 3 24" xfId="14454"/>
    <cellStyle name="Normal 2 2 3 24 10" xfId="14455"/>
    <cellStyle name="Normal 2 2 3 24 11" xfId="14456"/>
    <cellStyle name="Normal 2 2 3 24 12" xfId="14457"/>
    <cellStyle name="Normal 2 2 3 24 13" xfId="14458"/>
    <cellStyle name="Normal 2 2 3 24 2" xfId="14459"/>
    <cellStyle name="Normal 2 2 3 24 2 2" xfId="14460"/>
    <cellStyle name="Normal 2 2 3 24 2 3" xfId="14461"/>
    <cellStyle name="Normal 2 2 3 24 2 4" xfId="14462"/>
    <cellStyle name="Normal 2 2 3 24 2 5" xfId="14463"/>
    <cellStyle name="Normal 2 2 3 24 3" xfId="14464"/>
    <cellStyle name="Normal 2 2 3 24 3 2" xfId="14465"/>
    <cellStyle name="Normal 2 2 3 24 3 3" xfId="14466"/>
    <cellStyle name="Normal 2 2 3 24 3 4" xfId="14467"/>
    <cellStyle name="Normal 2 2 3 24 3 5" xfId="14468"/>
    <cellStyle name="Normal 2 2 3 24 4" xfId="14469"/>
    <cellStyle name="Normal 2 2 3 24 4 2" xfId="14470"/>
    <cellStyle name="Normal 2 2 3 24 4 3" xfId="14471"/>
    <cellStyle name="Normal 2 2 3 24 4 4" xfId="14472"/>
    <cellStyle name="Normal 2 2 3 24 4 5" xfId="14473"/>
    <cellStyle name="Normal 2 2 3 24 5" xfId="14474"/>
    <cellStyle name="Normal 2 2 3 24 5 2" xfId="14475"/>
    <cellStyle name="Normal 2 2 3 24 5 3" xfId="14476"/>
    <cellStyle name="Normal 2 2 3 24 5 4" xfId="14477"/>
    <cellStyle name="Normal 2 2 3 24 5 5" xfId="14478"/>
    <cellStyle name="Normal 2 2 3 24 6" xfId="14479"/>
    <cellStyle name="Normal 2 2 3 24 6 2" xfId="14480"/>
    <cellStyle name="Normal 2 2 3 24 6 3" xfId="14481"/>
    <cellStyle name="Normal 2 2 3 24 6 4" xfId="14482"/>
    <cellStyle name="Normal 2 2 3 24 6 5" xfId="14483"/>
    <cellStyle name="Normal 2 2 3 24 7" xfId="14484"/>
    <cellStyle name="Normal 2 2 3 24 7 2" xfId="14485"/>
    <cellStyle name="Normal 2 2 3 24 7 3" xfId="14486"/>
    <cellStyle name="Normal 2 2 3 24 7 4" xfId="14487"/>
    <cellStyle name="Normal 2 2 3 24 7 5" xfId="14488"/>
    <cellStyle name="Normal 2 2 3 24 8" xfId="14489"/>
    <cellStyle name="Normal 2 2 3 24 8 2" xfId="14490"/>
    <cellStyle name="Normal 2 2 3 24 8 3" xfId="14491"/>
    <cellStyle name="Normal 2 2 3 24 8 4" xfId="14492"/>
    <cellStyle name="Normal 2 2 3 24 8 5" xfId="14493"/>
    <cellStyle name="Normal 2 2 3 24 9" xfId="14494"/>
    <cellStyle name="Normal 2 2 3 25" xfId="14495"/>
    <cellStyle name="Normal 2 2 3 25 10" xfId="14496"/>
    <cellStyle name="Normal 2 2 3 25 11" xfId="14497"/>
    <cellStyle name="Normal 2 2 3 25 12" xfId="14498"/>
    <cellStyle name="Normal 2 2 3 25 13" xfId="14499"/>
    <cellStyle name="Normal 2 2 3 25 2" xfId="14500"/>
    <cellStyle name="Normal 2 2 3 25 2 2" xfId="14501"/>
    <cellStyle name="Normal 2 2 3 25 2 3" xfId="14502"/>
    <cellStyle name="Normal 2 2 3 25 2 4" xfId="14503"/>
    <cellStyle name="Normal 2 2 3 25 2 5" xfId="14504"/>
    <cellStyle name="Normal 2 2 3 25 3" xfId="14505"/>
    <cellStyle name="Normal 2 2 3 25 3 2" xfId="14506"/>
    <cellStyle name="Normal 2 2 3 25 3 3" xfId="14507"/>
    <cellStyle name="Normal 2 2 3 25 3 4" xfId="14508"/>
    <cellStyle name="Normal 2 2 3 25 3 5" xfId="14509"/>
    <cellStyle name="Normal 2 2 3 25 4" xfId="14510"/>
    <cellStyle name="Normal 2 2 3 25 4 2" xfId="14511"/>
    <cellStyle name="Normal 2 2 3 25 4 3" xfId="14512"/>
    <cellStyle name="Normal 2 2 3 25 4 4" xfId="14513"/>
    <cellStyle name="Normal 2 2 3 25 4 5" xfId="14514"/>
    <cellStyle name="Normal 2 2 3 25 5" xfId="14515"/>
    <cellStyle name="Normal 2 2 3 25 5 2" xfId="14516"/>
    <cellStyle name="Normal 2 2 3 25 5 3" xfId="14517"/>
    <cellStyle name="Normal 2 2 3 25 5 4" xfId="14518"/>
    <cellStyle name="Normal 2 2 3 25 5 5" xfId="14519"/>
    <cellStyle name="Normal 2 2 3 25 6" xfId="14520"/>
    <cellStyle name="Normal 2 2 3 25 6 2" xfId="14521"/>
    <cellStyle name="Normal 2 2 3 25 6 3" xfId="14522"/>
    <cellStyle name="Normal 2 2 3 25 6 4" xfId="14523"/>
    <cellStyle name="Normal 2 2 3 25 6 5" xfId="14524"/>
    <cellStyle name="Normal 2 2 3 25 7" xfId="14525"/>
    <cellStyle name="Normal 2 2 3 25 7 2" xfId="14526"/>
    <cellStyle name="Normal 2 2 3 25 7 3" xfId="14527"/>
    <cellStyle name="Normal 2 2 3 25 7 4" xfId="14528"/>
    <cellStyle name="Normal 2 2 3 25 7 5" xfId="14529"/>
    <cellStyle name="Normal 2 2 3 25 8" xfId="14530"/>
    <cellStyle name="Normal 2 2 3 25 8 2" xfId="14531"/>
    <cellStyle name="Normal 2 2 3 25 8 3" xfId="14532"/>
    <cellStyle name="Normal 2 2 3 25 8 4" xfId="14533"/>
    <cellStyle name="Normal 2 2 3 25 8 5" xfId="14534"/>
    <cellStyle name="Normal 2 2 3 25 9" xfId="14535"/>
    <cellStyle name="Normal 2 2 3 26" xfId="14536"/>
    <cellStyle name="Normal 2 2 3 26 10" xfId="14537"/>
    <cellStyle name="Normal 2 2 3 26 11" xfId="14538"/>
    <cellStyle name="Normal 2 2 3 26 12" xfId="14539"/>
    <cellStyle name="Normal 2 2 3 26 13" xfId="14540"/>
    <cellStyle name="Normal 2 2 3 26 2" xfId="14541"/>
    <cellStyle name="Normal 2 2 3 26 2 2" xfId="14542"/>
    <cellStyle name="Normal 2 2 3 26 2 3" xfId="14543"/>
    <cellStyle name="Normal 2 2 3 26 2 4" xfId="14544"/>
    <cellStyle name="Normal 2 2 3 26 2 5" xfId="14545"/>
    <cellStyle name="Normal 2 2 3 26 3" xfId="14546"/>
    <cellStyle name="Normal 2 2 3 26 3 2" xfId="14547"/>
    <cellStyle name="Normal 2 2 3 26 3 3" xfId="14548"/>
    <cellStyle name="Normal 2 2 3 26 3 4" xfId="14549"/>
    <cellStyle name="Normal 2 2 3 26 3 5" xfId="14550"/>
    <cellStyle name="Normal 2 2 3 26 4" xfId="14551"/>
    <cellStyle name="Normal 2 2 3 26 4 2" xfId="14552"/>
    <cellStyle name="Normal 2 2 3 26 4 3" xfId="14553"/>
    <cellStyle name="Normal 2 2 3 26 4 4" xfId="14554"/>
    <cellStyle name="Normal 2 2 3 26 4 5" xfId="14555"/>
    <cellStyle name="Normal 2 2 3 26 5" xfId="14556"/>
    <cellStyle name="Normal 2 2 3 26 5 2" xfId="14557"/>
    <cellStyle name="Normal 2 2 3 26 5 3" xfId="14558"/>
    <cellStyle name="Normal 2 2 3 26 5 4" xfId="14559"/>
    <cellStyle name="Normal 2 2 3 26 5 5" xfId="14560"/>
    <cellStyle name="Normal 2 2 3 26 6" xfId="14561"/>
    <cellStyle name="Normal 2 2 3 26 6 2" xfId="14562"/>
    <cellStyle name="Normal 2 2 3 26 6 3" xfId="14563"/>
    <cellStyle name="Normal 2 2 3 26 6 4" xfId="14564"/>
    <cellStyle name="Normal 2 2 3 26 6 5" xfId="14565"/>
    <cellStyle name="Normal 2 2 3 26 7" xfId="14566"/>
    <cellStyle name="Normal 2 2 3 26 7 2" xfId="14567"/>
    <cellStyle name="Normal 2 2 3 26 7 3" xfId="14568"/>
    <cellStyle name="Normal 2 2 3 26 7 4" xfId="14569"/>
    <cellStyle name="Normal 2 2 3 26 7 5" xfId="14570"/>
    <cellStyle name="Normal 2 2 3 26 8" xfId="14571"/>
    <cellStyle name="Normal 2 2 3 26 8 2" xfId="14572"/>
    <cellStyle name="Normal 2 2 3 26 8 3" xfId="14573"/>
    <cellStyle name="Normal 2 2 3 26 8 4" xfId="14574"/>
    <cellStyle name="Normal 2 2 3 26 8 5" xfId="14575"/>
    <cellStyle name="Normal 2 2 3 26 9" xfId="14576"/>
    <cellStyle name="Normal 2 2 3 27" xfId="14577"/>
    <cellStyle name="Normal 2 2 3 27 10" xfId="14578"/>
    <cellStyle name="Normal 2 2 3 27 11" xfId="14579"/>
    <cellStyle name="Normal 2 2 3 27 12" xfId="14580"/>
    <cellStyle name="Normal 2 2 3 27 13" xfId="14581"/>
    <cellStyle name="Normal 2 2 3 27 2" xfId="14582"/>
    <cellStyle name="Normal 2 2 3 27 2 2" xfId="14583"/>
    <cellStyle name="Normal 2 2 3 27 2 3" xfId="14584"/>
    <cellStyle name="Normal 2 2 3 27 2 4" xfId="14585"/>
    <cellStyle name="Normal 2 2 3 27 2 5" xfId="14586"/>
    <cellStyle name="Normal 2 2 3 27 3" xfId="14587"/>
    <cellStyle name="Normal 2 2 3 27 3 2" xfId="14588"/>
    <cellStyle name="Normal 2 2 3 27 3 3" xfId="14589"/>
    <cellStyle name="Normal 2 2 3 27 3 4" xfId="14590"/>
    <cellStyle name="Normal 2 2 3 27 3 5" xfId="14591"/>
    <cellStyle name="Normal 2 2 3 27 4" xfId="14592"/>
    <cellStyle name="Normal 2 2 3 27 4 2" xfId="14593"/>
    <cellStyle name="Normal 2 2 3 27 4 3" xfId="14594"/>
    <cellStyle name="Normal 2 2 3 27 4 4" xfId="14595"/>
    <cellStyle name="Normal 2 2 3 27 4 5" xfId="14596"/>
    <cellStyle name="Normal 2 2 3 27 5" xfId="14597"/>
    <cellStyle name="Normal 2 2 3 27 5 2" xfId="14598"/>
    <cellStyle name="Normal 2 2 3 27 5 3" xfId="14599"/>
    <cellStyle name="Normal 2 2 3 27 5 4" xfId="14600"/>
    <cellStyle name="Normal 2 2 3 27 5 5" xfId="14601"/>
    <cellStyle name="Normal 2 2 3 27 6" xfId="14602"/>
    <cellStyle name="Normal 2 2 3 27 6 2" xfId="14603"/>
    <cellStyle name="Normal 2 2 3 27 6 3" xfId="14604"/>
    <cellStyle name="Normal 2 2 3 27 6 4" xfId="14605"/>
    <cellStyle name="Normal 2 2 3 27 6 5" xfId="14606"/>
    <cellStyle name="Normal 2 2 3 27 7" xfId="14607"/>
    <cellStyle name="Normal 2 2 3 27 7 2" xfId="14608"/>
    <cellStyle name="Normal 2 2 3 27 7 3" xfId="14609"/>
    <cellStyle name="Normal 2 2 3 27 7 4" xfId="14610"/>
    <cellStyle name="Normal 2 2 3 27 7 5" xfId="14611"/>
    <cellStyle name="Normal 2 2 3 27 8" xfId="14612"/>
    <cellStyle name="Normal 2 2 3 27 8 2" xfId="14613"/>
    <cellStyle name="Normal 2 2 3 27 8 3" xfId="14614"/>
    <cellStyle name="Normal 2 2 3 27 8 4" xfId="14615"/>
    <cellStyle name="Normal 2 2 3 27 8 5" xfId="14616"/>
    <cellStyle name="Normal 2 2 3 27 9" xfId="14617"/>
    <cellStyle name="Normal 2 2 3 28" xfId="14618"/>
    <cellStyle name="Normal 2 2 3 28 10" xfId="14619"/>
    <cellStyle name="Normal 2 2 3 28 11" xfId="14620"/>
    <cellStyle name="Normal 2 2 3 28 12" xfId="14621"/>
    <cellStyle name="Normal 2 2 3 28 13" xfId="14622"/>
    <cellStyle name="Normal 2 2 3 28 2" xfId="14623"/>
    <cellStyle name="Normal 2 2 3 28 2 2" xfId="14624"/>
    <cellStyle name="Normal 2 2 3 28 2 3" xfId="14625"/>
    <cellStyle name="Normal 2 2 3 28 2 4" xfId="14626"/>
    <cellStyle name="Normal 2 2 3 28 2 5" xfId="14627"/>
    <cellStyle name="Normal 2 2 3 28 3" xfId="14628"/>
    <cellStyle name="Normal 2 2 3 28 3 2" xfId="14629"/>
    <cellStyle name="Normal 2 2 3 28 3 3" xfId="14630"/>
    <cellStyle name="Normal 2 2 3 28 3 4" xfId="14631"/>
    <cellStyle name="Normal 2 2 3 28 3 5" xfId="14632"/>
    <cellStyle name="Normal 2 2 3 28 4" xfId="14633"/>
    <cellStyle name="Normal 2 2 3 28 4 2" xfId="14634"/>
    <cellStyle name="Normal 2 2 3 28 4 3" xfId="14635"/>
    <cellStyle name="Normal 2 2 3 28 4 4" xfId="14636"/>
    <cellStyle name="Normal 2 2 3 28 4 5" xfId="14637"/>
    <cellStyle name="Normal 2 2 3 28 5" xfId="14638"/>
    <cellStyle name="Normal 2 2 3 28 5 2" xfId="14639"/>
    <cellStyle name="Normal 2 2 3 28 5 3" xfId="14640"/>
    <cellStyle name="Normal 2 2 3 28 5 4" xfId="14641"/>
    <cellStyle name="Normal 2 2 3 28 5 5" xfId="14642"/>
    <cellStyle name="Normal 2 2 3 28 6" xfId="14643"/>
    <cellStyle name="Normal 2 2 3 28 6 2" xfId="14644"/>
    <cellStyle name="Normal 2 2 3 28 6 3" xfId="14645"/>
    <cellStyle name="Normal 2 2 3 28 6 4" xfId="14646"/>
    <cellStyle name="Normal 2 2 3 28 6 5" xfId="14647"/>
    <cellStyle name="Normal 2 2 3 28 7" xfId="14648"/>
    <cellStyle name="Normal 2 2 3 28 7 2" xfId="14649"/>
    <cellStyle name="Normal 2 2 3 28 7 3" xfId="14650"/>
    <cellStyle name="Normal 2 2 3 28 7 4" xfId="14651"/>
    <cellStyle name="Normal 2 2 3 28 7 5" xfId="14652"/>
    <cellStyle name="Normal 2 2 3 28 8" xfId="14653"/>
    <cellStyle name="Normal 2 2 3 28 8 2" xfId="14654"/>
    <cellStyle name="Normal 2 2 3 28 8 3" xfId="14655"/>
    <cellStyle name="Normal 2 2 3 28 8 4" xfId="14656"/>
    <cellStyle name="Normal 2 2 3 28 8 5" xfId="14657"/>
    <cellStyle name="Normal 2 2 3 28 9" xfId="14658"/>
    <cellStyle name="Normal 2 2 3 29" xfId="14659"/>
    <cellStyle name="Normal 2 2 3 29 10" xfId="14660"/>
    <cellStyle name="Normal 2 2 3 29 11" xfId="14661"/>
    <cellStyle name="Normal 2 2 3 29 12" xfId="14662"/>
    <cellStyle name="Normal 2 2 3 29 13" xfId="14663"/>
    <cellStyle name="Normal 2 2 3 29 2" xfId="14664"/>
    <cellStyle name="Normal 2 2 3 29 2 2" xfId="14665"/>
    <cellStyle name="Normal 2 2 3 29 2 3" xfId="14666"/>
    <cellStyle name="Normal 2 2 3 29 2 4" xfId="14667"/>
    <cellStyle name="Normal 2 2 3 29 2 5" xfId="14668"/>
    <cellStyle name="Normal 2 2 3 29 3" xfId="14669"/>
    <cellStyle name="Normal 2 2 3 29 3 2" xfId="14670"/>
    <cellStyle name="Normal 2 2 3 29 3 3" xfId="14671"/>
    <cellStyle name="Normal 2 2 3 29 3 4" xfId="14672"/>
    <cellStyle name="Normal 2 2 3 29 3 5" xfId="14673"/>
    <cellStyle name="Normal 2 2 3 29 4" xfId="14674"/>
    <cellStyle name="Normal 2 2 3 29 4 2" xfId="14675"/>
    <cellStyle name="Normal 2 2 3 29 4 3" xfId="14676"/>
    <cellStyle name="Normal 2 2 3 29 4 4" xfId="14677"/>
    <cellStyle name="Normal 2 2 3 29 4 5" xfId="14678"/>
    <cellStyle name="Normal 2 2 3 29 5" xfId="14679"/>
    <cellStyle name="Normal 2 2 3 29 5 2" xfId="14680"/>
    <cellStyle name="Normal 2 2 3 29 5 3" xfId="14681"/>
    <cellStyle name="Normal 2 2 3 29 5 4" xfId="14682"/>
    <cellStyle name="Normal 2 2 3 29 5 5" xfId="14683"/>
    <cellStyle name="Normal 2 2 3 29 6" xfId="14684"/>
    <cellStyle name="Normal 2 2 3 29 6 2" xfId="14685"/>
    <cellStyle name="Normal 2 2 3 29 6 3" xfId="14686"/>
    <cellStyle name="Normal 2 2 3 29 6 4" xfId="14687"/>
    <cellStyle name="Normal 2 2 3 29 6 5" xfId="14688"/>
    <cellStyle name="Normal 2 2 3 29 7" xfId="14689"/>
    <cellStyle name="Normal 2 2 3 29 7 2" xfId="14690"/>
    <cellStyle name="Normal 2 2 3 29 7 3" xfId="14691"/>
    <cellStyle name="Normal 2 2 3 29 7 4" xfId="14692"/>
    <cellStyle name="Normal 2 2 3 29 7 5" xfId="14693"/>
    <cellStyle name="Normal 2 2 3 29 8" xfId="14694"/>
    <cellStyle name="Normal 2 2 3 29 8 2" xfId="14695"/>
    <cellStyle name="Normal 2 2 3 29 8 3" xfId="14696"/>
    <cellStyle name="Normal 2 2 3 29 8 4" xfId="14697"/>
    <cellStyle name="Normal 2 2 3 29 8 5" xfId="14698"/>
    <cellStyle name="Normal 2 2 3 29 9" xfId="14699"/>
    <cellStyle name="Normal 2 2 3 3" xfId="14700"/>
    <cellStyle name="Normal 2 2 3 3 10" xfId="14701"/>
    <cellStyle name="Normal 2 2 3 3 11" xfId="14702"/>
    <cellStyle name="Normal 2 2 3 3 12" xfId="14703"/>
    <cellStyle name="Normal 2 2 3 3 13" xfId="14704"/>
    <cellStyle name="Normal 2 2 3 3 14" xfId="14705"/>
    <cellStyle name="Normal 2 2 3 3 2" xfId="14706"/>
    <cellStyle name="Normal 2 2 3 3 2 2" xfId="14707"/>
    <cellStyle name="Normal 2 2 3 3 2 3" xfId="14708"/>
    <cellStyle name="Normal 2 2 3 3 2 4" xfId="14709"/>
    <cellStyle name="Normal 2 2 3 3 2 5" xfId="14710"/>
    <cellStyle name="Normal 2 2 3 3 3" xfId="14711"/>
    <cellStyle name="Normal 2 2 3 3 3 2" xfId="14712"/>
    <cellStyle name="Normal 2 2 3 3 3 3" xfId="14713"/>
    <cellStyle name="Normal 2 2 3 3 3 4" xfId="14714"/>
    <cellStyle name="Normal 2 2 3 3 3 5" xfId="14715"/>
    <cellStyle name="Normal 2 2 3 3 4" xfId="14716"/>
    <cellStyle name="Normal 2 2 3 3 4 2" xfId="14717"/>
    <cellStyle name="Normal 2 2 3 3 4 3" xfId="14718"/>
    <cellStyle name="Normal 2 2 3 3 4 4" xfId="14719"/>
    <cellStyle name="Normal 2 2 3 3 4 5" xfId="14720"/>
    <cellStyle name="Normal 2 2 3 3 5" xfId="14721"/>
    <cellStyle name="Normal 2 2 3 3 5 2" xfId="14722"/>
    <cellStyle name="Normal 2 2 3 3 5 3" xfId="14723"/>
    <cellStyle name="Normal 2 2 3 3 5 4" xfId="14724"/>
    <cellStyle name="Normal 2 2 3 3 5 5" xfId="14725"/>
    <cellStyle name="Normal 2 2 3 3 6" xfId="14726"/>
    <cellStyle name="Normal 2 2 3 3 6 2" xfId="14727"/>
    <cellStyle name="Normal 2 2 3 3 6 3" xfId="14728"/>
    <cellStyle name="Normal 2 2 3 3 6 4" xfId="14729"/>
    <cellStyle name="Normal 2 2 3 3 6 5" xfId="14730"/>
    <cellStyle name="Normal 2 2 3 3 7" xfId="14731"/>
    <cellStyle name="Normal 2 2 3 3 7 2" xfId="14732"/>
    <cellStyle name="Normal 2 2 3 3 7 3" xfId="14733"/>
    <cellStyle name="Normal 2 2 3 3 7 4" xfId="14734"/>
    <cellStyle name="Normal 2 2 3 3 7 5" xfId="14735"/>
    <cellStyle name="Normal 2 2 3 3 8" xfId="14736"/>
    <cellStyle name="Normal 2 2 3 3 8 2" xfId="14737"/>
    <cellStyle name="Normal 2 2 3 3 8 3" xfId="14738"/>
    <cellStyle name="Normal 2 2 3 3 8 4" xfId="14739"/>
    <cellStyle name="Normal 2 2 3 3 8 5" xfId="14740"/>
    <cellStyle name="Normal 2 2 3 3 9" xfId="14741"/>
    <cellStyle name="Normal 2 2 3 30" xfId="14742"/>
    <cellStyle name="Normal 2 2 3 30 10" xfId="14743"/>
    <cellStyle name="Normal 2 2 3 30 11" xfId="14744"/>
    <cellStyle name="Normal 2 2 3 30 12" xfId="14745"/>
    <cellStyle name="Normal 2 2 3 30 13" xfId="14746"/>
    <cellStyle name="Normal 2 2 3 30 2" xfId="14747"/>
    <cellStyle name="Normal 2 2 3 30 2 2" xfId="14748"/>
    <cellStyle name="Normal 2 2 3 30 2 3" xfId="14749"/>
    <cellStyle name="Normal 2 2 3 30 2 4" xfId="14750"/>
    <cellStyle name="Normal 2 2 3 30 2 5" xfId="14751"/>
    <cellStyle name="Normal 2 2 3 30 3" xfId="14752"/>
    <cellStyle name="Normal 2 2 3 30 3 2" xfId="14753"/>
    <cellStyle name="Normal 2 2 3 30 3 3" xfId="14754"/>
    <cellStyle name="Normal 2 2 3 30 3 4" xfId="14755"/>
    <cellStyle name="Normal 2 2 3 30 3 5" xfId="14756"/>
    <cellStyle name="Normal 2 2 3 30 4" xfId="14757"/>
    <cellStyle name="Normal 2 2 3 30 4 2" xfId="14758"/>
    <cellStyle name="Normal 2 2 3 30 4 3" xfId="14759"/>
    <cellStyle name="Normal 2 2 3 30 4 4" xfId="14760"/>
    <cellStyle name="Normal 2 2 3 30 4 5" xfId="14761"/>
    <cellStyle name="Normal 2 2 3 30 5" xfId="14762"/>
    <cellStyle name="Normal 2 2 3 30 5 2" xfId="14763"/>
    <cellStyle name="Normal 2 2 3 30 5 3" xfId="14764"/>
    <cellStyle name="Normal 2 2 3 30 5 4" xfId="14765"/>
    <cellStyle name="Normal 2 2 3 30 5 5" xfId="14766"/>
    <cellStyle name="Normal 2 2 3 30 6" xfId="14767"/>
    <cellStyle name="Normal 2 2 3 30 6 2" xfId="14768"/>
    <cellStyle name="Normal 2 2 3 30 6 3" xfId="14769"/>
    <cellStyle name="Normal 2 2 3 30 6 4" xfId="14770"/>
    <cellStyle name="Normal 2 2 3 30 6 5" xfId="14771"/>
    <cellStyle name="Normal 2 2 3 30 7" xfId="14772"/>
    <cellStyle name="Normal 2 2 3 30 7 2" xfId="14773"/>
    <cellStyle name="Normal 2 2 3 30 7 3" xfId="14774"/>
    <cellStyle name="Normal 2 2 3 30 7 4" xfId="14775"/>
    <cellStyle name="Normal 2 2 3 30 7 5" xfId="14776"/>
    <cellStyle name="Normal 2 2 3 30 8" xfId="14777"/>
    <cellStyle name="Normal 2 2 3 30 8 2" xfId="14778"/>
    <cellStyle name="Normal 2 2 3 30 8 3" xfId="14779"/>
    <cellStyle name="Normal 2 2 3 30 8 4" xfId="14780"/>
    <cellStyle name="Normal 2 2 3 30 8 5" xfId="14781"/>
    <cellStyle name="Normal 2 2 3 30 9" xfId="14782"/>
    <cellStyle name="Normal 2 2 3 31" xfId="14783"/>
    <cellStyle name="Normal 2 2 3 31 2" xfId="14784"/>
    <cellStyle name="Normal 2 2 3 31 3" xfId="14785"/>
    <cellStyle name="Normal 2 2 3 31 4" xfId="14786"/>
    <cellStyle name="Normal 2 2 3 31 5" xfId="14787"/>
    <cellStyle name="Normal 2 2 3 32" xfId="14788"/>
    <cellStyle name="Normal 2 2 3 32 2" xfId="14789"/>
    <cellStyle name="Normal 2 2 3 32 3" xfId="14790"/>
    <cellStyle name="Normal 2 2 3 32 4" xfId="14791"/>
    <cellStyle name="Normal 2 2 3 32 5" xfId="14792"/>
    <cellStyle name="Normal 2 2 3 33" xfId="14793"/>
    <cellStyle name="Normal 2 2 3 33 2" xfId="14794"/>
    <cellStyle name="Normal 2 2 3 33 3" xfId="14795"/>
    <cellStyle name="Normal 2 2 3 33 4" xfId="14796"/>
    <cellStyle name="Normal 2 2 3 33 5" xfId="14797"/>
    <cellStyle name="Normal 2 2 3 34" xfId="14798"/>
    <cellStyle name="Normal 2 2 3 34 2" xfId="14799"/>
    <cellStyle name="Normal 2 2 3 34 3" xfId="14800"/>
    <cellStyle name="Normal 2 2 3 34 4" xfId="14801"/>
    <cellStyle name="Normal 2 2 3 34 5" xfId="14802"/>
    <cellStyle name="Normal 2 2 3 35" xfId="14803"/>
    <cellStyle name="Normal 2 2 3 35 2" xfId="14804"/>
    <cellStyle name="Normal 2 2 3 35 3" xfId="14805"/>
    <cellStyle name="Normal 2 2 3 35 4" xfId="14806"/>
    <cellStyle name="Normal 2 2 3 35 5" xfId="14807"/>
    <cellStyle name="Normal 2 2 3 36" xfId="14808"/>
    <cellStyle name="Normal 2 2 3 36 2" xfId="14809"/>
    <cellStyle name="Normal 2 2 3 36 3" xfId="14810"/>
    <cellStyle name="Normal 2 2 3 36 4" xfId="14811"/>
    <cellStyle name="Normal 2 2 3 36 5" xfId="14812"/>
    <cellStyle name="Normal 2 2 3 37" xfId="14813"/>
    <cellStyle name="Normal 2 2 3 37 2" xfId="14814"/>
    <cellStyle name="Normal 2 2 3 37 3" xfId="14815"/>
    <cellStyle name="Normal 2 2 3 37 4" xfId="14816"/>
    <cellStyle name="Normal 2 2 3 37 5" xfId="14817"/>
    <cellStyle name="Normal 2 2 3 38" xfId="14818"/>
    <cellStyle name="Normal 2 2 3 39" xfId="14819"/>
    <cellStyle name="Normal 2 2 3 4" xfId="14820"/>
    <cellStyle name="Normal 2 2 3 4 10" xfId="14821"/>
    <cellStyle name="Normal 2 2 3 4 11" xfId="14822"/>
    <cellStyle name="Normal 2 2 3 4 12" xfId="14823"/>
    <cellStyle name="Normal 2 2 3 4 13" xfId="14824"/>
    <cellStyle name="Normal 2 2 3 4 14" xfId="14825"/>
    <cellStyle name="Normal 2 2 3 4 2" xfId="14826"/>
    <cellStyle name="Normal 2 2 3 4 2 2" xfId="14827"/>
    <cellStyle name="Normal 2 2 3 4 2 3" xfId="14828"/>
    <cellStyle name="Normal 2 2 3 4 2 4" xfId="14829"/>
    <cellStyle name="Normal 2 2 3 4 2 5" xfId="14830"/>
    <cellStyle name="Normal 2 2 3 4 3" xfId="14831"/>
    <cellStyle name="Normal 2 2 3 4 3 2" xfId="14832"/>
    <cellStyle name="Normal 2 2 3 4 3 3" xfId="14833"/>
    <cellStyle name="Normal 2 2 3 4 3 4" xfId="14834"/>
    <cellStyle name="Normal 2 2 3 4 3 5" xfId="14835"/>
    <cellStyle name="Normal 2 2 3 4 4" xfId="14836"/>
    <cellStyle name="Normal 2 2 3 4 4 2" xfId="14837"/>
    <cellStyle name="Normal 2 2 3 4 4 3" xfId="14838"/>
    <cellStyle name="Normal 2 2 3 4 4 4" xfId="14839"/>
    <cellStyle name="Normal 2 2 3 4 4 5" xfId="14840"/>
    <cellStyle name="Normal 2 2 3 4 5" xfId="14841"/>
    <cellStyle name="Normal 2 2 3 4 5 2" xfId="14842"/>
    <cellStyle name="Normal 2 2 3 4 5 3" xfId="14843"/>
    <cellStyle name="Normal 2 2 3 4 5 4" xfId="14844"/>
    <cellStyle name="Normal 2 2 3 4 5 5" xfId="14845"/>
    <cellStyle name="Normal 2 2 3 4 6" xfId="14846"/>
    <cellStyle name="Normal 2 2 3 4 6 2" xfId="14847"/>
    <cellStyle name="Normal 2 2 3 4 6 3" xfId="14848"/>
    <cellStyle name="Normal 2 2 3 4 6 4" xfId="14849"/>
    <cellStyle name="Normal 2 2 3 4 6 5" xfId="14850"/>
    <cellStyle name="Normal 2 2 3 4 7" xfId="14851"/>
    <cellStyle name="Normal 2 2 3 4 7 2" xfId="14852"/>
    <cellStyle name="Normal 2 2 3 4 7 3" xfId="14853"/>
    <cellStyle name="Normal 2 2 3 4 7 4" xfId="14854"/>
    <cellStyle name="Normal 2 2 3 4 7 5" xfId="14855"/>
    <cellStyle name="Normal 2 2 3 4 8" xfId="14856"/>
    <cellStyle name="Normal 2 2 3 4 8 2" xfId="14857"/>
    <cellStyle name="Normal 2 2 3 4 8 3" xfId="14858"/>
    <cellStyle name="Normal 2 2 3 4 8 4" xfId="14859"/>
    <cellStyle name="Normal 2 2 3 4 8 5" xfId="14860"/>
    <cellStyle name="Normal 2 2 3 4 9" xfId="14861"/>
    <cellStyle name="Normal 2 2 3 40" xfId="14862"/>
    <cellStyle name="Normal 2 2 3 41" xfId="14863"/>
    <cellStyle name="Normal 2 2 3 42" xfId="14864"/>
    <cellStyle name="Normal 2 2 3 43" xfId="13827"/>
    <cellStyle name="Normal 2 2 3 5" xfId="14865"/>
    <cellStyle name="Normal 2 2 3 5 10" xfId="14866"/>
    <cellStyle name="Normal 2 2 3 5 11" xfId="14867"/>
    <cellStyle name="Normal 2 2 3 5 12" xfId="14868"/>
    <cellStyle name="Normal 2 2 3 5 13" xfId="14869"/>
    <cellStyle name="Normal 2 2 3 5 14" xfId="14870"/>
    <cellStyle name="Normal 2 2 3 5 2" xfId="14871"/>
    <cellStyle name="Normal 2 2 3 5 2 2" xfId="14872"/>
    <cellStyle name="Normal 2 2 3 5 2 3" xfId="14873"/>
    <cellStyle name="Normal 2 2 3 5 2 4" xfId="14874"/>
    <cellStyle name="Normal 2 2 3 5 2 5" xfId="14875"/>
    <cellStyle name="Normal 2 2 3 5 3" xfId="14876"/>
    <cellStyle name="Normal 2 2 3 5 3 2" xfId="14877"/>
    <cellStyle name="Normal 2 2 3 5 3 3" xfId="14878"/>
    <cellStyle name="Normal 2 2 3 5 3 4" xfId="14879"/>
    <cellStyle name="Normal 2 2 3 5 3 5" xfId="14880"/>
    <cellStyle name="Normal 2 2 3 5 4" xfId="14881"/>
    <cellStyle name="Normal 2 2 3 5 4 2" xfId="14882"/>
    <cellStyle name="Normal 2 2 3 5 4 3" xfId="14883"/>
    <cellStyle name="Normal 2 2 3 5 4 4" xfId="14884"/>
    <cellStyle name="Normal 2 2 3 5 4 5" xfId="14885"/>
    <cellStyle name="Normal 2 2 3 5 5" xfId="14886"/>
    <cellStyle name="Normal 2 2 3 5 5 2" xfId="14887"/>
    <cellStyle name="Normal 2 2 3 5 5 3" xfId="14888"/>
    <cellStyle name="Normal 2 2 3 5 5 4" xfId="14889"/>
    <cellStyle name="Normal 2 2 3 5 5 5" xfId="14890"/>
    <cellStyle name="Normal 2 2 3 5 6" xfId="14891"/>
    <cellStyle name="Normal 2 2 3 5 6 2" xfId="14892"/>
    <cellStyle name="Normal 2 2 3 5 6 3" xfId="14893"/>
    <cellStyle name="Normal 2 2 3 5 6 4" xfId="14894"/>
    <cellStyle name="Normal 2 2 3 5 6 5" xfId="14895"/>
    <cellStyle name="Normal 2 2 3 5 7" xfId="14896"/>
    <cellStyle name="Normal 2 2 3 5 7 2" xfId="14897"/>
    <cellStyle name="Normal 2 2 3 5 7 3" xfId="14898"/>
    <cellStyle name="Normal 2 2 3 5 7 4" xfId="14899"/>
    <cellStyle name="Normal 2 2 3 5 7 5" xfId="14900"/>
    <cellStyle name="Normal 2 2 3 5 8" xfId="14901"/>
    <cellStyle name="Normal 2 2 3 5 8 2" xfId="14902"/>
    <cellStyle name="Normal 2 2 3 5 8 3" xfId="14903"/>
    <cellStyle name="Normal 2 2 3 5 8 4" xfId="14904"/>
    <cellStyle name="Normal 2 2 3 5 8 5" xfId="14905"/>
    <cellStyle name="Normal 2 2 3 5 9" xfId="14906"/>
    <cellStyle name="Normal 2 2 3 6" xfId="14907"/>
    <cellStyle name="Normal 2 2 3 6 10" xfId="14908"/>
    <cellStyle name="Normal 2 2 3 6 11" xfId="14909"/>
    <cellStyle name="Normal 2 2 3 6 12" xfId="14910"/>
    <cellStyle name="Normal 2 2 3 6 13" xfId="14911"/>
    <cellStyle name="Normal 2 2 3 6 14" xfId="14912"/>
    <cellStyle name="Normal 2 2 3 6 2" xfId="14913"/>
    <cellStyle name="Normal 2 2 3 6 2 2" xfId="14914"/>
    <cellStyle name="Normal 2 2 3 6 2 3" xfId="14915"/>
    <cellStyle name="Normal 2 2 3 6 2 4" xfId="14916"/>
    <cellStyle name="Normal 2 2 3 6 2 5" xfId="14917"/>
    <cellStyle name="Normal 2 2 3 6 3" xfId="14918"/>
    <cellStyle name="Normal 2 2 3 6 3 2" xfId="14919"/>
    <cellStyle name="Normal 2 2 3 6 3 3" xfId="14920"/>
    <cellStyle name="Normal 2 2 3 6 3 4" xfId="14921"/>
    <cellStyle name="Normal 2 2 3 6 3 5" xfId="14922"/>
    <cellStyle name="Normal 2 2 3 6 4" xfId="14923"/>
    <cellStyle name="Normal 2 2 3 6 4 2" xfId="14924"/>
    <cellStyle name="Normal 2 2 3 6 4 3" xfId="14925"/>
    <cellStyle name="Normal 2 2 3 6 4 4" xfId="14926"/>
    <cellStyle name="Normal 2 2 3 6 4 5" xfId="14927"/>
    <cellStyle name="Normal 2 2 3 6 5" xfId="14928"/>
    <cellStyle name="Normal 2 2 3 6 5 2" xfId="14929"/>
    <cellStyle name="Normal 2 2 3 6 5 3" xfId="14930"/>
    <cellStyle name="Normal 2 2 3 6 5 4" xfId="14931"/>
    <cellStyle name="Normal 2 2 3 6 5 5" xfId="14932"/>
    <cellStyle name="Normal 2 2 3 6 6" xfId="14933"/>
    <cellStyle name="Normal 2 2 3 6 6 2" xfId="14934"/>
    <cellStyle name="Normal 2 2 3 6 6 3" xfId="14935"/>
    <cellStyle name="Normal 2 2 3 6 6 4" xfId="14936"/>
    <cellStyle name="Normal 2 2 3 6 6 5" xfId="14937"/>
    <cellStyle name="Normal 2 2 3 6 7" xfId="14938"/>
    <cellStyle name="Normal 2 2 3 6 7 2" xfId="14939"/>
    <cellStyle name="Normal 2 2 3 6 7 3" xfId="14940"/>
    <cellStyle name="Normal 2 2 3 6 7 4" xfId="14941"/>
    <cellStyle name="Normal 2 2 3 6 7 5" xfId="14942"/>
    <cellStyle name="Normal 2 2 3 6 8" xfId="14943"/>
    <cellStyle name="Normal 2 2 3 6 8 2" xfId="14944"/>
    <cellStyle name="Normal 2 2 3 6 8 3" xfId="14945"/>
    <cellStyle name="Normal 2 2 3 6 8 4" xfId="14946"/>
    <cellStyle name="Normal 2 2 3 6 8 5" xfId="14947"/>
    <cellStyle name="Normal 2 2 3 6 9" xfId="14948"/>
    <cellStyle name="Normal 2 2 3 7" xfId="14949"/>
    <cellStyle name="Normal 2 2 3 7 10" xfId="14950"/>
    <cellStyle name="Normal 2 2 3 7 11" xfId="14951"/>
    <cellStyle name="Normal 2 2 3 7 12" xfId="14952"/>
    <cellStyle name="Normal 2 2 3 7 13" xfId="14953"/>
    <cellStyle name="Normal 2 2 3 7 14" xfId="14954"/>
    <cellStyle name="Normal 2 2 3 7 2" xfId="14955"/>
    <cellStyle name="Normal 2 2 3 7 2 2" xfId="14956"/>
    <cellStyle name="Normal 2 2 3 7 2 3" xfId="14957"/>
    <cellStyle name="Normal 2 2 3 7 2 4" xfId="14958"/>
    <cellStyle name="Normal 2 2 3 7 2 5" xfId="14959"/>
    <cellStyle name="Normal 2 2 3 7 3" xfId="14960"/>
    <cellStyle name="Normal 2 2 3 7 3 2" xfId="14961"/>
    <cellStyle name="Normal 2 2 3 7 3 3" xfId="14962"/>
    <cellStyle name="Normal 2 2 3 7 3 4" xfId="14963"/>
    <cellStyle name="Normal 2 2 3 7 3 5" xfId="14964"/>
    <cellStyle name="Normal 2 2 3 7 4" xfId="14965"/>
    <cellStyle name="Normal 2 2 3 7 4 2" xfId="14966"/>
    <cellStyle name="Normal 2 2 3 7 4 3" xfId="14967"/>
    <cellStyle name="Normal 2 2 3 7 4 4" xfId="14968"/>
    <cellStyle name="Normal 2 2 3 7 4 5" xfId="14969"/>
    <cellStyle name="Normal 2 2 3 7 5" xfId="14970"/>
    <cellStyle name="Normal 2 2 3 7 5 2" xfId="14971"/>
    <cellStyle name="Normal 2 2 3 7 5 3" xfId="14972"/>
    <cellStyle name="Normal 2 2 3 7 5 4" xfId="14973"/>
    <cellStyle name="Normal 2 2 3 7 5 5" xfId="14974"/>
    <cellStyle name="Normal 2 2 3 7 6" xfId="14975"/>
    <cellStyle name="Normal 2 2 3 7 6 2" xfId="14976"/>
    <cellStyle name="Normal 2 2 3 7 6 3" xfId="14977"/>
    <cellStyle name="Normal 2 2 3 7 6 4" xfId="14978"/>
    <cellStyle name="Normal 2 2 3 7 6 5" xfId="14979"/>
    <cellStyle name="Normal 2 2 3 7 7" xfId="14980"/>
    <cellStyle name="Normal 2 2 3 7 7 2" xfId="14981"/>
    <cellStyle name="Normal 2 2 3 7 7 3" xfId="14982"/>
    <cellStyle name="Normal 2 2 3 7 7 4" xfId="14983"/>
    <cellStyle name="Normal 2 2 3 7 7 5" xfId="14984"/>
    <cellStyle name="Normal 2 2 3 7 8" xfId="14985"/>
    <cellStyle name="Normal 2 2 3 7 8 2" xfId="14986"/>
    <cellStyle name="Normal 2 2 3 7 8 3" xfId="14987"/>
    <cellStyle name="Normal 2 2 3 7 8 4" xfId="14988"/>
    <cellStyle name="Normal 2 2 3 7 8 5" xfId="14989"/>
    <cellStyle name="Normal 2 2 3 7 9" xfId="14990"/>
    <cellStyle name="Normal 2 2 3 8" xfId="14991"/>
    <cellStyle name="Normal 2 2 3 8 10" xfId="14992"/>
    <cellStyle name="Normal 2 2 3 8 11" xfId="14993"/>
    <cellStyle name="Normal 2 2 3 8 12" xfId="14994"/>
    <cellStyle name="Normal 2 2 3 8 13" xfId="14995"/>
    <cellStyle name="Normal 2 2 3 8 14" xfId="14996"/>
    <cellStyle name="Normal 2 2 3 8 2" xfId="14997"/>
    <cellStyle name="Normal 2 2 3 8 2 2" xfId="14998"/>
    <cellStyle name="Normal 2 2 3 8 2 3" xfId="14999"/>
    <cellStyle name="Normal 2 2 3 8 2 4" xfId="15000"/>
    <cellStyle name="Normal 2 2 3 8 2 5" xfId="15001"/>
    <cellStyle name="Normal 2 2 3 8 3" xfId="15002"/>
    <cellStyle name="Normal 2 2 3 8 3 2" xfId="15003"/>
    <cellStyle name="Normal 2 2 3 8 3 3" xfId="15004"/>
    <cellStyle name="Normal 2 2 3 8 3 4" xfId="15005"/>
    <cellStyle name="Normal 2 2 3 8 3 5" xfId="15006"/>
    <cellStyle name="Normal 2 2 3 8 4" xfId="15007"/>
    <cellStyle name="Normal 2 2 3 8 4 2" xfId="15008"/>
    <cellStyle name="Normal 2 2 3 8 4 3" xfId="15009"/>
    <cellStyle name="Normal 2 2 3 8 4 4" xfId="15010"/>
    <cellStyle name="Normal 2 2 3 8 4 5" xfId="15011"/>
    <cellStyle name="Normal 2 2 3 8 5" xfId="15012"/>
    <cellStyle name="Normal 2 2 3 8 5 2" xfId="15013"/>
    <cellStyle name="Normal 2 2 3 8 5 3" xfId="15014"/>
    <cellStyle name="Normal 2 2 3 8 5 4" xfId="15015"/>
    <cellStyle name="Normal 2 2 3 8 5 5" xfId="15016"/>
    <cellStyle name="Normal 2 2 3 8 6" xfId="15017"/>
    <cellStyle name="Normal 2 2 3 8 6 2" xfId="15018"/>
    <cellStyle name="Normal 2 2 3 8 6 3" xfId="15019"/>
    <cellStyle name="Normal 2 2 3 8 6 4" xfId="15020"/>
    <cellStyle name="Normal 2 2 3 8 6 5" xfId="15021"/>
    <cellStyle name="Normal 2 2 3 8 7" xfId="15022"/>
    <cellStyle name="Normal 2 2 3 8 7 2" xfId="15023"/>
    <cellStyle name="Normal 2 2 3 8 7 3" xfId="15024"/>
    <cellStyle name="Normal 2 2 3 8 7 4" xfId="15025"/>
    <cellStyle name="Normal 2 2 3 8 7 5" xfId="15026"/>
    <cellStyle name="Normal 2 2 3 8 8" xfId="15027"/>
    <cellStyle name="Normal 2 2 3 8 8 2" xfId="15028"/>
    <cellStyle name="Normal 2 2 3 8 8 3" xfId="15029"/>
    <cellStyle name="Normal 2 2 3 8 8 4" xfId="15030"/>
    <cellStyle name="Normal 2 2 3 8 8 5" xfId="15031"/>
    <cellStyle name="Normal 2 2 3 8 9" xfId="15032"/>
    <cellStyle name="Normal 2 2 3 9" xfId="15033"/>
    <cellStyle name="Normal 2 2 3 9 10" xfId="15034"/>
    <cellStyle name="Normal 2 2 3 9 11" xfId="15035"/>
    <cellStyle name="Normal 2 2 3 9 12" xfId="15036"/>
    <cellStyle name="Normal 2 2 3 9 13" xfId="15037"/>
    <cellStyle name="Normal 2 2 3 9 14" xfId="15038"/>
    <cellStyle name="Normal 2 2 3 9 2" xfId="15039"/>
    <cellStyle name="Normal 2 2 3 9 2 2" xfId="15040"/>
    <cellStyle name="Normal 2 2 3 9 2 3" xfId="15041"/>
    <cellStyle name="Normal 2 2 3 9 2 4" xfId="15042"/>
    <cellStyle name="Normal 2 2 3 9 2 5" xfId="15043"/>
    <cellStyle name="Normal 2 2 3 9 3" xfId="15044"/>
    <cellStyle name="Normal 2 2 3 9 3 2" xfId="15045"/>
    <cellStyle name="Normal 2 2 3 9 3 3" xfId="15046"/>
    <cellStyle name="Normal 2 2 3 9 3 4" xfId="15047"/>
    <cellStyle name="Normal 2 2 3 9 3 5" xfId="15048"/>
    <cellStyle name="Normal 2 2 3 9 4" xfId="15049"/>
    <cellStyle name="Normal 2 2 3 9 4 2" xfId="15050"/>
    <cellStyle name="Normal 2 2 3 9 4 3" xfId="15051"/>
    <cellStyle name="Normal 2 2 3 9 4 4" xfId="15052"/>
    <cellStyle name="Normal 2 2 3 9 4 5" xfId="15053"/>
    <cellStyle name="Normal 2 2 3 9 5" xfId="15054"/>
    <cellStyle name="Normal 2 2 3 9 5 2" xfId="15055"/>
    <cellStyle name="Normal 2 2 3 9 5 3" xfId="15056"/>
    <cellStyle name="Normal 2 2 3 9 5 4" xfId="15057"/>
    <cellStyle name="Normal 2 2 3 9 5 5" xfId="15058"/>
    <cellStyle name="Normal 2 2 3 9 6" xfId="15059"/>
    <cellStyle name="Normal 2 2 3 9 6 2" xfId="15060"/>
    <cellStyle name="Normal 2 2 3 9 6 3" xfId="15061"/>
    <cellStyle name="Normal 2 2 3 9 6 4" xfId="15062"/>
    <cellStyle name="Normal 2 2 3 9 6 5" xfId="15063"/>
    <cellStyle name="Normal 2 2 3 9 7" xfId="15064"/>
    <cellStyle name="Normal 2 2 3 9 7 2" xfId="15065"/>
    <cellStyle name="Normal 2 2 3 9 7 3" xfId="15066"/>
    <cellStyle name="Normal 2 2 3 9 7 4" xfId="15067"/>
    <cellStyle name="Normal 2 2 3 9 7 5" xfId="15068"/>
    <cellStyle name="Normal 2 2 3 9 8" xfId="15069"/>
    <cellStyle name="Normal 2 2 3 9 8 2" xfId="15070"/>
    <cellStyle name="Normal 2 2 3 9 8 3" xfId="15071"/>
    <cellStyle name="Normal 2 2 3 9 8 4" xfId="15072"/>
    <cellStyle name="Normal 2 2 3 9 8 5" xfId="15073"/>
    <cellStyle name="Normal 2 2 3 9 9" xfId="15074"/>
    <cellStyle name="Normal 2 2 30" xfId="15075"/>
    <cellStyle name="Normal 2 2 30 10" xfId="15076"/>
    <cellStyle name="Normal 2 2 30 11" xfId="15077"/>
    <cellStyle name="Normal 2 2 30 12" xfId="15078"/>
    <cellStyle name="Normal 2 2 30 13" xfId="15079"/>
    <cellStyle name="Normal 2 2 30 2" xfId="15080"/>
    <cellStyle name="Normal 2 2 30 2 2" xfId="15081"/>
    <cellStyle name="Normal 2 2 30 2 3" xfId="15082"/>
    <cellStyle name="Normal 2 2 30 2 4" xfId="15083"/>
    <cellStyle name="Normal 2 2 30 2 5" xfId="15084"/>
    <cellStyle name="Normal 2 2 30 3" xfId="15085"/>
    <cellStyle name="Normal 2 2 30 3 2" xfId="15086"/>
    <cellStyle name="Normal 2 2 30 3 3" xfId="15087"/>
    <cellStyle name="Normal 2 2 30 3 4" xfId="15088"/>
    <cellStyle name="Normal 2 2 30 3 5" xfId="15089"/>
    <cellStyle name="Normal 2 2 30 4" xfId="15090"/>
    <cellStyle name="Normal 2 2 30 4 2" xfId="15091"/>
    <cellStyle name="Normal 2 2 30 4 3" xfId="15092"/>
    <cellStyle name="Normal 2 2 30 4 4" xfId="15093"/>
    <cellStyle name="Normal 2 2 30 4 5" xfId="15094"/>
    <cellStyle name="Normal 2 2 30 5" xfId="15095"/>
    <cellStyle name="Normal 2 2 30 5 2" xfId="15096"/>
    <cellStyle name="Normal 2 2 30 5 3" xfId="15097"/>
    <cellStyle name="Normal 2 2 30 5 4" xfId="15098"/>
    <cellStyle name="Normal 2 2 30 5 5" xfId="15099"/>
    <cellStyle name="Normal 2 2 30 6" xfId="15100"/>
    <cellStyle name="Normal 2 2 30 6 2" xfId="15101"/>
    <cellStyle name="Normal 2 2 30 6 3" xfId="15102"/>
    <cellStyle name="Normal 2 2 30 6 4" xfId="15103"/>
    <cellStyle name="Normal 2 2 30 6 5" xfId="15104"/>
    <cellStyle name="Normal 2 2 30 7" xfId="15105"/>
    <cellStyle name="Normal 2 2 30 7 2" xfId="15106"/>
    <cellStyle name="Normal 2 2 30 7 3" xfId="15107"/>
    <cellStyle name="Normal 2 2 30 7 4" xfId="15108"/>
    <cellStyle name="Normal 2 2 30 7 5" xfId="15109"/>
    <cellStyle name="Normal 2 2 30 8" xfId="15110"/>
    <cellStyle name="Normal 2 2 30 8 2" xfId="15111"/>
    <cellStyle name="Normal 2 2 30 8 3" xfId="15112"/>
    <cellStyle name="Normal 2 2 30 8 4" xfId="15113"/>
    <cellStyle name="Normal 2 2 30 8 5" xfId="15114"/>
    <cellStyle name="Normal 2 2 30 9" xfId="15115"/>
    <cellStyle name="Normal 2 2 31" xfId="15116"/>
    <cellStyle name="Normal 2 2 31 10" xfId="15117"/>
    <cellStyle name="Normal 2 2 31 11" xfId="15118"/>
    <cellStyle name="Normal 2 2 31 12" xfId="15119"/>
    <cellStyle name="Normal 2 2 31 13" xfId="15120"/>
    <cellStyle name="Normal 2 2 31 2" xfId="15121"/>
    <cellStyle name="Normal 2 2 31 2 2" xfId="15122"/>
    <cellStyle name="Normal 2 2 31 2 3" xfId="15123"/>
    <cellStyle name="Normal 2 2 31 2 4" xfId="15124"/>
    <cellStyle name="Normal 2 2 31 2 5" xfId="15125"/>
    <cellStyle name="Normal 2 2 31 3" xfId="15126"/>
    <cellStyle name="Normal 2 2 31 3 2" xfId="15127"/>
    <cellStyle name="Normal 2 2 31 3 3" xfId="15128"/>
    <cellStyle name="Normal 2 2 31 3 4" xfId="15129"/>
    <cellStyle name="Normal 2 2 31 3 5" xfId="15130"/>
    <cellStyle name="Normal 2 2 31 4" xfId="15131"/>
    <cellStyle name="Normal 2 2 31 4 2" xfId="15132"/>
    <cellStyle name="Normal 2 2 31 4 3" xfId="15133"/>
    <cellStyle name="Normal 2 2 31 4 4" xfId="15134"/>
    <cellStyle name="Normal 2 2 31 4 5" xfId="15135"/>
    <cellStyle name="Normal 2 2 31 5" xfId="15136"/>
    <cellStyle name="Normal 2 2 31 5 2" xfId="15137"/>
    <cellStyle name="Normal 2 2 31 5 3" xfId="15138"/>
    <cellStyle name="Normal 2 2 31 5 4" xfId="15139"/>
    <cellStyle name="Normal 2 2 31 5 5" xfId="15140"/>
    <cellStyle name="Normal 2 2 31 6" xfId="15141"/>
    <cellStyle name="Normal 2 2 31 6 2" xfId="15142"/>
    <cellStyle name="Normal 2 2 31 6 3" xfId="15143"/>
    <cellStyle name="Normal 2 2 31 6 4" xfId="15144"/>
    <cellStyle name="Normal 2 2 31 6 5" xfId="15145"/>
    <cellStyle name="Normal 2 2 31 7" xfId="15146"/>
    <cellStyle name="Normal 2 2 31 7 2" xfId="15147"/>
    <cellStyle name="Normal 2 2 31 7 3" xfId="15148"/>
    <cellStyle name="Normal 2 2 31 7 4" xfId="15149"/>
    <cellStyle name="Normal 2 2 31 7 5" xfId="15150"/>
    <cellStyle name="Normal 2 2 31 8" xfId="15151"/>
    <cellStyle name="Normal 2 2 31 8 2" xfId="15152"/>
    <cellStyle name="Normal 2 2 31 8 3" xfId="15153"/>
    <cellStyle name="Normal 2 2 31 8 4" xfId="15154"/>
    <cellStyle name="Normal 2 2 31 8 5" xfId="15155"/>
    <cellStyle name="Normal 2 2 31 9" xfId="15156"/>
    <cellStyle name="Normal 2 2 32" xfId="15157"/>
    <cellStyle name="Normal 2 2 32 10" xfId="15158"/>
    <cellStyle name="Normal 2 2 32 11" xfId="15159"/>
    <cellStyle name="Normal 2 2 32 12" xfId="15160"/>
    <cellStyle name="Normal 2 2 32 13" xfId="15161"/>
    <cellStyle name="Normal 2 2 32 2" xfId="15162"/>
    <cellStyle name="Normal 2 2 32 2 2" xfId="15163"/>
    <cellStyle name="Normal 2 2 32 2 3" xfId="15164"/>
    <cellStyle name="Normal 2 2 32 2 4" xfId="15165"/>
    <cellStyle name="Normal 2 2 32 2 5" xfId="15166"/>
    <cellStyle name="Normal 2 2 32 3" xfId="15167"/>
    <cellStyle name="Normal 2 2 32 3 2" xfId="15168"/>
    <cellStyle name="Normal 2 2 32 3 3" xfId="15169"/>
    <cellStyle name="Normal 2 2 32 3 4" xfId="15170"/>
    <cellStyle name="Normal 2 2 32 3 5" xfId="15171"/>
    <cellStyle name="Normal 2 2 32 4" xfId="15172"/>
    <cellStyle name="Normal 2 2 32 4 2" xfId="15173"/>
    <cellStyle name="Normal 2 2 32 4 3" xfId="15174"/>
    <cellStyle name="Normal 2 2 32 4 4" xfId="15175"/>
    <cellStyle name="Normal 2 2 32 4 5" xfId="15176"/>
    <cellStyle name="Normal 2 2 32 5" xfId="15177"/>
    <cellStyle name="Normal 2 2 32 5 2" xfId="15178"/>
    <cellStyle name="Normal 2 2 32 5 3" xfId="15179"/>
    <cellStyle name="Normal 2 2 32 5 4" xfId="15180"/>
    <cellStyle name="Normal 2 2 32 5 5" xfId="15181"/>
    <cellStyle name="Normal 2 2 32 6" xfId="15182"/>
    <cellStyle name="Normal 2 2 32 6 2" xfId="15183"/>
    <cellStyle name="Normal 2 2 32 6 3" xfId="15184"/>
    <cellStyle name="Normal 2 2 32 6 4" xfId="15185"/>
    <cellStyle name="Normal 2 2 32 6 5" xfId="15186"/>
    <cellStyle name="Normal 2 2 32 7" xfId="15187"/>
    <cellStyle name="Normal 2 2 32 7 2" xfId="15188"/>
    <cellStyle name="Normal 2 2 32 7 3" xfId="15189"/>
    <cellStyle name="Normal 2 2 32 7 4" xfId="15190"/>
    <cellStyle name="Normal 2 2 32 7 5" xfId="15191"/>
    <cellStyle name="Normal 2 2 32 8" xfId="15192"/>
    <cellStyle name="Normal 2 2 32 8 2" xfId="15193"/>
    <cellStyle name="Normal 2 2 32 8 3" xfId="15194"/>
    <cellStyle name="Normal 2 2 32 8 4" xfId="15195"/>
    <cellStyle name="Normal 2 2 32 8 5" xfId="15196"/>
    <cellStyle name="Normal 2 2 32 9" xfId="15197"/>
    <cellStyle name="Normal 2 2 33" xfId="15198"/>
    <cellStyle name="Normal 2 2 33 10" xfId="15199"/>
    <cellStyle name="Normal 2 2 33 11" xfId="15200"/>
    <cellStyle name="Normal 2 2 33 12" xfId="15201"/>
    <cellStyle name="Normal 2 2 33 13" xfId="15202"/>
    <cellStyle name="Normal 2 2 33 2" xfId="15203"/>
    <cellStyle name="Normal 2 2 33 2 2" xfId="15204"/>
    <cellStyle name="Normal 2 2 33 2 3" xfId="15205"/>
    <cellStyle name="Normal 2 2 33 2 4" xfId="15206"/>
    <cellStyle name="Normal 2 2 33 2 5" xfId="15207"/>
    <cellStyle name="Normal 2 2 33 3" xfId="15208"/>
    <cellStyle name="Normal 2 2 33 3 2" xfId="15209"/>
    <cellStyle name="Normal 2 2 33 3 3" xfId="15210"/>
    <cellStyle name="Normal 2 2 33 3 4" xfId="15211"/>
    <cellStyle name="Normal 2 2 33 3 5" xfId="15212"/>
    <cellStyle name="Normal 2 2 33 4" xfId="15213"/>
    <cellStyle name="Normal 2 2 33 4 2" xfId="15214"/>
    <cellStyle name="Normal 2 2 33 4 3" xfId="15215"/>
    <cellStyle name="Normal 2 2 33 4 4" xfId="15216"/>
    <cellStyle name="Normal 2 2 33 4 5" xfId="15217"/>
    <cellStyle name="Normal 2 2 33 5" xfId="15218"/>
    <cellStyle name="Normal 2 2 33 5 2" xfId="15219"/>
    <cellStyle name="Normal 2 2 33 5 3" xfId="15220"/>
    <cellStyle name="Normal 2 2 33 5 4" xfId="15221"/>
    <cellStyle name="Normal 2 2 33 5 5" xfId="15222"/>
    <cellStyle name="Normal 2 2 33 6" xfId="15223"/>
    <cellStyle name="Normal 2 2 33 6 2" xfId="15224"/>
    <cellStyle name="Normal 2 2 33 6 3" xfId="15225"/>
    <cellStyle name="Normal 2 2 33 6 4" xfId="15226"/>
    <cellStyle name="Normal 2 2 33 6 5" xfId="15227"/>
    <cellStyle name="Normal 2 2 33 7" xfId="15228"/>
    <cellStyle name="Normal 2 2 33 7 2" xfId="15229"/>
    <cellStyle name="Normal 2 2 33 7 3" xfId="15230"/>
    <cellStyle name="Normal 2 2 33 7 4" xfId="15231"/>
    <cellStyle name="Normal 2 2 33 7 5" xfId="15232"/>
    <cellStyle name="Normal 2 2 33 8" xfId="15233"/>
    <cellStyle name="Normal 2 2 33 8 2" xfId="15234"/>
    <cellStyle name="Normal 2 2 33 8 3" xfId="15235"/>
    <cellStyle name="Normal 2 2 33 8 4" xfId="15236"/>
    <cellStyle name="Normal 2 2 33 8 5" xfId="15237"/>
    <cellStyle name="Normal 2 2 33 9" xfId="15238"/>
    <cellStyle name="Normal 2 2 34" xfId="15239"/>
    <cellStyle name="Normal 2 2 34 10" xfId="15240"/>
    <cellStyle name="Normal 2 2 34 11" xfId="15241"/>
    <cellStyle name="Normal 2 2 34 12" xfId="15242"/>
    <cellStyle name="Normal 2 2 34 13" xfId="15243"/>
    <cellStyle name="Normal 2 2 34 2" xfId="15244"/>
    <cellStyle name="Normal 2 2 34 2 2" xfId="15245"/>
    <cellStyle name="Normal 2 2 34 2 3" xfId="15246"/>
    <cellStyle name="Normal 2 2 34 2 4" xfId="15247"/>
    <cellStyle name="Normal 2 2 34 2 5" xfId="15248"/>
    <cellStyle name="Normal 2 2 34 3" xfId="15249"/>
    <cellStyle name="Normal 2 2 34 3 2" xfId="15250"/>
    <cellStyle name="Normal 2 2 34 3 3" xfId="15251"/>
    <cellStyle name="Normal 2 2 34 3 4" xfId="15252"/>
    <cellStyle name="Normal 2 2 34 3 5" xfId="15253"/>
    <cellStyle name="Normal 2 2 34 4" xfId="15254"/>
    <cellStyle name="Normal 2 2 34 4 2" xfId="15255"/>
    <cellStyle name="Normal 2 2 34 4 3" xfId="15256"/>
    <cellStyle name="Normal 2 2 34 4 4" xfId="15257"/>
    <cellStyle name="Normal 2 2 34 4 5" xfId="15258"/>
    <cellStyle name="Normal 2 2 34 5" xfId="15259"/>
    <cellStyle name="Normal 2 2 34 5 2" xfId="15260"/>
    <cellStyle name="Normal 2 2 34 5 3" xfId="15261"/>
    <cellStyle name="Normal 2 2 34 5 4" xfId="15262"/>
    <cellStyle name="Normal 2 2 34 5 5" xfId="15263"/>
    <cellStyle name="Normal 2 2 34 6" xfId="15264"/>
    <cellStyle name="Normal 2 2 34 6 2" xfId="15265"/>
    <cellStyle name="Normal 2 2 34 6 3" xfId="15266"/>
    <cellStyle name="Normal 2 2 34 6 4" xfId="15267"/>
    <cellStyle name="Normal 2 2 34 6 5" xfId="15268"/>
    <cellStyle name="Normal 2 2 34 7" xfId="15269"/>
    <cellStyle name="Normal 2 2 34 7 2" xfId="15270"/>
    <cellStyle name="Normal 2 2 34 7 3" xfId="15271"/>
    <cellStyle name="Normal 2 2 34 7 4" xfId="15272"/>
    <cellStyle name="Normal 2 2 34 7 5" xfId="15273"/>
    <cellStyle name="Normal 2 2 34 8" xfId="15274"/>
    <cellStyle name="Normal 2 2 34 8 2" xfId="15275"/>
    <cellStyle name="Normal 2 2 34 8 3" xfId="15276"/>
    <cellStyle name="Normal 2 2 34 8 4" xfId="15277"/>
    <cellStyle name="Normal 2 2 34 8 5" xfId="15278"/>
    <cellStyle name="Normal 2 2 34 9" xfId="15279"/>
    <cellStyle name="Normal 2 2 35" xfId="15280"/>
    <cellStyle name="Normal 2 2 35 10" xfId="15281"/>
    <cellStyle name="Normal 2 2 35 11" xfId="15282"/>
    <cellStyle name="Normal 2 2 35 12" xfId="15283"/>
    <cellStyle name="Normal 2 2 35 13" xfId="15284"/>
    <cellStyle name="Normal 2 2 35 2" xfId="15285"/>
    <cellStyle name="Normal 2 2 35 2 2" xfId="15286"/>
    <cellStyle name="Normal 2 2 35 2 3" xfId="15287"/>
    <cellStyle name="Normal 2 2 35 2 4" xfId="15288"/>
    <cellStyle name="Normal 2 2 35 2 5" xfId="15289"/>
    <cellStyle name="Normal 2 2 35 3" xfId="15290"/>
    <cellStyle name="Normal 2 2 35 3 2" xfId="15291"/>
    <cellStyle name="Normal 2 2 35 3 3" xfId="15292"/>
    <cellStyle name="Normal 2 2 35 3 4" xfId="15293"/>
    <cellStyle name="Normal 2 2 35 3 5" xfId="15294"/>
    <cellStyle name="Normal 2 2 35 4" xfId="15295"/>
    <cellStyle name="Normal 2 2 35 4 2" xfId="15296"/>
    <cellStyle name="Normal 2 2 35 4 3" xfId="15297"/>
    <cellStyle name="Normal 2 2 35 4 4" xfId="15298"/>
    <cellStyle name="Normal 2 2 35 4 5" xfId="15299"/>
    <cellStyle name="Normal 2 2 35 5" xfId="15300"/>
    <cellStyle name="Normal 2 2 35 5 2" xfId="15301"/>
    <cellStyle name="Normal 2 2 35 5 3" xfId="15302"/>
    <cellStyle name="Normal 2 2 35 5 4" xfId="15303"/>
    <cellStyle name="Normal 2 2 35 5 5" xfId="15304"/>
    <cellStyle name="Normal 2 2 35 6" xfId="15305"/>
    <cellStyle name="Normal 2 2 35 6 2" xfId="15306"/>
    <cellStyle name="Normal 2 2 35 6 3" xfId="15307"/>
    <cellStyle name="Normal 2 2 35 6 4" xfId="15308"/>
    <cellStyle name="Normal 2 2 35 6 5" xfId="15309"/>
    <cellStyle name="Normal 2 2 35 7" xfId="15310"/>
    <cellStyle name="Normal 2 2 35 7 2" xfId="15311"/>
    <cellStyle name="Normal 2 2 35 7 3" xfId="15312"/>
    <cellStyle name="Normal 2 2 35 7 4" xfId="15313"/>
    <cellStyle name="Normal 2 2 35 7 5" xfId="15314"/>
    <cellStyle name="Normal 2 2 35 8" xfId="15315"/>
    <cellStyle name="Normal 2 2 35 8 2" xfId="15316"/>
    <cellStyle name="Normal 2 2 35 8 3" xfId="15317"/>
    <cellStyle name="Normal 2 2 35 8 4" xfId="15318"/>
    <cellStyle name="Normal 2 2 35 8 5" xfId="15319"/>
    <cellStyle name="Normal 2 2 35 9" xfId="15320"/>
    <cellStyle name="Normal 2 2 36" xfId="15321"/>
    <cellStyle name="Normal 2 2 36 10" xfId="15322"/>
    <cellStyle name="Normal 2 2 36 11" xfId="15323"/>
    <cellStyle name="Normal 2 2 36 12" xfId="15324"/>
    <cellStyle name="Normal 2 2 36 13" xfId="15325"/>
    <cellStyle name="Normal 2 2 36 2" xfId="15326"/>
    <cellStyle name="Normal 2 2 36 2 2" xfId="15327"/>
    <cellStyle name="Normal 2 2 36 2 3" xfId="15328"/>
    <cellStyle name="Normal 2 2 36 2 4" xfId="15329"/>
    <cellStyle name="Normal 2 2 36 2 5" xfId="15330"/>
    <cellStyle name="Normal 2 2 36 3" xfId="15331"/>
    <cellStyle name="Normal 2 2 36 3 2" xfId="15332"/>
    <cellStyle name="Normal 2 2 36 3 3" xfId="15333"/>
    <cellStyle name="Normal 2 2 36 3 4" xfId="15334"/>
    <cellStyle name="Normal 2 2 36 3 5" xfId="15335"/>
    <cellStyle name="Normal 2 2 36 4" xfId="15336"/>
    <cellStyle name="Normal 2 2 36 4 2" xfId="15337"/>
    <cellStyle name="Normal 2 2 36 4 3" xfId="15338"/>
    <cellStyle name="Normal 2 2 36 4 4" xfId="15339"/>
    <cellStyle name="Normal 2 2 36 4 5" xfId="15340"/>
    <cellStyle name="Normal 2 2 36 5" xfId="15341"/>
    <cellStyle name="Normal 2 2 36 5 2" xfId="15342"/>
    <cellStyle name="Normal 2 2 36 5 3" xfId="15343"/>
    <cellStyle name="Normal 2 2 36 5 4" xfId="15344"/>
    <cellStyle name="Normal 2 2 36 5 5" xfId="15345"/>
    <cellStyle name="Normal 2 2 36 6" xfId="15346"/>
    <cellStyle name="Normal 2 2 36 6 2" xfId="15347"/>
    <cellStyle name="Normal 2 2 36 6 3" xfId="15348"/>
    <cellStyle name="Normal 2 2 36 6 4" xfId="15349"/>
    <cellStyle name="Normal 2 2 36 6 5" xfId="15350"/>
    <cellStyle name="Normal 2 2 36 7" xfId="15351"/>
    <cellStyle name="Normal 2 2 36 7 2" xfId="15352"/>
    <cellStyle name="Normal 2 2 36 7 3" xfId="15353"/>
    <cellStyle name="Normal 2 2 36 7 4" xfId="15354"/>
    <cellStyle name="Normal 2 2 36 7 5" xfId="15355"/>
    <cellStyle name="Normal 2 2 36 8" xfId="15356"/>
    <cellStyle name="Normal 2 2 36 8 2" xfId="15357"/>
    <cellStyle name="Normal 2 2 36 8 3" xfId="15358"/>
    <cellStyle name="Normal 2 2 36 8 4" xfId="15359"/>
    <cellStyle name="Normal 2 2 36 8 5" xfId="15360"/>
    <cellStyle name="Normal 2 2 36 9" xfId="15361"/>
    <cellStyle name="Normal 2 2 37" xfId="15362"/>
    <cellStyle name="Normal 2 2 37 10" xfId="15363"/>
    <cellStyle name="Normal 2 2 37 11" xfId="15364"/>
    <cellStyle name="Normal 2 2 37 12" xfId="15365"/>
    <cellStyle name="Normal 2 2 37 13" xfId="15366"/>
    <cellStyle name="Normal 2 2 37 2" xfId="15367"/>
    <cellStyle name="Normal 2 2 37 2 2" xfId="15368"/>
    <cellStyle name="Normal 2 2 37 2 3" xfId="15369"/>
    <cellStyle name="Normal 2 2 37 2 4" xfId="15370"/>
    <cellStyle name="Normal 2 2 37 2 5" xfId="15371"/>
    <cellStyle name="Normal 2 2 37 3" xfId="15372"/>
    <cellStyle name="Normal 2 2 37 3 2" xfId="15373"/>
    <cellStyle name="Normal 2 2 37 3 3" xfId="15374"/>
    <cellStyle name="Normal 2 2 37 3 4" xfId="15375"/>
    <cellStyle name="Normal 2 2 37 3 5" xfId="15376"/>
    <cellStyle name="Normal 2 2 37 4" xfId="15377"/>
    <cellStyle name="Normal 2 2 37 4 2" xfId="15378"/>
    <cellStyle name="Normal 2 2 37 4 3" xfId="15379"/>
    <cellStyle name="Normal 2 2 37 4 4" xfId="15380"/>
    <cellStyle name="Normal 2 2 37 4 5" xfId="15381"/>
    <cellStyle name="Normal 2 2 37 5" xfId="15382"/>
    <cellStyle name="Normal 2 2 37 5 2" xfId="15383"/>
    <cellStyle name="Normal 2 2 37 5 3" xfId="15384"/>
    <cellStyle name="Normal 2 2 37 5 4" xfId="15385"/>
    <cellStyle name="Normal 2 2 37 5 5" xfId="15386"/>
    <cellStyle name="Normal 2 2 37 6" xfId="15387"/>
    <cellStyle name="Normal 2 2 37 6 2" xfId="15388"/>
    <cellStyle name="Normal 2 2 37 6 3" xfId="15389"/>
    <cellStyle name="Normal 2 2 37 6 4" xfId="15390"/>
    <cellStyle name="Normal 2 2 37 6 5" xfId="15391"/>
    <cellStyle name="Normal 2 2 37 7" xfId="15392"/>
    <cellStyle name="Normal 2 2 37 7 2" xfId="15393"/>
    <cellStyle name="Normal 2 2 37 7 3" xfId="15394"/>
    <cellStyle name="Normal 2 2 37 7 4" xfId="15395"/>
    <cellStyle name="Normal 2 2 37 7 5" xfId="15396"/>
    <cellStyle name="Normal 2 2 37 8" xfId="15397"/>
    <cellStyle name="Normal 2 2 37 8 2" xfId="15398"/>
    <cellStyle name="Normal 2 2 37 8 3" xfId="15399"/>
    <cellStyle name="Normal 2 2 37 8 4" xfId="15400"/>
    <cellStyle name="Normal 2 2 37 8 5" xfId="15401"/>
    <cellStyle name="Normal 2 2 37 9" xfId="15402"/>
    <cellStyle name="Normal 2 2 38" xfId="15403"/>
    <cellStyle name="Normal 2 2 38 2" xfId="15404"/>
    <cellStyle name="Normal 2 2 38 3" xfId="15405"/>
    <cellStyle name="Normal 2 2 38 4" xfId="15406"/>
    <cellStyle name="Normal 2 2 38 5" xfId="15407"/>
    <cellStyle name="Normal 2 2 39" xfId="15408"/>
    <cellStyle name="Normal 2 2 39 2" xfId="15409"/>
    <cellStyle name="Normal 2 2 39 3" xfId="15410"/>
    <cellStyle name="Normal 2 2 39 4" xfId="15411"/>
    <cellStyle name="Normal 2 2 39 5" xfId="15412"/>
    <cellStyle name="Normal 2 2 4" xfId="15413"/>
    <cellStyle name="Normal 2 2 4 10" xfId="15414"/>
    <cellStyle name="Normal 2 2 4 10 10" xfId="15415"/>
    <cellStyle name="Normal 2 2 4 10 11" xfId="15416"/>
    <cellStyle name="Normal 2 2 4 10 12" xfId="15417"/>
    <cellStyle name="Normal 2 2 4 10 13" xfId="15418"/>
    <cellStyle name="Normal 2 2 4 10 14" xfId="15419"/>
    <cellStyle name="Normal 2 2 4 10 2" xfId="15420"/>
    <cellStyle name="Normal 2 2 4 10 2 2" xfId="15421"/>
    <cellStyle name="Normal 2 2 4 10 2 3" xfId="15422"/>
    <cellStyle name="Normal 2 2 4 10 2 4" xfId="15423"/>
    <cellStyle name="Normal 2 2 4 10 2 5" xfId="15424"/>
    <cellStyle name="Normal 2 2 4 10 3" xfId="15425"/>
    <cellStyle name="Normal 2 2 4 10 3 2" xfId="15426"/>
    <cellStyle name="Normal 2 2 4 10 3 3" xfId="15427"/>
    <cellStyle name="Normal 2 2 4 10 3 4" xfId="15428"/>
    <cellStyle name="Normal 2 2 4 10 3 5" xfId="15429"/>
    <cellStyle name="Normal 2 2 4 10 4" xfId="15430"/>
    <cellStyle name="Normal 2 2 4 10 4 2" xfId="15431"/>
    <cellStyle name="Normal 2 2 4 10 4 3" xfId="15432"/>
    <cellStyle name="Normal 2 2 4 10 4 4" xfId="15433"/>
    <cellStyle name="Normal 2 2 4 10 4 5" xfId="15434"/>
    <cellStyle name="Normal 2 2 4 10 5" xfId="15435"/>
    <cellStyle name="Normal 2 2 4 10 5 2" xfId="15436"/>
    <cellStyle name="Normal 2 2 4 10 5 3" xfId="15437"/>
    <cellStyle name="Normal 2 2 4 10 5 4" xfId="15438"/>
    <cellStyle name="Normal 2 2 4 10 5 5" xfId="15439"/>
    <cellStyle name="Normal 2 2 4 10 6" xfId="15440"/>
    <cellStyle name="Normal 2 2 4 10 6 2" xfId="15441"/>
    <cellStyle name="Normal 2 2 4 10 6 3" xfId="15442"/>
    <cellStyle name="Normal 2 2 4 10 6 4" xfId="15443"/>
    <cellStyle name="Normal 2 2 4 10 6 5" xfId="15444"/>
    <cellStyle name="Normal 2 2 4 10 7" xfId="15445"/>
    <cellStyle name="Normal 2 2 4 10 7 2" xfId="15446"/>
    <cellStyle name="Normal 2 2 4 10 7 3" xfId="15447"/>
    <cellStyle name="Normal 2 2 4 10 7 4" xfId="15448"/>
    <cellStyle name="Normal 2 2 4 10 7 5" xfId="15449"/>
    <cellStyle name="Normal 2 2 4 10 8" xfId="15450"/>
    <cellStyle name="Normal 2 2 4 10 8 2" xfId="15451"/>
    <cellStyle name="Normal 2 2 4 10 8 3" xfId="15452"/>
    <cellStyle name="Normal 2 2 4 10 8 4" xfId="15453"/>
    <cellStyle name="Normal 2 2 4 10 8 5" xfId="15454"/>
    <cellStyle name="Normal 2 2 4 10 9" xfId="15455"/>
    <cellStyle name="Normal 2 2 4 11" xfId="15456"/>
    <cellStyle name="Normal 2 2 4 11 10" xfId="15457"/>
    <cellStyle name="Normal 2 2 4 11 11" xfId="15458"/>
    <cellStyle name="Normal 2 2 4 11 12" xfId="15459"/>
    <cellStyle name="Normal 2 2 4 11 13" xfId="15460"/>
    <cellStyle name="Normal 2 2 4 11 14" xfId="15461"/>
    <cellStyle name="Normal 2 2 4 11 2" xfId="15462"/>
    <cellStyle name="Normal 2 2 4 11 2 2" xfId="15463"/>
    <cellStyle name="Normal 2 2 4 11 2 3" xfId="15464"/>
    <cellStyle name="Normal 2 2 4 11 2 4" xfId="15465"/>
    <cellStyle name="Normal 2 2 4 11 2 5" xfId="15466"/>
    <cellStyle name="Normal 2 2 4 11 3" xfId="15467"/>
    <cellStyle name="Normal 2 2 4 11 3 2" xfId="15468"/>
    <cellStyle name="Normal 2 2 4 11 3 3" xfId="15469"/>
    <cellStyle name="Normal 2 2 4 11 3 4" xfId="15470"/>
    <cellStyle name="Normal 2 2 4 11 3 5" xfId="15471"/>
    <cellStyle name="Normal 2 2 4 11 4" xfId="15472"/>
    <cellStyle name="Normal 2 2 4 11 4 2" xfId="15473"/>
    <cellStyle name="Normal 2 2 4 11 4 3" xfId="15474"/>
    <cellStyle name="Normal 2 2 4 11 4 4" xfId="15475"/>
    <cellStyle name="Normal 2 2 4 11 4 5" xfId="15476"/>
    <cellStyle name="Normal 2 2 4 11 5" xfId="15477"/>
    <cellStyle name="Normal 2 2 4 11 5 2" xfId="15478"/>
    <cellStyle name="Normal 2 2 4 11 5 3" xfId="15479"/>
    <cellStyle name="Normal 2 2 4 11 5 4" xfId="15480"/>
    <cellStyle name="Normal 2 2 4 11 5 5" xfId="15481"/>
    <cellStyle name="Normal 2 2 4 11 6" xfId="15482"/>
    <cellStyle name="Normal 2 2 4 11 6 2" xfId="15483"/>
    <cellStyle name="Normal 2 2 4 11 6 3" xfId="15484"/>
    <cellStyle name="Normal 2 2 4 11 6 4" xfId="15485"/>
    <cellStyle name="Normal 2 2 4 11 6 5" xfId="15486"/>
    <cellStyle name="Normal 2 2 4 11 7" xfId="15487"/>
    <cellStyle name="Normal 2 2 4 11 7 2" xfId="15488"/>
    <cellStyle name="Normal 2 2 4 11 7 3" xfId="15489"/>
    <cellStyle name="Normal 2 2 4 11 7 4" xfId="15490"/>
    <cellStyle name="Normal 2 2 4 11 7 5" xfId="15491"/>
    <cellStyle name="Normal 2 2 4 11 8" xfId="15492"/>
    <cellStyle name="Normal 2 2 4 11 8 2" xfId="15493"/>
    <cellStyle name="Normal 2 2 4 11 8 3" xfId="15494"/>
    <cellStyle name="Normal 2 2 4 11 8 4" xfId="15495"/>
    <cellStyle name="Normal 2 2 4 11 8 5" xfId="15496"/>
    <cellStyle name="Normal 2 2 4 11 9" xfId="15497"/>
    <cellStyle name="Normal 2 2 4 12" xfId="15498"/>
    <cellStyle name="Normal 2 2 4 12 10" xfId="15499"/>
    <cellStyle name="Normal 2 2 4 12 11" xfId="15500"/>
    <cellStyle name="Normal 2 2 4 12 12" xfId="15501"/>
    <cellStyle name="Normal 2 2 4 12 13" xfId="15502"/>
    <cellStyle name="Normal 2 2 4 12 14" xfId="15503"/>
    <cellStyle name="Normal 2 2 4 12 2" xfId="15504"/>
    <cellStyle name="Normal 2 2 4 12 2 2" xfId="15505"/>
    <cellStyle name="Normal 2 2 4 12 2 3" xfId="15506"/>
    <cellStyle name="Normal 2 2 4 12 2 4" xfId="15507"/>
    <cellStyle name="Normal 2 2 4 12 2 5" xfId="15508"/>
    <cellStyle name="Normal 2 2 4 12 3" xfId="15509"/>
    <cellStyle name="Normal 2 2 4 12 3 2" xfId="15510"/>
    <cellStyle name="Normal 2 2 4 12 3 3" xfId="15511"/>
    <cellStyle name="Normal 2 2 4 12 3 4" xfId="15512"/>
    <cellStyle name="Normal 2 2 4 12 3 5" xfId="15513"/>
    <cellStyle name="Normal 2 2 4 12 4" xfId="15514"/>
    <cellStyle name="Normal 2 2 4 12 4 2" xfId="15515"/>
    <cellStyle name="Normal 2 2 4 12 4 3" xfId="15516"/>
    <cellStyle name="Normal 2 2 4 12 4 4" xfId="15517"/>
    <cellStyle name="Normal 2 2 4 12 4 5" xfId="15518"/>
    <cellStyle name="Normal 2 2 4 12 5" xfId="15519"/>
    <cellStyle name="Normal 2 2 4 12 5 2" xfId="15520"/>
    <cellStyle name="Normal 2 2 4 12 5 3" xfId="15521"/>
    <cellStyle name="Normal 2 2 4 12 5 4" xfId="15522"/>
    <cellStyle name="Normal 2 2 4 12 5 5" xfId="15523"/>
    <cellStyle name="Normal 2 2 4 12 6" xfId="15524"/>
    <cellStyle name="Normal 2 2 4 12 6 2" xfId="15525"/>
    <cellStyle name="Normal 2 2 4 12 6 3" xfId="15526"/>
    <cellStyle name="Normal 2 2 4 12 6 4" xfId="15527"/>
    <cellStyle name="Normal 2 2 4 12 6 5" xfId="15528"/>
    <cellStyle name="Normal 2 2 4 12 7" xfId="15529"/>
    <cellStyle name="Normal 2 2 4 12 7 2" xfId="15530"/>
    <cellStyle name="Normal 2 2 4 12 7 3" xfId="15531"/>
    <cellStyle name="Normal 2 2 4 12 7 4" xfId="15532"/>
    <cellStyle name="Normal 2 2 4 12 7 5" xfId="15533"/>
    <cellStyle name="Normal 2 2 4 12 8" xfId="15534"/>
    <cellStyle name="Normal 2 2 4 12 8 2" xfId="15535"/>
    <cellStyle name="Normal 2 2 4 12 8 3" xfId="15536"/>
    <cellStyle name="Normal 2 2 4 12 8 4" xfId="15537"/>
    <cellStyle name="Normal 2 2 4 12 8 5" xfId="15538"/>
    <cellStyle name="Normal 2 2 4 12 9" xfId="15539"/>
    <cellStyle name="Normal 2 2 4 13" xfId="15540"/>
    <cellStyle name="Normal 2 2 4 13 10" xfId="15541"/>
    <cellStyle name="Normal 2 2 4 13 11" xfId="15542"/>
    <cellStyle name="Normal 2 2 4 13 12" xfId="15543"/>
    <cellStyle name="Normal 2 2 4 13 13" xfId="15544"/>
    <cellStyle name="Normal 2 2 4 13 14" xfId="15545"/>
    <cellStyle name="Normal 2 2 4 13 2" xfId="15546"/>
    <cellStyle name="Normal 2 2 4 13 2 2" xfId="15547"/>
    <cellStyle name="Normal 2 2 4 13 2 3" xfId="15548"/>
    <cellStyle name="Normal 2 2 4 13 2 4" xfId="15549"/>
    <cellStyle name="Normal 2 2 4 13 2 5" xfId="15550"/>
    <cellStyle name="Normal 2 2 4 13 3" xfId="15551"/>
    <cellStyle name="Normal 2 2 4 13 3 2" xfId="15552"/>
    <cellStyle name="Normal 2 2 4 13 3 3" xfId="15553"/>
    <cellStyle name="Normal 2 2 4 13 3 4" xfId="15554"/>
    <cellStyle name="Normal 2 2 4 13 3 5" xfId="15555"/>
    <cellStyle name="Normal 2 2 4 13 4" xfId="15556"/>
    <cellStyle name="Normal 2 2 4 13 4 2" xfId="15557"/>
    <cellStyle name="Normal 2 2 4 13 4 3" xfId="15558"/>
    <cellStyle name="Normal 2 2 4 13 4 4" xfId="15559"/>
    <cellStyle name="Normal 2 2 4 13 4 5" xfId="15560"/>
    <cellStyle name="Normal 2 2 4 13 5" xfId="15561"/>
    <cellStyle name="Normal 2 2 4 13 5 2" xfId="15562"/>
    <cellStyle name="Normal 2 2 4 13 5 3" xfId="15563"/>
    <cellStyle name="Normal 2 2 4 13 5 4" xfId="15564"/>
    <cellStyle name="Normal 2 2 4 13 5 5" xfId="15565"/>
    <cellStyle name="Normal 2 2 4 13 6" xfId="15566"/>
    <cellStyle name="Normal 2 2 4 13 6 2" xfId="15567"/>
    <cellStyle name="Normal 2 2 4 13 6 3" xfId="15568"/>
    <cellStyle name="Normal 2 2 4 13 6 4" xfId="15569"/>
    <cellStyle name="Normal 2 2 4 13 6 5" xfId="15570"/>
    <cellStyle name="Normal 2 2 4 13 7" xfId="15571"/>
    <cellStyle name="Normal 2 2 4 13 7 2" xfId="15572"/>
    <cellStyle name="Normal 2 2 4 13 7 3" xfId="15573"/>
    <cellStyle name="Normal 2 2 4 13 7 4" xfId="15574"/>
    <cellStyle name="Normal 2 2 4 13 7 5" xfId="15575"/>
    <cellStyle name="Normal 2 2 4 13 8" xfId="15576"/>
    <cellStyle name="Normal 2 2 4 13 8 2" xfId="15577"/>
    <cellStyle name="Normal 2 2 4 13 8 3" xfId="15578"/>
    <cellStyle name="Normal 2 2 4 13 8 4" xfId="15579"/>
    <cellStyle name="Normal 2 2 4 13 8 5" xfId="15580"/>
    <cellStyle name="Normal 2 2 4 13 9" xfId="15581"/>
    <cellStyle name="Normal 2 2 4 14" xfId="15582"/>
    <cellStyle name="Normal 2 2 4 14 10" xfId="15583"/>
    <cellStyle name="Normal 2 2 4 14 11" xfId="15584"/>
    <cellStyle name="Normal 2 2 4 14 12" xfId="15585"/>
    <cellStyle name="Normal 2 2 4 14 13" xfId="15586"/>
    <cellStyle name="Normal 2 2 4 14 14" xfId="15587"/>
    <cellStyle name="Normal 2 2 4 14 2" xfId="15588"/>
    <cellStyle name="Normal 2 2 4 14 2 2" xfId="15589"/>
    <cellStyle name="Normal 2 2 4 14 2 3" xfId="15590"/>
    <cellStyle name="Normal 2 2 4 14 2 4" xfId="15591"/>
    <cellStyle name="Normal 2 2 4 14 2 5" xfId="15592"/>
    <cellStyle name="Normal 2 2 4 14 3" xfId="15593"/>
    <cellStyle name="Normal 2 2 4 14 3 2" xfId="15594"/>
    <cellStyle name="Normal 2 2 4 14 3 3" xfId="15595"/>
    <cellStyle name="Normal 2 2 4 14 3 4" xfId="15596"/>
    <cellStyle name="Normal 2 2 4 14 3 5" xfId="15597"/>
    <cellStyle name="Normal 2 2 4 14 4" xfId="15598"/>
    <cellStyle name="Normal 2 2 4 14 4 2" xfId="15599"/>
    <cellStyle name="Normal 2 2 4 14 4 3" xfId="15600"/>
    <cellStyle name="Normal 2 2 4 14 4 4" xfId="15601"/>
    <cellStyle name="Normal 2 2 4 14 4 5" xfId="15602"/>
    <cellStyle name="Normal 2 2 4 14 5" xfId="15603"/>
    <cellStyle name="Normal 2 2 4 14 5 2" xfId="15604"/>
    <cellStyle name="Normal 2 2 4 14 5 3" xfId="15605"/>
    <cellStyle name="Normal 2 2 4 14 5 4" xfId="15606"/>
    <cellStyle name="Normal 2 2 4 14 5 5" xfId="15607"/>
    <cellStyle name="Normal 2 2 4 14 6" xfId="15608"/>
    <cellStyle name="Normal 2 2 4 14 6 2" xfId="15609"/>
    <cellStyle name="Normal 2 2 4 14 6 3" xfId="15610"/>
    <cellStyle name="Normal 2 2 4 14 6 4" xfId="15611"/>
    <cellStyle name="Normal 2 2 4 14 6 5" xfId="15612"/>
    <cellStyle name="Normal 2 2 4 14 7" xfId="15613"/>
    <cellStyle name="Normal 2 2 4 14 7 2" xfId="15614"/>
    <cellStyle name="Normal 2 2 4 14 7 3" xfId="15615"/>
    <cellStyle name="Normal 2 2 4 14 7 4" xfId="15616"/>
    <cellStyle name="Normal 2 2 4 14 7 5" xfId="15617"/>
    <cellStyle name="Normal 2 2 4 14 8" xfId="15618"/>
    <cellStyle name="Normal 2 2 4 14 8 2" xfId="15619"/>
    <cellStyle name="Normal 2 2 4 14 8 3" xfId="15620"/>
    <cellStyle name="Normal 2 2 4 14 8 4" xfId="15621"/>
    <cellStyle name="Normal 2 2 4 14 8 5" xfId="15622"/>
    <cellStyle name="Normal 2 2 4 14 9" xfId="15623"/>
    <cellStyle name="Normal 2 2 4 15" xfId="15624"/>
    <cellStyle name="Normal 2 2 4 15 10" xfId="15625"/>
    <cellStyle name="Normal 2 2 4 15 11" xfId="15626"/>
    <cellStyle name="Normal 2 2 4 15 12" xfId="15627"/>
    <cellStyle name="Normal 2 2 4 15 13" xfId="15628"/>
    <cellStyle name="Normal 2 2 4 15 14" xfId="15629"/>
    <cellStyle name="Normal 2 2 4 15 2" xfId="15630"/>
    <cellStyle name="Normal 2 2 4 15 2 2" xfId="15631"/>
    <cellStyle name="Normal 2 2 4 15 2 3" xfId="15632"/>
    <cellStyle name="Normal 2 2 4 15 2 4" xfId="15633"/>
    <cellStyle name="Normal 2 2 4 15 2 5" xfId="15634"/>
    <cellStyle name="Normal 2 2 4 15 3" xfId="15635"/>
    <cellStyle name="Normal 2 2 4 15 3 2" xfId="15636"/>
    <cellStyle name="Normal 2 2 4 15 3 3" xfId="15637"/>
    <cellStyle name="Normal 2 2 4 15 3 4" xfId="15638"/>
    <cellStyle name="Normal 2 2 4 15 3 5" xfId="15639"/>
    <cellStyle name="Normal 2 2 4 15 4" xfId="15640"/>
    <cellStyle name="Normal 2 2 4 15 4 2" xfId="15641"/>
    <cellStyle name="Normal 2 2 4 15 4 3" xfId="15642"/>
    <cellStyle name="Normal 2 2 4 15 4 4" xfId="15643"/>
    <cellStyle name="Normal 2 2 4 15 4 5" xfId="15644"/>
    <cellStyle name="Normal 2 2 4 15 5" xfId="15645"/>
    <cellStyle name="Normal 2 2 4 15 5 2" xfId="15646"/>
    <cellStyle name="Normal 2 2 4 15 5 3" xfId="15647"/>
    <cellStyle name="Normal 2 2 4 15 5 4" xfId="15648"/>
    <cellStyle name="Normal 2 2 4 15 5 5" xfId="15649"/>
    <cellStyle name="Normal 2 2 4 15 6" xfId="15650"/>
    <cellStyle name="Normal 2 2 4 15 6 2" xfId="15651"/>
    <cellStyle name="Normal 2 2 4 15 6 3" xfId="15652"/>
    <cellStyle name="Normal 2 2 4 15 6 4" xfId="15653"/>
    <cellStyle name="Normal 2 2 4 15 6 5" xfId="15654"/>
    <cellStyle name="Normal 2 2 4 15 7" xfId="15655"/>
    <cellStyle name="Normal 2 2 4 15 7 2" xfId="15656"/>
    <cellStyle name="Normal 2 2 4 15 7 3" xfId="15657"/>
    <cellStyle name="Normal 2 2 4 15 7 4" xfId="15658"/>
    <cellStyle name="Normal 2 2 4 15 7 5" xfId="15659"/>
    <cellStyle name="Normal 2 2 4 15 8" xfId="15660"/>
    <cellStyle name="Normal 2 2 4 15 8 2" xfId="15661"/>
    <cellStyle name="Normal 2 2 4 15 8 3" xfId="15662"/>
    <cellStyle name="Normal 2 2 4 15 8 4" xfId="15663"/>
    <cellStyle name="Normal 2 2 4 15 8 5" xfId="15664"/>
    <cellStyle name="Normal 2 2 4 15 9" xfId="15665"/>
    <cellStyle name="Normal 2 2 4 16" xfId="15666"/>
    <cellStyle name="Normal 2 2 4 16 10" xfId="15667"/>
    <cellStyle name="Normal 2 2 4 16 11" xfId="15668"/>
    <cellStyle name="Normal 2 2 4 16 12" xfId="15669"/>
    <cellStyle name="Normal 2 2 4 16 13" xfId="15670"/>
    <cellStyle name="Normal 2 2 4 16 14" xfId="15671"/>
    <cellStyle name="Normal 2 2 4 16 2" xfId="15672"/>
    <cellStyle name="Normal 2 2 4 16 2 2" xfId="15673"/>
    <cellStyle name="Normal 2 2 4 16 2 3" xfId="15674"/>
    <cellStyle name="Normal 2 2 4 16 2 4" xfId="15675"/>
    <cellStyle name="Normal 2 2 4 16 2 5" xfId="15676"/>
    <cellStyle name="Normal 2 2 4 16 3" xfId="15677"/>
    <cellStyle name="Normal 2 2 4 16 3 2" xfId="15678"/>
    <cellStyle name="Normal 2 2 4 16 3 3" xfId="15679"/>
    <cellStyle name="Normal 2 2 4 16 3 4" xfId="15680"/>
    <cellStyle name="Normal 2 2 4 16 3 5" xfId="15681"/>
    <cellStyle name="Normal 2 2 4 16 4" xfId="15682"/>
    <cellStyle name="Normal 2 2 4 16 4 2" xfId="15683"/>
    <cellStyle name="Normal 2 2 4 16 4 3" xfId="15684"/>
    <cellStyle name="Normal 2 2 4 16 4 4" xfId="15685"/>
    <cellStyle name="Normal 2 2 4 16 4 5" xfId="15686"/>
    <cellStyle name="Normal 2 2 4 16 5" xfId="15687"/>
    <cellStyle name="Normal 2 2 4 16 5 2" xfId="15688"/>
    <cellStyle name="Normal 2 2 4 16 5 3" xfId="15689"/>
    <cellStyle name="Normal 2 2 4 16 5 4" xfId="15690"/>
    <cellStyle name="Normal 2 2 4 16 5 5" xfId="15691"/>
    <cellStyle name="Normal 2 2 4 16 6" xfId="15692"/>
    <cellStyle name="Normal 2 2 4 16 6 2" xfId="15693"/>
    <cellStyle name="Normal 2 2 4 16 6 3" xfId="15694"/>
    <cellStyle name="Normal 2 2 4 16 6 4" xfId="15695"/>
    <cellStyle name="Normal 2 2 4 16 6 5" xfId="15696"/>
    <cellStyle name="Normal 2 2 4 16 7" xfId="15697"/>
    <cellStyle name="Normal 2 2 4 16 7 2" xfId="15698"/>
    <cellStyle name="Normal 2 2 4 16 7 3" xfId="15699"/>
    <cellStyle name="Normal 2 2 4 16 7 4" xfId="15700"/>
    <cellStyle name="Normal 2 2 4 16 7 5" xfId="15701"/>
    <cellStyle name="Normal 2 2 4 16 8" xfId="15702"/>
    <cellStyle name="Normal 2 2 4 16 8 2" xfId="15703"/>
    <cellStyle name="Normal 2 2 4 16 8 3" xfId="15704"/>
    <cellStyle name="Normal 2 2 4 16 8 4" xfId="15705"/>
    <cellStyle name="Normal 2 2 4 16 8 5" xfId="15706"/>
    <cellStyle name="Normal 2 2 4 16 9" xfId="15707"/>
    <cellStyle name="Normal 2 2 4 17" xfId="15708"/>
    <cellStyle name="Normal 2 2 4 17 10" xfId="15709"/>
    <cellStyle name="Normal 2 2 4 17 11" xfId="15710"/>
    <cellStyle name="Normal 2 2 4 17 12" xfId="15711"/>
    <cellStyle name="Normal 2 2 4 17 13" xfId="15712"/>
    <cellStyle name="Normal 2 2 4 17 14" xfId="15713"/>
    <cellStyle name="Normal 2 2 4 17 2" xfId="15714"/>
    <cellStyle name="Normal 2 2 4 17 2 2" xfId="15715"/>
    <cellStyle name="Normal 2 2 4 17 2 3" xfId="15716"/>
    <cellStyle name="Normal 2 2 4 17 2 4" xfId="15717"/>
    <cellStyle name="Normal 2 2 4 17 2 5" xfId="15718"/>
    <cellStyle name="Normal 2 2 4 17 3" xfId="15719"/>
    <cellStyle name="Normal 2 2 4 17 3 2" xfId="15720"/>
    <cellStyle name="Normal 2 2 4 17 3 3" xfId="15721"/>
    <cellStyle name="Normal 2 2 4 17 3 4" xfId="15722"/>
    <cellStyle name="Normal 2 2 4 17 3 5" xfId="15723"/>
    <cellStyle name="Normal 2 2 4 17 4" xfId="15724"/>
    <cellStyle name="Normal 2 2 4 17 4 2" xfId="15725"/>
    <cellStyle name="Normal 2 2 4 17 4 3" xfId="15726"/>
    <cellStyle name="Normal 2 2 4 17 4 4" xfId="15727"/>
    <cellStyle name="Normal 2 2 4 17 4 5" xfId="15728"/>
    <cellStyle name="Normal 2 2 4 17 5" xfId="15729"/>
    <cellStyle name="Normal 2 2 4 17 5 2" xfId="15730"/>
    <cellStyle name="Normal 2 2 4 17 5 3" xfId="15731"/>
    <cellStyle name="Normal 2 2 4 17 5 4" xfId="15732"/>
    <cellStyle name="Normal 2 2 4 17 5 5" xfId="15733"/>
    <cellStyle name="Normal 2 2 4 17 6" xfId="15734"/>
    <cellStyle name="Normal 2 2 4 17 6 2" xfId="15735"/>
    <cellStyle name="Normal 2 2 4 17 6 3" xfId="15736"/>
    <cellStyle name="Normal 2 2 4 17 6 4" xfId="15737"/>
    <cellStyle name="Normal 2 2 4 17 6 5" xfId="15738"/>
    <cellStyle name="Normal 2 2 4 17 7" xfId="15739"/>
    <cellStyle name="Normal 2 2 4 17 7 2" xfId="15740"/>
    <cellStyle name="Normal 2 2 4 17 7 3" xfId="15741"/>
    <cellStyle name="Normal 2 2 4 17 7 4" xfId="15742"/>
    <cellStyle name="Normal 2 2 4 17 7 5" xfId="15743"/>
    <cellStyle name="Normal 2 2 4 17 8" xfId="15744"/>
    <cellStyle name="Normal 2 2 4 17 8 2" xfId="15745"/>
    <cellStyle name="Normal 2 2 4 17 8 3" xfId="15746"/>
    <cellStyle name="Normal 2 2 4 17 8 4" xfId="15747"/>
    <cellStyle name="Normal 2 2 4 17 8 5" xfId="15748"/>
    <cellStyle name="Normal 2 2 4 17 9" xfId="15749"/>
    <cellStyle name="Normal 2 2 4 18" xfId="15750"/>
    <cellStyle name="Normal 2 2 4 18 10" xfId="15751"/>
    <cellStyle name="Normal 2 2 4 18 11" xfId="15752"/>
    <cellStyle name="Normal 2 2 4 18 12" xfId="15753"/>
    <cellStyle name="Normal 2 2 4 18 13" xfId="15754"/>
    <cellStyle name="Normal 2 2 4 18 14" xfId="15755"/>
    <cellStyle name="Normal 2 2 4 18 2" xfId="15756"/>
    <cellStyle name="Normal 2 2 4 18 2 2" xfId="15757"/>
    <cellStyle name="Normal 2 2 4 18 2 3" xfId="15758"/>
    <cellStyle name="Normal 2 2 4 18 2 4" xfId="15759"/>
    <cellStyle name="Normal 2 2 4 18 2 5" xfId="15760"/>
    <cellStyle name="Normal 2 2 4 18 3" xfId="15761"/>
    <cellStyle name="Normal 2 2 4 18 3 2" xfId="15762"/>
    <cellStyle name="Normal 2 2 4 18 3 3" xfId="15763"/>
    <cellStyle name="Normal 2 2 4 18 3 4" xfId="15764"/>
    <cellStyle name="Normal 2 2 4 18 3 5" xfId="15765"/>
    <cellStyle name="Normal 2 2 4 18 4" xfId="15766"/>
    <cellStyle name="Normal 2 2 4 18 4 2" xfId="15767"/>
    <cellStyle name="Normal 2 2 4 18 4 3" xfId="15768"/>
    <cellStyle name="Normal 2 2 4 18 4 4" xfId="15769"/>
    <cellStyle name="Normal 2 2 4 18 4 5" xfId="15770"/>
    <cellStyle name="Normal 2 2 4 18 5" xfId="15771"/>
    <cellStyle name="Normal 2 2 4 18 5 2" xfId="15772"/>
    <cellStyle name="Normal 2 2 4 18 5 3" xfId="15773"/>
    <cellStyle name="Normal 2 2 4 18 5 4" xfId="15774"/>
    <cellStyle name="Normal 2 2 4 18 5 5" xfId="15775"/>
    <cellStyle name="Normal 2 2 4 18 6" xfId="15776"/>
    <cellStyle name="Normal 2 2 4 18 6 2" xfId="15777"/>
    <cellStyle name="Normal 2 2 4 18 6 3" xfId="15778"/>
    <cellStyle name="Normal 2 2 4 18 6 4" xfId="15779"/>
    <cellStyle name="Normal 2 2 4 18 6 5" xfId="15780"/>
    <cellStyle name="Normal 2 2 4 18 7" xfId="15781"/>
    <cellStyle name="Normal 2 2 4 18 7 2" xfId="15782"/>
    <cellStyle name="Normal 2 2 4 18 7 3" xfId="15783"/>
    <cellStyle name="Normal 2 2 4 18 7 4" xfId="15784"/>
    <cellStyle name="Normal 2 2 4 18 7 5" xfId="15785"/>
    <cellStyle name="Normal 2 2 4 18 8" xfId="15786"/>
    <cellStyle name="Normal 2 2 4 18 8 2" xfId="15787"/>
    <cellStyle name="Normal 2 2 4 18 8 3" xfId="15788"/>
    <cellStyle name="Normal 2 2 4 18 8 4" xfId="15789"/>
    <cellStyle name="Normal 2 2 4 18 8 5" xfId="15790"/>
    <cellStyle name="Normal 2 2 4 18 9" xfId="15791"/>
    <cellStyle name="Normal 2 2 4 19" xfId="15792"/>
    <cellStyle name="Normal 2 2 4 19 10" xfId="15793"/>
    <cellStyle name="Normal 2 2 4 19 11" xfId="15794"/>
    <cellStyle name="Normal 2 2 4 19 12" xfId="15795"/>
    <cellStyle name="Normal 2 2 4 19 13" xfId="15796"/>
    <cellStyle name="Normal 2 2 4 19 14" xfId="15797"/>
    <cellStyle name="Normal 2 2 4 19 2" xfId="15798"/>
    <cellStyle name="Normal 2 2 4 19 2 2" xfId="15799"/>
    <cellStyle name="Normal 2 2 4 19 2 3" xfId="15800"/>
    <cellStyle name="Normal 2 2 4 19 2 4" xfId="15801"/>
    <cellStyle name="Normal 2 2 4 19 2 5" xfId="15802"/>
    <cellStyle name="Normal 2 2 4 19 3" xfId="15803"/>
    <cellStyle name="Normal 2 2 4 19 3 2" xfId="15804"/>
    <cellStyle name="Normal 2 2 4 19 3 3" xfId="15805"/>
    <cellStyle name="Normal 2 2 4 19 3 4" xfId="15806"/>
    <cellStyle name="Normal 2 2 4 19 3 5" xfId="15807"/>
    <cellStyle name="Normal 2 2 4 19 4" xfId="15808"/>
    <cellStyle name="Normal 2 2 4 19 4 2" xfId="15809"/>
    <cellStyle name="Normal 2 2 4 19 4 3" xfId="15810"/>
    <cellStyle name="Normal 2 2 4 19 4 4" xfId="15811"/>
    <cellStyle name="Normal 2 2 4 19 4 5" xfId="15812"/>
    <cellStyle name="Normal 2 2 4 19 5" xfId="15813"/>
    <cellStyle name="Normal 2 2 4 19 5 2" xfId="15814"/>
    <cellStyle name="Normal 2 2 4 19 5 3" xfId="15815"/>
    <cellStyle name="Normal 2 2 4 19 5 4" xfId="15816"/>
    <cellStyle name="Normal 2 2 4 19 5 5" xfId="15817"/>
    <cellStyle name="Normal 2 2 4 19 6" xfId="15818"/>
    <cellStyle name="Normal 2 2 4 19 6 2" xfId="15819"/>
    <cellStyle name="Normal 2 2 4 19 6 3" xfId="15820"/>
    <cellStyle name="Normal 2 2 4 19 6 4" xfId="15821"/>
    <cellStyle name="Normal 2 2 4 19 6 5" xfId="15822"/>
    <cellStyle name="Normal 2 2 4 19 7" xfId="15823"/>
    <cellStyle name="Normal 2 2 4 19 7 2" xfId="15824"/>
    <cellStyle name="Normal 2 2 4 19 7 3" xfId="15825"/>
    <cellStyle name="Normal 2 2 4 19 7 4" xfId="15826"/>
    <cellStyle name="Normal 2 2 4 19 7 5" xfId="15827"/>
    <cellStyle name="Normal 2 2 4 19 8" xfId="15828"/>
    <cellStyle name="Normal 2 2 4 19 8 2" xfId="15829"/>
    <cellStyle name="Normal 2 2 4 19 8 3" xfId="15830"/>
    <cellStyle name="Normal 2 2 4 19 8 4" xfId="15831"/>
    <cellStyle name="Normal 2 2 4 19 8 5" xfId="15832"/>
    <cellStyle name="Normal 2 2 4 19 9" xfId="15833"/>
    <cellStyle name="Normal 2 2 4 2" xfId="15834"/>
    <cellStyle name="Normal 2 2 4 2 10" xfId="15835"/>
    <cellStyle name="Normal 2 2 4 2 11" xfId="15836"/>
    <cellStyle name="Normal 2 2 4 2 12" xfId="15837"/>
    <cellStyle name="Normal 2 2 4 2 13" xfId="15838"/>
    <cellStyle name="Normal 2 2 4 2 14" xfId="15839"/>
    <cellStyle name="Normal 2 2 4 2 2" xfId="15840"/>
    <cellStyle name="Normal 2 2 4 2 2 2" xfId="15841"/>
    <cellStyle name="Normal 2 2 4 2 2 3" xfId="15842"/>
    <cellStyle name="Normal 2 2 4 2 2 4" xfId="15843"/>
    <cellStyle name="Normal 2 2 4 2 2 5" xfId="15844"/>
    <cellStyle name="Normal 2 2 4 2 3" xfId="15845"/>
    <cellStyle name="Normal 2 2 4 2 3 2" xfId="15846"/>
    <cellStyle name="Normal 2 2 4 2 3 3" xfId="15847"/>
    <cellStyle name="Normal 2 2 4 2 3 4" xfId="15848"/>
    <cellStyle name="Normal 2 2 4 2 3 5" xfId="15849"/>
    <cellStyle name="Normal 2 2 4 2 4" xfId="15850"/>
    <cellStyle name="Normal 2 2 4 2 4 2" xfId="15851"/>
    <cellStyle name="Normal 2 2 4 2 4 3" xfId="15852"/>
    <cellStyle name="Normal 2 2 4 2 4 4" xfId="15853"/>
    <cellStyle name="Normal 2 2 4 2 4 5" xfId="15854"/>
    <cellStyle name="Normal 2 2 4 2 5" xfId="15855"/>
    <cellStyle name="Normal 2 2 4 2 5 2" xfId="15856"/>
    <cellStyle name="Normal 2 2 4 2 5 3" xfId="15857"/>
    <cellStyle name="Normal 2 2 4 2 5 4" xfId="15858"/>
    <cellStyle name="Normal 2 2 4 2 5 5" xfId="15859"/>
    <cellStyle name="Normal 2 2 4 2 6" xfId="15860"/>
    <cellStyle name="Normal 2 2 4 2 6 2" xfId="15861"/>
    <cellStyle name="Normal 2 2 4 2 6 3" xfId="15862"/>
    <cellStyle name="Normal 2 2 4 2 6 4" xfId="15863"/>
    <cellStyle name="Normal 2 2 4 2 6 5" xfId="15864"/>
    <cellStyle name="Normal 2 2 4 2 7" xfId="15865"/>
    <cellStyle name="Normal 2 2 4 2 7 2" xfId="15866"/>
    <cellStyle name="Normal 2 2 4 2 7 3" xfId="15867"/>
    <cellStyle name="Normal 2 2 4 2 7 4" xfId="15868"/>
    <cellStyle name="Normal 2 2 4 2 7 5" xfId="15869"/>
    <cellStyle name="Normal 2 2 4 2 8" xfId="15870"/>
    <cellStyle name="Normal 2 2 4 2 8 2" xfId="15871"/>
    <cellStyle name="Normal 2 2 4 2 8 3" xfId="15872"/>
    <cellStyle name="Normal 2 2 4 2 8 4" xfId="15873"/>
    <cellStyle name="Normal 2 2 4 2 8 5" xfId="15874"/>
    <cellStyle name="Normal 2 2 4 2 9" xfId="15875"/>
    <cellStyle name="Normal 2 2 4 20" xfId="15876"/>
    <cellStyle name="Normal 2 2 4 20 10" xfId="15877"/>
    <cellStyle name="Normal 2 2 4 20 11" xfId="15878"/>
    <cellStyle name="Normal 2 2 4 20 12" xfId="15879"/>
    <cellStyle name="Normal 2 2 4 20 13" xfId="15880"/>
    <cellStyle name="Normal 2 2 4 20 2" xfId="15881"/>
    <cellStyle name="Normal 2 2 4 20 2 2" xfId="15882"/>
    <cellStyle name="Normal 2 2 4 20 2 3" xfId="15883"/>
    <cellStyle name="Normal 2 2 4 20 2 4" xfId="15884"/>
    <cellStyle name="Normal 2 2 4 20 2 5" xfId="15885"/>
    <cellStyle name="Normal 2 2 4 20 3" xfId="15886"/>
    <cellStyle name="Normal 2 2 4 20 3 2" xfId="15887"/>
    <cellStyle name="Normal 2 2 4 20 3 3" xfId="15888"/>
    <cellStyle name="Normal 2 2 4 20 3 4" xfId="15889"/>
    <cellStyle name="Normal 2 2 4 20 3 5" xfId="15890"/>
    <cellStyle name="Normal 2 2 4 20 4" xfId="15891"/>
    <cellStyle name="Normal 2 2 4 20 4 2" xfId="15892"/>
    <cellStyle name="Normal 2 2 4 20 4 3" xfId="15893"/>
    <cellStyle name="Normal 2 2 4 20 4 4" xfId="15894"/>
    <cellStyle name="Normal 2 2 4 20 4 5" xfId="15895"/>
    <cellStyle name="Normal 2 2 4 20 5" xfId="15896"/>
    <cellStyle name="Normal 2 2 4 20 5 2" xfId="15897"/>
    <cellStyle name="Normal 2 2 4 20 5 3" xfId="15898"/>
    <cellStyle name="Normal 2 2 4 20 5 4" xfId="15899"/>
    <cellStyle name="Normal 2 2 4 20 5 5" xfId="15900"/>
    <cellStyle name="Normal 2 2 4 20 6" xfId="15901"/>
    <cellStyle name="Normal 2 2 4 20 6 2" xfId="15902"/>
    <cellStyle name="Normal 2 2 4 20 6 3" xfId="15903"/>
    <cellStyle name="Normal 2 2 4 20 6 4" xfId="15904"/>
    <cellStyle name="Normal 2 2 4 20 6 5" xfId="15905"/>
    <cellStyle name="Normal 2 2 4 20 7" xfId="15906"/>
    <cellStyle name="Normal 2 2 4 20 7 2" xfId="15907"/>
    <cellStyle name="Normal 2 2 4 20 7 3" xfId="15908"/>
    <cellStyle name="Normal 2 2 4 20 7 4" xfId="15909"/>
    <cellStyle name="Normal 2 2 4 20 7 5" xfId="15910"/>
    <cellStyle name="Normal 2 2 4 20 8" xfId="15911"/>
    <cellStyle name="Normal 2 2 4 20 8 2" xfId="15912"/>
    <cellStyle name="Normal 2 2 4 20 8 3" xfId="15913"/>
    <cellStyle name="Normal 2 2 4 20 8 4" xfId="15914"/>
    <cellStyle name="Normal 2 2 4 20 8 5" xfId="15915"/>
    <cellStyle name="Normal 2 2 4 20 9" xfId="15916"/>
    <cellStyle name="Normal 2 2 4 21" xfId="15917"/>
    <cellStyle name="Normal 2 2 4 21 10" xfId="15918"/>
    <cellStyle name="Normal 2 2 4 21 11" xfId="15919"/>
    <cellStyle name="Normal 2 2 4 21 12" xfId="15920"/>
    <cellStyle name="Normal 2 2 4 21 13" xfId="15921"/>
    <cellStyle name="Normal 2 2 4 21 2" xfId="15922"/>
    <cellStyle name="Normal 2 2 4 21 2 2" xfId="15923"/>
    <cellStyle name="Normal 2 2 4 21 2 3" xfId="15924"/>
    <cellStyle name="Normal 2 2 4 21 2 4" xfId="15925"/>
    <cellStyle name="Normal 2 2 4 21 2 5" xfId="15926"/>
    <cellStyle name="Normal 2 2 4 21 3" xfId="15927"/>
    <cellStyle name="Normal 2 2 4 21 3 2" xfId="15928"/>
    <cellStyle name="Normal 2 2 4 21 3 3" xfId="15929"/>
    <cellStyle name="Normal 2 2 4 21 3 4" xfId="15930"/>
    <cellStyle name="Normal 2 2 4 21 3 5" xfId="15931"/>
    <cellStyle name="Normal 2 2 4 21 4" xfId="15932"/>
    <cellStyle name="Normal 2 2 4 21 4 2" xfId="15933"/>
    <cellStyle name="Normal 2 2 4 21 4 3" xfId="15934"/>
    <cellStyle name="Normal 2 2 4 21 4 4" xfId="15935"/>
    <cellStyle name="Normal 2 2 4 21 4 5" xfId="15936"/>
    <cellStyle name="Normal 2 2 4 21 5" xfId="15937"/>
    <cellStyle name="Normal 2 2 4 21 5 2" xfId="15938"/>
    <cellStyle name="Normal 2 2 4 21 5 3" xfId="15939"/>
    <cellStyle name="Normal 2 2 4 21 5 4" xfId="15940"/>
    <cellStyle name="Normal 2 2 4 21 5 5" xfId="15941"/>
    <cellStyle name="Normal 2 2 4 21 6" xfId="15942"/>
    <cellStyle name="Normal 2 2 4 21 6 2" xfId="15943"/>
    <cellStyle name="Normal 2 2 4 21 6 3" xfId="15944"/>
    <cellStyle name="Normal 2 2 4 21 6 4" xfId="15945"/>
    <cellStyle name="Normal 2 2 4 21 6 5" xfId="15946"/>
    <cellStyle name="Normal 2 2 4 21 7" xfId="15947"/>
    <cellStyle name="Normal 2 2 4 21 7 2" xfId="15948"/>
    <cellStyle name="Normal 2 2 4 21 7 3" xfId="15949"/>
    <cellStyle name="Normal 2 2 4 21 7 4" xfId="15950"/>
    <cellStyle name="Normal 2 2 4 21 7 5" xfId="15951"/>
    <cellStyle name="Normal 2 2 4 21 8" xfId="15952"/>
    <cellStyle name="Normal 2 2 4 21 8 2" xfId="15953"/>
    <cellStyle name="Normal 2 2 4 21 8 3" xfId="15954"/>
    <cellStyle name="Normal 2 2 4 21 8 4" xfId="15955"/>
    <cellStyle name="Normal 2 2 4 21 8 5" xfId="15956"/>
    <cellStyle name="Normal 2 2 4 21 9" xfId="15957"/>
    <cellStyle name="Normal 2 2 4 22" xfId="15958"/>
    <cellStyle name="Normal 2 2 4 22 10" xfId="15959"/>
    <cellStyle name="Normal 2 2 4 22 11" xfId="15960"/>
    <cellStyle name="Normal 2 2 4 22 12" xfId="15961"/>
    <cellStyle name="Normal 2 2 4 22 13" xfId="15962"/>
    <cellStyle name="Normal 2 2 4 22 2" xfId="15963"/>
    <cellStyle name="Normal 2 2 4 22 2 2" xfId="15964"/>
    <cellStyle name="Normal 2 2 4 22 2 3" xfId="15965"/>
    <cellStyle name="Normal 2 2 4 22 2 4" xfId="15966"/>
    <cellStyle name="Normal 2 2 4 22 2 5" xfId="15967"/>
    <cellStyle name="Normal 2 2 4 22 3" xfId="15968"/>
    <cellStyle name="Normal 2 2 4 22 3 2" xfId="15969"/>
    <cellStyle name="Normal 2 2 4 22 3 3" xfId="15970"/>
    <cellStyle name="Normal 2 2 4 22 3 4" xfId="15971"/>
    <cellStyle name="Normal 2 2 4 22 3 5" xfId="15972"/>
    <cellStyle name="Normal 2 2 4 22 4" xfId="15973"/>
    <cellStyle name="Normal 2 2 4 22 4 2" xfId="15974"/>
    <cellStyle name="Normal 2 2 4 22 4 3" xfId="15975"/>
    <cellStyle name="Normal 2 2 4 22 4 4" xfId="15976"/>
    <cellStyle name="Normal 2 2 4 22 4 5" xfId="15977"/>
    <cellStyle name="Normal 2 2 4 22 5" xfId="15978"/>
    <cellStyle name="Normal 2 2 4 22 5 2" xfId="15979"/>
    <cellStyle name="Normal 2 2 4 22 5 3" xfId="15980"/>
    <cellStyle name="Normal 2 2 4 22 5 4" xfId="15981"/>
    <cellStyle name="Normal 2 2 4 22 5 5" xfId="15982"/>
    <cellStyle name="Normal 2 2 4 22 6" xfId="15983"/>
    <cellStyle name="Normal 2 2 4 22 6 2" xfId="15984"/>
    <cellStyle name="Normal 2 2 4 22 6 3" xfId="15985"/>
    <cellStyle name="Normal 2 2 4 22 6 4" xfId="15986"/>
    <cellStyle name="Normal 2 2 4 22 6 5" xfId="15987"/>
    <cellStyle name="Normal 2 2 4 22 7" xfId="15988"/>
    <cellStyle name="Normal 2 2 4 22 7 2" xfId="15989"/>
    <cellStyle name="Normal 2 2 4 22 7 3" xfId="15990"/>
    <cellStyle name="Normal 2 2 4 22 7 4" xfId="15991"/>
    <cellStyle name="Normal 2 2 4 22 7 5" xfId="15992"/>
    <cellStyle name="Normal 2 2 4 22 8" xfId="15993"/>
    <cellStyle name="Normal 2 2 4 22 8 2" xfId="15994"/>
    <cellStyle name="Normal 2 2 4 22 8 3" xfId="15995"/>
    <cellStyle name="Normal 2 2 4 22 8 4" xfId="15996"/>
    <cellStyle name="Normal 2 2 4 22 8 5" xfId="15997"/>
    <cellStyle name="Normal 2 2 4 22 9" xfId="15998"/>
    <cellStyle name="Normal 2 2 4 23" xfId="15999"/>
    <cellStyle name="Normal 2 2 4 23 10" xfId="16000"/>
    <cellStyle name="Normal 2 2 4 23 11" xfId="16001"/>
    <cellStyle name="Normal 2 2 4 23 12" xfId="16002"/>
    <cellStyle name="Normal 2 2 4 23 13" xfId="16003"/>
    <cellStyle name="Normal 2 2 4 23 2" xfId="16004"/>
    <cellStyle name="Normal 2 2 4 23 2 2" xfId="16005"/>
    <cellStyle name="Normal 2 2 4 23 2 3" xfId="16006"/>
    <cellStyle name="Normal 2 2 4 23 2 4" xfId="16007"/>
    <cellStyle name="Normal 2 2 4 23 2 5" xfId="16008"/>
    <cellStyle name="Normal 2 2 4 23 3" xfId="16009"/>
    <cellStyle name="Normal 2 2 4 23 3 2" xfId="16010"/>
    <cellStyle name="Normal 2 2 4 23 3 3" xfId="16011"/>
    <cellStyle name="Normal 2 2 4 23 3 4" xfId="16012"/>
    <cellStyle name="Normal 2 2 4 23 3 5" xfId="16013"/>
    <cellStyle name="Normal 2 2 4 23 4" xfId="16014"/>
    <cellStyle name="Normal 2 2 4 23 4 2" xfId="16015"/>
    <cellStyle name="Normal 2 2 4 23 4 3" xfId="16016"/>
    <cellStyle name="Normal 2 2 4 23 4 4" xfId="16017"/>
    <cellStyle name="Normal 2 2 4 23 4 5" xfId="16018"/>
    <cellStyle name="Normal 2 2 4 23 5" xfId="16019"/>
    <cellStyle name="Normal 2 2 4 23 5 2" xfId="16020"/>
    <cellStyle name="Normal 2 2 4 23 5 3" xfId="16021"/>
    <cellStyle name="Normal 2 2 4 23 5 4" xfId="16022"/>
    <cellStyle name="Normal 2 2 4 23 5 5" xfId="16023"/>
    <cellStyle name="Normal 2 2 4 23 6" xfId="16024"/>
    <cellStyle name="Normal 2 2 4 23 6 2" xfId="16025"/>
    <cellStyle name="Normal 2 2 4 23 6 3" xfId="16026"/>
    <cellStyle name="Normal 2 2 4 23 6 4" xfId="16027"/>
    <cellStyle name="Normal 2 2 4 23 6 5" xfId="16028"/>
    <cellStyle name="Normal 2 2 4 23 7" xfId="16029"/>
    <cellStyle name="Normal 2 2 4 23 7 2" xfId="16030"/>
    <cellStyle name="Normal 2 2 4 23 7 3" xfId="16031"/>
    <cellStyle name="Normal 2 2 4 23 7 4" xfId="16032"/>
    <cellStyle name="Normal 2 2 4 23 7 5" xfId="16033"/>
    <cellStyle name="Normal 2 2 4 23 8" xfId="16034"/>
    <cellStyle name="Normal 2 2 4 23 8 2" xfId="16035"/>
    <cellStyle name="Normal 2 2 4 23 8 3" xfId="16036"/>
    <cellStyle name="Normal 2 2 4 23 8 4" xfId="16037"/>
    <cellStyle name="Normal 2 2 4 23 8 5" xfId="16038"/>
    <cellStyle name="Normal 2 2 4 23 9" xfId="16039"/>
    <cellStyle name="Normal 2 2 4 24" xfId="16040"/>
    <cellStyle name="Normal 2 2 4 24 10" xfId="16041"/>
    <cellStyle name="Normal 2 2 4 24 11" xfId="16042"/>
    <cellStyle name="Normal 2 2 4 24 12" xfId="16043"/>
    <cellStyle name="Normal 2 2 4 24 13" xfId="16044"/>
    <cellStyle name="Normal 2 2 4 24 2" xfId="16045"/>
    <cellStyle name="Normal 2 2 4 24 2 2" xfId="16046"/>
    <cellStyle name="Normal 2 2 4 24 2 3" xfId="16047"/>
    <cellStyle name="Normal 2 2 4 24 2 4" xfId="16048"/>
    <cellStyle name="Normal 2 2 4 24 2 5" xfId="16049"/>
    <cellStyle name="Normal 2 2 4 24 3" xfId="16050"/>
    <cellStyle name="Normal 2 2 4 24 3 2" xfId="16051"/>
    <cellStyle name="Normal 2 2 4 24 3 3" xfId="16052"/>
    <cellStyle name="Normal 2 2 4 24 3 4" xfId="16053"/>
    <cellStyle name="Normal 2 2 4 24 3 5" xfId="16054"/>
    <cellStyle name="Normal 2 2 4 24 4" xfId="16055"/>
    <cellStyle name="Normal 2 2 4 24 4 2" xfId="16056"/>
    <cellStyle name="Normal 2 2 4 24 4 3" xfId="16057"/>
    <cellStyle name="Normal 2 2 4 24 4 4" xfId="16058"/>
    <cellStyle name="Normal 2 2 4 24 4 5" xfId="16059"/>
    <cellStyle name="Normal 2 2 4 24 5" xfId="16060"/>
    <cellStyle name="Normal 2 2 4 24 5 2" xfId="16061"/>
    <cellStyle name="Normal 2 2 4 24 5 3" xfId="16062"/>
    <cellStyle name="Normal 2 2 4 24 5 4" xfId="16063"/>
    <cellStyle name="Normal 2 2 4 24 5 5" xfId="16064"/>
    <cellStyle name="Normal 2 2 4 24 6" xfId="16065"/>
    <cellStyle name="Normal 2 2 4 24 6 2" xfId="16066"/>
    <cellStyle name="Normal 2 2 4 24 6 3" xfId="16067"/>
    <cellStyle name="Normal 2 2 4 24 6 4" xfId="16068"/>
    <cellStyle name="Normal 2 2 4 24 6 5" xfId="16069"/>
    <cellStyle name="Normal 2 2 4 24 7" xfId="16070"/>
    <cellStyle name="Normal 2 2 4 24 7 2" xfId="16071"/>
    <cellStyle name="Normal 2 2 4 24 7 3" xfId="16072"/>
    <cellStyle name="Normal 2 2 4 24 7 4" xfId="16073"/>
    <cellStyle name="Normal 2 2 4 24 7 5" xfId="16074"/>
    <cellStyle name="Normal 2 2 4 24 8" xfId="16075"/>
    <cellStyle name="Normal 2 2 4 24 8 2" xfId="16076"/>
    <cellStyle name="Normal 2 2 4 24 8 3" xfId="16077"/>
    <cellStyle name="Normal 2 2 4 24 8 4" xfId="16078"/>
    <cellStyle name="Normal 2 2 4 24 8 5" xfId="16079"/>
    <cellStyle name="Normal 2 2 4 24 9" xfId="16080"/>
    <cellStyle name="Normal 2 2 4 25" xfId="16081"/>
    <cellStyle name="Normal 2 2 4 25 10" xfId="16082"/>
    <cellStyle name="Normal 2 2 4 25 11" xfId="16083"/>
    <cellStyle name="Normal 2 2 4 25 12" xfId="16084"/>
    <cellStyle name="Normal 2 2 4 25 13" xfId="16085"/>
    <cellStyle name="Normal 2 2 4 25 2" xfId="16086"/>
    <cellStyle name="Normal 2 2 4 25 2 2" xfId="16087"/>
    <cellStyle name="Normal 2 2 4 25 2 3" xfId="16088"/>
    <cellStyle name="Normal 2 2 4 25 2 4" xfId="16089"/>
    <cellStyle name="Normal 2 2 4 25 2 5" xfId="16090"/>
    <cellStyle name="Normal 2 2 4 25 3" xfId="16091"/>
    <cellStyle name="Normal 2 2 4 25 3 2" xfId="16092"/>
    <cellStyle name="Normal 2 2 4 25 3 3" xfId="16093"/>
    <cellStyle name="Normal 2 2 4 25 3 4" xfId="16094"/>
    <cellStyle name="Normal 2 2 4 25 3 5" xfId="16095"/>
    <cellStyle name="Normal 2 2 4 25 4" xfId="16096"/>
    <cellStyle name="Normal 2 2 4 25 4 2" xfId="16097"/>
    <cellStyle name="Normal 2 2 4 25 4 3" xfId="16098"/>
    <cellStyle name="Normal 2 2 4 25 4 4" xfId="16099"/>
    <cellStyle name="Normal 2 2 4 25 4 5" xfId="16100"/>
    <cellStyle name="Normal 2 2 4 25 5" xfId="16101"/>
    <cellStyle name="Normal 2 2 4 25 5 2" xfId="16102"/>
    <cellStyle name="Normal 2 2 4 25 5 3" xfId="16103"/>
    <cellStyle name="Normal 2 2 4 25 5 4" xfId="16104"/>
    <cellStyle name="Normal 2 2 4 25 5 5" xfId="16105"/>
    <cellStyle name="Normal 2 2 4 25 6" xfId="16106"/>
    <cellStyle name="Normal 2 2 4 25 6 2" xfId="16107"/>
    <cellStyle name="Normal 2 2 4 25 6 3" xfId="16108"/>
    <cellStyle name="Normal 2 2 4 25 6 4" xfId="16109"/>
    <cellStyle name="Normal 2 2 4 25 6 5" xfId="16110"/>
    <cellStyle name="Normal 2 2 4 25 7" xfId="16111"/>
    <cellStyle name="Normal 2 2 4 25 7 2" xfId="16112"/>
    <cellStyle name="Normal 2 2 4 25 7 3" xfId="16113"/>
    <cellStyle name="Normal 2 2 4 25 7 4" xfId="16114"/>
    <cellStyle name="Normal 2 2 4 25 7 5" xfId="16115"/>
    <cellStyle name="Normal 2 2 4 25 8" xfId="16116"/>
    <cellStyle name="Normal 2 2 4 25 8 2" xfId="16117"/>
    <cellStyle name="Normal 2 2 4 25 8 3" xfId="16118"/>
    <cellStyle name="Normal 2 2 4 25 8 4" xfId="16119"/>
    <cellStyle name="Normal 2 2 4 25 8 5" xfId="16120"/>
    <cellStyle name="Normal 2 2 4 25 9" xfId="16121"/>
    <cellStyle name="Normal 2 2 4 26" xfId="16122"/>
    <cellStyle name="Normal 2 2 4 26 10" xfId="16123"/>
    <cellStyle name="Normal 2 2 4 26 11" xfId="16124"/>
    <cellStyle name="Normal 2 2 4 26 12" xfId="16125"/>
    <cellStyle name="Normal 2 2 4 26 13" xfId="16126"/>
    <cellStyle name="Normal 2 2 4 26 2" xfId="16127"/>
    <cellStyle name="Normal 2 2 4 26 2 2" xfId="16128"/>
    <cellStyle name="Normal 2 2 4 26 2 3" xfId="16129"/>
    <cellStyle name="Normal 2 2 4 26 2 4" xfId="16130"/>
    <cellStyle name="Normal 2 2 4 26 2 5" xfId="16131"/>
    <cellStyle name="Normal 2 2 4 26 3" xfId="16132"/>
    <cellStyle name="Normal 2 2 4 26 3 2" xfId="16133"/>
    <cellStyle name="Normal 2 2 4 26 3 3" xfId="16134"/>
    <cellStyle name="Normal 2 2 4 26 3 4" xfId="16135"/>
    <cellStyle name="Normal 2 2 4 26 3 5" xfId="16136"/>
    <cellStyle name="Normal 2 2 4 26 4" xfId="16137"/>
    <cellStyle name="Normal 2 2 4 26 4 2" xfId="16138"/>
    <cellStyle name="Normal 2 2 4 26 4 3" xfId="16139"/>
    <cellStyle name="Normal 2 2 4 26 4 4" xfId="16140"/>
    <cellStyle name="Normal 2 2 4 26 4 5" xfId="16141"/>
    <cellStyle name="Normal 2 2 4 26 5" xfId="16142"/>
    <cellStyle name="Normal 2 2 4 26 5 2" xfId="16143"/>
    <cellStyle name="Normal 2 2 4 26 5 3" xfId="16144"/>
    <cellStyle name="Normal 2 2 4 26 5 4" xfId="16145"/>
    <cellStyle name="Normal 2 2 4 26 5 5" xfId="16146"/>
    <cellStyle name="Normal 2 2 4 26 6" xfId="16147"/>
    <cellStyle name="Normal 2 2 4 26 6 2" xfId="16148"/>
    <cellStyle name="Normal 2 2 4 26 6 3" xfId="16149"/>
    <cellStyle name="Normal 2 2 4 26 6 4" xfId="16150"/>
    <cellStyle name="Normal 2 2 4 26 6 5" xfId="16151"/>
    <cellStyle name="Normal 2 2 4 26 7" xfId="16152"/>
    <cellStyle name="Normal 2 2 4 26 7 2" xfId="16153"/>
    <cellStyle name="Normal 2 2 4 26 7 3" xfId="16154"/>
    <cellStyle name="Normal 2 2 4 26 7 4" xfId="16155"/>
    <cellStyle name="Normal 2 2 4 26 7 5" xfId="16156"/>
    <cellStyle name="Normal 2 2 4 26 8" xfId="16157"/>
    <cellStyle name="Normal 2 2 4 26 8 2" xfId="16158"/>
    <cellStyle name="Normal 2 2 4 26 8 3" xfId="16159"/>
    <cellStyle name="Normal 2 2 4 26 8 4" xfId="16160"/>
    <cellStyle name="Normal 2 2 4 26 8 5" xfId="16161"/>
    <cellStyle name="Normal 2 2 4 26 9" xfId="16162"/>
    <cellStyle name="Normal 2 2 4 27" xfId="16163"/>
    <cellStyle name="Normal 2 2 4 27 10" xfId="16164"/>
    <cellStyle name="Normal 2 2 4 27 11" xfId="16165"/>
    <cellStyle name="Normal 2 2 4 27 12" xfId="16166"/>
    <cellStyle name="Normal 2 2 4 27 13" xfId="16167"/>
    <cellStyle name="Normal 2 2 4 27 2" xfId="16168"/>
    <cellStyle name="Normal 2 2 4 27 2 2" xfId="16169"/>
    <cellStyle name="Normal 2 2 4 27 2 3" xfId="16170"/>
    <cellStyle name="Normal 2 2 4 27 2 4" xfId="16171"/>
    <cellStyle name="Normal 2 2 4 27 2 5" xfId="16172"/>
    <cellStyle name="Normal 2 2 4 27 3" xfId="16173"/>
    <cellStyle name="Normal 2 2 4 27 3 2" xfId="16174"/>
    <cellStyle name="Normal 2 2 4 27 3 3" xfId="16175"/>
    <cellStyle name="Normal 2 2 4 27 3 4" xfId="16176"/>
    <cellStyle name="Normal 2 2 4 27 3 5" xfId="16177"/>
    <cellStyle name="Normal 2 2 4 27 4" xfId="16178"/>
    <cellStyle name="Normal 2 2 4 27 4 2" xfId="16179"/>
    <cellStyle name="Normal 2 2 4 27 4 3" xfId="16180"/>
    <cellStyle name="Normal 2 2 4 27 4 4" xfId="16181"/>
    <cellStyle name="Normal 2 2 4 27 4 5" xfId="16182"/>
    <cellStyle name="Normal 2 2 4 27 5" xfId="16183"/>
    <cellStyle name="Normal 2 2 4 27 5 2" xfId="16184"/>
    <cellStyle name="Normal 2 2 4 27 5 3" xfId="16185"/>
    <cellStyle name="Normal 2 2 4 27 5 4" xfId="16186"/>
    <cellStyle name="Normal 2 2 4 27 5 5" xfId="16187"/>
    <cellStyle name="Normal 2 2 4 27 6" xfId="16188"/>
    <cellStyle name="Normal 2 2 4 27 6 2" xfId="16189"/>
    <cellStyle name="Normal 2 2 4 27 6 3" xfId="16190"/>
    <cellStyle name="Normal 2 2 4 27 6 4" xfId="16191"/>
    <cellStyle name="Normal 2 2 4 27 6 5" xfId="16192"/>
    <cellStyle name="Normal 2 2 4 27 7" xfId="16193"/>
    <cellStyle name="Normal 2 2 4 27 7 2" xfId="16194"/>
    <cellStyle name="Normal 2 2 4 27 7 3" xfId="16195"/>
    <cellStyle name="Normal 2 2 4 27 7 4" xfId="16196"/>
    <cellStyle name="Normal 2 2 4 27 7 5" xfId="16197"/>
    <cellStyle name="Normal 2 2 4 27 8" xfId="16198"/>
    <cellStyle name="Normal 2 2 4 27 8 2" xfId="16199"/>
    <cellStyle name="Normal 2 2 4 27 8 3" xfId="16200"/>
    <cellStyle name="Normal 2 2 4 27 8 4" xfId="16201"/>
    <cellStyle name="Normal 2 2 4 27 8 5" xfId="16202"/>
    <cellStyle name="Normal 2 2 4 27 9" xfId="16203"/>
    <cellStyle name="Normal 2 2 4 28" xfId="16204"/>
    <cellStyle name="Normal 2 2 4 28 10" xfId="16205"/>
    <cellStyle name="Normal 2 2 4 28 11" xfId="16206"/>
    <cellStyle name="Normal 2 2 4 28 12" xfId="16207"/>
    <cellStyle name="Normal 2 2 4 28 13" xfId="16208"/>
    <cellStyle name="Normal 2 2 4 28 2" xfId="16209"/>
    <cellStyle name="Normal 2 2 4 28 2 2" xfId="16210"/>
    <cellStyle name="Normal 2 2 4 28 2 3" xfId="16211"/>
    <cellStyle name="Normal 2 2 4 28 2 4" xfId="16212"/>
    <cellStyle name="Normal 2 2 4 28 2 5" xfId="16213"/>
    <cellStyle name="Normal 2 2 4 28 3" xfId="16214"/>
    <cellStyle name="Normal 2 2 4 28 3 2" xfId="16215"/>
    <cellStyle name="Normal 2 2 4 28 3 3" xfId="16216"/>
    <cellStyle name="Normal 2 2 4 28 3 4" xfId="16217"/>
    <cellStyle name="Normal 2 2 4 28 3 5" xfId="16218"/>
    <cellStyle name="Normal 2 2 4 28 4" xfId="16219"/>
    <cellStyle name="Normal 2 2 4 28 4 2" xfId="16220"/>
    <cellStyle name="Normal 2 2 4 28 4 3" xfId="16221"/>
    <cellStyle name="Normal 2 2 4 28 4 4" xfId="16222"/>
    <cellStyle name="Normal 2 2 4 28 4 5" xfId="16223"/>
    <cellStyle name="Normal 2 2 4 28 5" xfId="16224"/>
    <cellStyle name="Normal 2 2 4 28 5 2" xfId="16225"/>
    <cellStyle name="Normal 2 2 4 28 5 3" xfId="16226"/>
    <cellStyle name="Normal 2 2 4 28 5 4" xfId="16227"/>
    <cellStyle name="Normal 2 2 4 28 5 5" xfId="16228"/>
    <cellStyle name="Normal 2 2 4 28 6" xfId="16229"/>
    <cellStyle name="Normal 2 2 4 28 6 2" xfId="16230"/>
    <cellStyle name="Normal 2 2 4 28 6 3" xfId="16231"/>
    <cellStyle name="Normal 2 2 4 28 6 4" xfId="16232"/>
    <cellStyle name="Normal 2 2 4 28 6 5" xfId="16233"/>
    <cellStyle name="Normal 2 2 4 28 7" xfId="16234"/>
    <cellStyle name="Normal 2 2 4 28 7 2" xfId="16235"/>
    <cellStyle name="Normal 2 2 4 28 7 3" xfId="16236"/>
    <cellStyle name="Normal 2 2 4 28 7 4" xfId="16237"/>
    <cellStyle name="Normal 2 2 4 28 7 5" xfId="16238"/>
    <cellStyle name="Normal 2 2 4 28 8" xfId="16239"/>
    <cellStyle name="Normal 2 2 4 28 8 2" xfId="16240"/>
    <cellStyle name="Normal 2 2 4 28 8 3" xfId="16241"/>
    <cellStyle name="Normal 2 2 4 28 8 4" xfId="16242"/>
    <cellStyle name="Normal 2 2 4 28 8 5" xfId="16243"/>
    <cellStyle name="Normal 2 2 4 28 9" xfId="16244"/>
    <cellStyle name="Normal 2 2 4 29" xfId="16245"/>
    <cellStyle name="Normal 2 2 4 29 10" xfId="16246"/>
    <cellStyle name="Normal 2 2 4 29 11" xfId="16247"/>
    <cellStyle name="Normal 2 2 4 29 12" xfId="16248"/>
    <cellStyle name="Normal 2 2 4 29 13" xfId="16249"/>
    <cellStyle name="Normal 2 2 4 29 2" xfId="16250"/>
    <cellStyle name="Normal 2 2 4 29 2 2" xfId="16251"/>
    <cellStyle name="Normal 2 2 4 29 2 3" xfId="16252"/>
    <cellStyle name="Normal 2 2 4 29 2 4" xfId="16253"/>
    <cellStyle name="Normal 2 2 4 29 2 5" xfId="16254"/>
    <cellStyle name="Normal 2 2 4 29 3" xfId="16255"/>
    <cellStyle name="Normal 2 2 4 29 3 2" xfId="16256"/>
    <cellStyle name="Normal 2 2 4 29 3 3" xfId="16257"/>
    <cellStyle name="Normal 2 2 4 29 3 4" xfId="16258"/>
    <cellStyle name="Normal 2 2 4 29 3 5" xfId="16259"/>
    <cellStyle name="Normal 2 2 4 29 4" xfId="16260"/>
    <cellStyle name="Normal 2 2 4 29 4 2" xfId="16261"/>
    <cellStyle name="Normal 2 2 4 29 4 3" xfId="16262"/>
    <cellStyle name="Normal 2 2 4 29 4 4" xfId="16263"/>
    <cellStyle name="Normal 2 2 4 29 4 5" xfId="16264"/>
    <cellStyle name="Normal 2 2 4 29 5" xfId="16265"/>
    <cellStyle name="Normal 2 2 4 29 5 2" xfId="16266"/>
    <cellStyle name="Normal 2 2 4 29 5 3" xfId="16267"/>
    <cellStyle name="Normal 2 2 4 29 5 4" xfId="16268"/>
    <cellStyle name="Normal 2 2 4 29 5 5" xfId="16269"/>
    <cellStyle name="Normal 2 2 4 29 6" xfId="16270"/>
    <cellStyle name="Normal 2 2 4 29 6 2" xfId="16271"/>
    <cellStyle name="Normal 2 2 4 29 6 3" xfId="16272"/>
    <cellStyle name="Normal 2 2 4 29 6 4" xfId="16273"/>
    <cellStyle name="Normal 2 2 4 29 6 5" xfId="16274"/>
    <cellStyle name="Normal 2 2 4 29 7" xfId="16275"/>
    <cellStyle name="Normal 2 2 4 29 7 2" xfId="16276"/>
    <cellStyle name="Normal 2 2 4 29 7 3" xfId="16277"/>
    <cellStyle name="Normal 2 2 4 29 7 4" xfId="16278"/>
    <cellStyle name="Normal 2 2 4 29 7 5" xfId="16279"/>
    <cellStyle name="Normal 2 2 4 29 8" xfId="16280"/>
    <cellStyle name="Normal 2 2 4 29 8 2" xfId="16281"/>
    <cellStyle name="Normal 2 2 4 29 8 3" xfId="16282"/>
    <cellStyle name="Normal 2 2 4 29 8 4" xfId="16283"/>
    <cellStyle name="Normal 2 2 4 29 8 5" xfId="16284"/>
    <cellStyle name="Normal 2 2 4 29 9" xfId="16285"/>
    <cellStyle name="Normal 2 2 4 3" xfId="16286"/>
    <cellStyle name="Normal 2 2 4 3 10" xfId="16287"/>
    <cellStyle name="Normal 2 2 4 3 11" xfId="16288"/>
    <cellStyle name="Normal 2 2 4 3 12" xfId="16289"/>
    <cellStyle name="Normal 2 2 4 3 13" xfId="16290"/>
    <cellStyle name="Normal 2 2 4 3 14" xfId="16291"/>
    <cellStyle name="Normal 2 2 4 3 2" xfId="16292"/>
    <cellStyle name="Normal 2 2 4 3 2 2" xfId="16293"/>
    <cellStyle name="Normal 2 2 4 3 2 3" xfId="16294"/>
    <cellStyle name="Normal 2 2 4 3 2 4" xfId="16295"/>
    <cellStyle name="Normal 2 2 4 3 2 5" xfId="16296"/>
    <cellStyle name="Normal 2 2 4 3 3" xfId="16297"/>
    <cellStyle name="Normal 2 2 4 3 3 2" xfId="16298"/>
    <cellStyle name="Normal 2 2 4 3 3 3" xfId="16299"/>
    <cellStyle name="Normal 2 2 4 3 3 4" xfId="16300"/>
    <cellStyle name="Normal 2 2 4 3 3 5" xfId="16301"/>
    <cellStyle name="Normal 2 2 4 3 4" xfId="16302"/>
    <cellStyle name="Normal 2 2 4 3 4 2" xfId="16303"/>
    <cellStyle name="Normal 2 2 4 3 4 3" xfId="16304"/>
    <cellStyle name="Normal 2 2 4 3 4 4" xfId="16305"/>
    <cellStyle name="Normal 2 2 4 3 4 5" xfId="16306"/>
    <cellStyle name="Normal 2 2 4 3 5" xfId="16307"/>
    <cellStyle name="Normal 2 2 4 3 5 2" xfId="16308"/>
    <cellStyle name="Normal 2 2 4 3 5 3" xfId="16309"/>
    <cellStyle name="Normal 2 2 4 3 5 4" xfId="16310"/>
    <cellStyle name="Normal 2 2 4 3 5 5" xfId="16311"/>
    <cellStyle name="Normal 2 2 4 3 6" xfId="16312"/>
    <cellStyle name="Normal 2 2 4 3 6 2" xfId="16313"/>
    <cellStyle name="Normal 2 2 4 3 6 3" xfId="16314"/>
    <cellStyle name="Normal 2 2 4 3 6 4" xfId="16315"/>
    <cellStyle name="Normal 2 2 4 3 6 5" xfId="16316"/>
    <cellStyle name="Normal 2 2 4 3 7" xfId="16317"/>
    <cellStyle name="Normal 2 2 4 3 7 2" xfId="16318"/>
    <cellStyle name="Normal 2 2 4 3 7 3" xfId="16319"/>
    <cellStyle name="Normal 2 2 4 3 7 4" xfId="16320"/>
    <cellStyle name="Normal 2 2 4 3 7 5" xfId="16321"/>
    <cellStyle name="Normal 2 2 4 3 8" xfId="16322"/>
    <cellStyle name="Normal 2 2 4 3 8 2" xfId="16323"/>
    <cellStyle name="Normal 2 2 4 3 8 3" xfId="16324"/>
    <cellStyle name="Normal 2 2 4 3 8 4" xfId="16325"/>
    <cellStyle name="Normal 2 2 4 3 8 5" xfId="16326"/>
    <cellStyle name="Normal 2 2 4 3 9" xfId="16327"/>
    <cellStyle name="Normal 2 2 4 30" xfId="16328"/>
    <cellStyle name="Normal 2 2 4 30 10" xfId="16329"/>
    <cellStyle name="Normal 2 2 4 30 11" xfId="16330"/>
    <cellStyle name="Normal 2 2 4 30 12" xfId="16331"/>
    <cellStyle name="Normal 2 2 4 30 13" xfId="16332"/>
    <cellStyle name="Normal 2 2 4 30 2" xfId="16333"/>
    <cellStyle name="Normal 2 2 4 30 2 2" xfId="16334"/>
    <cellStyle name="Normal 2 2 4 30 2 3" xfId="16335"/>
    <cellStyle name="Normal 2 2 4 30 2 4" xfId="16336"/>
    <cellStyle name="Normal 2 2 4 30 2 5" xfId="16337"/>
    <cellStyle name="Normal 2 2 4 30 3" xfId="16338"/>
    <cellStyle name="Normal 2 2 4 30 3 2" xfId="16339"/>
    <cellStyle name="Normal 2 2 4 30 3 3" xfId="16340"/>
    <cellStyle name="Normal 2 2 4 30 3 4" xfId="16341"/>
    <cellStyle name="Normal 2 2 4 30 3 5" xfId="16342"/>
    <cellStyle name="Normal 2 2 4 30 4" xfId="16343"/>
    <cellStyle name="Normal 2 2 4 30 4 2" xfId="16344"/>
    <cellStyle name="Normal 2 2 4 30 4 3" xfId="16345"/>
    <cellStyle name="Normal 2 2 4 30 4 4" xfId="16346"/>
    <cellStyle name="Normal 2 2 4 30 4 5" xfId="16347"/>
    <cellStyle name="Normal 2 2 4 30 5" xfId="16348"/>
    <cellStyle name="Normal 2 2 4 30 5 2" xfId="16349"/>
    <cellStyle name="Normal 2 2 4 30 5 3" xfId="16350"/>
    <cellStyle name="Normal 2 2 4 30 5 4" xfId="16351"/>
    <cellStyle name="Normal 2 2 4 30 5 5" xfId="16352"/>
    <cellStyle name="Normal 2 2 4 30 6" xfId="16353"/>
    <cellStyle name="Normal 2 2 4 30 6 2" xfId="16354"/>
    <cellStyle name="Normal 2 2 4 30 6 3" xfId="16355"/>
    <cellStyle name="Normal 2 2 4 30 6 4" xfId="16356"/>
    <cellStyle name="Normal 2 2 4 30 6 5" xfId="16357"/>
    <cellStyle name="Normal 2 2 4 30 7" xfId="16358"/>
    <cellStyle name="Normal 2 2 4 30 7 2" xfId="16359"/>
    <cellStyle name="Normal 2 2 4 30 7 3" xfId="16360"/>
    <cellStyle name="Normal 2 2 4 30 7 4" xfId="16361"/>
    <cellStyle name="Normal 2 2 4 30 7 5" xfId="16362"/>
    <cellStyle name="Normal 2 2 4 30 8" xfId="16363"/>
    <cellStyle name="Normal 2 2 4 30 8 2" xfId="16364"/>
    <cellStyle name="Normal 2 2 4 30 8 3" xfId="16365"/>
    <cellStyle name="Normal 2 2 4 30 8 4" xfId="16366"/>
    <cellStyle name="Normal 2 2 4 30 8 5" xfId="16367"/>
    <cellStyle name="Normal 2 2 4 30 9" xfId="16368"/>
    <cellStyle name="Normal 2 2 4 31" xfId="16369"/>
    <cellStyle name="Normal 2 2 4 31 2" xfId="16370"/>
    <cellStyle name="Normal 2 2 4 31 3" xfId="16371"/>
    <cellStyle name="Normal 2 2 4 31 4" xfId="16372"/>
    <cellStyle name="Normal 2 2 4 31 5" xfId="16373"/>
    <cellStyle name="Normal 2 2 4 32" xfId="16374"/>
    <cellStyle name="Normal 2 2 4 32 2" xfId="16375"/>
    <cellStyle name="Normal 2 2 4 32 3" xfId="16376"/>
    <cellStyle name="Normal 2 2 4 32 4" xfId="16377"/>
    <cellStyle name="Normal 2 2 4 32 5" xfId="16378"/>
    <cellStyle name="Normal 2 2 4 33" xfId="16379"/>
    <cellStyle name="Normal 2 2 4 33 2" xfId="16380"/>
    <cellStyle name="Normal 2 2 4 33 3" xfId="16381"/>
    <cellStyle name="Normal 2 2 4 33 4" xfId="16382"/>
    <cellStyle name="Normal 2 2 4 33 5" xfId="16383"/>
    <cellStyle name="Normal 2 2 4 34" xfId="16384"/>
    <cellStyle name="Normal 2 2 4 34 2" xfId="16385"/>
    <cellStyle name="Normal 2 2 4 34 3" xfId="16386"/>
    <cellStyle name="Normal 2 2 4 34 4" xfId="16387"/>
    <cellStyle name="Normal 2 2 4 34 5" xfId="16388"/>
    <cellStyle name="Normal 2 2 4 35" xfId="16389"/>
    <cellStyle name="Normal 2 2 4 35 2" xfId="16390"/>
    <cellStyle name="Normal 2 2 4 35 3" xfId="16391"/>
    <cellStyle name="Normal 2 2 4 35 4" xfId="16392"/>
    <cellStyle name="Normal 2 2 4 35 5" xfId="16393"/>
    <cellStyle name="Normal 2 2 4 36" xfId="16394"/>
    <cellStyle name="Normal 2 2 4 36 2" xfId="16395"/>
    <cellStyle name="Normal 2 2 4 36 3" xfId="16396"/>
    <cellStyle name="Normal 2 2 4 36 4" xfId="16397"/>
    <cellStyle name="Normal 2 2 4 36 5" xfId="16398"/>
    <cellStyle name="Normal 2 2 4 37" xfId="16399"/>
    <cellStyle name="Normal 2 2 4 37 2" xfId="16400"/>
    <cellStyle name="Normal 2 2 4 37 3" xfId="16401"/>
    <cellStyle name="Normal 2 2 4 37 4" xfId="16402"/>
    <cellStyle name="Normal 2 2 4 37 5" xfId="16403"/>
    <cellStyle name="Normal 2 2 4 38" xfId="16404"/>
    <cellStyle name="Normal 2 2 4 39" xfId="16405"/>
    <cellStyle name="Normal 2 2 4 4" xfId="16406"/>
    <cellStyle name="Normal 2 2 4 4 10" xfId="16407"/>
    <cellStyle name="Normal 2 2 4 4 11" xfId="16408"/>
    <cellStyle name="Normal 2 2 4 4 12" xfId="16409"/>
    <cellStyle name="Normal 2 2 4 4 13" xfId="16410"/>
    <cellStyle name="Normal 2 2 4 4 14" xfId="16411"/>
    <cellStyle name="Normal 2 2 4 4 2" xfId="16412"/>
    <cellStyle name="Normal 2 2 4 4 2 2" xfId="16413"/>
    <cellStyle name="Normal 2 2 4 4 2 3" xfId="16414"/>
    <cellStyle name="Normal 2 2 4 4 2 4" xfId="16415"/>
    <cellStyle name="Normal 2 2 4 4 2 5" xfId="16416"/>
    <cellStyle name="Normal 2 2 4 4 3" xfId="16417"/>
    <cellStyle name="Normal 2 2 4 4 3 2" xfId="16418"/>
    <cellStyle name="Normal 2 2 4 4 3 3" xfId="16419"/>
    <cellStyle name="Normal 2 2 4 4 3 4" xfId="16420"/>
    <cellStyle name="Normal 2 2 4 4 3 5" xfId="16421"/>
    <cellStyle name="Normal 2 2 4 4 4" xfId="16422"/>
    <cellStyle name="Normal 2 2 4 4 4 2" xfId="16423"/>
    <cellStyle name="Normal 2 2 4 4 4 3" xfId="16424"/>
    <cellStyle name="Normal 2 2 4 4 4 4" xfId="16425"/>
    <cellStyle name="Normal 2 2 4 4 4 5" xfId="16426"/>
    <cellStyle name="Normal 2 2 4 4 5" xfId="16427"/>
    <cellStyle name="Normal 2 2 4 4 5 2" xfId="16428"/>
    <cellStyle name="Normal 2 2 4 4 5 3" xfId="16429"/>
    <cellStyle name="Normal 2 2 4 4 5 4" xfId="16430"/>
    <cellStyle name="Normal 2 2 4 4 5 5" xfId="16431"/>
    <cellStyle name="Normal 2 2 4 4 6" xfId="16432"/>
    <cellStyle name="Normal 2 2 4 4 6 2" xfId="16433"/>
    <cellStyle name="Normal 2 2 4 4 6 3" xfId="16434"/>
    <cellStyle name="Normal 2 2 4 4 6 4" xfId="16435"/>
    <cellStyle name="Normal 2 2 4 4 6 5" xfId="16436"/>
    <cellStyle name="Normal 2 2 4 4 7" xfId="16437"/>
    <cellStyle name="Normal 2 2 4 4 7 2" xfId="16438"/>
    <cellStyle name="Normal 2 2 4 4 7 3" xfId="16439"/>
    <cellStyle name="Normal 2 2 4 4 7 4" xfId="16440"/>
    <cellStyle name="Normal 2 2 4 4 7 5" xfId="16441"/>
    <cellStyle name="Normal 2 2 4 4 8" xfId="16442"/>
    <cellStyle name="Normal 2 2 4 4 8 2" xfId="16443"/>
    <cellStyle name="Normal 2 2 4 4 8 3" xfId="16444"/>
    <cellStyle name="Normal 2 2 4 4 8 4" xfId="16445"/>
    <cellStyle name="Normal 2 2 4 4 8 5" xfId="16446"/>
    <cellStyle name="Normal 2 2 4 4 9" xfId="16447"/>
    <cellStyle name="Normal 2 2 4 40" xfId="16448"/>
    <cellStyle name="Normal 2 2 4 41" xfId="16449"/>
    <cellStyle name="Normal 2 2 4 42" xfId="16450"/>
    <cellStyle name="Normal 2 2 4 5" xfId="16451"/>
    <cellStyle name="Normal 2 2 4 5 10" xfId="16452"/>
    <cellStyle name="Normal 2 2 4 5 11" xfId="16453"/>
    <cellStyle name="Normal 2 2 4 5 12" xfId="16454"/>
    <cellStyle name="Normal 2 2 4 5 13" xfId="16455"/>
    <cellStyle name="Normal 2 2 4 5 14" xfId="16456"/>
    <cellStyle name="Normal 2 2 4 5 2" xfId="16457"/>
    <cellStyle name="Normal 2 2 4 5 2 2" xfId="16458"/>
    <cellStyle name="Normal 2 2 4 5 2 3" xfId="16459"/>
    <cellStyle name="Normal 2 2 4 5 2 4" xfId="16460"/>
    <cellStyle name="Normal 2 2 4 5 2 5" xfId="16461"/>
    <cellStyle name="Normal 2 2 4 5 3" xfId="16462"/>
    <cellStyle name="Normal 2 2 4 5 3 2" xfId="16463"/>
    <cellStyle name="Normal 2 2 4 5 3 3" xfId="16464"/>
    <cellStyle name="Normal 2 2 4 5 3 4" xfId="16465"/>
    <cellStyle name="Normal 2 2 4 5 3 5" xfId="16466"/>
    <cellStyle name="Normal 2 2 4 5 4" xfId="16467"/>
    <cellStyle name="Normal 2 2 4 5 4 2" xfId="16468"/>
    <cellStyle name="Normal 2 2 4 5 4 3" xfId="16469"/>
    <cellStyle name="Normal 2 2 4 5 4 4" xfId="16470"/>
    <cellStyle name="Normal 2 2 4 5 4 5" xfId="16471"/>
    <cellStyle name="Normal 2 2 4 5 5" xfId="16472"/>
    <cellStyle name="Normal 2 2 4 5 5 2" xfId="16473"/>
    <cellStyle name="Normal 2 2 4 5 5 3" xfId="16474"/>
    <cellStyle name="Normal 2 2 4 5 5 4" xfId="16475"/>
    <cellStyle name="Normal 2 2 4 5 5 5" xfId="16476"/>
    <cellStyle name="Normal 2 2 4 5 6" xfId="16477"/>
    <cellStyle name="Normal 2 2 4 5 6 2" xfId="16478"/>
    <cellStyle name="Normal 2 2 4 5 6 3" xfId="16479"/>
    <cellStyle name="Normal 2 2 4 5 6 4" xfId="16480"/>
    <cellStyle name="Normal 2 2 4 5 6 5" xfId="16481"/>
    <cellStyle name="Normal 2 2 4 5 7" xfId="16482"/>
    <cellStyle name="Normal 2 2 4 5 7 2" xfId="16483"/>
    <cellStyle name="Normal 2 2 4 5 7 3" xfId="16484"/>
    <cellStyle name="Normal 2 2 4 5 7 4" xfId="16485"/>
    <cellStyle name="Normal 2 2 4 5 7 5" xfId="16486"/>
    <cellStyle name="Normal 2 2 4 5 8" xfId="16487"/>
    <cellStyle name="Normal 2 2 4 5 8 2" xfId="16488"/>
    <cellStyle name="Normal 2 2 4 5 8 3" xfId="16489"/>
    <cellStyle name="Normal 2 2 4 5 8 4" xfId="16490"/>
    <cellStyle name="Normal 2 2 4 5 8 5" xfId="16491"/>
    <cellStyle name="Normal 2 2 4 5 9" xfId="16492"/>
    <cellStyle name="Normal 2 2 4 6" xfId="16493"/>
    <cellStyle name="Normal 2 2 4 6 10" xfId="16494"/>
    <cellStyle name="Normal 2 2 4 6 11" xfId="16495"/>
    <cellStyle name="Normal 2 2 4 6 12" xfId="16496"/>
    <cellStyle name="Normal 2 2 4 6 13" xfId="16497"/>
    <cellStyle name="Normal 2 2 4 6 14" xfId="16498"/>
    <cellStyle name="Normal 2 2 4 6 2" xfId="16499"/>
    <cellStyle name="Normal 2 2 4 6 2 2" xfId="16500"/>
    <cellStyle name="Normal 2 2 4 6 2 3" xfId="16501"/>
    <cellStyle name="Normal 2 2 4 6 2 4" xfId="16502"/>
    <cellStyle name="Normal 2 2 4 6 2 5" xfId="16503"/>
    <cellStyle name="Normal 2 2 4 6 3" xfId="16504"/>
    <cellStyle name="Normal 2 2 4 6 3 2" xfId="16505"/>
    <cellStyle name="Normal 2 2 4 6 3 3" xfId="16506"/>
    <cellStyle name="Normal 2 2 4 6 3 4" xfId="16507"/>
    <cellStyle name="Normal 2 2 4 6 3 5" xfId="16508"/>
    <cellStyle name="Normal 2 2 4 6 4" xfId="16509"/>
    <cellStyle name="Normal 2 2 4 6 4 2" xfId="16510"/>
    <cellStyle name="Normal 2 2 4 6 4 3" xfId="16511"/>
    <cellStyle name="Normal 2 2 4 6 4 4" xfId="16512"/>
    <cellStyle name="Normal 2 2 4 6 4 5" xfId="16513"/>
    <cellStyle name="Normal 2 2 4 6 5" xfId="16514"/>
    <cellStyle name="Normal 2 2 4 6 5 2" xfId="16515"/>
    <cellStyle name="Normal 2 2 4 6 5 3" xfId="16516"/>
    <cellStyle name="Normal 2 2 4 6 5 4" xfId="16517"/>
    <cellStyle name="Normal 2 2 4 6 5 5" xfId="16518"/>
    <cellStyle name="Normal 2 2 4 6 6" xfId="16519"/>
    <cellStyle name="Normal 2 2 4 6 6 2" xfId="16520"/>
    <cellStyle name="Normal 2 2 4 6 6 3" xfId="16521"/>
    <cellStyle name="Normal 2 2 4 6 6 4" xfId="16522"/>
    <cellStyle name="Normal 2 2 4 6 6 5" xfId="16523"/>
    <cellStyle name="Normal 2 2 4 6 7" xfId="16524"/>
    <cellStyle name="Normal 2 2 4 6 7 2" xfId="16525"/>
    <cellStyle name="Normal 2 2 4 6 7 3" xfId="16526"/>
    <cellStyle name="Normal 2 2 4 6 7 4" xfId="16527"/>
    <cellStyle name="Normal 2 2 4 6 7 5" xfId="16528"/>
    <cellStyle name="Normal 2 2 4 6 8" xfId="16529"/>
    <cellStyle name="Normal 2 2 4 6 8 2" xfId="16530"/>
    <cellStyle name="Normal 2 2 4 6 8 3" xfId="16531"/>
    <cellStyle name="Normal 2 2 4 6 8 4" xfId="16532"/>
    <cellStyle name="Normal 2 2 4 6 8 5" xfId="16533"/>
    <cellStyle name="Normal 2 2 4 6 9" xfId="16534"/>
    <cellStyle name="Normal 2 2 4 7" xfId="16535"/>
    <cellStyle name="Normal 2 2 4 7 10" xfId="16536"/>
    <cellStyle name="Normal 2 2 4 7 11" xfId="16537"/>
    <cellStyle name="Normal 2 2 4 7 12" xfId="16538"/>
    <cellStyle name="Normal 2 2 4 7 13" xfId="16539"/>
    <cellStyle name="Normal 2 2 4 7 14" xfId="16540"/>
    <cellStyle name="Normal 2 2 4 7 2" xfId="16541"/>
    <cellStyle name="Normal 2 2 4 7 2 2" xfId="16542"/>
    <cellStyle name="Normal 2 2 4 7 2 3" xfId="16543"/>
    <cellStyle name="Normal 2 2 4 7 2 4" xfId="16544"/>
    <cellStyle name="Normal 2 2 4 7 2 5" xfId="16545"/>
    <cellStyle name="Normal 2 2 4 7 3" xfId="16546"/>
    <cellStyle name="Normal 2 2 4 7 3 2" xfId="16547"/>
    <cellStyle name="Normal 2 2 4 7 3 3" xfId="16548"/>
    <cellStyle name="Normal 2 2 4 7 3 4" xfId="16549"/>
    <cellStyle name="Normal 2 2 4 7 3 5" xfId="16550"/>
    <cellStyle name="Normal 2 2 4 7 4" xfId="16551"/>
    <cellStyle name="Normal 2 2 4 7 4 2" xfId="16552"/>
    <cellStyle name="Normal 2 2 4 7 4 3" xfId="16553"/>
    <cellStyle name="Normal 2 2 4 7 4 4" xfId="16554"/>
    <cellStyle name="Normal 2 2 4 7 4 5" xfId="16555"/>
    <cellStyle name="Normal 2 2 4 7 5" xfId="16556"/>
    <cellStyle name="Normal 2 2 4 7 5 2" xfId="16557"/>
    <cellStyle name="Normal 2 2 4 7 5 3" xfId="16558"/>
    <cellStyle name="Normal 2 2 4 7 5 4" xfId="16559"/>
    <cellStyle name="Normal 2 2 4 7 5 5" xfId="16560"/>
    <cellStyle name="Normal 2 2 4 7 6" xfId="16561"/>
    <cellStyle name="Normal 2 2 4 7 6 2" xfId="16562"/>
    <cellStyle name="Normal 2 2 4 7 6 3" xfId="16563"/>
    <cellStyle name="Normal 2 2 4 7 6 4" xfId="16564"/>
    <cellStyle name="Normal 2 2 4 7 6 5" xfId="16565"/>
    <cellStyle name="Normal 2 2 4 7 7" xfId="16566"/>
    <cellStyle name="Normal 2 2 4 7 7 2" xfId="16567"/>
    <cellStyle name="Normal 2 2 4 7 7 3" xfId="16568"/>
    <cellStyle name="Normal 2 2 4 7 7 4" xfId="16569"/>
    <cellStyle name="Normal 2 2 4 7 7 5" xfId="16570"/>
    <cellStyle name="Normal 2 2 4 7 8" xfId="16571"/>
    <cellStyle name="Normal 2 2 4 7 8 2" xfId="16572"/>
    <cellStyle name="Normal 2 2 4 7 8 3" xfId="16573"/>
    <cellStyle name="Normal 2 2 4 7 8 4" xfId="16574"/>
    <cellStyle name="Normal 2 2 4 7 8 5" xfId="16575"/>
    <cellStyle name="Normal 2 2 4 7 9" xfId="16576"/>
    <cellStyle name="Normal 2 2 4 8" xfId="16577"/>
    <cellStyle name="Normal 2 2 4 8 10" xfId="16578"/>
    <cellStyle name="Normal 2 2 4 8 11" xfId="16579"/>
    <cellStyle name="Normal 2 2 4 8 12" xfId="16580"/>
    <cellStyle name="Normal 2 2 4 8 13" xfId="16581"/>
    <cellStyle name="Normal 2 2 4 8 14" xfId="16582"/>
    <cellStyle name="Normal 2 2 4 8 2" xfId="16583"/>
    <cellStyle name="Normal 2 2 4 8 2 2" xfId="16584"/>
    <cellStyle name="Normal 2 2 4 8 2 3" xfId="16585"/>
    <cellStyle name="Normal 2 2 4 8 2 4" xfId="16586"/>
    <cellStyle name="Normal 2 2 4 8 2 5" xfId="16587"/>
    <cellStyle name="Normal 2 2 4 8 3" xfId="16588"/>
    <cellStyle name="Normal 2 2 4 8 3 2" xfId="16589"/>
    <cellStyle name="Normal 2 2 4 8 3 3" xfId="16590"/>
    <cellStyle name="Normal 2 2 4 8 3 4" xfId="16591"/>
    <cellStyle name="Normal 2 2 4 8 3 5" xfId="16592"/>
    <cellStyle name="Normal 2 2 4 8 4" xfId="16593"/>
    <cellStyle name="Normal 2 2 4 8 4 2" xfId="16594"/>
    <cellStyle name="Normal 2 2 4 8 4 3" xfId="16595"/>
    <cellStyle name="Normal 2 2 4 8 4 4" xfId="16596"/>
    <cellStyle name="Normal 2 2 4 8 4 5" xfId="16597"/>
    <cellStyle name="Normal 2 2 4 8 5" xfId="16598"/>
    <cellStyle name="Normal 2 2 4 8 5 2" xfId="16599"/>
    <cellStyle name="Normal 2 2 4 8 5 3" xfId="16600"/>
    <cellStyle name="Normal 2 2 4 8 5 4" xfId="16601"/>
    <cellStyle name="Normal 2 2 4 8 5 5" xfId="16602"/>
    <cellStyle name="Normal 2 2 4 8 6" xfId="16603"/>
    <cellStyle name="Normal 2 2 4 8 6 2" xfId="16604"/>
    <cellStyle name="Normal 2 2 4 8 6 3" xfId="16605"/>
    <cellStyle name="Normal 2 2 4 8 6 4" xfId="16606"/>
    <cellStyle name="Normal 2 2 4 8 6 5" xfId="16607"/>
    <cellStyle name="Normal 2 2 4 8 7" xfId="16608"/>
    <cellStyle name="Normal 2 2 4 8 7 2" xfId="16609"/>
    <cellStyle name="Normal 2 2 4 8 7 3" xfId="16610"/>
    <cellStyle name="Normal 2 2 4 8 7 4" xfId="16611"/>
    <cellStyle name="Normal 2 2 4 8 7 5" xfId="16612"/>
    <cellStyle name="Normal 2 2 4 8 8" xfId="16613"/>
    <cellStyle name="Normal 2 2 4 8 8 2" xfId="16614"/>
    <cellStyle name="Normal 2 2 4 8 8 3" xfId="16615"/>
    <cellStyle name="Normal 2 2 4 8 8 4" xfId="16616"/>
    <cellStyle name="Normal 2 2 4 8 8 5" xfId="16617"/>
    <cellStyle name="Normal 2 2 4 8 9" xfId="16618"/>
    <cellStyle name="Normal 2 2 4 9" xfId="16619"/>
    <cellStyle name="Normal 2 2 4 9 10" xfId="16620"/>
    <cellStyle name="Normal 2 2 4 9 11" xfId="16621"/>
    <cellStyle name="Normal 2 2 4 9 12" xfId="16622"/>
    <cellStyle name="Normal 2 2 4 9 13" xfId="16623"/>
    <cellStyle name="Normal 2 2 4 9 14" xfId="16624"/>
    <cellStyle name="Normal 2 2 4 9 2" xfId="16625"/>
    <cellStyle name="Normal 2 2 4 9 2 2" xfId="16626"/>
    <cellStyle name="Normal 2 2 4 9 2 3" xfId="16627"/>
    <cellStyle name="Normal 2 2 4 9 2 4" xfId="16628"/>
    <cellStyle name="Normal 2 2 4 9 2 5" xfId="16629"/>
    <cellStyle name="Normal 2 2 4 9 3" xfId="16630"/>
    <cellStyle name="Normal 2 2 4 9 3 2" xfId="16631"/>
    <cellStyle name="Normal 2 2 4 9 3 3" xfId="16632"/>
    <cellStyle name="Normal 2 2 4 9 3 4" xfId="16633"/>
    <cellStyle name="Normal 2 2 4 9 3 5" xfId="16634"/>
    <cellStyle name="Normal 2 2 4 9 4" xfId="16635"/>
    <cellStyle name="Normal 2 2 4 9 4 2" xfId="16636"/>
    <cellStyle name="Normal 2 2 4 9 4 3" xfId="16637"/>
    <cellStyle name="Normal 2 2 4 9 4 4" xfId="16638"/>
    <cellStyle name="Normal 2 2 4 9 4 5" xfId="16639"/>
    <cellStyle name="Normal 2 2 4 9 5" xfId="16640"/>
    <cellStyle name="Normal 2 2 4 9 5 2" xfId="16641"/>
    <cellStyle name="Normal 2 2 4 9 5 3" xfId="16642"/>
    <cellStyle name="Normal 2 2 4 9 5 4" xfId="16643"/>
    <cellStyle name="Normal 2 2 4 9 5 5" xfId="16644"/>
    <cellStyle name="Normal 2 2 4 9 6" xfId="16645"/>
    <cellStyle name="Normal 2 2 4 9 6 2" xfId="16646"/>
    <cellStyle name="Normal 2 2 4 9 6 3" xfId="16647"/>
    <cellStyle name="Normal 2 2 4 9 6 4" xfId="16648"/>
    <cellStyle name="Normal 2 2 4 9 6 5" xfId="16649"/>
    <cellStyle name="Normal 2 2 4 9 7" xfId="16650"/>
    <cellStyle name="Normal 2 2 4 9 7 2" xfId="16651"/>
    <cellStyle name="Normal 2 2 4 9 7 3" xfId="16652"/>
    <cellStyle name="Normal 2 2 4 9 7 4" xfId="16653"/>
    <cellStyle name="Normal 2 2 4 9 7 5" xfId="16654"/>
    <cellStyle name="Normal 2 2 4 9 8" xfId="16655"/>
    <cellStyle name="Normal 2 2 4 9 8 2" xfId="16656"/>
    <cellStyle name="Normal 2 2 4 9 8 3" xfId="16657"/>
    <cellStyle name="Normal 2 2 4 9 8 4" xfId="16658"/>
    <cellStyle name="Normal 2 2 4 9 8 5" xfId="16659"/>
    <cellStyle name="Normal 2 2 4 9 9" xfId="16660"/>
    <cellStyle name="Normal 2 2 40" xfId="16661"/>
    <cellStyle name="Normal 2 2 40 2" xfId="16662"/>
    <cellStyle name="Normal 2 2 40 3" xfId="16663"/>
    <cellStyle name="Normal 2 2 40 4" xfId="16664"/>
    <cellStyle name="Normal 2 2 40 5" xfId="16665"/>
    <cellStyle name="Normal 2 2 41" xfId="16666"/>
    <cellStyle name="Normal 2 2 41 2" xfId="16667"/>
    <cellStyle name="Normal 2 2 41 3" xfId="16668"/>
    <cellStyle name="Normal 2 2 41 4" xfId="16669"/>
    <cellStyle name="Normal 2 2 41 5" xfId="16670"/>
    <cellStyle name="Normal 2 2 42" xfId="16671"/>
    <cellStyle name="Normal 2 2 42 2" xfId="16672"/>
    <cellStyle name="Normal 2 2 42 3" xfId="16673"/>
    <cellStyle name="Normal 2 2 42 4" xfId="16674"/>
    <cellStyle name="Normal 2 2 42 5" xfId="16675"/>
    <cellStyle name="Normal 2 2 43" xfId="16676"/>
    <cellStyle name="Normal 2 2 43 2" xfId="16677"/>
    <cellStyle name="Normal 2 2 43 3" xfId="16678"/>
    <cellStyle name="Normal 2 2 43 4" xfId="16679"/>
    <cellStyle name="Normal 2 2 43 5" xfId="16680"/>
    <cellStyle name="Normal 2 2 44" xfId="16681"/>
    <cellStyle name="Normal 2 2 44 2" xfId="16682"/>
    <cellStyle name="Normal 2 2 44 3" xfId="16683"/>
    <cellStyle name="Normal 2 2 44 4" xfId="16684"/>
    <cellStyle name="Normal 2 2 44 5" xfId="16685"/>
    <cellStyle name="Normal 2 2 45" xfId="16686"/>
    <cellStyle name="Normal 2 2 46" xfId="16687"/>
    <cellStyle name="Normal 2 2 47" xfId="16688"/>
    <cellStyle name="Normal 2 2 48" xfId="16689"/>
    <cellStyle name="Normal 2 2 49" xfId="16690"/>
    <cellStyle name="Normal 2 2 5" xfId="16691"/>
    <cellStyle name="Normal 2 2 5 10" xfId="16692"/>
    <cellStyle name="Normal 2 2 5 10 10" xfId="16693"/>
    <cellStyle name="Normal 2 2 5 10 11" xfId="16694"/>
    <cellStyle name="Normal 2 2 5 10 12" xfId="16695"/>
    <cellStyle name="Normal 2 2 5 10 13" xfId="16696"/>
    <cellStyle name="Normal 2 2 5 10 14" xfId="16697"/>
    <cellStyle name="Normal 2 2 5 10 2" xfId="16698"/>
    <cellStyle name="Normal 2 2 5 10 2 2" xfId="16699"/>
    <cellStyle name="Normal 2 2 5 10 2 3" xfId="16700"/>
    <cellStyle name="Normal 2 2 5 10 2 4" xfId="16701"/>
    <cellStyle name="Normal 2 2 5 10 2 5" xfId="16702"/>
    <cellStyle name="Normal 2 2 5 10 3" xfId="16703"/>
    <cellStyle name="Normal 2 2 5 10 3 2" xfId="16704"/>
    <cellStyle name="Normal 2 2 5 10 3 3" xfId="16705"/>
    <cellStyle name="Normal 2 2 5 10 3 4" xfId="16706"/>
    <cellStyle name="Normal 2 2 5 10 3 5" xfId="16707"/>
    <cellStyle name="Normal 2 2 5 10 4" xfId="16708"/>
    <cellStyle name="Normal 2 2 5 10 4 2" xfId="16709"/>
    <cellStyle name="Normal 2 2 5 10 4 3" xfId="16710"/>
    <cellStyle name="Normal 2 2 5 10 4 4" xfId="16711"/>
    <cellStyle name="Normal 2 2 5 10 4 5" xfId="16712"/>
    <cellStyle name="Normal 2 2 5 10 5" xfId="16713"/>
    <cellStyle name="Normal 2 2 5 10 5 2" xfId="16714"/>
    <cellStyle name="Normal 2 2 5 10 5 3" xfId="16715"/>
    <cellStyle name="Normal 2 2 5 10 5 4" xfId="16716"/>
    <cellStyle name="Normal 2 2 5 10 5 5" xfId="16717"/>
    <cellStyle name="Normal 2 2 5 10 6" xfId="16718"/>
    <cellStyle name="Normal 2 2 5 10 6 2" xfId="16719"/>
    <cellStyle name="Normal 2 2 5 10 6 3" xfId="16720"/>
    <cellStyle name="Normal 2 2 5 10 6 4" xfId="16721"/>
    <cellStyle name="Normal 2 2 5 10 6 5" xfId="16722"/>
    <cellStyle name="Normal 2 2 5 10 7" xfId="16723"/>
    <cellStyle name="Normal 2 2 5 10 7 2" xfId="16724"/>
    <cellStyle name="Normal 2 2 5 10 7 3" xfId="16725"/>
    <cellStyle name="Normal 2 2 5 10 7 4" xfId="16726"/>
    <cellStyle name="Normal 2 2 5 10 7 5" xfId="16727"/>
    <cellStyle name="Normal 2 2 5 10 8" xfId="16728"/>
    <cellStyle name="Normal 2 2 5 10 8 2" xfId="16729"/>
    <cellStyle name="Normal 2 2 5 10 8 3" xfId="16730"/>
    <cellStyle name="Normal 2 2 5 10 8 4" xfId="16731"/>
    <cellStyle name="Normal 2 2 5 10 8 5" xfId="16732"/>
    <cellStyle name="Normal 2 2 5 10 9" xfId="16733"/>
    <cellStyle name="Normal 2 2 5 11" xfId="16734"/>
    <cellStyle name="Normal 2 2 5 11 10" xfId="16735"/>
    <cellStyle name="Normal 2 2 5 11 11" xfId="16736"/>
    <cellStyle name="Normal 2 2 5 11 12" xfId="16737"/>
    <cellStyle name="Normal 2 2 5 11 13" xfId="16738"/>
    <cellStyle name="Normal 2 2 5 11 14" xfId="16739"/>
    <cellStyle name="Normal 2 2 5 11 2" xfId="16740"/>
    <cellStyle name="Normal 2 2 5 11 2 2" xfId="16741"/>
    <cellStyle name="Normal 2 2 5 11 2 3" xfId="16742"/>
    <cellStyle name="Normal 2 2 5 11 2 4" xfId="16743"/>
    <cellStyle name="Normal 2 2 5 11 2 5" xfId="16744"/>
    <cellStyle name="Normal 2 2 5 11 3" xfId="16745"/>
    <cellStyle name="Normal 2 2 5 11 3 2" xfId="16746"/>
    <cellStyle name="Normal 2 2 5 11 3 3" xfId="16747"/>
    <cellStyle name="Normal 2 2 5 11 3 4" xfId="16748"/>
    <cellStyle name="Normal 2 2 5 11 3 5" xfId="16749"/>
    <cellStyle name="Normal 2 2 5 11 4" xfId="16750"/>
    <cellStyle name="Normal 2 2 5 11 4 2" xfId="16751"/>
    <cellStyle name="Normal 2 2 5 11 4 3" xfId="16752"/>
    <cellStyle name="Normal 2 2 5 11 4 4" xfId="16753"/>
    <cellStyle name="Normal 2 2 5 11 4 5" xfId="16754"/>
    <cellStyle name="Normal 2 2 5 11 5" xfId="16755"/>
    <cellStyle name="Normal 2 2 5 11 5 2" xfId="16756"/>
    <cellStyle name="Normal 2 2 5 11 5 3" xfId="16757"/>
    <cellStyle name="Normal 2 2 5 11 5 4" xfId="16758"/>
    <cellStyle name="Normal 2 2 5 11 5 5" xfId="16759"/>
    <cellStyle name="Normal 2 2 5 11 6" xfId="16760"/>
    <cellStyle name="Normal 2 2 5 11 6 2" xfId="16761"/>
    <cellStyle name="Normal 2 2 5 11 6 3" xfId="16762"/>
    <cellStyle name="Normal 2 2 5 11 6 4" xfId="16763"/>
    <cellStyle name="Normal 2 2 5 11 6 5" xfId="16764"/>
    <cellStyle name="Normal 2 2 5 11 7" xfId="16765"/>
    <cellStyle name="Normal 2 2 5 11 7 2" xfId="16766"/>
    <cellStyle name="Normal 2 2 5 11 7 3" xfId="16767"/>
    <cellStyle name="Normal 2 2 5 11 7 4" xfId="16768"/>
    <cellStyle name="Normal 2 2 5 11 7 5" xfId="16769"/>
    <cellStyle name="Normal 2 2 5 11 8" xfId="16770"/>
    <cellStyle name="Normal 2 2 5 11 8 2" xfId="16771"/>
    <cellStyle name="Normal 2 2 5 11 8 3" xfId="16772"/>
    <cellStyle name="Normal 2 2 5 11 8 4" xfId="16773"/>
    <cellStyle name="Normal 2 2 5 11 8 5" xfId="16774"/>
    <cellStyle name="Normal 2 2 5 11 9" xfId="16775"/>
    <cellStyle name="Normal 2 2 5 12" xfId="16776"/>
    <cellStyle name="Normal 2 2 5 12 10" xfId="16777"/>
    <cellStyle name="Normal 2 2 5 12 11" xfId="16778"/>
    <cellStyle name="Normal 2 2 5 12 12" xfId="16779"/>
    <cellStyle name="Normal 2 2 5 12 13" xfId="16780"/>
    <cellStyle name="Normal 2 2 5 12 14" xfId="16781"/>
    <cellStyle name="Normal 2 2 5 12 2" xfId="16782"/>
    <cellStyle name="Normal 2 2 5 12 2 2" xfId="16783"/>
    <cellStyle name="Normal 2 2 5 12 2 3" xfId="16784"/>
    <cellStyle name="Normal 2 2 5 12 2 4" xfId="16785"/>
    <cellStyle name="Normal 2 2 5 12 2 5" xfId="16786"/>
    <cellStyle name="Normal 2 2 5 12 3" xfId="16787"/>
    <cellStyle name="Normal 2 2 5 12 3 2" xfId="16788"/>
    <cellStyle name="Normal 2 2 5 12 3 3" xfId="16789"/>
    <cellStyle name="Normal 2 2 5 12 3 4" xfId="16790"/>
    <cellStyle name="Normal 2 2 5 12 3 5" xfId="16791"/>
    <cellStyle name="Normal 2 2 5 12 4" xfId="16792"/>
    <cellStyle name="Normal 2 2 5 12 4 2" xfId="16793"/>
    <cellStyle name="Normal 2 2 5 12 4 3" xfId="16794"/>
    <cellStyle name="Normal 2 2 5 12 4 4" xfId="16795"/>
    <cellStyle name="Normal 2 2 5 12 4 5" xfId="16796"/>
    <cellStyle name="Normal 2 2 5 12 5" xfId="16797"/>
    <cellStyle name="Normal 2 2 5 12 5 2" xfId="16798"/>
    <cellStyle name="Normal 2 2 5 12 5 3" xfId="16799"/>
    <cellStyle name="Normal 2 2 5 12 5 4" xfId="16800"/>
    <cellStyle name="Normal 2 2 5 12 5 5" xfId="16801"/>
    <cellStyle name="Normal 2 2 5 12 6" xfId="16802"/>
    <cellStyle name="Normal 2 2 5 12 6 2" xfId="16803"/>
    <cellStyle name="Normal 2 2 5 12 6 3" xfId="16804"/>
    <cellStyle name="Normal 2 2 5 12 6 4" xfId="16805"/>
    <cellStyle name="Normal 2 2 5 12 6 5" xfId="16806"/>
    <cellStyle name="Normal 2 2 5 12 7" xfId="16807"/>
    <cellStyle name="Normal 2 2 5 12 7 2" xfId="16808"/>
    <cellStyle name="Normal 2 2 5 12 7 3" xfId="16809"/>
    <cellStyle name="Normal 2 2 5 12 7 4" xfId="16810"/>
    <cellStyle name="Normal 2 2 5 12 7 5" xfId="16811"/>
    <cellStyle name="Normal 2 2 5 12 8" xfId="16812"/>
    <cellStyle name="Normal 2 2 5 12 8 2" xfId="16813"/>
    <cellStyle name="Normal 2 2 5 12 8 3" xfId="16814"/>
    <cellStyle name="Normal 2 2 5 12 8 4" xfId="16815"/>
    <cellStyle name="Normal 2 2 5 12 8 5" xfId="16816"/>
    <cellStyle name="Normal 2 2 5 12 9" xfId="16817"/>
    <cellStyle name="Normal 2 2 5 13" xfId="16818"/>
    <cellStyle name="Normal 2 2 5 13 10" xfId="16819"/>
    <cellStyle name="Normal 2 2 5 13 11" xfId="16820"/>
    <cellStyle name="Normal 2 2 5 13 12" xfId="16821"/>
    <cellStyle name="Normal 2 2 5 13 13" xfId="16822"/>
    <cellStyle name="Normal 2 2 5 13 14" xfId="16823"/>
    <cellStyle name="Normal 2 2 5 13 2" xfId="16824"/>
    <cellStyle name="Normal 2 2 5 13 2 2" xfId="16825"/>
    <cellStyle name="Normal 2 2 5 13 2 3" xfId="16826"/>
    <cellStyle name="Normal 2 2 5 13 2 4" xfId="16827"/>
    <cellStyle name="Normal 2 2 5 13 2 5" xfId="16828"/>
    <cellStyle name="Normal 2 2 5 13 3" xfId="16829"/>
    <cellStyle name="Normal 2 2 5 13 3 2" xfId="16830"/>
    <cellStyle name="Normal 2 2 5 13 3 3" xfId="16831"/>
    <cellStyle name="Normal 2 2 5 13 3 4" xfId="16832"/>
    <cellStyle name="Normal 2 2 5 13 3 5" xfId="16833"/>
    <cellStyle name="Normal 2 2 5 13 4" xfId="16834"/>
    <cellStyle name="Normal 2 2 5 13 4 2" xfId="16835"/>
    <cellStyle name="Normal 2 2 5 13 4 3" xfId="16836"/>
    <cellStyle name="Normal 2 2 5 13 4 4" xfId="16837"/>
    <cellStyle name="Normal 2 2 5 13 4 5" xfId="16838"/>
    <cellStyle name="Normal 2 2 5 13 5" xfId="16839"/>
    <cellStyle name="Normal 2 2 5 13 5 2" xfId="16840"/>
    <cellStyle name="Normal 2 2 5 13 5 3" xfId="16841"/>
    <cellStyle name="Normal 2 2 5 13 5 4" xfId="16842"/>
    <cellStyle name="Normal 2 2 5 13 5 5" xfId="16843"/>
    <cellStyle name="Normal 2 2 5 13 6" xfId="16844"/>
    <cellStyle name="Normal 2 2 5 13 6 2" xfId="16845"/>
    <cellStyle name="Normal 2 2 5 13 6 3" xfId="16846"/>
    <cellStyle name="Normal 2 2 5 13 6 4" xfId="16847"/>
    <cellStyle name="Normal 2 2 5 13 6 5" xfId="16848"/>
    <cellStyle name="Normal 2 2 5 13 7" xfId="16849"/>
    <cellStyle name="Normal 2 2 5 13 7 2" xfId="16850"/>
    <cellStyle name="Normal 2 2 5 13 7 3" xfId="16851"/>
    <cellStyle name="Normal 2 2 5 13 7 4" xfId="16852"/>
    <cellStyle name="Normal 2 2 5 13 7 5" xfId="16853"/>
    <cellStyle name="Normal 2 2 5 13 8" xfId="16854"/>
    <cellStyle name="Normal 2 2 5 13 8 2" xfId="16855"/>
    <cellStyle name="Normal 2 2 5 13 8 3" xfId="16856"/>
    <cellStyle name="Normal 2 2 5 13 8 4" xfId="16857"/>
    <cellStyle name="Normal 2 2 5 13 8 5" xfId="16858"/>
    <cellStyle name="Normal 2 2 5 13 9" xfId="16859"/>
    <cellStyle name="Normal 2 2 5 14" xfId="16860"/>
    <cellStyle name="Normal 2 2 5 14 10" xfId="16861"/>
    <cellStyle name="Normal 2 2 5 14 11" xfId="16862"/>
    <cellStyle name="Normal 2 2 5 14 12" xfId="16863"/>
    <cellStyle name="Normal 2 2 5 14 13" xfId="16864"/>
    <cellStyle name="Normal 2 2 5 14 14" xfId="16865"/>
    <cellStyle name="Normal 2 2 5 14 2" xfId="16866"/>
    <cellStyle name="Normal 2 2 5 14 2 2" xfId="16867"/>
    <cellStyle name="Normal 2 2 5 14 2 3" xfId="16868"/>
    <cellStyle name="Normal 2 2 5 14 2 4" xfId="16869"/>
    <cellStyle name="Normal 2 2 5 14 2 5" xfId="16870"/>
    <cellStyle name="Normal 2 2 5 14 3" xfId="16871"/>
    <cellStyle name="Normal 2 2 5 14 3 2" xfId="16872"/>
    <cellStyle name="Normal 2 2 5 14 3 3" xfId="16873"/>
    <cellStyle name="Normal 2 2 5 14 3 4" xfId="16874"/>
    <cellStyle name="Normal 2 2 5 14 3 5" xfId="16875"/>
    <cellStyle name="Normal 2 2 5 14 4" xfId="16876"/>
    <cellStyle name="Normal 2 2 5 14 4 2" xfId="16877"/>
    <cellStyle name="Normal 2 2 5 14 4 3" xfId="16878"/>
    <cellStyle name="Normal 2 2 5 14 4 4" xfId="16879"/>
    <cellStyle name="Normal 2 2 5 14 4 5" xfId="16880"/>
    <cellStyle name="Normal 2 2 5 14 5" xfId="16881"/>
    <cellStyle name="Normal 2 2 5 14 5 2" xfId="16882"/>
    <cellStyle name="Normal 2 2 5 14 5 3" xfId="16883"/>
    <cellStyle name="Normal 2 2 5 14 5 4" xfId="16884"/>
    <cellStyle name="Normal 2 2 5 14 5 5" xfId="16885"/>
    <cellStyle name="Normal 2 2 5 14 6" xfId="16886"/>
    <cellStyle name="Normal 2 2 5 14 6 2" xfId="16887"/>
    <cellStyle name="Normal 2 2 5 14 6 3" xfId="16888"/>
    <cellStyle name="Normal 2 2 5 14 6 4" xfId="16889"/>
    <cellStyle name="Normal 2 2 5 14 6 5" xfId="16890"/>
    <cellStyle name="Normal 2 2 5 14 7" xfId="16891"/>
    <cellStyle name="Normal 2 2 5 14 7 2" xfId="16892"/>
    <cellStyle name="Normal 2 2 5 14 7 3" xfId="16893"/>
    <cellStyle name="Normal 2 2 5 14 7 4" xfId="16894"/>
    <cellStyle name="Normal 2 2 5 14 7 5" xfId="16895"/>
    <cellStyle name="Normal 2 2 5 14 8" xfId="16896"/>
    <cellStyle name="Normal 2 2 5 14 8 2" xfId="16897"/>
    <cellStyle name="Normal 2 2 5 14 8 3" xfId="16898"/>
    <cellStyle name="Normal 2 2 5 14 8 4" xfId="16899"/>
    <cellStyle name="Normal 2 2 5 14 8 5" xfId="16900"/>
    <cellStyle name="Normal 2 2 5 14 9" xfId="16901"/>
    <cellStyle name="Normal 2 2 5 15" xfId="16902"/>
    <cellStyle name="Normal 2 2 5 15 10" xfId="16903"/>
    <cellStyle name="Normal 2 2 5 15 11" xfId="16904"/>
    <cellStyle name="Normal 2 2 5 15 12" xfId="16905"/>
    <cellStyle name="Normal 2 2 5 15 13" xfId="16906"/>
    <cellStyle name="Normal 2 2 5 15 14" xfId="16907"/>
    <cellStyle name="Normal 2 2 5 15 2" xfId="16908"/>
    <cellStyle name="Normal 2 2 5 15 2 2" xfId="16909"/>
    <cellStyle name="Normal 2 2 5 15 2 3" xfId="16910"/>
    <cellStyle name="Normal 2 2 5 15 2 4" xfId="16911"/>
    <cellStyle name="Normal 2 2 5 15 2 5" xfId="16912"/>
    <cellStyle name="Normal 2 2 5 15 3" xfId="16913"/>
    <cellStyle name="Normal 2 2 5 15 3 2" xfId="16914"/>
    <cellStyle name="Normal 2 2 5 15 3 3" xfId="16915"/>
    <cellStyle name="Normal 2 2 5 15 3 4" xfId="16916"/>
    <cellStyle name="Normal 2 2 5 15 3 5" xfId="16917"/>
    <cellStyle name="Normal 2 2 5 15 4" xfId="16918"/>
    <cellStyle name="Normal 2 2 5 15 4 2" xfId="16919"/>
    <cellStyle name="Normal 2 2 5 15 4 3" xfId="16920"/>
    <cellStyle name="Normal 2 2 5 15 4 4" xfId="16921"/>
    <cellStyle name="Normal 2 2 5 15 4 5" xfId="16922"/>
    <cellStyle name="Normal 2 2 5 15 5" xfId="16923"/>
    <cellStyle name="Normal 2 2 5 15 5 2" xfId="16924"/>
    <cellStyle name="Normal 2 2 5 15 5 3" xfId="16925"/>
    <cellStyle name="Normal 2 2 5 15 5 4" xfId="16926"/>
    <cellStyle name="Normal 2 2 5 15 5 5" xfId="16927"/>
    <cellStyle name="Normal 2 2 5 15 6" xfId="16928"/>
    <cellStyle name="Normal 2 2 5 15 6 2" xfId="16929"/>
    <cellStyle name="Normal 2 2 5 15 6 3" xfId="16930"/>
    <cellStyle name="Normal 2 2 5 15 6 4" xfId="16931"/>
    <cellStyle name="Normal 2 2 5 15 6 5" xfId="16932"/>
    <cellStyle name="Normal 2 2 5 15 7" xfId="16933"/>
    <cellStyle name="Normal 2 2 5 15 7 2" xfId="16934"/>
    <cellStyle name="Normal 2 2 5 15 7 3" xfId="16935"/>
    <cellStyle name="Normal 2 2 5 15 7 4" xfId="16936"/>
    <cellStyle name="Normal 2 2 5 15 7 5" xfId="16937"/>
    <cellStyle name="Normal 2 2 5 15 8" xfId="16938"/>
    <cellStyle name="Normal 2 2 5 15 8 2" xfId="16939"/>
    <cellStyle name="Normal 2 2 5 15 8 3" xfId="16940"/>
    <cellStyle name="Normal 2 2 5 15 8 4" xfId="16941"/>
    <cellStyle name="Normal 2 2 5 15 8 5" xfId="16942"/>
    <cellStyle name="Normal 2 2 5 15 9" xfId="16943"/>
    <cellStyle name="Normal 2 2 5 16" xfId="16944"/>
    <cellStyle name="Normal 2 2 5 16 10" xfId="16945"/>
    <cellStyle name="Normal 2 2 5 16 11" xfId="16946"/>
    <cellStyle name="Normal 2 2 5 16 12" xfId="16947"/>
    <cellStyle name="Normal 2 2 5 16 13" xfId="16948"/>
    <cellStyle name="Normal 2 2 5 16 14" xfId="16949"/>
    <cellStyle name="Normal 2 2 5 16 2" xfId="16950"/>
    <cellStyle name="Normal 2 2 5 16 2 2" xfId="16951"/>
    <cellStyle name="Normal 2 2 5 16 2 3" xfId="16952"/>
    <cellStyle name="Normal 2 2 5 16 2 4" xfId="16953"/>
    <cellStyle name="Normal 2 2 5 16 2 5" xfId="16954"/>
    <cellStyle name="Normal 2 2 5 16 3" xfId="16955"/>
    <cellStyle name="Normal 2 2 5 16 3 2" xfId="16956"/>
    <cellStyle name="Normal 2 2 5 16 3 3" xfId="16957"/>
    <cellStyle name="Normal 2 2 5 16 3 4" xfId="16958"/>
    <cellStyle name="Normal 2 2 5 16 3 5" xfId="16959"/>
    <cellStyle name="Normal 2 2 5 16 4" xfId="16960"/>
    <cellStyle name="Normal 2 2 5 16 4 2" xfId="16961"/>
    <cellStyle name="Normal 2 2 5 16 4 3" xfId="16962"/>
    <cellStyle name="Normal 2 2 5 16 4 4" xfId="16963"/>
    <cellStyle name="Normal 2 2 5 16 4 5" xfId="16964"/>
    <cellStyle name="Normal 2 2 5 16 5" xfId="16965"/>
    <cellStyle name="Normal 2 2 5 16 5 2" xfId="16966"/>
    <cellStyle name="Normal 2 2 5 16 5 3" xfId="16967"/>
    <cellStyle name="Normal 2 2 5 16 5 4" xfId="16968"/>
    <cellStyle name="Normal 2 2 5 16 5 5" xfId="16969"/>
    <cellStyle name="Normal 2 2 5 16 6" xfId="16970"/>
    <cellStyle name="Normal 2 2 5 16 6 2" xfId="16971"/>
    <cellStyle name="Normal 2 2 5 16 6 3" xfId="16972"/>
    <cellStyle name="Normal 2 2 5 16 6 4" xfId="16973"/>
    <cellStyle name="Normal 2 2 5 16 6 5" xfId="16974"/>
    <cellStyle name="Normal 2 2 5 16 7" xfId="16975"/>
    <cellStyle name="Normal 2 2 5 16 7 2" xfId="16976"/>
    <cellStyle name="Normal 2 2 5 16 7 3" xfId="16977"/>
    <cellStyle name="Normal 2 2 5 16 7 4" xfId="16978"/>
    <cellStyle name="Normal 2 2 5 16 7 5" xfId="16979"/>
    <cellStyle name="Normal 2 2 5 16 8" xfId="16980"/>
    <cellStyle name="Normal 2 2 5 16 8 2" xfId="16981"/>
    <cellStyle name="Normal 2 2 5 16 8 3" xfId="16982"/>
    <cellStyle name="Normal 2 2 5 16 8 4" xfId="16983"/>
    <cellStyle name="Normal 2 2 5 16 8 5" xfId="16984"/>
    <cellStyle name="Normal 2 2 5 16 9" xfId="16985"/>
    <cellStyle name="Normal 2 2 5 17" xfId="16986"/>
    <cellStyle name="Normal 2 2 5 17 10" xfId="16987"/>
    <cellStyle name="Normal 2 2 5 17 11" xfId="16988"/>
    <cellStyle name="Normal 2 2 5 17 12" xfId="16989"/>
    <cellStyle name="Normal 2 2 5 17 13" xfId="16990"/>
    <cellStyle name="Normal 2 2 5 17 14" xfId="16991"/>
    <cellStyle name="Normal 2 2 5 17 2" xfId="16992"/>
    <cellStyle name="Normal 2 2 5 17 2 2" xfId="16993"/>
    <cellStyle name="Normal 2 2 5 17 2 3" xfId="16994"/>
    <cellStyle name="Normal 2 2 5 17 2 4" xfId="16995"/>
    <cellStyle name="Normal 2 2 5 17 2 5" xfId="16996"/>
    <cellStyle name="Normal 2 2 5 17 3" xfId="16997"/>
    <cellStyle name="Normal 2 2 5 17 3 2" xfId="16998"/>
    <cellStyle name="Normal 2 2 5 17 3 3" xfId="16999"/>
    <cellStyle name="Normal 2 2 5 17 3 4" xfId="17000"/>
    <cellStyle name="Normal 2 2 5 17 3 5" xfId="17001"/>
    <cellStyle name="Normal 2 2 5 17 4" xfId="17002"/>
    <cellStyle name="Normal 2 2 5 17 4 2" xfId="17003"/>
    <cellStyle name="Normal 2 2 5 17 4 3" xfId="17004"/>
    <cellStyle name="Normal 2 2 5 17 4 4" xfId="17005"/>
    <cellStyle name="Normal 2 2 5 17 4 5" xfId="17006"/>
    <cellStyle name="Normal 2 2 5 17 5" xfId="17007"/>
    <cellStyle name="Normal 2 2 5 17 5 2" xfId="17008"/>
    <cellStyle name="Normal 2 2 5 17 5 3" xfId="17009"/>
    <cellStyle name="Normal 2 2 5 17 5 4" xfId="17010"/>
    <cellStyle name="Normal 2 2 5 17 5 5" xfId="17011"/>
    <cellStyle name="Normal 2 2 5 17 6" xfId="17012"/>
    <cellStyle name="Normal 2 2 5 17 6 2" xfId="17013"/>
    <cellStyle name="Normal 2 2 5 17 6 3" xfId="17014"/>
    <cellStyle name="Normal 2 2 5 17 6 4" xfId="17015"/>
    <cellStyle name="Normal 2 2 5 17 6 5" xfId="17016"/>
    <cellStyle name="Normal 2 2 5 17 7" xfId="17017"/>
    <cellStyle name="Normal 2 2 5 17 7 2" xfId="17018"/>
    <cellStyle name="Normal 2 2 5 17 7 3" xfId="17019"/>
    <cellStyle name="Normal 2 2 5 17 7 4" xfId="17020"/>
    <cellStyle name="Normal 2 2 5 17 7 5" xfId="17021"/>
    <cellStyle name="Normal 2 2 5 17 8" xfId="17022"/>
    <cellStyle name="Normal 2 2 5 17 8 2" xfId="17023"/>
    <cellStyle name="Normal 2 2 5 17 8 3" xfId="17024"/>
    <cellStyle name="Normal 2 2 5 17 8 4" xfId="17025"/>
    <cellStyle name="Normal 2 2 5 17 8 5" xfId="17026"/>
    <cellStyle name="Normal 2 2 5 17 9" xfId="17027"/>
    <cellStyle name="Normal 2 2 5 18" xfId="17028"/>
    <cellStyle name="Normal 2 2 5 18 10" xfId="17029"/>
    <cellStyle name="Normal 2 2 5 18 11" xfId="17030"/>
    <cellStyle name="Normal 2 2 5 18 12" xfId="17031"/>
    <cellStyle name="Normal 2 2 5 18 13" xfId="17032"/>
    <cellStyle name="Normal 2 2 5 18 14" xfId="17033"/>
    <cellStyle name="Normal 2 2 5 18 2" xfId="17034"/>
    <cellStyle name="Normal 2 2 5 18 2 2" xfId="17035"/>
    <cellStyle name="Normal 2 2 5 18 2 3" xfId="17036"/>
    <cellStyle name="Normal 2 2 5 18 2 4" xfId="17037"/>
    <cellStyle name="Normal 2 2 5 18 2 5" xfId="17038"/>
    <cellStyle name="Normal 2 2 5 18 3" xfId="17039"/>
    <cellStyle name="Normal 2 2 5 18 3 2" xfId="17040"/>
    <cellStyle name="Normal 2 2 5 18 3 3" xfId="17041"/>
    <cellStyle name="Normal 2 2 5 18 3 4" xfId="17042"/>
    <cellStyle name="Normal 2 2 5 18 3 5" xfId="17043"/>
    <cellStyle name="Normal 2 2 5 18 4" xfId="17044"/>
    <cellStyle name="Normal 2 2 5 18 4 2" xfId="17045"/>
    <cellStyle name="Normal 2 2 5 18 4 3" xfId="17046"/>
    <cellStyle name="Normal 2 2 5 18 4 4" xfId="17047"/>
    <cellStyle name="Normal 2 2 5 18 4 5" xfId="17048"/>
    <cellStyle name="Normal 2 2 5 18 5" xfId="17049"/>
    <cellStyle name="Normal 2 2 5 18 5 2" xfId="17050"/>
    <cellStyle name="Normal 2 2 5 18 5 3" xfId="17051"/>
    <cellStyle name="Normal 2 2 5 18 5 4" xfId="17052"/>
    <cellStyle name="Normal 2 2 5 18 5 5" xfId="17053"/>
    <cellStyle name="Normal 2 2 5 18 6" xfId="17054"/>
    <cellStyle name="Normal 2 2 5 18 6 2" xfId="17055"/>
    <cellStyle name="Normal 2 2 5 18 6 3" xfId="17056"/>
    <cellStyle name="Normal 2 2 5 18 6 4" xfId="17057"/>
    <cellStyle name="Normal 2 2 5 18 6 5" xfId="17058"/>
    <cellStyle name="Normal 2 2 5 18 7" xfId="17059"/>
    <cellStyle name="Normal 2 2 5 18 7 2" xfId="17060"/>
    <cellStyle name="Normal 2 2 5 18 7 3" xfId="17061"/>
    <cellStyle name="Normal 2 2 5 18 7 4" xfId="17062"/>
    <cellStyle name="Normal 2 2 5 18 7 5" xfId="17063"/>
    <cellStyle name="Normal 2 2 5 18 8" xfId="17064"/>
    <cellStyle name="Normal 2 2 5 18 8 2" xfId="17065"/>
    <cellStyle name="Normal 2 2 5 18 8 3" xfId="17066"/>
    <cellStyle name="Normal 2 2 5 18 8 4" xfId="17067"/>
    <cellStyle name="Normal 2 2 5 18 8 5" xfId="17068"/>
    <cellStyle name="Normal 2 2 5 18 9" xfId="17069"/>
    <cellStyle name="Normal 2 2 5 19" xfId="17070"/>
    <cellStyle name="Normal 2 2 5 19 10" xfId="17071"/>
    <cellStyle name="Normal 2 2 5 19 11" xfId="17072"/>
    <cellStyle name="Normal 2 2 5 19 12" xfId="17073"/>
    <cellStyle name="Normal 2 2 5 19 13" xfId="17074"/>
    <cellStyle name="Normal 2 2 5 19 14" xfId="17075"/>
    <cellStyle name="Normal 2 2 5 19 2" xfId="17076"/>
    <cellStyle name="Normal 2 2 5 19 2 2" xfId="17077"/>
    <cellStyle name="Normal 2 2 5 19 2 3" xfId="17078"/>
    <cellStyle name="Normal 2 2 5 19 2 4" xfId="17079"/>
    <cellStyle name="Normal 2 2 5 19 2 5" xfId="17080"/>
    <cellStyle name="Normal 2 2 5 19 3" xfId="17081"/>
    <cellStyle name="Normal 2 2 5 19 3 2" xfId="17082"/>
    <cellStyle name="Normal 2 2 5 19 3 3" xfId="17083"/>
    <cellStyle name="Normal 2 2 5 19 3 4" xfId="17084"/>
    <cellStyle name="Normal 2 2 5 19 3 5" xfId="17085"/>
    <cellStyle name="Normal 2 2 5 19 4" xfId="17086"/>
    <cellStyle name="Normal 2 2 5 19 4 2" xfId="17087"/>
    <cellStyle name="Normal 2 2 5 19 4 3" xfId="17088"/>
    <cellStyle name="Normal 2 2 5 19 4 4" xfId="17089"/>
    <cellStyle name="Normal 2 2 5 19 4 5" xfId="17090"/>
    <cellStyle name="Normal 2 2 5 19 5" xfId="17091"/>
    <cellStyle name="Normal 2 2 5 19 5 2" xfId="17092"/>
    <cellStyle name="Normal 2 2 5 19 5 3" xfId="17093"/>
    <cellStyle name="Normal 2 2 5 19 5 4" xfId="17094"/>
    <cellStyle name="Normal 2 2 5 19 5 5" xfId="17095"/>
    <cellStyle name="Normal 2 2 5 19 6" xfId="17096"/>
    <cellStyle name="Normal 2 2 5 19 6 2" xfId="17097"/>
    <cellStyle name="Normal 2 2 5 19 6 3" xfId="17098"/>
    <cellStyle name="Normal 2 2 5 19 6 4" xfId="17099"/>
    <cellStyle name="Normal 2 2 5 19 6 5" xfId="17100"/>
    <cellStyle name="Normal 2 2 5 19 7" xfId="17101"/>
    <cellStyle name="Normal 2 2 5 19 7 2" xfId="17102"/>
    <cellStyle name="Normal 2 2 5 19 7 3" xfId="17103"/>
    <cellStyle name="Normal 2 2 5 19 7 4" xfId="17104"/>
    <cellStyle name="Normal 2 2 5 19 7 5" xfId="17105"/>
    <cellStyle name="Normal 2 2 5 19 8" xfId="17106"/>
    <cellStyle name="Normal 2 2 5 19 8 2" xfId="17107"/>
    <cellStyle name="Normal 2 2 5 19 8 3" xfId="17108"/>
    <cellStyle name="Normal 2 2 5 19 8 4" xfId="17109"/>
    <cellStyle name="Normal 2 2 5 19 8 5" xfId="17110"/>
    <cellStyle name="Normal 2 2 5 19 9" xfId="17111"/>
    <cellStyle name="Normal 2 2 5 2" xfId="17112"/>
    <cellStyle name="Normal 2 2 5 2 10" xfId="17113"/>
    <cellStyle name="Normal 2 2 5 2 11" xfId="17114"/>
    <cellStyle name="Normal 2 2 5 2 12" xfId="17115"/>
    <cellStyle name="Normal 2 2 5 2 13" xfId="17116"/>
    <cellStyle name="Normal 2 2 5 2 14" xfId="17117"/>
    <cellStyle name="Normal 2 2 5 2 2" xfId="17118"/>
    <cellStyle name="Normal 2 2 5 2 2 2" xfId="17119"/>
    <cellStyle name="Normal 2 2 5 2 2 3" xfId="17120"/>
    <cellStyle name="Normal 2 2 5 2 2 4" xfId="17121"/>
    <cellStyle name="Normal 2 2 5 2 2 5" xfId="17122"/>
    <cellStyle name="Normal 2 2 5 2 3" xfId="17123"/>
    <cellStyle name="Normal 2 2 5 2 3 2" xfId="17124"/>
    <cellStyle name="Normal 2 2 5 2 3 3" xfId="17125"/>
    <cellStyle name="Normal 2 2 5 2 3 4" xfId="17126"/>
    <cellStyle name="Normal 2 2 5 2 3 5" xfId="17127"/>
    <cellStyle name="Normal 2 2 5 2 4" xfId="17128"/>
    <cellStyle name="Normal 2 2 5 2 4 2" xfId="17129"/>
    <cellStyle name="Normal 2 2 5 2 4 3" xfId="17130"/>
    <cellStyle name="Normal 2 2 5 2 4 4" xfId="17131"/>
    <cellStyle name="Normal 2 2 5 2 4 5" xfId="17132"/>
    <cellStyle name="Normal 2 2 5 2 5" xfId="17133"/>
    <cellStyle name="Normal 2 2 5 2 5 2" xfId="17134"/>
    <cellStyle name="Normal 2 2 5 2 5 3" xfId="17135"/>
    <cellStyle name="Normal 2 2 5 2 5 4" xfId="17136"/>
    <cellStyle name="Normal 2 2 5 2 5 5" xfId="17137"/>
    <cellStyle name="Normal 2 2 5 2 6" xfId="17138"/>
    <cellStyle name="Normal 2 2 5 2 6 2" xfId="17139"/>
    <cellStyle name="Normal 2 2 5 2 6 3" xfId="17140"/>
    <cellStyle name="Normal 2 2 5 2 6 4" xfId="17141"/>
    <cellStyle name="Normal 2 2 5 2 6 5" xfId="17142"/>
    <cellStyle name="Normal 2 2 5 2 7" xfId="17143"/>
    <cellStyle name="Normal 2 2 5 2 7 2" xfId="17144"/>
    <cellStyle name="Normal 2 2 5 2 7 3" xfId="17145"/>
    <cellStyle name="Normal 2 2 5 2 7 4" xfId="17146"/>
    <cellStyle name="Normal 2 2 5 2 7 5" xfId="17147"/>
    <cellStyle name="Normal 2 2 5 2 8" xfId="17148"/>
    <cellStyle name="Normal 2 2 5 2 8 2" xfId="17149"/>
    <cellStyle name="Normal 2 2 5 2 8 3" xfId="17150"/>
    <cellStyle name="Normal 2 2 5 2 8 4" xfId="17151"/>
    <cellStyle name="Normal 2 2 5 2 8 5" xfId="17152"/>
    <cellStyle name="Normal 2 2 5 2 9" xfId="17153"/>
    <cellStyle name="Normal 2 2 5 20" xfId="17154"/>
    <cellStyle name="Normal 2 2 5 20 2" xfId="17155"/>
    <cellStyle name="Normal 2 2 5 20 3" xfId="17156"/>
    <cellStyle name="Normal 2 2 5 20 4" xfId="17157"/>
    <cellStyle name="Normal 2 2 5 20 5" xfId="17158"/>
    <cellStyle name="Normal 2 2 5 21" xfId="17159"/>
    <cellStyle name="Normal 2 2 5 21 2" xfId="17160"/>
    <cellStyle name="Normal 2 2 5 21 3" xfId="17161"/>
    <cellStyle name="Normal 2 2 5 21 4" xfId="17162"/>
    <cellStyle name="Normal 2 2 5 21 5" xfId="17163"/>
    <cellStyle name="Normal 2 2 5 22" xfId="17164"/>
    <cellStyle name="Normal 2 2 5 22 2" xfId="17165"/>
    <cellStyle name="Normal 2 2 5 22 3" xfId="17166"/>
    <cellStyle name="Normal 2 2 5 22 4" xfId="17167"/>
    <cellStyle name="Normal 2 2 5 22 5" xfId="17168"/>
    <cellStyle name="Normal 2 2 5 23" xfId="17169"/>
    <cellStyle name="Normal 2 2 5 23 2" xfId="17170"/>
    <cellStyle name="Normal 2 2 5 23 3" xfId="17171"/>
    <cellStyle name="Normal 2 2 5 23 4" xfId="17172"/>
    <cellStyle name="Normal 2 2 5 23 5" xfId="17173"/>
    <cellStyle name="Normal 2 2 5 24" xfId="17174"/>
    <cellStyle name="Normal 2 2 5 24 2" xfId="17175"/>
    <cellStyle name="Normal 2 2 5 24 3" xfId="17176"/>
    <cellStyle name="Normal 2 2 5 24 4" xfId="17177"/>
    <cellStyle name="Normal 2 2 5 24 5" xfId="17178"/>
    <cellStyle name="Normal 2 2 5 25" xfId="17179"/>
    <cellStyle name="Normal 2 2 5 25 2" xfId="17180"/>
    <cellStyle name="Normal 2 2 5 25 3" xfId="17181"/>
    <cellStyle name="Normal 2 2 5 25 4" xfId="17182"/>
    <cellStyle name="Normal 2 2 5 25 5" xfId="17183"/>
    <cellStyle name="Normal 2 2 5 26" xfId="17184"/>
    <cellStyle name="Normal 2 2 5 26 2" xfId="17185"/>
    <cellStyle name="Normal 2 2 5 26 3" xfId="17186"/>
    <cellStyle name="Normal 2 2 5 26 4" xfId="17187"/>
    <cellStyle name="Normal 2 2 5 26 5" xfId="17188"/>
    <cellStyle name="Normal 2 2 5 27" xfId="17189"/>
    <cellStyle name="Normal 2 2 5 28" xfId="17190"/>
    <cellStyle name="Normal 2 2 5 29" xfId="17191"/>
    <cellStyle name="Normal 2 2 5 3" xfId="17192"/>
    <cellStyle name="Normal 2 2 5 3 10" xfId="17193"/>
    <cellStyle name="Normal 2 2 5 3 11" xfId="17194"/>
    <cellStyle name="Normal 2 2 5 3 12" xfId="17195"/>
    <cellStyle name="Normal 2 2 5 3 13" xfId="17196"/>
    <cellStyle name="Normal 2 2 5 3 14" xfId="17197"/>
    <cellStyle name="Normal 2 2 5 3 2" xfId="17198"/>
    <cellStyle name="Normal 2 2 5 3 2 2" xfId="17199"/>
    <cellStyle name="Normal 2 2 5 3 2 3" xfId="17200"/>
    <cellStyle name="Normal 2 2 5 3 2 4" xfId="17201"/>
    <cellStyle name="Normal 2 2 5 3 2 5" xfId="17202"/>
    <cellStyle name="Normal 2 2 5 3 3" xfId="17203"/>
    <cellStyle name="Normal 2 2 5 3 3 2" xfId="17204"/>
    <cellStyle name="Normal 2 2 5 3 3 3" xfId="17205"/>
    <cellStyle name="Normal 2 2 5 3 3 4" xfId="17206"/>
    <cellStyle name="Normal 2 2 5 3 3 5" xfId="17207"/>
    <cellStyle name="Normal 2 2 5 3 4" xfId="17208"/>
    <cellStyle name="Normal 2 2 5 3 4 2" xfId="17209"/>
    <cellStyle name="Normal 2 2 5 3 4 3" xfId="17210"/>
    <cellStyle name="Normal 2 2 5 3 4 4" xfId="17211"/>
    <cellStyle name="Normal 2 2 5 3 4 5" xfId="17212"/>
    <cellStyle name="Normal 2 2 5 3 5" xfId="17213"/>
    <cellStyle name="Normal 2 2 5 3 5 2" xfId="17214"/>
    <cellStyle name="Normal 2 2 5 3 5 3" xfId="17215"/>
    <cellStyle name="Normal 2 2 5 3 5 4" xfId="17216"/>
    <cellStyle name="Normal 2 2 5 3 5 5" xfId="17217"/>
    <cellStyle name="Normal 2 2 5 3 6" xfId="17218"/>
    <cellStyle name="Normal 2 2 5 3 6 2" xfId="17219"/>
    <cellStyle name="Normal 2 2 5 3 6 3" xfId="17220"/>
    <cellStyle name="Normal 2 2 5 3 6 4" xfId="17221"/>
    <cellStyle name="Normal 2 2 5 3 6 5" xfId="17222"/>
    <cellStyle name="Normal 2 2 5 3 7" xfId="17223"/>
    <cellStyle name="Normal 2 2 5 3 7 2" xfId="17224"/>
    <cellStyle name="Normal 2 2 5 3 7 3" xfId="17225"/>
    <cellStyle name="Normal 2 2 5 3 7 4" xfId="17226"/>
    <cellStyle name="Normal 2 2 5 3 7 5" xfId="17227"/>
    <cellStyle name="Normal 2 2 5 3 8" xfId="17228"/>
    <cellStyle name="Normal 2 2 5 3 8 2" xfId="17229"/>
    <cellStyle name="Normal 2 2 5 3 8 3" xfId="17230"/>
    <cellStyle name="Normal 2 2 5 3 8 4" xfId="17231"/>
    <cellStyle name="Normal 2 2 5 3 8 5" xfId="17232"/>
    <cellStyle name="Normal 2 2 5 3 9" xfId="17233"/>
    <cellStyle name="Normal 2 2 5 30" xfId="17234"/>
    <cellStyle name="Normal 2 2 5 31" xfId="17235"/>
    <cellStyle name="Normal 2 2 5 32" xfId="17236"/>
    <cellStyle name="Normal 2 2 5 4" xfId="17237"/>
    <cellStyle name="Normal 2 2 5 4 10" xfId="17238"/>
    <cellStyle name="Normal 2 2 5 4 11" xfId="17239"/>
    <cellStyle name="Normal 2 2 5 4 12" xfId="17240"/>
    <cellStyle name="Normal 2 2 5 4 13" xfId="17241"/>
    <cellStyle name="Normal 2 2 5 4 14" xfId="17242"/>
    <cellStyle name="Normal 2 2 5 4 2" xfId="17243"/>
    <cellStyle name="Normal 2 2 5 4 2 2" xfId="17244"/>
    <cellStyle name="Normal 2 2 5 4 2 3" xfId="17245"/>
    <cellStyle name="Normal 2 2 5 4 2 4" xfId="17246"/>
    <cellStyle name="Normal 2 2 5 4 2 5" xfId="17247"/>
    <cellStyle name="Normal 2 2 5 4 3" xfId="17248"/>
    <cellStyle name="Normal 2 2 5 4 3 2" xfId="17249"/>
    <cellStyle name="Normal 2 2 5 4 3 3" xfId="17250"/>
    <cellStyle name="Normal 2 2 5 4 3 4" xfId="17251"/>
    <cellStyle name="Normal 2 2 5 4 3 5" xfId="17252"/>
    <cellStyle name="Normal 2 2 5 4 4" xfId="17253"/>
    <cellStyle name="Normal 2 2 5 4 4 2" xfId="17254"/>
    <cellStyle name="Normal 2 2 5 4 4 3" xfId="17255"/>
    <cellStyle name="Normal 2 2 5 4 4 4" xfId="17256"/>
    <cellStyle name="Normal 2 2 5 4 4 5" xfId="17257"/>
    <cellStyle name="Normal 2 2 5 4 5" xfId="17258"/>
    <cellStyle name="Normal 2 2 5 4 5 2" xfId="17259"/>
    <cellStyle name="Normal 2 2 5 4 5 3" xfId="17260"/>
    <cellStyle name="Normal 2 2 5 4 5 4" xfId="17261"/>
    <cellStyle name="Normal 2 2 5 4 5 5" xfId="17262"/>
    <cellStyle name="Normal 2 2 5 4 6" xfId="17263"/>
    <cellStyle name="Normal 2 2 5 4 6 2" xfId="17264"/>
    <cellStyle name="Normal 2 2 5 4 6 3" xfId="17265"/>
    <cellStyle name="Normal 2 2 5 4 6 4" xfId="17266"/>
    <cellStyle name="Normal 2 2 5 4 6 5" xfId="17267"/>
    <cellStyle name="Normal 2 2 5 4 7" xfId="17268"/>
    <cellStyle name="Normal 2 2 5 4 7 2" xfId="17269"/>
    <cellStyle name="Normal 2 2 5 4 7 3" xfId="17270"/>
    <cellStyle name="Normal 2 2 5 4 7 4" xfId="17271"/>
    <cellStyle name="Normal 2 2 5 4 7 5" xfId="17272"/>
    <cellStyle name="Normal 2 2 5 4 8" xfId="17273"/>
    <cellStyle name="Normal 2 2 5 4 8 2" xfId="17274"/>
    <cellStyle name="Normal 2 2 5 4 8 3" xfId="17275"/>
    <cellStyle name="Normal 2 2 5 4 8 4" xfId="17276"/>
    <cellStyle name="Normal 2 2 5 4 8 5" xfId="17277"/>
    <cellStyle name="Normal 2 2 5 4 9" xfId="17278"/>
    <cellStyle name="Normal 2 2 5 5" xfId="17279"/>
    <cellStyle name="Normal 2 2 5 5 10" xfId="17280"/>
    <cellStyle name="Normal 2 2 5 5 11" xfId="17281"/>
    <cellStyle name="Normal 2 2 5 5 12" xfId="17282"/>
    <cellStyle name="Normal 2 2 5 5 13" xfId="17283"/>
    <cellStyle name="Normal 2 2 5 5 14" xfId="17284"/>
    <cellStyle name="Normal 2 2 5 5 2" xfId="17285"/>
    <cellStyle name="Normal 2 2 5 5 2 2" xfId="17286"/>
    <cellStyle name="Normal 2 2 5 5 2 3" xfId="17287"/>
    <cellStyle name="Normal 2 2 5 5 2 4" xfId="17288"/>
    <cellStyle name="Normal 2 2 5 5 2 5" xfId="17289"/>
    <cellStyle name="Normal 2 2 5 5 3" xfId="17290"/>
    <cellStyle name="Normal 2 2 5 5 3 2" xfId="17291"/>
    <cellStyle name="Normal 2 2 5 5 3 3" xfId="17292"/>
    <cellStyle name="Normal 2 2 5 5 3 4" xfId="17293"/>
    <cellStyle name="Normal 2 2 5 5 3 5" xfId="17294"/>
    <cellStyle name="Normal 2 2 5 5 4" xfId="17295"/>
    <cellStyle name="Normal 2 2 5 5 4 2" xfId="17296"/>
    <cellStyle name="Normal 2 2 5 5 4 3" xfId="17297"/>
    <cellStyle name="Normal 2 2 5 5 4 4" xfId="17298"/>
    <cellStyle name="Normal 2 2 5 5 4 5" xfId="17299"/>
    <cellStyle name="Normal 2 2 5 5 5" xfId="17300"/>
    <cellStyle name="Normal 2 2 5 5 5 2" xfId="17301"/>
    <cellStyle name="Normal 2 2 5 5 5 3" xfId="17302"/>
    <cellStyle name="Normal 2 2 5 5 5 4" xfId="17303"/>
    <cellStyle name="Normal 2 2 5 5 5 5" xfId="17304"/>
    <cellStyle name="Normal 2 2 5 5 6" xfId="17305"/>
    <cellStyle name="Normal 2 2 5 5 6 2" xfId="17306"/>
    <cellStyle name="Normal 2 2 5 5 6 3" xfId="17307"/>
    <cellStyle name="Normal 2 2 5 5 6 4" xfId="17308"/>
    <cellStyle name="Normal 2 2 5 5 6 5" xfId="17309"/>
    <cellStyle name="Normal 2 2 5 5 7" xfId="17310"/>
    <cellStyle name="Normal 2 2 5 5 7 2" xfId="17311"/>
    <cellStyle name="Normal 2 2 5 5 7 3" xfId="17312"/>
    <cellStyle name="Normal 2 2 5 5 7 4" xfId="17313"/>
    <cellStyle name="Normal 2 2 5 5 7 5" xfId="17314"/>
    <cellStyle name="Normal 2 2 5 5 8" xfId="17315"/>
    <cellStyle name="Normal 2 2 5 5 8 2" xfId="17316"/>
    <cellStyle name="Normal 2 2 5 5 8 3" xfId="17317"/>
    <cellStyle name="Normal 2 2 5 5 8 4" xfId="17318"/>
    <cellStyle name="Normal 2 2 5 5 8 5" xfId="17319"/>
    <cellStyle name="Normal 2 2 5 5 9" xfId="17320"/>
    <cellStyle name="Normal 2 2 5 6" xfId="17321"/>
    <cellStyle name="Normal 2 2 5 6 10" xfId="17322"/>
    <cellStyle name="Normal 2 2 5 6 11" xfId="17323"/>
    <cellStyle name="Normal 2 2 5 6 12" xfId="17324"/>
    <cellStyle name="Normal 2 2 5 6 13" xfId="17325"/>
    <cellStyle name="Normal 2 2 5 6 14" xfId="17326"/>
    <cellStyle name="Normal 2 2 5 6 2" xfId="17327"/>
    <cellStyle name="Normal 2 2 5 6 2 2" xfId="17328"/>
    <cellStyle name="Normal 2 2 5 6 2 3" xfId="17329"/>
    <cellStyle name="Normal 2 2 5 6 2 4" xfId="17330"/>
    <cellStyle name="Normal 2 2 5 6 2 5" xfId="17331"/>
    <cellStyle name="Normal 2 2 5 6 3" xfId="17332"/>
    <cellStyle name="Normal 2 2 5 6 3 2" xfId="17333"/>
    <cellStyle name="Normal 2 2 5 6 3 3" xfId="17334"/>
    <cellStyle name="Normal 2 2 5 6 3 4" xfId="17335"/>
    <cellStyle name="Normal 2 2 5 6 3 5" xfId="17336"/>
    <cellStyle name="Normal 2 2 5 6 4" xfId="17337"/>
    <cellStyle name="Normal 2 2 5 6 4 2" xfId="17338"/>
    <cellStyle name="Normal 2 2 5 6 4 3" xfId="17339"/>
    <cellStyle name="Normal 2 2 5 6 4 4" xfId="17340"/>
    <cellStyle name="Normal 2 2 5 6 4 5" xfId="17341"/>
    <cellStyle name="Normal 2 2 5 6 5" xfId="17342"/>
    <cellStyle name="Normal 2 2 5 6 5 2" xfId="17343"/>
    <cellStyle name="Normal 2 2 5 6 5 3" xfId="17344"/>
    <cellStyle name="Normal 2 2 5 6 5 4" xfId="17345"/>
    <cellStyle name="Normal 2 2 5 6 5 5" xfId="17346"/>
    <cellStyle name="Normal 2 2 5 6 6" xfId="17347"/>
    <cellStyle name="Normal 2 2 5 6 6 2" xfId="17348"/>
    <cellStyle name="Normal 2 2 5 6 6 3" xfId="17349"/>
    <cellStyle name="Normal 2 2 5 6 6 4" xfId="17350"/>
    <cellStyle name="Normal 2 2 5 6 6 5" xfId="17351"/>
    <cellStyle name="Normal 2 2 5 6 7" xfId="17352"/>
    <cellStyle name="Normal 2 2 5 6 7 2" xfId="17353"/>
    <cellStyle name="Normal 2 2 5 6 7 3" xfId="17354"/>
    <cellStyle name="Normal 2 2 5 6 7 4" xfId="17355"/>
    <cellStyle name="Normal 2 2 5 6 7 5" xfId="17356"/>
    <cellStyle name="Normal 2 2 5 6 8" xfId="17357"/>
    <cellStyle name="Normal 2 2 5 6 8 2" xfId="17358"/>
    <cellStyle name="Normal 2 2 5 6 8 3" xfId="17359"/>
    <cellStyle name="Normal 2 2 5 6 8 4" xfId="17360"/>
    <cellStyle name="Normal 2 2 5 6 8 5" xfId="17361"/>
    <cellStyle name="Normal 2 2 5 6 9" xfId="17362"/>
    <cellStyle name="Normal 2 2 5 7" xfId="17363"/>
    <cellStyle name="Normal 2 2 5 7 10" xfId="17364"/>
    <cellStyle name="Normal 2 2 5 7 11" xfId="17365"/>
    <cellStyle name="Normal 2 2 5 7 12" xfId="17366"/>
    <cellStyle name="Normal 2 2 5 7 13" xfId="17367"/>
    <cellStyle name="Normal 2 2 5 7 14" xfId="17368"/>
    <cellStyle name="Normal 2 2 5 7 2" xfId="17369"/>
    <cellStyle name="Normal 2 2 5 7 2 2" xfId="17370"/>
    <cellStyle name="Normal 2 2 5 7 2 3" xfId="17371"/>
    <cellStyle name="Normal 2 2 5 7 2 4" xfId="17372"/>
    <cellStyle name="Normal 2 2 5 7 2 5" xfId="17373"/>
    <cellStyle name="Normal 2 2 5 7 3" xfId="17374"/>
    <cellStyle name="Normal 2 2 5 7 3 2" xfId="17375"/>
    <cellStyle name="Normal 2 2 5 7 3 3" xfId="17376"/>
    <cellStyle name="Normal 2 2 5 7 3 4" xfId="17377"/>
    <cellStyle name="Normal 2 2 5 7 3 5" xfId="17378"/>
    <cellStyle name="Normal 2 2 5 7 4" xfId="17379"/>
    <cellStyle name="Normal 2 2 5 7 4 2" xfId="17380"/>
    <cellStyle name="Normal 2 2 5 7 4 3" xfId="17381"/>
    <cellStyle name="Normal 2 2 5 7 4 4" xfId="17382"/>
    <cellStyle name="Normal 2 2 5 7 4 5" xfId="17383"/>
    <cellStyle name="Normal 2 2 5 7 5" xfId="17384"/>
    <cellStyle name="Normal 2 2 5 7 5 2" xfId="17385"/>
    <cellStyle name="Normal 2 2 5 7 5 3" xfId="17386"/>
    <cellStyle name="Normal 2 2 5 7 5 4" xfId="17387"/>
    <cellStyle name="Normal 2 2 5 7 5 5" xfId="17388"/>
    <cellStyle name="Normal 2 2 5 7 6" xfId="17389"/>
    <cellStyle name="Normal 2 2 5 7 6 2" xfId="17390"/>
    <cellStyle name="Normal 2 2 5 7 6 3" xfId="17391"/>
    <cellStyle name="Normal 2 2 5 7 6 4" xfId="17392"/>
    <cellStyle name="Normal 2 2 5 7 6 5" xfId="17393"/>
    <cellStyle name="Normal 2 2 5 7 7" xfId="17394"/>
    <cellStyle name="Normal 2 2 5 7 7 2" xfId="17395"/>
    <cellStyle name="Normal 2 2 5 7 7 3" xfId="17396"/>
    <cellStyle name="Normal 2 2 5 7 7 4" xfId="17397"/>
    <cellStyle name="Normal 2 2 5 7 7 5" xfId="17398"/>
    <cellStyle name="Normal 2 2 5 7 8" xfId="17399"/>
    <cellStyle name="Normal 2 2 5 7 8 2" xfId="17400"/>
    <cellStyle name="Normal 2 2 5 7 8 3" xfId="17401"/>
    <cellStyle name="Normal 2 2 5 7 8 4" xfId="17402"/>
    <cellStyle name="Normal 2 2 5 7 8 5" xfId="17403"/>
    <cellStyle name="Normal 2 2 5 7 9" xfId="17404"/>
    <cellStyle name="Normal 2 2 5 8" xfId="17405"/>
    <cellStyle name="Normal 2 2 5 8 10" xfId="17406"/>
    <cellStyle name="Normal 2 2 5 8 11" xfId="17407"/>
    <cellStyle name="Normal 2 2 5 8 12" xfId="17408"/>
    <cellStyle name="Normal 2 2 5 8 13" xfId="17409"/>
    <cellStyle name="Normal 2 2 5 8 14" xfId="17410"/>
    <cellStyle name="Normal 2 2 5 8 2" xfId="17411"/>
    <cellStyle name="Normal 2 2 5 8 2 2" xfId="17412"/>
    <cellStyle name="Normal 2 2 5 8 2 3" xfId="17413"/>
    <cellStyle name="Normal 2 2 5 8 2 4" xfId="17414"/>
    <cellStyle name="Normal 2 2 5 8 2 5" xfId="17415"/>
    <cellStyle name="Normal 2 2 5 8 3" xfId="17416"/>
    <cellStyle name="Normal 2 2 5 8 3 2" xfId="17417"/>
    <cellStyle name="Normal 2 2 5 8 3 3" xfId="17418"/>
    <cellStyle name="Normal 2 2 5 8 3 4" xfId="17419"/>
    <cellStyle name="Normal 2 2 5 8 3 5" xfId="17420"/>
    <cellStyle name="Normal 2 2 5 8 4" xfId="17421"/>
    <cellStyle name="Normal 2 2 5 8 4 2" xfId="17422"/>
    <cellStyle name="Normal 2 2 5 8 4 3" xfId="17423"/>
    <cellStyle name="Normal 2 2 5 8 4 4" xfId="17424"/>
    <cellStyle name="Normal 2 2 5 8 4 5" xfId="17425"/>
    <cellStyle name="Normal 2 2 5 8 5" xfId="17426"/>
    <cellStyle name="Normal 2 2 5 8 5 2" xfId="17427"/>
    <cellStyle name="Normal 2 2 5 8 5 3" xfId="17428"/>
    <cellStyle name="Normal 2 2 5 8 5 4" xfId="17429"/>
    <cellStyle name="Normal 2 2 5 8 5 5" xfId="17430"/>
    <cellStyle name="Normal 2 2 5 8 6" xfId="17431"/>
    <cellStyle name="Normal 2 2 5 8 6 2" xfId="17432"/>
    <cellStyle name="Normal 2 2 5 8 6 3" xfId="17433"/>
    <cellStyle name="Normal 2 2 5 8 6 4" xfId="17434"/>
    <cellStyle name="Normal 2 2 5 8 6 5" xfId="17435"/>
    <cellStyle name="Normal 2 2 5 8 7" xfId="17436"/>
    <cellStyle name="Normal 2 2 5 8 7 2" xfId="17437"/>
    <cellStyle name="Normal 2 2 5 8 7 3" xfId="17438"/>
    <cellStyle name="Normal 2 2 5 8 7 4" xfId="17439"/>
    <cellStyle name="Normal 2 2 5 8 7 5" xfId="17440"/>
    <cellStyle name="Normal 2 2 5 8 8" xfId="17441"/>
    <cellStyle name="Normal 2 2 5 8 8 2" xfId="17442"/>
    <cellStyle name="Normal 2 2 5 8 8 3" xfId="17443"/>
    <cellStyle name="Normal 2 2 5 8 8 4" xfId="17444"/>
    <cellStyle name="Normal 2 2 5 8 8 5" xfId="17445"/>
    <cellStyle name="Normal 2 2 5 8 9" xfId="17446"/>
    <cellStyle name="Normal 2 2 5 9" xfId="17447"/>
    <cellStyle name="Normal 2 2 5 9 10" xfId="17448"/>
    <cellStyle name="Normal 2 2 5 9 11" xfId="17449"/>
    <cellStyle name="Normal 2 2 5 9 12" xfId="17450"/>
    <cellStyle name="Normal 2 2 5 9 13" xfId="17451"/>
    <cellStyle name="Normal 2 2 5 9 14" xfId="17452"/>
    <cellStyle name="Normal 2 2 5 9 2" xfId="17453"/>
    <cellStyle name="Normal 2 2 5 9 2 2" xfId="17454"/>
    <cellStyle name="Normal 2 2 5 9 2 3" xfId="17455"/>
    <cellStyle name="Normal 2 2 5 9 2 4" xfId="17456"/>
    <cellStyle name="Normal 2 2 5 9 2 5" xfId="17457"/>
    <cellStyle name="Normal 2 2 5 9 3" xfId="17458"/>
    <cellStyle name="Normal 2 2 5 9 3 2" xfId="17459"/>
    <cellStyle name="Normal 2 2 5 9 3 3" xfId="17460"/>
    <cellStyle name="Normal 2 2 5 9 3 4" xfId="17461"/>
    <cellStyle name="Normal 2 2 5 9 3 5" xfId="17462"/>
    <cellStyle name="Normal 2 2 5 9 4" xfId="17463"/>
    <cellStyle name="Normal 2 2 5 9 4 2" xfId="17464"/>
    <cellStyle name="Normal 2 2 5 9 4 3" xfId="17465"/>
    <cellStyle name="Normal 2 2 5 9 4 4" xfId="17466"/>
    <cellStyle name="Normal 2 2 5 9 4 5" xfId="17467"/>
    <cellStyle name="Normal 2 2 5 9 5" xfId="17468"/>
    <cellStyle name="Normal 2 2 5 9 5 2" xfId="17469"/>
    <cellStyle name="Normal 2 2 5 9 5 3" xfId="17470"/>
    <cellStyle name="Normal 2 2 5 9 5 4" xfId="17471"/>
    <cellStyle name="Normal 2 2 5 9 5 5" xfId="17472"/>
    <cellStyle name="Normal 2 2 5 9 6" xfId="17473"/>
    <cellStyle name="Normal 2 2 5 9 6 2" xfId="17474"/>
    <cellStyle name="Normal 2 2 5 9 6 3" xfId="17475"/>
    <cellStyle name="Normal 2 2 5 9 6 4" xfId="17476"/>
    <cellStyle name="Normal 2 2 5 9 6 5" xfId="17477"/>
    <cellStyle name="Normal 2 2 5 9 7" xfId="17478"/>
    <cellStyle name="Normal 2 2 5 9 7 2" xfId="17479"/>
    <cellStyle name="Normal 2 2 5 9 7 3" xfId="17480"/>
    <cellStyle name="Normal 2 2 5 9 7 4" xfId="17481"/>
    <cellStyle name="Normal 2 2 5 9 7 5" xfId="17482"/>
    <cellStyle name="Normal 2 2 5 9 8" xfId="17483"/>
    <cellStyle name="Normal 2 2 5 9 8 2" xfId="17484"/>
    <cellStyle name="Normal 2 2 5 9 8 3" xfId="17485"/>
    <cellStyle name="Normal 2 2 5 9 8 4" xfId="17486"/>
    <cellStyle name="Normal 2 2 5 9 8 5" xfId="17487"/>
    <cellStyle name="Normal 2 2 5 9 9" xfId="17488"/>
    <cellStyle name="Normal 2 2 50" xfId="17489"/>
    <cellStyle name="Normal 2 2 51" xfId="17490"/>
    <cellStyle name="Normal 2 2 52" xfId="17491"/>
    <cellStyle name="Normal 2 2 53" xfId="17492"/>
    <cellStyle name="Normal 2 2 54" xfId="17493"/>
    <cellStyle name="Normal 2 2 55" xfId="428"/>
    <cellStyle name="Normal 2 2 6" xfId="17494"/>
    <cellStyle name="Normal 2 2 6 10" xfId="17495"/>
    <cellStyle name="Normal 2 2 6 10 10" xfId="17496"/>
    <cellStyle name="Normal 2 2 6 10 11" xfId="17497"/>
    <cellStyle name="Normal 2 2 6 10 12" xfId="17498"/>
    <cellStyle name="Normal 2 2 6 10 13" xfId="17499"/>
    <cellStyle name="Normal 2 2 6 10 14" xfId="17500"/>
    <cellStyle name="Normal 2 2 6 10 2" xfId="17501"/>
    <cellStyle name="Normal 2 2 6 10 2 2" xfId="17502"/>
    <cellStyle name="Normal 2 2 6 10 2 3" xfId="17503"/>
    <cellStyle name="Normal 2 2 6 10 2 4" xfId="17504"/>
    <cellStyle name="Normal 2 2 6 10 2 5" xfId="17505"/>
    <cellStyle name="Normal 2 2 6 10 3" xfId="17506"/>
    <cellStyle name="Normal 2 2 6 10 3 2" xfId="17507"/>
    <cellStyle name="Normal 2 2 6 10 3 3" xfId="17508"/>
    <cellStyle name="Normal 2 2 6 10 3 4" xfId="17509"/>
    <cellStyle name="Normal 2 2 6 10 3 5" xfId="17510"/>
    <cellStyle name="Normal 2 2 6 10 4" xfId="17511"/>
    <cellStyle name="Normal 2 2 6 10 4 2" xfId="17512"/>
    <cellStyle name="Normal 2 2 6 10 4 3" xfId="17513"/>
    <cellStyle name="Normal 2 2 6 10 4 4" xfId="17514"/>
    <cellStyle name="Normal 2 2 6 10 4 5" xfId="17515"/>
    <cellStyle name="Normal 2 2 6 10 5" xfId="17516"/>
    <cellStyle name="Normal 2 2 6 10 5 2" xfId="17517"/>
    <cellStyle name="Normal 2 2 6 10 5 3" xfId="17518"/>
    <cellStyle name="Normal 2 2 6 10 5 4" xfId="17519"/>
    <cellStyle name="Normal 2 2 6 10 5 5" xfId="17520"/>
    <cellStyle name="Normal 2 2 6 10 6" xfId="17521"/>
    <cellStyle name="Normal 2 2 6 10 6 2" xfId="17522"/>
    <cellStyle name="Normal 2 2 6 10 6 3" xfId="17523"/>
    <cellStyle name="Normal 2 2 6 10 6 4" xfId="17524"/>
    <cellStyle name="Normal 2 2 6 10 6 5" xfId="17525"/>
    <cellStyle name="Normal 2 2 6 10 7" xfId="17526"/>
    <cellStyle name="Normal 2 2 6 10 7 2" xfId="17527"/>
    <cellStyle name="Normal 2 2 6 10 7 3" xfId="17528"/>
    <cellStyle name="Normal 2 2 6 10 7 4" xfId="17529"/>
    <cellStyle name="Normal 2 2 6 10 7 5" xfId="17530"/>
    <cellStyle name="Normal 2 2 6 10 8" xfId="17531"/>
    <cellStyle name="Normal 2 2 6 10 8 2" xfId="17532"/>
    <cellStyle name="Normal 2 2 6 10 8 3" xfId="17533"/>
    <cellStyle name="Normal 2 2 6 10 8 4" xfId="17534"/>
    <cellStyle name="Normal 2 2 6 10 8 5" xfId="17535"/>
    <cellStyle name="Normal 2 2 6 10 9" xfId="17536"/>
    <cellStyle name="Normal 2 2 6 11" xfId="17537"/>
    <cellStyle name="Normal 2 2 6 11 10" xfId="17538"/>
    <cellStyle name="Normal 2 2 6 11 11" xfId="17539"/>
    <cellStyle name="Normal 2 2 6 11 12" xfId="17540"/>
    <cellStyle name="Normal 2 2 6 11 13" xfId="17541"/>
    <cellStyle name="Normal 2 2 6 11 14" xfId="17542"/>
    <cellStyle name="Normal 2 2 6 11 2" xfId="17543"/>
    <cellStyle name="Normal 2 2 6 11 2 2" xfId="17544"/>
    <cellStyle name="Normal 2 2 6 11 2 3" xfId="17545"/>
    <cellStyle name="Normal 2 2 6 11 2 4" xfId="17546"/>
    <cellStyle name="Normal 2 2 6 11 2 5" xfId="17547"/>
    <cellStyle name="Normal 2 2 6 11 3" xfId="17548"/>
    <cellStyle name="Normal 2 2 6 11 3 2" xfId="17549"/>
    <cellStyle name="Normal 2 2 6 11 3 3" xfId="17550"/>
    <cellStyle name="Normal 2 2 6 11 3 4" xfId="17551"/>
    <cellStyle name="Normal 2 2 6 11 3 5" xfId="17552"/>
    <cellStyle name="Normal 2 2 6 11 4" xfId="17553"/>
    <cellStyle name="Normal 2 2 6 11 4 2" xfId="17554"/>
    <cellStyle name="Normal 2 2 6 11 4 3" xfId="17555"/>
    <cellStyle name="Normal 2 2 6 11 4 4" xfId="17556"/>
    <cellStyle name="Normal 2 2 6 11 4 5" xfId="17557"/>
    <cellStyle name="Normal 2 2 6 11 5" xfId="17558"/>
    <cellStyle name="Normal 2 2 6 11 5 2" xfId="17559"/>
    <cellStyle name="Normal 2 2 6 11 5 3" xfId="17560"/>
    <cellStyle name="Normal 2 2 6 11 5 4" xfId="17561"/>
    <cellStyle name="Normal 2 2 6 11 5 5" xfId="17562"/>
    <cellStyle name="Normal 2 2 6 11 6" xfId="17563"/>
    <cellStyle name="Normal 2 2 6 11 6 2" xfId="17564"/>
    <cellStyle name="Normal 2 2 6 11 6 3" xfId="17565"/>
    <cellStyle name="Normal 2 2 6 11 6 4" xfId="17566"/>
    <cellStyle name="Normal 2 2 6 11 6 5" xfId="17567"/>
    <cellStyle name="Normal 2 2 6 11 7" xfId="17568"/>
    <cellStyle name="Normal 2 2 6 11 7 2" xfId="17569"/>
    <cellStyle name="Normal 2 2 6 11 7 3" xfId="17570"/>
    <cellStyle name="Normal 2 2 6 11 7 4" xfId="17571"/>
    <cellStyle name="Normal 2 2 6 11 7 5" xfId="17572"/>
    <cellStyle name="Normal 2 2 6 11 8" xfId="17573"/>
    <cellStyle name="Normal 2 2 6 11 8 2" xfId="17574"/>
    <cellStyle name="Normal 2 2 6 11 8 3" xfId="17575"/>
    <cellStyle name="Normal 2 2 6 11 8 4" xfId="17576"/>
    <cellStyle name="Normal 2 2 6 11 8 5" xfId="17577"/>
    <cellStyle name="Normal 2 2 6 11 9" xfId="17578"/>
    <cellStyle name="Normal 2 2 6 12" xfId="17579"/>
    <cellStyle name="Normal 2 2 6 12 10" xfId="17580"/>
    <cellStyle name="Normal 2 2 6 12 11" xfId="17581"/>
    <cellStyle name="Normal 2 2 6 12 12" xfId="17582"/>
    <cellStyle name="Normal 2 2 6 12 13" xfId="17583"/>
    <cellStyle name="Normal 2 2 6 12 14" xfId="17584"/>
    <cellStyle name="Normal 2 2 6 12 2" xfId="17585"/>
    <cellStyle name="Normal 2 2 6 12 2 2" xfId="17586"/>
    <cellStyle name="Normal 2 2 6 12 2 3" xfId="17587"/>
    <cellStyle name="Normal 2 2 6 12 2 4" xfId="17588"/>
    <cellStyle name="Normal 2 2 6 12 2 5" xfId="17589"/>
    <cellStyle name="Normal 2 2 6 12 3" xfId="17590"/>
    <cellStyle name="Normal 2 2 6 12 3 2" xfId="17591"/>
    <cellStyle name="Normal 2 2 6 12 3 3" xfId="17592"/>
    <cellStyle name="Normal 2 2 6 12 3 4" xfId="17593"/>
    <cellStyle name="Normal 2 2 6 12 3 5" xfId="17594"/>
    <cellStyle name="Normal 2 2 6 12 4" xfId="17595"/>
    <cellStyle name="Normal 2 2 6 12 4 2" xfId="17596"/>
    <cellStyle name="Normal 2 2 6 12 4 3" xfId="17597"/>
    <cellStyle name="Normal 2 2 6 12 4 4" xfId="17598"/>
    <cellStyle name="Normal 2 2 6 12 4 5" xfId="17599"/>
    <cellStyle name="Normal 2 2 6 12 5" xfId="17600"/>
    <cellStyle name="Normal 2 2 6 12 5 2" xfId="17601"/>
    <cellStyle name="Normal 2 2 6 12 5 3" xfId="17602"/>
    <cellStyle name="Normal 2 2 6 12 5 4" xfId="17603"/>
    <cellStyle name="Normal 2 2 6 12 5 5" xfId="17604"/>
    <cellStyle name="Normal 2 2 6 12 6" xfId="17605"/>
    <cellStyle name="Normal 2 2 6 12 6 2" xfId="17606"/>
    <cellStyle name="Normal 2 2 6 12 6 3" xfId="17607"/>
    <cellStyle name="Normal 2 2 6 12 6 4" xfId="17608"/>
    <cellStyle name="Normal 2 2 6 12 6 5" xfId="17609"/>
    <cellStyle name="Normal 2 2 6 12 7" xfId="17610"/>
    <cellStyle name="Normal 2 2 6 12 7 2" xfId="17611"/>
    <cellStyle name="Normal 2 2 6 12 7 3" xfId="17612"/>
    <cellStyle name="Normal 2 2 6 12 7 4" xfId="17613"/>
    <cellStyle name="Normal 2 2 6 12 7 5" xfId="17614"/>
    <cellStyle name="Normal 2 2 6 12 8" xfId="17615"/>
    <cellStyle name="Normal 2 2 6 12 8 2" xfId="17616"/>
    <cellStyle name="Normal 2 2 6 12 8 3" xfId="17617"/>
    <cellStyle name="Normal 2 2 6 12 8 4" xfId="17618"/>
    <cellStyle name="Normal 2 2 6 12 8 5" xfId="17619"/>
    <cellStyle name="Normal 2 2 6 12 9" xfId="17620"/>
    <cellStyle name="Normal 2 2 6 13" xfId="17621"/>
    <cellStyle name="Normal 2 2 6 13 10" xfId="17622"/>
    <cellStyle name="Normal 2 2 6 13 11" xfId="17623"/>
    <cellStyle name="Normal 2 2 6 13 12" xfId="17624"/>
    <cellStyle name="Normal 2 2 6 13 13" xfId="17625"/>
    <cellStyle name="Normal 2 2 6 13 14" xfId="17626"/>
    <cellStyle name="Normal 2 2 6 13 2" xfId="17627"/>
    <cellStyle name="Normal 2 2 6 13 2 2" xfId="17628"/>
    <cellStyle name="Normal 2 2 6 13 2 3" xfId="17629"/>
    <cellStyle name="Normal 2 2 6 13 2 4" xfId="17630"/>
    <cellStyle name="Normal 2 2 6 13 2 5" xfId="17631"/>
    <cellStyle name="Normal 2 2 6 13 3" xfId="17632"/>
    <cellStyle name="Normal 2 2 6 13 3 2" xfId="17633"/>
    <cellStyle name="Normal 2 2 6 13 3 3" xfId="17634"/>
    <cellStyle name="Normal 2 2 6 13 3 4" xfId="17635"/>
    <cellStyle name="Normal 2 2 6 13 3 5" xfId="17636"/>
    <cellStyle name="Normal 2 2 6 13 4" xfId="17637"/>
    <cellStyle name="Normal 2 2 6 13 4 2" xfId="17638"/>
    <cellStyle name="Normal 2 2 6 13 4 3" xfId="17639"/>
    <cellStyle name="Normal 2 2 6 13 4 4" xfId="17640"/>
    <cellStyle name="Normal 2 2 6 13 4 5" xfId="17641"/>
    <cellStyle name="Normal 2 2 6 13 5" xfId="17642"/>
    <cellStyle name="Normal 2 2 6 13 5 2" xfId="17643"/>
    <cellStyle name="Normal 2 2 6 13 5 3" xfId="17644"/>
    <cellStyle name="Normal 2 2 6 13 5 4" xfId="17645"/>
    <cellStyle name="Normal 2 2 6 13 5 5" xfId="17646"/>
    <cellStyle name="Normal 2 2 6 13 6" xfId="17647"/>
    <cellStyle name="Normal 2 2 6 13 6 2" xfId="17648"/>
    <cellStyle name="Normal 2 2 6 13 6 3" xfId="17649"/>
    <cellStyle name="Normal 2 2 6 13 6 4" xfId="17650"/>
    <cellStyle name="Normal 2 2 6 13 6 5" xfId="17651"/>
    <cellStyle name="Normal 2 2 6 13 7" xfId="17652"/>
    <cellStyle name="Normal 2 2 6 13 7 2" xfId="17653"/>
    <cellStyle name="Normal 2 2 6 13 7 3" xfId="17654"/>
    <cellStyle name="Normal 2 2 6 13 7 4" xfId="17655"/>
    <cellStyle name="Normal 2 2 6 13 7 5" xfId="17656"/>
    <cellStyle name="Normal 2 2 6 13 8" xfId="17657"/>
    <cellStyle name="Normal 2 2 6 13 8 2" xfId="17658"/>
    <cellStyle name="Normal 2 2 6 13 8 3" xfId="17659"/>
    <cellStyle name="Normal 2 2 6 13 8 4" xfId="17660"/>
    <cellStyle name="Normal 2 2 6 13 8 5" xfId="17661"/>
    <cellStyle name="Normal 2 2 6 13 9" xfId="17662"/>
    <cellStyle name="Normal 2 2 6 14" xfId="17663"/>
    <cellStyle name="Normal 2 2 6 14 10" xfId="17664"/>
    <cellStyle name="Normal 2 2 6 14 11" xfId="17665"/>
    <cellStyle name="Normal 2 2 6 14 12" xfId="17666"/>
    <cellStyle name="Normal 2 2 6 14 13" xfId="17667"/>
    <cellStyle name="Normal 2 2 6 14 14" xfId="17668"/>
    <cellStyle name="Normal 2 2 6 14 2" xfId="17669"/>
    <cellStyle name="Normal 2 2 6 14 2 2" xfId="17670"/>
    <cellStyle name="Normal 2 2 6 14 2 3" xfId="17671"/>
    <cellStyle name="Normal 2 2 6 14 2 4" xfId="17672"/>
    <cellStyle name="Normal 2 2 6 14 2 5" xfId="17673"/>
    <cellStyle name="Normal 2 2 6 14 3" xfId="17674"/>
    <cellStyle name="Normal 2 2 6 14 3 2" xfId="17675"/>
    <cellStyle name="Normal 2 2 6 14 3 3" xfId="17676"/>
    <cellStyle name="Normal 2 2 6 14 3 4" xfId="17677"/>
    <cellStyle name="Normal 2 2 6 14 3 5" xfId="17678"/>
    <cellStyle name="Normal 2 2 6 14 4" xfId="17679"/>
    <cellStyle name="Normal 2 2 6 14 4 2" xfId="17680"/>
    <cellStyle name="Normal 2 2 6 14 4 3" xfId="17681"/>
    <cellStyle name="Normal 2 2 6 14 4 4" xfId="17682"/>
    <cellStyle name="Normal 2 2 6 14 4 5" xfId="17683"/>
    <cellStyle name="Normal 2 2 6 14 5" xfId="17684"/>
    <cellStyle name="Normal 2 2 6 14 5 2" xfId="17685"/>
    <cellStyle name="Normal 2 2 6 14 5 3" xfId="17686"/>
    <cellStyle name="Normal 2 2 6 14 5 4" xfId="17687"/>
    <cellStyle name="Normal 2 2 6 14 5 5" xfId="17688"/>
    <cellStyle name="Normal 2 2 6 14 6" xfId="17689"/>
    <cellStyle name="Normal 2 2 6 14 6 2" xfId="17690"/>
    <cellStyle name="Normal 2 2 6 14 6 3" xfId="17691"/>
    <cellStyle name="Normal 2 2 6 14 6 4" xfId="17692"/>
    <cellStyle name="Normal 2 2 6 14 6 5" xfId="17693"/>
    <cellStyle name="Normal 2 2 6 14 7" xfId="17694"/>
    <cellStyle name="Normal 2 2 6 14 7 2" xfId="17695"/>
    <cellStyle name="Normal 2 2 6 14 7 3" xfId="17696"/>
    <cellStyle name="Normal 2 2 6 14 7 4" xfId="17697"/>
    <cellStyle name="Normal 2 2 6 14 7 5" xfId="17698"/>
    <cellStyle name="Normal 2 2 6 14 8" xfId="17699"/>
    <cellStyle name="Normal 2 2 6 14 8 2" xfId="17700"/>
    <cellStyle name="Normal 2 2 6 14 8 3" xfId="17701"/>
    <cellStyle name="Normal 2 2 6 14 8 4" xfId="17702"/>
    <cellStyle name="Normal 2 2 6 14 8 5" xfId="17703"/>
    <cellStyle name="Normal 2 2 6 14 9" xfId="17704"/>
    <cellStyle name="Normal 2 2 6 15" xfId="17705"/>
    <cellStyle name="Normal 2 2 6 15 10" xfId="17706"/>
    <cellStyle name="Normal 2 2 6 15 11" xfId="17707"/>
    <cellStyle name="Normal 2 2 6 15 12" xfId="17708"/>
    <cellStyle name="Normal 2 2 6 15 13" xfId="17709"/>
    <cellStyle name="Normal 2 2 6 15 14" xfId="17710"/>
    <cellStyle name="Normal 2 2 6 15 2" xfId="17711"/>
    <cellStyle name="Normal 2 2 6 15 2 2" xfId="17712"/>
    <cellStyle name="Normal 2 2 6 15 2 3" xfId="17713"/>
    <cellStyle name="Normal 2 2 6 15 2 4" xfId="17714"/>
    <cellStyle name="Normal 2 2 6 15 2 5" xfId="17715"/>
    <cellStyle name="Normal 2 2 6 15 3" xfId="17716"/>
    <cellStyle name="Normal 2 2 6 15 3 2" xfId="17717"/>
    <cellStyle name="Normal 2 2 6 15 3 3" xfId="17718"/>
    <cellStyle name="Normal 2 2 6 15 3 4" xfId="17719"/>
    <cellStyle name="Normal 2 2 6 15 3 5" xfId="17720"/>
    <cellStyle name="Normal 2 2 6 15 4" xfId="17721"/>
    <cellStyle name="Normal 2 2 6 15 4 2" xfId="17722"/>
    <cellStyle name="Normal 2 2 6 15 4 3" xfId="17723"/>
    <cellStyle name="Normal 2 2 6 15 4 4" xfId="17724"/>
    <cellStyle name="Normal 2 2 6 15 4 5" xfId="17725"/>
    <cellStyle name="Normal 2 2 6 15 5" xfId="17726"/>
    <cellStyle name="Normal 2 2 6 15 5 2" xfId="17727"/>
    <cellStyle name="Normal 2 2 6 15 5 3" xfId="17728"/>
    <cellStyle name="Normal 2 2 6 15 5 4" xfId="17729"/>
    <cellStyle name="Normal 2 2 6 15 5 5" xfId="17730"/>
    <cellStyle name="Normal 2 2 6 15 6" xfId="17731"/>
    <cellStyle name="Normal 2 2 6 15 6 2" xfId="17732"/>
    <cellStyle name="Normal 2 2 6 15 6 3" xfId="17733"/>
    <cellStyle name="Normal 2 2 6 15 6 4" xfId="17734"/>
    <cellStyle name="Normal 2 2 6 15 6 5" xfId="17735"/>
    <cellStyle name="Normal 2 2 6 15 7" xfId="17736"/>
    <cellStyle name="Normal 2 2 6 15 7 2" xfId="17737"/>
    <cellStyle name="Normal 2 2 6 15 7 3" xfId="17738"/>
    <cellStyle name="Normal 2 2 6 15 7 4" xfId="17739"/>
    <cellStyle name="Normal 2 2 6 15 7 5" xfId="17740"/>
    <cellStyle name="Normal 2 2 6 15 8" xfId="17741"/>
    <cellStyle name="Normal 2 2 6 15 8 2" xfId="17742"/>
    <cellStyle name="Normal 2 2 6 15 8 3" xfId="17743"/>
    <cellStyle name="Normal 2 2 6 15 8 4" xfId="17744"/>
    <cellStyle name="Normal 2 2 6 15 8 5" xfId="17745"/>
    <cellStyle name="Normal 2 2 6 15 9" xfId="17746"/>
    <cellStyle name="Normal 2 2 6 16" xfId="17747"/>
    <cellStyle name="Normal 2 2 6 16 10" xfId="17748"/>
    <cellStyle name="Normal 2 2 6 16 11" xfId="17749"/>
    <cellStyle name="Normal 2 2 6 16 12" xfId="17750"/>
    <cellStyle name="Normal 2 2 6 16 13" xfId="17751"/>
    <cellStyle name="Normal 2 2 6 16 14" xfId="17752"/>
    <cellStyle name="Normal 2 2 6 16 2" xfId="17753"/>
    <cellStyle name="Normal 2 2 6 16 2 2" xfId="17754"/>
    <cellStyle name="Normal 2 2 6 16 2 3" xfId="17755"/>
    <cellStyle name="Normal 2 2 6 16 2 4" xfId="17756"/>
    <cellStyle name="Normal 2 2 6 16 2 5" xfId="17757"/>
    <cellStyle name="Normal 2 2 6 16 3" xfId="17758"/>
    <cellStyle name="Normal 2 2 6 16 3 2" xfId="17759"/>
    <cellStyle name="Normal 2 2 6 16 3 3" xfId="17760"/>
    <cellStyle name="Normal 2 2 6 16 3 4" xfId="17761"/>
    <cellStyle name="Normal 2 2 6 16 3 5" xfId="17762"/>
    <cellStyle name="Normal 2 2 6 16 4" xfId="17763"/>
    <cellStyle name="Normal 2 2 6 16 4 2" xfId="17764"/>
    <cellStyle name="Normal 2 2 6 16 4 3" xfId="17765"/>
    <cellStyle name="Normal 2 2 6 16 4 4" xfId="17766"/>
    <cellStyle name="Normal 2 2 6 16 4 5" xfId="17767"/>
    <cellStyle name="Normal 2 2 6 16 5" xfId="17768"/>
    <cellStyle name="Normal 2 2 6 16 5 2" xfId="17769"/>
    <cellStyle name="Normal 2 2 6 16 5 3" xfId="17770"/>
    <cellStyle name="Normal 2 2 6 16 5 4" xfId="17771"/>
    <cellStyle name="Normal 2 2 6 16 5 5" xfId="17772"/>
    <cellStyle name="Normal 2 2 6 16 6" xfId="17773"/>
    <cellStyle name="Normal 2 2 6 16 6 2" xfId="17774"/>
    <cellStyle name="Normal 2 2 6 16 6 3" xfId="17775"/>
    <cellStyle name="Normal 2 2 6 16 6 4" xfId="17776"/>
    <cellStyle name="Normal 2 2 6 16 6 5" xfId="17777"/>
    <cellStyle name="Normal 2 2 6 16 7" xfId="17778"/>
    <cellStyle name="Normal 2 2 6 16 7 2" xfId="17779"/>
    <cellStyle name="Normal 2 2 6 16 7 3" xfId="17780"/>
    <cellStyle name="Normal 2 2 6 16 7 4" xfId="17781"/>
    <cellStyle name="Normal 2 2 6 16 7 5" xfId="17782"/>
    <cellStyle name="Normal 2 2 6 16 8" xfId="17783"/>
    <cellStyle name="Normal 2 2 6 16 8 2" xfId="17784"/>
    <cellStyle name="Normal 2 2 6 16 8 3" xfId="17785"/>
    <cellStyle name="Normal 2 2 6 16 8 4" xfId="17786"/>
    <cellStyle name="Normal 2 2 6 16 8 5" xfId="17787"/>
    <cellStyle name="Normal 2 2 6 16 9" xfId="17788"/>
    <cellStyle name="Normal 2 2 6 17" xfId="17789"/>
    <cellStyle name="Normal 2 2 6 17 10" xfId="17790"/>
    <cellStyle name="Normal 2 2 6 17 11" xfId="17791"/>
    <cellStyle name="Normal 2 2 6 17 12" xfId="17792"/>
    <cellStyle name="Normal 2 2 6 17 13" xfId="17793"/>
    <cellStyle name="Normal 2 2 6 17 14" xfId="17794"/>
    <cellStyle name="Normal 2 2 6 17 2" xfId="17795"/>
    <cellStyle name="Normal 2 2 6 17 2 2" xfId="17796"/>
    <cellStyle name="Normal 2 2 6 17 2 3" xfId="17797"/>
    <cellStyle name="Normal 2 2 6 17 2 4" xfId="17798"/>
    <cellStyle name="Normal 2 2 6 17 2 5" xfId="17799"/>
    <cellStyle name="Normal 2 2 6 17 3" xfId="17800"/>
    <cellStyle name="Normal 2 2 6 17 3 2" xfId="17801"/>
    <cellStyle name="Normal 2 2 6 17 3 3" xfId="17802"/>
    <cellStyle name="Normal 2 2 6 17 3 4" xfId="17803"/>
    <cellStyle name="Normal 2 2 6 17 3 5" xfId="17804"/>
    <cellStyle name="Normal 2 2 6 17 4" xfId="17805"/>
    <cellStyle name="Normal 2 2 6 17 4 2" xfId="17806"/>
    <cellStyle name="Normal 2 2 6 17 4 3" xfId="17807"/>
    <cellStyle name="Normal 2 2 6 17 4 4" xfId="17808"/>
    <cellStyle name="Normal 2 2 6 17 4 5" xfId="17809"/>
    <cellStyle name="Normal 2 2 6 17 5" xfId="17810"/>
    <cellStyle name="Normal 2 2 6 17 5 2" xfId="17811"/>
    <cellStyle name="Normal 2 2 6 17 5 3" xfId="17812"/>
    <cellStyle name="Normal 2 2 6 17 5 4" xfId="17813"/>
    <cellStyle name="Normal 2 2 6 17 5 5" xfId="17814"/>
    <cellStyle name="Normal 2 2 6 17 6" xfId="17815"/>
    <cellStyle name="Normal 2 2 6 17 6 2" xfId="17816"/>
    <cellStyle name="Normal 2 2 6 17 6 3" xfId="17817"/>
    <cellStyle name="Normal 2 2 6 17 6 4" xfId="17818"/>
    <cellStyle name="Normal 2 2 6 17 6 5" xfId="17819"/>
    <cellStyle name="Normal 2 2 6 17 7" xfId="17820"/>
    <cellStyle name="Normal 2 2 6 17 7 2" xfId="17821"/>
    <cellStyle name="Normal 2 2 6 17 7 3" xfId="17822"/>
    <cellStyle name="Normal 2 2 6 17 7 4" xfId="17823"/>
    <cellStyle name="Normal 2 2 6 17 7 5" xfId="17824"/>
    <cellStyle name="Normal 2 2 6 17 8" xfId="17825"/>
    <cellStyle name="Normal 2 2 6 17 8 2" xfId="17826"/>
    <cellStyle name="Normal 2 2 6 17 8 3" xfId="17827"/>
    <cellStyle name="Normal 2 2 6 17 8 4" xfId="17828"/>
    <cellStyle name="Normal 2 2 6 17 8 5" xfId="17829"/>
    <cellStyle name="Normal 2 2 6 17 9" xfId="17830"/>
    <cellStyle name="Normal 2 2 6 18" xfId="17831"/>
    <cellStyle name="Normal 2 2 6 18 10" xfId="17832"/>
    <cellStyle name="Normal 2 2 6 18 11" xfId="17833"/>
    <cellStyle name="Normal 2 2 6 18 12" xfId="17834"/>
    <cellStyle name="Normal 2 2 6 18 13" xfId="17835"/>
    <cellStyle name="Normal 2 2 6 18 14" xfId="17836"/>
    <cellStyle name="Normal 2 2 6 18 2" xfId="17837"/>
    <cellStyle name="Normal 2 2 6 18 2 2" xfId="17838"/>
    <cellStyle name="Normal 2 2 6 18 2 3" xfId="17839"/>
    <cellStyle name="Normal 2 2 6 18 2 4" xfId="17840"/>
    <cellStyle name="Normal 2 2 6 18 2 5" xfId="17841"/>
    <cellStyle name="Normal 2 2 6 18 3" xfId="17842"/>
    <cellStyle name="Normal 2 2 6 18 3 2" xfId="17843"/>
    <cellStyle name="Normal 2 2 6 18 3 3" xfId="17844"/>
    <cellStyle name="Normal 2 2 6 18 3 4" xfId="17845"/>
    <cellStyle name="Normal 2 2 6 18 3 5" xfId="17846"/>
    <cellStyle name="Normal 2 2 6 18 4" xfId="17847"/>
    <cellStyle name="Normal 2 2 6 18 4 2" xfId="17848"/>
    <cellStyle name="Normal 2 2 6 18 4 3" xfId="17849"/>
    <cellStyle name="Normal 2 2 6 18 4 4" xfId="17850"/>
    <cellStyle name="Normal 2 2 6 18 4 5" xfId="17851"/>
    <cellStyle name="Normal 2 2 6 18 5" xfId="17852"/>
    <cellStyle name="Normal 2 2 6 18 5 2" xfId="17853"/>
    <cellStyle name="Normal 2 2 6 18 5 3" xfId="17854"/>
    <cellStyle name="Normal 2 2 6 18 5 4" xfId="17855"/>
    <cellStyle name="Normal 2 2 6 18 5 5" xfId="17856"/>
    <cellStyle name="Normal 2 2 6 18 6" xfId="17857"/>
    <cellStyle name="Normal 2 2 6 18 6 2" xfId="17858"/>
    <cellStyle name="Normal 2 2 6 18 6 3" xfId="17859"/>
    <cellStyle name="Normal 2 2 6 18 6 4" xfId="17860"/>
    <cellStyle name="Normal 2 2 6 18 6 5" xfId="17861"/>
    <cellStyle name="Normal 2 2 6 18 7" xfId="17862"/>
    <cellStyle name="Normal 2 2 6 18 7 2" xfId="17863"/>
    <cellStyle name="Normal 2 2 6 18 7 3" xfId="17864"/>
    <cellStyle name="Normal 2 2 6 18 7 4" xfId="17865"/>
    <cellStyle name="Normal 2 2 6 18 7 5" xfId="17866"/>
    <cellStyle name="Normal 2 2 6 18 8" xfId="17867"/>
    <cellStyle name="Normal 2 2 6 18 8 2" xfId="17868"/>
    <cellStyle name="Normal 2 2 6 18 8 3" xfId="17869"/>
    <cellStyle name="Normal 2 2 6 18 8 4" xfId="17870"/>
    <cellStyle name="Normal 2 2 6 18 8 5" xfId="17871"/>
    <cellStyle name="Normal 2 2 6 18 9" xfId="17872"/>
    <cellStyle name="Normal 2 2 6 19" xfId="17873"/>
    <cellStyle name="Normal 2 2 6 19 10" xfId="17874"/>
    <cellStyle name="Normal 2 2 6 19 11" xfId="17875"/>
    <cellStyle name="Normal 2 2 6 19 12" xfId="17876"/>
    <cellStyle name="Normal 2 2 6 19 13" xfId="17877"/>
    <cellStyle name="Normal 2 2 6 19 14" xfId="17878"/>
    <cellStyle name="Normal 2 2 6 19 2" xfId="17879"/>
    <cellStyle name="Normal 2 2 6 19 2 2" xfId="17880"/>
    <cellStyle name="Normal 2 2 6 19 2 3" xfId="17881"/>
    <cellStyle name="Normal 2 2 6 19 2 4" xfId="17882"/>
    <cellStyle name="Normal 2 2 6 19 2 5" xfId="17883"/>
    <cellStyle name="Normal 2 2 6 19 3" xfId="17884"/>
    <cellStyle name="Normal 2 2 6 19 3 2" xfId="17885"/>
    <cellStyle name="Normal 2 2 6 19 3 3" xfId="17886"/>
    <cellStyle name="Normal 2 2 6 19 3 4" xfId="17887"/>
    <cellStyle name="Normal 2 2 6 19 3 5" xfId="17888"/>
    <cellStyle name="Normal 2 2 6 19 4" xfId="17889"/>
    <cellStyle name="Normal 2 2 6 19 4 2" xfId="17890"/>
    <cellStyle name="Normal 2 2 6 19 4 3" xfId="17891"/>
    <cellStyle name="Normal 2 2 6 19 4 4" xfId="17892"/>
    <cellStyle name="Normal 2 2 6 19 4 5" xfId="17893"/>
    <cellStyle name="Normal 2 2 6 19 5" xfId="17894"/>
    <cellStyle name="Normal 2 2 6 19 5 2" xfId="17895"/>
    <cellStyle name="Normal 2 2 6 19 5 3" xfId="17896"/>
    <cellStyle name="Normal 2 2 6 19 5 4" xfId="17897"/>
    <cellStyle name="Normal 2 2 6 19 5 5" xfId="17898"/>
    <cellStyle name="Normal 2 2 6 19 6" xfId="17899"/>
    <cellStyle name="Normal 2 2 6 19 6 2" xfId="17900"/>
    <cellStyle name="Normal 2 2 6 19 6 3" xfId="17901"/>
    <cellStyle name="Normal 2 2 6 19 6 4" xfId="17902"/>
    <cellStyle name="Normal 2 2 6 19 6 5" xfId="17903"/>
    <cellStyle name="Normal 2 2 6 19 7" xfId="17904"/>
    <cellStyle name="Normal 2 2 6 19 7 2" xfId="17905"/>
    <cellStyle name="Normal 2 2 6 19 7 3" xfId="17906"/>
    <cellStyle name="Normal 2 2 6 19 7 4" xfId="17907"/>
    <cellStyle name="Normal 2 2 6 19 7 5" xfId="17908"/>
    <cellStyle name="Normal 2 2 6 19 8" xfId="17909"/>
    <cellStyle name="Normal 2 2 6 19 8 2" xfId="17910"/>
    <cellStyle name="Normal 2 2 6 19 8 3" xfId="17911"/>
    <cellStyle name="Normal 2 2 6 19 8 4" xfId="17912"/>
    <cellStyle name="Normal 2 2 6 19 8 5" xfId="17913"/>
    <cellStyle name="Normal 2 2 6 19 9" xfId="17914"/>
    <cellStyle name="Normal 2 2 6 2" xfId="17915"/>
    <cellStyle name="Normal 2 2 6 2 10" xfId="17916"/>
    <cellStyle name="Normal 2 2 6 2 11" xfId="17917"/>
    <cellStyle name="Normal 2 2 6 2 12" xfId="17918"/>
    <cellStyle name="Normal 2 2 6 2 13" xfId="17919"/>
    <cellStyle name="Normal 2 2 6 2 14" xfId="17920"/>
    <cellStyle name="Normal 2 2 6 2 2" xfId="17921"/>
    <cellStyle name="Normal 2 2 6 2 2 2" xfId="17922"/>
    <cellStyle name="Normal 2 2 6 2 2 3" xfId="17923"/>
    <cellStyle name="Normal 2 2 6 2 2 4" xfId="17924"/>
    <cellStyle name="Normal 2 2 6 2 2 5" xfId="17925"/>
    <cellStyle name="Normal 2 2 6 2 3" xfId="17926"/>
    <cellStyle name="Normal 2 2 6 2 3 2" xfId="17927"/>
    <cellStyle name="Normal 2 2 6 2 3 3" xfId="17928"/>
    <cellStyle name="Normal 2 2 6 2 3 4" xfId="17929"/>
    <cellStyle name="Normal 2 2 6 2 3 5" xfId="17930"/>
    <cellStyle name="Normal 2 2 6 2 4" xfId="17931"/>
    <cellStyle name="Normal 2 2 6 2 4 2" xfId="17932"/>
    <cellStyle name="Normal 2 2 6 2 4 3" xfId="17933"/>
    <cellStyle name="Normal 2 2 6 2 4 4" xfId="17934"/>
    <cellStyle name="Normal 2 2 6 2 4 5" xfId="17935"/>
    <cellStyle name="Normal 2 2 6 2 5" xfId="17936"/>
    <cellStyle name="Normal 2 2 6 2 5 2" xfId="17937"/>
    <cellStyle name="Normal 2 2 6 2 5 3" xfId="17938"/>
    <cellStyle name="Normal 2 2 6 2 5 4" xfId="17939"/>
    <cellStyle name="Normal 2 2 6 2 5 5" xfId="17940"/>
    <cellStyle name="Normal 2 2 6 2 6" xfId="17941"/>
    <cellStyle name="Normal 2 2 6 2 6 2" xfId="17942"/>
    <cellStyle name="Normal 2 2 6 2 6 3" xfId="17943"/>
    <cellStyle name="Normal 2 2 6 2 6 4" xfId="17944"/>
    <cellStyle name="Normal 2 2 6 2 6 5" xfId="17945"/>
    <cellStyle name="Normal 2 2 6 2 7" xfId="17946"/>
    <cellStyle name="Normal 2 2 6 2 7 2" xfId="17947"/>
    <cellStyle name="Normal 2 2 6 2 7 3" xfId="17948"/>
    <cellStyle name="Normal 2 2 6 2 7 4" xfId="17949"/>
    <cellStyle name="Normal 2 2 6 2 7 5" xfId="17950"/>
    <cellStyle name="Normal 2 2 6 2 8" xfId="17951"/>
    <cellStyle name="Normal 2 2 6 2 8 2" xfId="17952"/>
    <cellStyle name="Normal 2 2 6 2 8 3" xfId="17953"/>
    <cellStyle name="Normal 2 2 6 2 8 4" xfId="17954"/>
    <cellStyle name="Normal 2 2 6 2 8 5" xfId="17955"/>
    <cellStyle name="Normal 2 2 6 2 9" xfId="17956"/>
    <cellStyle name="Normal 2 2 6 20" xfId="17957"/>
    <cellStyle name="Normal 2 2 6 20 2" xfId="17958"/>
    <cellStyle name="Normal 2 2 6 20 3" xfId="17959"/>
    <cellStyle name="Normal 2 2 6 20 4" xfId="17960"/>
    <cellStyle name="Normal 2 2 6 20 5" xfId="17961"/>
    <cellStyle name="Normal 2 2 6 21" xfId="17962"/>
    <cellStyle name="Normal 2 2 6 21 2" xfId="17963"/>
    <cellStyle name="Normal 2 2 6 21 3" xfId="17964"/>
    <cellStyle name="Normal 2 2 6 21 4" xfId="17965"/>
    <cellStyle name="Normal 2 2 6 21 5" xfId="17966"/>
    <cellStyle name="Normal 2 2 6 22" xfId="17967"/>
    <cellStyle name="Normal 2 2 6 22 2" xfId="17968"/>
    <cellStyle name="Normal 2 2 6 22 3" xfId="17969"/>
    <cellStyle name="Normal 2 2 6 22 4" xfId="17970"/>
    <cellStyle name="Normal 2 2 6 22 5" xfId="17971"/>
    <cellStyle name="Normal 2 2 6 23" xfId="17972"/>
    <cellStyle name="Normal 2 2 6 23 2" xfId="17973"/>
    <cellStyle name="Normal 2 2 6 23 3" xfId="17974"/>
    <cellStyle name="Normal 2 2 6 23 4" xfId="17975"/>
    <cellStyle name="Normal 2 2 6 23 5" xfId="17976"/>
    <cellStyle name="Normal 2 2 6 24" xfId="17977"/>
    <cellStyle name="Normal 2 2 6 24 2" xfId="17978"/>
    <cellStyle name="Normal 2 2 6 24 3" xfId="17979"/>
    <cellStyle name="Normal 2 2 6 24 4" xfId="17980"/>
    <cellStyle name="Normal 2 2 6 24 5" xfId="17981"/>
    <cellStyle name="Normal 2 2 6 25" xfId="17982"/>
    <cellStyle name="Normal 2 2 6 25 2" xfId="17983"/>
    <cellStyle name="Normal 2 2 6 25 3" xfId="17984"/>
    <cellStyle name="Normal 2 2 6 25 4" xfId="17985"/>
    <cellStyle name="Normal 2 2 6 25 5" xfId="17986"/>
    <cellStyle name="Normal 2 2 6 26" xfId="17987"/>
    <cellStyle name="Normal 2 2 6 26 2" xfId="17988"/>
    <cellStyle name="Normal 2 2 6 26 3" xfId="17989"/>
    <cellStyle name="Normal 2 2 6 26 4" xfId="17990"/>
    <cellStyle name="Normal 2 2 6 26 5" xfId="17991"/>
    <cellStyle name="Normal 2 2 6 27" xfId="17992"/>
    <cellStyle name="Normal 2 2 6 28" xfId="17993"/>
    <cellStyle name="Normal 2 2 6 29" xfId="17994"/>
    <cellStyle name="Normal 2 2 6 3" xfId="17995"/>
    <cellStyle name="Normal 2 2 6 3 10" xfId="17996"/>
    <cellStyle name="Normal 2 2 6 3 11" xfId="17997"/>
    <cellStyle name="Normal 2 2 6 3 12" xfId="17998"/>
    <cellStyle name="Normal 2 2 6 3 13" xfId="17999"/>
    <cellStyle name="Normal 2 2 6 3 14" xfId="18000"/>
    <cellStyle name="Normal 2 2 6 3 2" xfId="18001"/>
    <cellStyle name="Normal 2 2 6 3 2 2" xfId="18002"/>
    <cellStyle name="Normal 2 2 6 3 2 3" xfId="18003"/>
    <cellStyle name="Normal 2 2 6 3 2 4" xfId="18004"/>
    <cellStyle name="Normal 2 2 6 3 2 5" xfId="18005"/>
    <cellStyle name="Normal 2 2 6 3 3" xfId="18006"/>
    <cellStyle name="Normal 2 2 6 3 3 2" xfId="18007"/>
    <cellStyle name="Normal 2 2 6 3 3 3" xfId="18008"/>
    <cellStyle name="Normal 2 2 6 3 3 4" xfId="18009"/>
    <cellStyle name="Normal 2 2 6 3 3 5" xfId="18010"/>
    <cellStyle name="Normal 2 2 6 3 4" xfId="18011"/>
    <cellStyle name="Normal 2 2 6 3 4 2" xfId="18012"/>
    <cellStyle name="Normal 2 2 6 3 4 3" xfId="18013"/>
    <cellStyle name="Normal 2 2 6 3 4 4" xfId="18014"/>
    <cellStyle name="Normal 2 2 6 3 4 5" xfId="18015"/>
    <cellStyle name="Normal 2 2 6 3 5" xfId="18016"/>
    <cellStyle name="Normal 2 2 6 3 5 2" xfId="18017"/>
    <cellStyle name="Normal 2 2 6 3 5 3" xfId="18018"/>
    <cellStyle name="Normal 2 2 6 3 5 4" xfId="18019"/>
    <cellStyle name="Normal 2 2 6 3 5 5" xfId="18020"/>
    <cellStyle name="Normal 2 2 6 3 6" xfId="18021"/>
    <cellStyle name="Normal 2 2 6 3 6 2" xfId="18022"/>
    <cellStyle name="Normal 2 2 6 3 6 3" xfId="18023"/>
    <cellStyle name="Normal 2 2 6 3 6 4" xfId="18024"/>
    <cellStyle name="Normal 2 2 6 3 6 5" xfId="18025"/>
    <cellStyle name="Normal 2 2 6 3 7" xfId="18026"/>
    <cellStyle name="Normal 2 2 6 3 7 2" xfId="18027"/>
    <cellStyle name="Normal 2 2 6 3 7 3" xfId="18028"/>
    <cellStyle name="Normal 2 2 6 3 7 4" xfId="18029"/>
    <cellStyle name="Normal 2 2 6 3 7 5" xfId="18030"/>
    <cellStyle name="Normal 2 2 6 3 8" xfId="18031"/>
    <cellStyle name="Normal 2 2 6 3 8 2" xfId="18032"/>
    <cellStyle name="Normal 2 2 6 3 8 3" xfId="18033"/>
    <cellStyle name="Normal 2 2 6 3 8 4" xfId="18034"/>
    <cellStyle name="Normal 2 2 6 3 8 5" xfId="18035"/>
    <cellStyle name="Normal 2 2 6 3 9" xfId="18036"/>
    <cellStyle name="Normal 2 2 6 30" xfId="18037"/>
    <cellStyle name="Normal 2 2 6 31" xfId="18038"/>
    <cellStyle name="Normal 2 2 6 32" xfId="18039"/>
    <cellStyle name="Normal 2 2 6 4" xfId="18040"/>
    <cellStyle name="Normal 2 2 6 4 10" xfId="18041"/>
    <cellStyle name="Normal 2 2 6 4 11" xfId="18042"/>
    <cellStyle name="Normal 2 2 6 4 12" xfId="18043"/>
    <cellStyle name="Normal 2 2 6 4 13" xfId="18044"/>
    <cellStyle name="Normal 2 2 6 4 14" xfId="18045"/>
    <cellStyle name="Normal 2 2 6 4 2" xfId="18046"/>
    <cellStyle name="Normal 2 2 6 4 2 2" xfId="18047"/>
    <cellStyle name="Normal 2 2 6 4 2 3" xfId="18048"/>
    <cellStyle name="Normal 2 2 6 4 2 4" xfId="18049"/>
    <cellStyle name="Normal 2 2 6 4 2 5" xfId="18050"/>
    <cellStyle name="Normal 2 2 6 4 3" xfId="18051"/>
    <cellStyle name="Normal 2 2 6 4 3 2" xfId="18052"/>
    <cellStyle name="Normal 2 2 6 4 3 3" xfId="18053"/>
    <cellStyle name="Normal 2 2 6 4 3 4" xfId="18054"/>
    <cellStyle name="Normal 2 2 6 4 3 5" xfId="18055"/>
    <cellStyle name="Normal 2 2 6 4 4" xfId="18056"/>
    <cellStyle name="Normal 2 2 6 4 4 2" xfId="18057"/>
    <cellStyle name="Normal 2 2 6 4 4 3" xfId="18058"/>
    <cellStyle name="Normal 2 2 6 4 4 4" xfId="18059"/>
    <cellStyle name="Normal 2 2 6 4 4 5" xfId="18060"/>
    <cellStyle name="Normal 2 2 6 4 5" xfId="18061"/>
    <cellStyle name="Normal 2 2 6 4 5 2" xfId="18062"/>
    <cellStyle name="Normal 2 2 6 4 5 3" xfId="18063"/>
    <cellStyle name="Normal 2 2 6 4 5 4" xfId="18064"/>
    <cellStyle name="Normal 2 2 6 4 5 5" xfId="18065"/>
    <cellStyle name="Normal 2 2 6 4 6" xfId="18066"/>
    <cellStyle name="Normal 2 2 6 4 6 2" xfId="18067"/>
    <cellStyle name="Normal 2 2 6 4 6 3" xfId="18068"/>
    <cellStyle name="Normal 2 2 6 4 6 4" xfId="18069"/>
    <cellStyle name="Normal 2 2 6 4 6 5" xfId="18070"/>
    <cellStyle name="Normal 2 2 6 4 7" xfId="18071"/>
    <cellStyle name="Normal 2 2 6 4 7 2" xfId="18072"/>
    <cellStyle name="Normal 2 2 6 4 7 3" xfId="18073"/>
    <cellStyle name="Normal 2 2 6 4 7 4" xfId="18074"/>
    <cellStyle name="Normal 2 2 6 4 7 5" xfId="18075"/>
    <cellStyle name="Normal 2 2 6 4 8" xfId="18076"/>
    <cellStyle name="Normal 2 2 6 4 8 2" xfId="18077"/>
    <cellStyle name="Normal 2 2 6 4 8 3" xfId="18078"/>
    <cellStyle name="Normal 2 2 6 4 8 4" xfId="18079"/>
    <cellStyle name="Normal 2 2 6 4 8 5" xfId="18080"/>
    <cellStyle name="Normal 2 2 6 4 9" xfId="18081"/>
    <cellStyle name="Normal 2 2 6 5" xfId="18082"/>
    <cellStyle name="Normal 2 2 6 5 10" xfId="18083"/>
    <cellStyle name="Normal 2 2 6 5 11" xfId="18084"/>
    <cellStyle name="Normal 2 2 6 5 12" xfId="18085"/>
    <cellStyle name="Normal 2 2 6 5 13" xfId="18086"/>
    <cellStyle name="Normal 2 2 6 5 14" xfId="18087"/>
    <cellStyle name="Normal 2 2 6 5 2" xfId="18088"/>
    <cellStyle name="Normal 2 2 6 5 2 2" xfId="18089"/>
    <cellStyle name="Normal 2 2 6 5 2 3" xfId="18090"/>
    <cellStyle name="Normal 2 2 6 5 2 4" xfId="18091"/>
    <cellStyle name="Normal 2 2 6 5 2 5" xfId="18092"/>
    <cellStyle name="Normal 2 2 6 5 3" xfId="18093"/>
    <cellStyle name="Normal 2 2 6 5 3 2" xfId="18094"/>
    <cellStyle name="Normal 2 2 6 5 3 3" xfId="18095"/>
    <cellStyle name="Normal 2 2 6 5 3 4" xfId="18096"/>
    <cellStyle name="Normal 2 2 6 5 3 5" xfId="18097"/>
    <cellStyle name="Normal 2 2 6 5 4" xfId="18098"/>
    <cellStyle name="Normal 2 2 6 5 4 2" xfId="18099"/>
    <cellStyle name="Normal 2 2 6 5 4 3" xfId="18100"/>
    <cellStyle name="Normal 2 2 6 5 4 4" xfId="18101"/>
    <cellStyle name="Normal 2 2 6 5 4 5" xfId="18102"/>
    <cellStyle name="Normal 2 2 6 5 5" xfId="18103"/>
    <cellStyle name="Normal 2 2 6 5 5 2" xfId="18104"/>
    <cellStyle name="Normal 2 2 6 5 5 3" xfId="18105"/>
    <cellStyle name="Normal 2 2 6 5 5 4" xfId="18106"/>
    <cellStyle name="Normal 2 2 6 5 5 5" xfId="18107"/>
    <cellStyle name="Normal 2 2 6 5 6" xfId="18108"/>
    <cellStyle name="Normal 2 2 6 5 6 2" xfId="18109"/>
    <cellStyle name="Normal 2 2 6 5 6 3" xfId="18110"/>
    <cellStyle name="Normal 2 2 6 5 6 4" xfId="18111"/>
    <cellStyle name="Normal 2 2 6 5 6 5" xfId="18112"/>
    <cellStyle name="Normal 2 2 6 5 7" xfId="18113"/>
    <cellStyle name="Normal 2 2 6 5 7 2" xfId="18114"/>
    <cellStyle name="Normal 2 2 6 5 7 3" xfId="18115"/>
    <cellStyle name="Normal 2 2 6 5 7 4" xfId="18116"/>
    <cellStyle name="Normal 2 2 6 5 7 5" xfId="18117"/>
    <cellStyle name="Normal 2 2 6 5 8" xfId="18118"/>
    <cellStyle name="Normal 2 2 6 5 8 2" xfId="18119"/>
    <cellStyle name="Normal 2 2 6 5 8 3" xfId="18120"/>
    <cellStyle name="Normal 2 2 6 5 8 4" xfId="18121"/>
    <cellStyle name="Normal 2 2 6 5 8 5" xfId="18122"/>
    <cellStyle name="Normal 2 2 6 5 9" xfId="18123"/>
    <cellStyle name="Normal 2 2 6 6" xfId="18124"/>
    <cellStyle name="Normal 2 2 6 6 10" xfId="18125"/>
    <cellStyle name="Normal 2 2 6 6 11" xfId="18126"/>
    <cellStyle name="Normal 2 2 6 6 12" xfId="18127"/>
    <cellStyle name="Normal 2 2 6 6 13" xfId="18128"/>
    <cellStyle name="Normal 2 2 6 6 14" xfId="18129"/>
    <cellStyle name="Normal 2 2 6 6 2" xfId="18130"/>
    <cellStyle name="Normal 2 2 6 6 2 2" xfId="18131"/>
    <cellStyle name="Normal 2 2 6 6 2 3" xfId="18132"/>
    <cellStyle name="Normal 2 2 6 6 2 4" xfId="18133"/>
    <cellStyle name="Normal 2 2 6 6 2 5" xfId="18134"/>
    <cellStyle name="Normal 2 2 6 6 3" xfId="18135"/>
    <cellStyle name="Normal 2 2 6 6 3 2" xfId="18136"/>
    <cellStyle name="Normal 2 2 6 6 3 3" xfId="18137"/>
    <cellStyle name="Normal 2 2 6 6 3 4" xfId="18138"/>
    <cellStyle name="Normal 2 2 6 6 3 5" xfId="18139"/>
    <cellStyle name="Normal 2 2 6 6 4" xfId="18140"/>
    <cellStyle name="Normal 2 2 6 6 4 2" xfId="18141"/>
    <cellStyle name="Normal 2 2 6 6 4 3" xfId="18142"/>
    <cellStyle name="Normal 2 2 6 6 4 4" xfId="18143"/>
    <cellStyle name="Normal 2 2 6 6 4 5" xfId="18144"/>
    <cellStyle name="Normal 2 2 6 6 5" xfId="18145"/>
    <cellStyle name="Normal 2 2 6 6 5 2" xfId="18146"/>
    <cellStyle name="Normal 2 2 6 6 5 3" xfId="18147"/>
    <cellStyle name="Normal 2 2 6 6 5 4" xfId="18148"/>
    <cellStyle name="Normal 2 2 6 6 5 5" xfId="18149"/>
    <cellStyle name="Normal 2 2 6 6 6" xfId="18150"/>
    <cellStyle name="Normal 2 2 6 6 6 2" xfId="18151"/>
    <cellStyle name="Normal 2 2 6 6 6 3" xfId="18152"/>
    <cellStyle name="Normal 2 2 6 6 6 4" xfId="18153"/>
    <cellStyle name="Normal 2 2 6 6 6 5" xfId="18154"/>
    <cellStyle name="Normal 2 2 6 6 7" xfId="18155"/>
    <cellStyle name="Normal 2 2 6 6 7 2" xfId="18156"/>
    <cellStyle name="Normal 2 2 6 6 7 3" xfId="18157"/>
    <cellStyle name="Normal 2 2 6 6 7 4" xfId="18158"/>
    <cellStyle name="Normal 2 2 6 6 7 5" xfId="18159"/>
    <cellStyle name="Normal 2 2 6 6 8" xfId="18160"/>
    <cellStyle name="Normal 2 2 6 6 8 2" xfId="18161"/>
    <cellStyle name="Normal 2 2 6 6 8 3" xfId="18162"/>
    <cellStyle name="Normal 2 2 6 6 8 4" xfId="18163"/>
    <cellStyle name="Normal 2 2 6 6 8 5" xfId="18164"/>
    <cellStyle name="Normal 2 2 6 6 9" xfId="18165"/>
    <cellStyle name="Normal 2 2 6 7" xfId="18166"/>
    <cellStyle name="Normal 2 2 6 7 10" xfId="18167"/>
    <cellStyle name="Normal 2 2 6 7 11" xfId="18168"/>
    <cellStyle name="Normal 2 2 6 7 12" xfId="18169"/>
    <cellStyle name="Normal 2 2 6 7 13" xfId="18170"/>
    <cellStyle name="Normal 2 2 6 7 14" xfId="18171"/>
    <cellStyle name="Normal 2 2 6 7 2" xfId="18172"/>
    <cellStyle name="Normal 2 2 6 7 2 2" xfId="18173"/>
    <cellStyle name="Normal 2 2 6 7 2 3" xfId="18174"/>
    <cellStyle name="Normal 2 2 6 7 2 4" xfId="18175"/>
    <cellStyle name="Normal 2 2 6 7 2 5" xfId="18176"/>
    <cellStyle name="Normal 2 2 6 7 3" xfId="18177"/>
    <cellStyle name="Normal 2 2 6 7 3 2" xfId="18178"/>
    <cellStyle name="Normal 2 2 6 7 3 3" xfId="18179"/>
    <cellStyle name="Normal 2 2 6 7 3 4" xfId="18180"/>
    <cellStyle name="Normal 2 2 6 7 3 5" xfId="18181"/>
    <cellStyle name="Normal 2 2 6 7 4" xfId="18182"/>
    <cellStyle name="Normal 2 2 6 7 4 2" xfId="18183"/>
    <cellStyle name="Normal 2 2 6 7 4 3" xfId="18184"/>
    <cellStyle name="Normal 2 2 6 7 4 4" xfId="18185"/>
    <cellStyle name="Normal 2 2 6 7 4 5" xfId="18186"/>
    <cellStyle name="Normal 2 2 6 7 5" xfId="18187"/>
    <cellStyle name="Normal 2 2 6 7 5 2" xfId="18188"/>
    <cellStyle name="Normal 2 2 6 7 5 3" xfId="18189"/>
    <cellStyle name="Normal 2 2 6 7 5 4" xfId="18190"/>
    <cellStyle name="Normal 2 2 6 7 5 5" xfId="18191"/>
    <cellStyle name="Normal 2 2 6 7 6" xfId="18192"/>
    <cellStyle name="Normal 2 2 6 7 6 2" xfId="18193"/>
    <cellStyle name="Normal 2 2 6 7 6 3" xfId="18194"/>
    <cellStyle name="Normal 2 2 6 7 6 4" xfId="18195"/>
    <cellStyle name="Normal 2 2 6 7 6 5" xfId="18196"/>
    <cellStyle name="Normal 2 2 6 7 7" xfId="18197"/>
    <cellStyle name="Normal 2 2 6 7 7 2" xfId="18198"/>
    <cellStyle name="Normal 2 2 6 7 7 3" xfId="18199"/>
    <cellStyle name="Normal 2 2 6 7 7 4" xfId="18200"/>
    <cellStyle name="Normal 2 2 6 7 7 5" xfId="18201"/>
    <cellStyle name="Normal 2 2 6 7 8" xfId="18202"/>
    <cellStyle name="Normal 2 2 6 7 8 2" xfId="18203"/>
    <cellStyle name="Normal 2 2 6 7 8 3" xfId="18204"/>
    <cellStyle name="Normal 2 2 6 7 8 4" xfId="18205"/>
    <cellStyle name="Normal 2 2 6 7 8 5" xfId="18206"/>
    <cellStyle name="Normal 2 2 6 7 9" xfId="18207"/>
    <cellStyle name="Normal 2 2 6 8" xfId="18208"/>
    <cellStyle name="Normal 2 2 6 8 10" xfId="18209"/>
    <cellStyle name="Normal 2 2 6 8 11" xfId="18210"/>
    <cellStyle name="Normal 2 2 6 8 12" xfId="18211"/>
    <cellStyle name="Normal 2 2 6 8 13" xfId="18212"/>
    <cellStyle name="Normal 2 2 6 8 14" xfId="18213"/>
    <cellStyle name="Normal 2 2 6 8 2" xfId="18214"/>
    <cellStyle name="Normal 2 2 6 8 2 2" xfId="18215"/>
    <cellStyle name="Normal 2 2 6 8 2 3" xfId="18216"/>
    <cellStyle name="Normal 2 2 6 8 2 4" xfId="18217"/>
    <cellStyle name="Normal 2 2 6 8 2 5" xfId="18218"/>
    <cellStyle name="Normal 2 2 6 8 3" xfId="18219"/>
    <cellStyle name="Normal 2 2 6 8 3 2" xfId="18220"/>
    <cellStyle name="Normal 2 2 6 8 3 3" xfId="18221"/>
    <cellStyle name="Normal 2 2 6 8 3 4" xfId="18222"/>
    <cellStyle name="Normal 2 2 6 8 3 5" xfId="18223"/>
    <cellStyle name="Normal 2 2 6 8 4" xfId="18224"/>
    <cellStyle name="Normal 2 2 6 8 4 2" xfId="18225"/>
    <cellStyle name="Normal 2 2 6 8 4 3" xfId="18226"/>
    <cellStyle name="Normal 2 2 6 8 4 4" xfId="18227"/>
    <cellStyle name="Normal 2 2 6 8 4 5" xfId="18228"/>
    <cellStyle name="Normal 2 2 6 8 5" xfId="18229"/>
    <cellStyle name="Normal 2 2 6 8 5 2" xfId="18230"/>
    <cellStyle name="Normal 2 2 6 8 5 3" xfId="18231"/>
    <cellStyle name="Normal 2 2 6 8 5 4" xfId="18232"/>
    <cellStyle name="Normal 2 2 6 8 5 5" xfId="18233"/>
    <cellStyle name="Normal 2 2 6 8 6" xfId="18234"/>
    <cellStyle name="Normal 2 2 6 8 6 2" xfId="18235"/>
    <cellStyle name="Normal 2 2 6 8 6 3" xfId="18236"/>
    <cellStyle name="Normal 2 2 6 8 6 4" xfId="18237"/>
    <cellStyle name="Normal 2 2 6 8 6 5" xfId="18238"/>
    <cellStyle name="Normal 2 2 6 8 7" xfId="18239"/>
    <cellStyle name="Normal 2 2 6 8 7 2" xfId="18240"/>
    <cellStyle name="Normal 2 2 6 8 7 3" xfId="18241"/>
    <cellStyle name="Normal 2 2 6 8 7 4" xfId="18242"/>
    <cellStyle name="Normal 2 2 6 8 7 5" xfId="18243"/>
    <cellStyle name="Normal 2 2 6 8 8" xfId="18244"/>
    <cellStyle name="Normal 2 2 6 8 8 2" xfId="18245"/>
    <cellStyle name="Normal 2 2 6 8 8 3" xfId="18246"/>
    <cellStyle name="Normal 2 2 6 8 8 4" xfId="18247"/>
    <cellStyle name="Normal 2 2 6 8 8 5" xfId="18248"/>
    <cellStyle name="Normal 2 2 6 8 9" xfId="18249"/>
    <cellStyle name="Normal 2 2 6 9" xfId="18250"/>
    <cellStyle name="Normal 2 2 6 9 10" xfId="18251"/>
    <cellStyle name="Normal 2 2 6 9 11" xfId="18252"/>
    <cellStyle name="Normal 2 2 6 9 12" xfId="18253"/>
    <cellStyle name="Normal 2 2 6 9 13" xfId="18254"/>
    <cellStyle name="Normal 2 2 6 9 14" xfId="18255"/>
    <cellStyle name="Normal 2 2 6 9 2" xfId="18256"/>
    <cellStyle name="Normal 2 2 6 9 2 2" xfId="18257"/>
    <cellStyle name="Normal 2 2 6 9 2 3" xfId="18258"/>
    <cellStyle name="Normal 2 2 6 9 2 4" xfId="18259"/>
    <cellStyle name="Normal 2 2 6 9 2 5" xfId="18260"/>
    <cellStyle name="Normal 2 2 6 9 3" xfId="18261"/>
    <cellStyle name="Normal 2 2 6 9 3 2" xfId="18262"/>
    <cellStyle name="Normal 2 2 6 9 3 3" xfId="18263"/>
    <cellStyle name="Normal 2 2 6 9 3 4" xfId="18264"/>
    <cellStyle name="Normal 2 2 6 9 3 5" xfId="18265"/>
    <cellStyle name="Normal 2 2 6 9 4" xfId="18266"/>
    <cellStyle name="Normal 2 2 6 9 4 2" xfId="18267"/>
    <cellStyle name="Normal 2 2 6 9 4 3" xfId="18268"/>
    <cellStyle name="Normal 2 2 6 9 4 4" xfId="18269"/>
    <cellStyle name="Normal 2 2 6 9 4 5" xfId="18270"/>
    <cellStyle name="Normal 2 2 6 9 5" xfId="18271"/>
    <cellStyle name="Normal 2 2 6 9 5 2" xfId="18272"/>
    <cellStyle name="Normal 2 2 6 9 5 3" xfId="18273"/>
    <cellStyle name="Normal 2 2 6 9 5 4" xfId="18274"/>
    <cellStyle name="Normal 2 2 6 9 5 5" xfId="18275"/>
    <cellStyle name="Normal 2 2 6 9 6" xfId="18276"/>
    <cellStyle name="Normal 2 2 6 9 6 2" xfId="18277"/>
    <cellStyle name="Normal 2 2 6 9 6 3" xfId="18278"/>
    <cellStyle name="Normal 2 2 6 9 6 4" xfId="18279"/>
    <cellStyle name="Normal 2 2 6 9 6 5" xfId="18280"/>
    <cellStyle name="Normal 2 2 6 9 7" xfId="18281"/>
    <cellStyle name="Normal 2 2 6 9 7 2" xfId="18282"/>
    <cellStyle name="Normal 2 2 6 9 7 3" xfId="18283"/>
    <cellStyle name="Normal 2 2 6 9 7 4" xfId="18284"/>
    <cellStyle name="Normal 2 2 6 9 7 5" xfId="18285"/>
    <cellStyle name="Normal 2 2 6 9 8" xfId="18286"/>
    <cellStyle name="Normal 2 2 6 9 8 2" xfId="18287"/>
    <cellStyle name="Normal 2 2 6 9 8 3" xfId="18288"/>
    <cellStyle name="Normal 2 2 6 9 8 4" xfId="18289"/>
    <cellStyle name="Normal 2 2 6 9 8 5" xfId="18290"/>
    <cellStyle name="Normal 2 2 6 9 9" xfId="18291"/>
    <cellStyle name="Normal 2 2 7" xfId="18292"/>
    <cellStyle name="Normal 2 2 7 10" xfId="18293"/>
    <cellStyle name="Normal 2 2 7 10 10" xfId="18294"/>
    <cellStyle name="Normal 2 2 7 10 11" xfId="18295"/>
    <cellStyle name="Normal 2 2 7 10 12" xfId="18296"/>
    <cellStyle name="Normal 2 2 7 10 13" xfId="18297"/>
    <cellStyle name="Normal 2 2 7 10 14" xfId="18298"/>
    <cellStyle name="Normal 2 2 7 10 2" xfId="18299"/>
    <cellStyle name="Normal 2 2 7 10 2 2" xfId="18300"/>
    <cellStyle name="Normal 2 2 7 10 2 3" xfId="18301"/>
    <cellStyle name="Normal 2 2 7 10 2 4" xfId="18302"/>
    <cellStyle name="Normal 2 2 7 10 2 5" xfId="18303"/>
    <cellStyle name="Normal 2 2 7 10 3" xfId="18304"/>
    <cellStyle name="Normal 2 2 7 10 3 2" xfId="18305"/>
    <cellStyle name="Normal 2 2 7 10 3 3" xfId="18306"/>
    <cellStyle name="Normal 2 2 7 10 3 4" xfId="18307"/>
    <cellStyle name="Normal 2 2 7 10 3 5" xfId="18308"/>
    <cellStyle name="Normal 2 2 7 10 4" xfId="18309"/>
    <cellStyle name="Normal 2 2 7 10 4 2" xfId="18310"/>
    <cellStyle name="Normal 2 2 7 10 4 3" xfId="18311"/>
    <cellStyle name="Normal 2 2 7 10 4 4" xfId="18312"/>
    <cellStyle name="Normal 2 2 7 10 4 5" xfId="18313"/>
    <cellStyle name="Normal 2 2 7 10 5" xfId="18314"/>
    <cellStyle name="Normal 2 2 7 10 5 2" xfId="18315"/>
    <cellStyle name="Normal 2 2 7 10 5 3" xfId="18316"/>
    <cellStyle name="Normal 2 2 7 10 5 4" xfId="18317"/>
    <cellStyle name="Normal 2 2 7 10 5 5" xfId="18318"/>
    <cellStyle name="Normal 2 2 7 10 6" xfId="18319"/>
    <cellStyle name="Normal 2 2 7 10 6 2" xfId="18320"/>
    <cellStyle name="Normal 2 2 7 10 6 3" xfId="18321"/>
    <cellStyle name="Normal 2 2 7 10 6 4" xfId="18322"/>
    <cellStyle name="Normal 2 2 7 10 6 5" xfId="18323"/>
    <cellStyle name="Normal 2 2 7 10 7" xfId="18324"/>
    <cellStyle name="Normal 2 2 7 10 7 2" xfId="18325"/>
    <cellStyle name="Normal 2 2 7 10 7 3" xfId="18326"/>
    <cellStyle name="Normal 2 2 7 10 7 4" xfId="18327"/>
    <cellStyle name="Normal 2 2 7 10 7 5" xfId="18328"/>
    <cellStyle name="Normal 2 2 7 10 8" xfId="18329"/>
    <cellStyle name="Normal 2 2 7 10 8 2" xfId="18330"/>
    <cellStyle name="Normal 2 2 7 10 8 3" xfId="18331"/>
    <cellStyle name="Normal 2 2 7 10 8 4" xfId="18332"/>
    <cellStyle name="Normal 2 2 7 10 8 5" xfId="18333"/>
    <cellStyle name="Normal 2 2 7 10 9" xfId="18334"/>
    <cellStyle name="Normal 2 2 7 11" xfId="18335"/>
    <cellStyle name="Normal 2 2 7 11 10" xfId="18336"/>
    <cellStyle name="Normal 2 2 7 11 11" xfId="18337"/>
    <cellStyle name="Normal 2 2 7 11 12" xfId="18338"/>
    <cellStyle name="Normal 2 2 7 11 13" xfId="18339"/>
    <cellStyle name="Normal 2 2 7 11 14" xfId="18340"/>
    <cellStyle name="Normal 2 2 7 11 2" xfId="18341"/>
    <cellStyle name="Normal 2 2 7 11 2 2" xfId="18342"/>
    <cellStyle name="Normal 2 2 7 11 2 3" xfId="18343"/>
    <cellStyle name="Normal 2 2 7 11 2 4" xfId="18344"/>
    <cellStyle name="Normal 2 2 7 11 2 5" xfId="18345"/>
    <cellStyle name="Normal 2 2 7 11 3" xfId="18346"/>
    <cellStyle name="Normal 2 2 7 11 3 2" xfId="18347"/>
    <cellStyle name="Normal 2 2 7 11 3 3" xfId="18348"/>
    <cellStyle name="Normal 2 2 7 11 3 4" xfId="18349"/>
    <cellStyle name="Normal 2 2 7 11 3 5" xfId="18350"/>
    <cellStyle name="Normal 2 2 7 11 4" xfId="18351"/>
    <cellStyle name="Normal 2 2 7 11 4 2" xfId="18352"/>
    <cellStyle name="Normal 2 2 7 11 4 3" xfId="18353"/>
    <cellStyle name="Normal 2 2 7 11 4 4" xfId="18354"/>
    <cellStyle name="Normal 2 2 7 11 4 5" xfId="18355"/>
    <cellStyle name="Normal 2 2 7 11 5" xfId="18356"/>
    <cellStyle name="Normal 2 2 7 11 5 2" xfId="18357"/>
    <cellStyle name="Normal 2 2 7 11 5 3" xfId="18358"/>
    <cellStyle name="Normal 2 2 7 11 5 4" xfId="18359"/>
    <cellStyle name="Normal 2 2 7 11 5 5" xfId="18360"/>
    <cellStyle name="Normal 2 2 7 11 6" xfId="18361"/>
    <cellStyle name="Normal 2 2 7 11 6 2" xfId="18362"/>
    <cellStyle name="Normal 2 2 7 11 6 3" xfId="18363"/>
    <cellStyle name="Normal 2 2 7 11 6 4" xfId="18364"/>
    <cellStyle name="Normal 2 2 7 11 6 5" xfId="18365"/>
    <cellStyle name="Normal 2 2 7 11 7" xfId="18366"/>
    <cellStyle name="Normal 2 2 7 11 7 2" xfId="18367"/>
    <cellStyle name="Normal 2 2 7 11 7 3" xfId="18368"/>
    <cellStyle name="Normal 2 2 7 11 7 4" xfId="18369"/>
    <cellStyle name="Normal 2 2 7 11 7 5" xfId="18370"/>
    <cellStyle name="Normal 2 2 7 11 8" xfId="18371"/>
    <cellStyle name="Normal 2 2 7 11 8 2" xfId="18372"/>
    <cellStyle name="Normal 2 2 7 11 8 3" xfId="18373"/>
    <cellStyle name="Normal 2 2 7 11 8 4" xfId="18374"/>
    <cellStyle name="Normal 2 2 7 11 8 5" xfId="18375"/>
    <cellStyle name="Normal 2 2 7 11 9" xfId="18376"/>
    <cellStyle name="Normal 2 2 7 12" xfId="18377"/>
    <cellStyle name="Normal 2 2 7 12 10" xfId="18378"/>
    <cellStyle name="Normal 2 2 7 12 11" xfId="18379"/>
    <cellStyle name="Normal 2 2 7 12 12" xfId="18380"/>
    <cellStyle name="Normal 2 2 7 12 13" xfId="18381"/>
    <cellStyle name="Normal 2 2 7 12 14" xfId="18382"/>
    <cellStyle name="Normal 2 2 7 12 2" xfId="18383"/>
    <cellStyle name="Normal 2 2 7 12 2 2" xfId="18384"/>
    <cellStyle name="Normal 2 2 7 12 2 3" xfId="18385"/>
    <cellStyle name="Normal 2 2 7 12 2 4" xfId="18386"/>
    <cellStyle name="Normal 2 2 7 12 2 5" xfId="18387"/>
    <cellStyle name="Normal 2 2 7 12 3" xfId="18388"/>
    <cellStyle name="Normal 2 2 7 12 3 2" xfId="18389"/>
    <cellStyle name="Normal 2 2 7 12 3 3" xfId="18390"/>
    <cellStyle name="Normal 2 2 7 12 3 4" xfId="18391"/>
    <cellStyle name="Normal 2 2 7 12 3 5" xfId="18392"/>
    <cellStyle name="Normal 2 2 7 12 4" xfId="18393"/>
    <cellStyle name="Normal 2 2 7 12 4 2" xfId="18394"/>
    <cellStyle name="Normal 2 2 7 12 4 3" xfId="18395"/>
    <cellStyle name="Normal 2 2 7 12 4 4" xfId="18396"/>
    <cellStyle name="Normal 2 2 7 12 4 5" xfId="18397"/>
    <cellStyle name="Normal 2 2 7 12 5" xfId="18398"/>
    <cellStyle name="Normal 2 2 7 12 5 2" xfId="18399"/>
    <cellStyle name="Normal 2 2 7 12 5 3" xfId="18400"/>
    <cellStyle name="Normal 2 2 7 12 5 4" xfId="18401"/>
    <cellStyle name="Normal 2 2 7 12 5 5" xfId="18402"/>
    <cellStyle name="Normal 2 2 7 12 6" xfId="18403"/>
    <cellStyle name="Normal 2 2 7 12 6 2" xfId="18404"/>
    <cellStyle name="Normal 2 2 7 12 6 3" xfId="18405"/>
    <cellStyle name="Normal 2 2 7 12 6 4" xfId="18406"/>
    <cellStyle name="Normal 2 2 7 12 6 5" xfId="18407"/>
    <cellStyle name="Normal 2 2 7 12 7" xfId="18408"/>
    <cellStyle name="Normal 2 2 7 12 7 2" xfId="18409"/>
    <cellStyle name="Normal 2 2 7 12 7 3" xfId="18410"/>
    <cellStyle name="Normal 2 2 7 12 7 4" xfId="18411"/>
    <cellStyle name="Normal 2 2 7 12 7 5" xfId="18412"/>
    <cellStyle name="Normal 2 2 7 12 8" xfId="18413"/>
    <cellStyle name="Normal 2 2 7 12 8 2" xfId="18414"/>
    <cellStyle name="Normal 2 2 7 12 8 3" xfId="18415"/>
    <cellStyle name="Normal 2 2 7 12 8 4" xfId="18416"/>
    <cellStyle name="Normal 2 2 7 12 8 5" xfId="18417"/>
    <cellStyle name="Normal 2 2 7 12 9" xfId="18418"/>
    <cellStyle name="Normal 2 2 7 13" xfId="18419"/>
    <cellStyle name="Normal 2 2 7 13 10" xfId="18420"/>
    <cellStyle name="Normal 2 2 7 13 11" xfId="18421"/>
    <cellStyle name="Normal 2 2 7 13 12" xfId="18422"/>
    <cellStyle name="Normal 2 2 7 13 13" xfId="18423"/>
    <cellStyle name="Normal 2 2 7 13 14" xfId="18424"/>
    <cellStyle name="Normal 2 2 7 13 2" xfId="18425"/>
    <cellStyle name="Normal 2 2 7 13 2 2" xfId="18426"/>
    <cellStyle name="Normal 2 2 7 13 2 3" xfId="18427"/>
    <cellStyle name="Normal 2 2 7 13 2 4" xfId="18428"/>
    <cellStyle name="Normal 2 2 7 13 2 5" xfId="18429"/>
    <cellStyle name="Normal 2 2 7 13 3" xfId="18430"/>
    <cellStyle name="Normal 2 2 7 13 3 2" xfId="18431"/>
    <cellStyle name="Normal 2 2 7 13 3 3" xfId="18432"/>
    <cellStyle name="Normal 2 2 7 13 3 4" xfId="18433"/>
    <cellStyle name="Normal 2 2 7 13 3 5" xfId="18434"/>
    <cellStyle name="Normal 2 2 7 13 4" xfId="18435"/>
    <cellStyle name="Normal 2 2 7 13 4 2" xfId="18436"/>
    <cellStyle name="Normal 2 2 7 13 4 3" xfId="18437"/>
    <cellStyle name="Normal 2 2 7 13 4 4" xfId="18438"/>
    <cellStyle name="Normal 2 2 7 13 4 5" xfId="18439"/>
    <cellStyle name="Normal 2 2 7 13 5" xfId="18440"/>
    <cellStyle name="Normal 2 2 7 13 5 2" xfId="18441"/>
    <cellStyle name="Normal 2 2 7 13 5 3" xfId="18442"/>
    <cellStyle name="Normal 2 2 7 13 5 4" xfId="18443"/>
    <cellStyle name="Normal 2 2 7 13 5 5" xfId="18444"/>
    <cellStyle name="Normal 2 2 7 13 6" xfId="18445"/>
    <cellStyle name="Normal 2 2 7 13 6 2" xfId="18446"/>
    <cellStyle name="Normal 2 2 7 13 6 3" xfId="18447"/>
    <cellStyle name="Normal 2 2 7 13 6 4" xfId="18448"/>
    <cellStyle name="Normal 2 2 7 13 6 5" xfId="18449"/>
    <cellStyle name="Normal 2 2 7 13 7" xfId="18450"/>
    <cellStyle name="Normal 2 2 7 13 7 2" xfId="18451"/>
    <cellStyle name="Normal 2 2 7 13 7 3" xfId="18452"/>
    <cellStyle name="Normal 2 2 7 13 7 4" xfId="18453"/>
    <cellStyle name="Normal 2 2 7 13 7 5" xfId="18454"/>
    <cellStyle name="Normal 2 2 7 13 8" xfId="18455"/>
    <cellStyle name="Normal 2 2 7 13 8 2" xfId="18456"/>
    <cellStyle name="Normal 2 2 7 13 8 3" xfId="18457"/>
    <cellStyle name="Normal 2 2 7 13 8 4" xfId="18458"/>
    <cellStyle name="Normal 2 2 7 13 8 5" xfId="18459"/>
    <cellStyle name="Normal 2 2 7 13 9" xfId="18460"/>
    <cellStyle name="Normal 2 2 7 14" xfId="18461"/>
    <cellStyle name="Normal 2 2 7 14 10" xfId="18462"/>
    <cellStyle name="Normal 2 2 7 14 11" xfId="18463"/>
    <cellStyle name="Normal 2 2 7 14 12" xfId="18464"/>
    <cellStyle name="Normal 2 2 7 14 13" xfId="18465"/>
    <cellStyle name="Normal 2 2 7 14 14" xfId="18466"/>
    <cellStyle name="Normal 2 2 7 14 2" xfId="18467"/>
    <cellStyle name="Normal 2 2 7 14 2 2" xfId="18468"/>
    <cellStyle name="Normal 2 2 7 14 2 3" xfId="18469"/>
    <cellStyle name="Normal 2 2 7 14 2 4" xfId="18470"/>
    <cellStyle name="Normal 2 2 7 14 2 5" xfId="18471"/>
    <cellStyle name="Normal 2 2 7 14 3" xfId="18472"/>
    <cellStyle name="Normal 2 2 7 14 3 2" xfId="18473"/>
    <cellStyle name="Normal 2 2 7 14 3 3" xfId="18474"/>
    <cellStyle name="Normal 2 2 7 14 3 4" xfId="18475"/>
    <cellStyle name="Normal 2 2 7 14 3 5" xfId="18476"/>
    <cellStyle name="Normal 2 2 7 14 4" xfId="18477"/>
    <cellStyle name="Normal 2 2 7 14 4 2" xfId="18478"/>
    <cellStyle name="Normal 2 2 7 14 4 3" xfId="18479"/>
    <cellStyle name="Normal 2 2 7 14 4 4" xfId="18480"/>
    <cellStyle name="Normal 2 2 7 14 4 5" xfId="18481"/>
    <cellStyle name="Normal 2 2 7 14 5" xfId="18482"/>
    <cellStyle name="Normal 2 2 7 14 5 2" xfId="18483"/>
    <cellStyle name="Normal 2 2 7 14 5 3" xfId="18484"/>
    <cellStyle name="Normal 2 2 7 14 5 4" xfId="18485"/>
    <cellStyle name="Normal 2 2 7 14 5 5" xfId="18486"/>
    <cellStyle name="Normal 2 2 7 14 6" xfId="18487"/>
    <cellStyle name="Normal 2 2 7 14 6 2" xfId="18488"/>
    <cellStyle name="Normal 2 2 7 14 6 3" xfId="18489"/>
    <cellStyle name="Normal 2 2 7 14 6 4" xfId="18490"/>
    <cellStyle name="Normal 2 2 7 14 6 5" xfId="18491"/>
    <cellStyle name="Normal 2 2 7 14 7" xfId="18492"/>
    <cellStyle name="Normal 2 2 7 14 7 2" xfId="18493"/>
    <cellStyle name="Normal 2 2 7 14 7 3" xfId="18494"/>
    <cellStyle name="Normal 2 2 7 14 7 4" xfId="18495"/>
    <cellStyle name="Normal 2 2 7 14 7 5" xfId="18496"/>
    <cellStyle name="Normal 2 2 7 14 8" xfId="18497"/>
    <cellStyle name="Normal 2 2 7 14 8 2" xfId="18498"/>
    <cellStyle name="Normal 2 2 7 14 8 3" xfId="18499"/>
    <cellStyle name="Normal 2 2 7 14 8 4" xfId="18500"/>
    <cellStyle name="Normal 2 2 7 14 8 5" xfId="18501"/>
    <cellStyle name="Normal 2 2 7 14 9" xfId="18502"/>
    <cellStyle name="Normal 2 2 7 15" xfId="18503"/>
    <cellStyle name="Normal 2 2 7 15 10" xfId="18504"/>
    <cellStyle name="Normal 2 2 7 15 11" xfId="18505"/>
    <cellStyle name="Normal 2 2 7 15 12" xfId="18506"/>
    <cellStyle name="Normal 2 2 7 15 13" xfId="18507"/>
    <cellStyle name="Normal 2 2 7 15 14" xfId="18508"/>
    <cellStyle name="Normal 2 2 7 15 2" xfId="18509"/>
    <cellStyle name="Normal 2 2 7 15 2 2" xfId="18510"/>
    <cellStyle name="Normal 2 2 7 15 2 3" xfId="18511"/>
    <cellStyle name="Normal 2 2 7 15 2 4" xfId="18512"/>
    <cellStyle name="Normal 2 2 7 15 2 5" xfId="18513"/>
    <cellStyle name="Normal 2 2 7 15 3" xfId="18514"/>
    <cellStyle name="Normal 2 2 7 15 3 2" xfId="18515"/>
    <cellStyle name="Normal 2 2 7 15 3 3" xfId="18516"/>
    <cellStyle name="Normal 2 2 7 15 3 4" xfId="18517"/>
    <cellStyle name="Normal 2 2 7 15 3 5" xfId="18518"/>
    <cellStyle name="Normal 2 2 7 15 4" xfId="18519"/>
    <cellStyle name="Normal 2 2 7 15 4 2" xfId="18520"/>
    <cellStyle name="Normal 2 2 7 15 4 3" xfId="18521"/>
    <cellStyle name="Normal 2 2 7 15 4 4" xfId="18522"/>
    <cellStyle name="Normal 2 2 7 15 4 5" xfId="18523"/>
    <cellStyle name="Normal 2 2 7 15 5" xfId="18524"/>
    <cellStyle name="Normal 2 2 7 15 5 2" xfId="18525"/>
    <cellStyle name="Normal 2 2 7 15 5 3" xfId="18526"/>
    <cellStyle name="Normal 2 2 7 15 5 4" xfId="18527"/>
    <cellStyle name="Normal 2 2 7 15 5 5" xfId="18528"/>
    <cellStyle name="Normal 2 2 7 15 6" xfId="18529"/>
    <cellStyle name="Normal 2 2 7 15 6 2" xfId="18530"/>
    <cellStyle name="Normal 2 2 7 15 6 3" xfId="18531"/>
    <cellStyle name="Normal 2 2 7 15 6 4" xfId="18532"/>
    <cellStyle name="Normal 2 2 7 15 6 5" xfId="18533"/>
    <cellStyle name="Normal 2 2 7 15 7" xfId="18534"/>
    <cellStyle name="Normal 2 2 7 15 7 2" xfId="18535"/>
    <cellStyle name="Normal 2 2 7 15 7 3" xfId="18536"/>
    <cellStyle name="Normal 2 2 7 15 7 4" xfId="18537"/>
    <cellStyle name="Normal 2 2 7 15 7 5" xfId="18538"/>
    <cellStyle name="Normal 2 2 7 15 8" xfId="18539"/>
    <cellStyle name="Normal 2 2 7 15 8 2" xfId="18540"/>
    <cellStyle name="Normal 2 2 7 15 8 3" xfId="18541"/>
    <cellStyle name="Normal 2 2 7 15 8 4" xfId="18542"/>
    <cellStyle name="Normal 2 2 7 15 8 5" xfId="18543"/>
    <cellStyle name="Normal 2 2 7 15 9" xfId="18544"/>
    <cellStyle name="Normal 2 2 7 16" xfId="18545"/>
    <cellStyle name="Normal 2 2 7 16 10" xfId="18546"/>
    <cellStyle name="Normal 2 2 7 16 11" xfId="18547"/>
    <cellStyle name="Normal 2 2 7 16 12" xfId="18548"/>
    <cellStyle name="Normal 2 2 7 16 13" xfId="18549"/>
    <cellStyle name="Normal 2 2 7 16 14" xfId="18550"/>
    <cellStyle name="Normal 2 2 7 16 2" xfId="18551"/>
    <cellStyle name="Normal 2 2 7 16 2 2" xfId="18552"/>
    <cellStyle name="Normal 2 2 7 16 2 3" xfId="18553"/>
    <cellStyle name="Normal 2 2 7 16 2 4" xfId="18554"/>
    <cellStyle name="Normal 2 2 7 16 2 5" xfId="18555"/>
    <cellStyle name="Normal 2 2 7 16 3" xfId="18556"/>
    <cellStyle name="Normal 2 2 7 16 3 2" xfId="18557"/>
    <cellStyle name="Normal 2 2 7 16 3 3" xfId="18558"/>
    <cellStyle name="Normal 2 2 7 16 3 4" xfId="18559"/>
    <cellStyle name="Normal 2 2 7 16 3 5" xfId="18560"/>
    <cellStyle name="Normal 2 2 7 16 4" xfId="18561"/>
    <cellStyle name="Normal 2 2 7 16 4 2" xfId="18562"/>
    <cellStyle name="Normal 2 2 7 16 4 3" xfId="18563"/>
    <cellStyle name="Normal 2 2 7 16 4 4" xfId="18564"/>
    <cellStyle name="Normal 2 2 7 16 4 5" xfId="18565"/>
    <cellStyle name="Normal 2 2 7 16 5" xfId="18566"/>
    <cellStyle name="Normal 2 2 7 16 5 2" xfId="18567"/>
    <cellStyle name="Normal 2 2 7 16 5 3" xfId="18568"/>
    <cellStyle name="Normal 2 2 7 16 5 4" xfId="18569"/>
    <cellStyle name="Normal 2 2 7 16 5 5" xfId="18570"/>
    <cellStyle name="Normal 2 2 7 16 6" xfId="18571"/>
    <cellStyle name="Normal 2 2 7 16 6 2" xfId="18572"/>
    <cellStyle name="Normal 2 2 7 16 6 3" xfId="18573"/>
    <cellStyle name="Normal 2 2 7 16 6 4" xfId="18574"/>
    <cellStyle name="Normal 2 2 7 16 6 5" xfId="18575"/>
    <cellStyle name="Normal 2 2 7 16 7" xfId="18576"/>
    <cellStyle name="Normal 2 2 7 16 7 2" xfId="18577"/>
    <cellStyle name="Normal 2 2 7 16 7 3" xfId="18578"/>
    <cellStyle name="Normal 2 2 7 16 7 4" xfId="18579"/>
    <cellStyle name="Normal 2 2 7 16 7 5" xfId="18580"/>
    <cellStyle name="Normal 2 2 7 16 8" xfId="18581"/>
    <cellStyle name="Normal 2 2 7 16 8 2" xfId="18582"/>
    <cellStyle name="Normal 2 2 7 16 8 3" xfId="18583"/>
    <cellStyle name="Normal 2 2 7 16 8 4" xfId="18584"/>
    <cellStyle name="Normal 2 2 7 16 8 5" xfId="18585"/>
    <cellStyle name="Normal 2 2 7 16 9" xfId="18586"/>
    <cellStyle name="Normal 2 2 7 17" xfId="18587"/>
    <cellStyle name="Normal 2 2 7 17 2" xfId="18588"/>
    <cellStyle name="Normal 2 2 7 17 3" xfId="18589"/>
    <cellStyle name="Normal 2 2 7 17 4" xfId="18590"/>
    <cellStyle name="Normal 2 2 7 17 5" xfId="18591"/>
    <cellStyle name="Normal 2 2 7 18" xfId="18592"/>
    <cellStyle name="Normal 2 2 7 18 2" xfId="18593"/>
    <cellStyle name="Normal 2 2 7 18 3" xfId="18594"/>
    <cellStyle name="Normal 2 2 7 18 4" xfId="18595"/>
    <cellStyle name="Normal 2 2 7 18 5" xfId="18596"/>
    <cellStyle name="Normal 2 2 7 19" xfId="18597"/>
    <cellStyle name="Normal 2 2 7 19 2" xfId="18598"/>
    <cellStyle name="Normal 2 2 7 19 3" xfId="18599"/>
    <cellStyle name="Normal 2 2 7 19 4" xfId="18600"/>
    <cellStyle name="Normal 2 2 7 19 5" xfId="18601"/>
    <cellStyle name="Normal 2 2 7 2" xfId="18602"/>
    <cellStyle name="Normal 2 2 7 2 10" xfId="18603"/>
    <cellStyle name="Normal 2 2 7 2 11" xfId="18604"/>
    <cellStyle name="Normal 2 2 7 2 12" xfId="18605"/>
    <cellStyle name="Normal 2 2 7 2 13" xfId="18606"/>
    <cellStyle name="Normal 2 2 7 2 14" xfId="18607"/>
    <cellStyle name="Normal 2 2 7 2 2" xfId="18608"/>
    <cellStyle name="Normal 2 2 7 2 2 2" xfId="18609"/>
    <cellStyle name="Normal 2 2 7 2 2 3" xfId="18610"/>
    <cellStyle name="Normal 2 2 7 2 2 4" xfId="18611"/>
    <cellStyle name="Normal 2 2 7 2 2 5" xfId="18612"/>
    <cellStyle name="Normal 2 2 7 2 3" xfId="18613"/>
    <cellStyle name="Normal 2 2 7 2 3 2" xfId="18614"/>
    <cellStyle name="Normal 2 2 7 2 3 3" xfId="18615"/>
    <cellStyle name="Normal 2 2 7 2 3 4" xfId="18616"/>
    <cellStyle name="Normal 2 2 7 2 3 5" xfId="18617"/>
    <cellStyle name="Normal 2 2 7 2 4" xfId="18618"/>
    <cellStyle name="Normal 2 2 7 2 4 2" xfId="18619"/>
    <cellStyle name="Normal 2 2 7 2 4 3" xfId="18620"/>
    <cellStyle name="Normal 2 2 7 2 4 4" xfId="18621"/>
    <cellStyle name="Normal 2 2 7 2 4 5" xfId="18622"/>
    <cellStyle name="Normal 2 2 7 2 5" xfId="18623"/>
    <cellStyle name="Normal 2 2 7 2 5 2" xfId="18624"/>
    <cellStyle name="Normal 2 2 7 2 5 3" xfId="18625"/>
    <cellStyle name="Normal 2 2 7 2 5 4" xfId="18626"/>
    <cellStyle name="Normal 2 2 7 2 5 5" xfId="18627"/>
    <cellStyle name="Normal 2 2 7 2 6" xfId="18628"/>
    <cellStyle name="Normal 2 2 7 2 6 2" xfId="18629"/>
    <cellStyle name="Normal 2 2 7 2 6 3" xfId="18630"/>
    <cellStyle name="Normal 2 2 7 2 6 4" xfId="18631"/>
    <cellStyle name="Normal 2 2 7 2 6 5" xfId="18632"/>
    <cellStyle name="Normal 2 2 7 2 7" xfId="18633"/>
    <cellStyle name="Normal 2 2 7 2 7 2" xfId="18634"/>
    <cellStyle name="Normal 2 2 7 2 7 3" xfId="18635"/>
    <cellStyle name="Normal 2 2 7 2 7 4" xfId="18636"/>
    <cellStyle name="Normal 2 2 7 2 7 5" xfId="18637"/>
    <cellStyle name="Normal 2 2 7 2 8" xfId="18638"/>
    <cellStyle name="Normal 2 2 7 2 8 2" xfId="18639"/>
    <cellStyle name="Normal 2 2 7 2 8 3" xfId="18640"/>
    <cellStyle name="Normal 2 2 7 2 8 4" xfId="18641"/>
    <cellStyle name="Normal 2 2 7 2 8 5" xfId="18642"/>
    <cellStyle name="Normal 2 2 7 2 9" xfId="18643"/>
    <cellStyle name="Normal 2 2 7 20" xfId="18644"/>
    <cellStyle name="Normal 2 2 7 20 2" xfId="18645"/>
    <cellStyle name="Normal 2 2 7 20 3" xfId="18646"/>
    <cellStyle name="Normal 2 2 7 20 4" xfId="18647"/>
    <cellStyle name="Normal 2 2 7 20 5" xfId="18648"/>
    <cellStyle name="Normal 2 2 7 21" xfId="18649"/>
    <cellStyle name="Normal 2 2 7 21 2" xfId="18650"/>
    <cellStyle name="Normal 2 2 7 21 3" xfId="18651"/>
    <cellStyle name="Normal 2 2 7 21 4" xfId="18652"/>
    <cellStyle name="Normal 2 2 7 21 5" xfId="18653"/>
    <cellStyle name="Normal 2 2 7 22" xfId="18654"/>
    <cellStyle name="Normal 2 2 7 22 2" xfId="18655"/>
    <cellStyle name="Normal 2 2 7 22 3" xfId="18656"/>
    <cellStyle name="Normal 2 2 7 22 4" xfId="18657"/>
    <cellStyle name="Normal 2 2 7 22 5" xfId="18658"/>
    <cellStyle name="Normal 2 2 7 23" xfId="18659"/>
    <cellStyle name="Normal 2 2 7 23 2" xfId="18660"/>
    <cellStyle name="Normal 2 2 7 23 3" xfId="18661"/>
    <cellStyle name="Normal 2 2 7 23 4" xfId="18662"/>
    <cellStyle name="Normal 2 2 7 23 5" xfId="18663"/>
    <cellStyle name="Normal 2 2 7 24" xfId="18664"/>
    <cellStyle name="Normal 2 2 7 25" xfId="18665"/>
    <cellStyle name="Normal 2 2 7 26" xfId="18666"/>
    <cellStyle name="Normal 2 2 7 27" xfId="18667"/>
    <cellStyle name="Normal 2 2 7 28" xfId="18668"/>
    <cellStyle name="Normal 2 2 7 29" xfId="18669"/>
    <cellStyle name="Normal 2 2 7 3" xfId="18670"/>
    <cellStyle name="Normal 2 2 7 3 10" xfId="18671"/>
    <cellStyle name="Normal 2 2 7 3 11" xfId="18672"/>
    <cellStyle name="Normal 2 2 7 3 12" xfId="18673"/>
    <cellStyle name="Normal 2 2 7 3 13" xfId="18674"/>
    <cellStyle name="Normal 2 2 7 3 14" xfId="18675"/>
    <cellStyle name="Normal 2 2 7 3 2" xfId="18676"/>
    <cellStyle name="Normal 2 2 7 3 2 2" xfId="18677"/>
    <cellStyle name="Normal 2 2 7 3 2 3" xfId="18678"/>
    <cellStyle name="Normal 2 2 7 3 2 4" xfId="18679"/>
    <cellStyle name="Normal 2 2 7 3 2 5" xfId="18680"/>
    <cellStyle name="Normal 2 2 7 3 3" xfId="18681"/>
    <cellStyle name="Normal 2 2 7 3 3 2" xfId="18682"/>
    <cellStyle name="Normal 2 2 7 3 3 3" xfId="18683"/>
    <cellStyle name="Normal 2 2 7 3 3 4" xfId="18684"/>
    <cellStyle name="Normal 2 2 7 3 3 5" xfId="18685"/>
    <cellStyle name="Normal 2 2 7 3 4" xfId="18686"/>
    <cellStyle name="Normal 2 2 7 3 4 2" xfId="18687"/>
    <cellStyle name="Normal 2 2 7 3 4 3" xfId="18688"/>
    <cellStyle name="Normal 2 2 7 3 4 4" xfId="18689"/>
    <cellStyle name="Normal 2 2 7 3 4 5" xfId="18690"/>
    <cellStyle name="Normal 2 2 7 3 5" xfId="18691"/>
    <cellStyle name="Normal 2 2 7 3 5 2" xfId="18692"/>
    <cellStyle name="Normal 2 2 7 3 5 3" xfId="18693"/>
    <cellStyle name="Normal 2 2 7 3 5 4" xfId="18694"/>
    <cellStyle name="Normal 2 2 7 3 5 5" xfId="18695"/>
    <cellStyle name="Normal 2 2 7 3 6" xfId="18696"/>
    <cellStyle name="Normal 2 2 7 3 6 2" xfId="18697"/>
    <cellStyle name="Normal 2 2 7 3 6 3" xfId="18698"/>
    <cellStyle name="Normal 2 2 7 3 6 4" xfId="18699"/>
    <cellStyle name="Normal 2 2 7 3 6 5" xfId="18700"/>
    <cellStyle name="Normal 2 2 7 3 7" xfId="18701"/>
    <cellStyle name="Normal 2 2 7 3 7 2" xfId="18702"/>
    <cellStyle name="Normal 2 2 7 3 7 3" xfId="18703"/>
    <cellStyle name="Normal 2 2 7 3 7 4" xfId="18704"/>
    <cellStyle name="Normal 2 2 7 3 7 5" xfId="18705"/>
    <cellStyle name="Normal 2 2 7 3 8" xfId="18706"/>
    <cellStyle name="Normal 2 2 7 3 8 2" xfId="18707"/>
    <cellStyle name="Normal 2 2 7 3 8 3" xfId="18708"/>
    <cellStyle name="Normal 2 2 7 3 8 4" xfId="18709"/>
    <cellStyle name="Normal 2 2 7 3 8 5" xfId="18710"/>
    <cellStyle name="Normal 2 2 7 3 9" xfId="18711"/>
    <cellStyle name="Normal 2 2 7 4" xfId="18712"/>
    <cellStyle name="Normal 2 2 7 4 10" xfId="18713"/>
    <cellStyle name="Normal 2 2 7 4 11" xfId="18714"/>
    <cellStyle name="Normal 2 2 7 4 12" xfId="18715"/>
    <cellStyle name="Normal 2 2 7 4 13" xfId="18716"/>
    <cellStyle name="Normal 2 2 7 4 14" xfId="18717"/>
    <cellStyle name="Normal 2 2 7 4 2" xfId="18718"/>
    <cellStyle name="Normal 2 2 7 4 2 2" xfId="18719"/>
    <cellStyle name="Normal 2 2 7 4 2 3" xfId="18720"/>
    <cellStyle name="Normal 2 2 7 4 2 4" xfId="18721"/>
    <cellStyle name="Normal 2 2 7 4 2 5" xfId="18722"/>
    <cellStyle name="Normal 2 2 7 4 3" xfId="18723"/>
    <cellStyle name="Normal 2 2 7 4 3 2" xfId="18724"/>
    <cellStyle name="Normal 2 2 7 4 3 3" xfId="18725"/>
    <cellStyle name="Normal 2 2 7 4 3 4" xfId="18726"/>
    <cellStyle name="Normal 2 2 7 4 3 5" xfId="18727"/>
    <cellStyle name="Normal 2 2 7 4 4" xfId="18728"/>
    <cellStyle name="Normal 2 2 7 4 4 2" xfId="18729"/>
    <cellStyle name="Normal 2 2 7 4 4 3" xfId="18730"/>
    <cellStyle name="Normal 2 2 7 4 4 4" xfId="18731"/>
    <cellStyle name="Normal 2 2 7 4 4 5" xfId="18732"/>
    <cellStyle name="Normal 2 2 7 4 5" xfId="18733"/>
    <cellStyle name="Normal 2 2 7 4 5 2" xfId="18734"/>
    <cellStyle name="Normal 2 2 7 4 5 3" xfId="18735"/>
    <cellStyle name="Normal 2 2 7 4 5 4" xfId="18736"/>
    <cellStyle name="Normal 2 2 7 4 5 5" xfId="18737"/>
    <cellStyle name="Normal 2 2 7 4 6" xfId="18738"/>
    <cellStyle name="Normal 2 2 7 4 6 2" xfId="18739"/>
    <cellStyle name="Normal 2 2 7 4 6 3" xfId="18740"/>
    <cellStyle name="Normal 2 2 7 4 6 4" xfId="18741"/>
    <cellStyle name="Normal 2 2 7 4 6 5" xfId="18742"/>
    <cellStyle name="Normal 2 2 7 4 7" xfId="18743"/>
    <cellStyle name="Normal 2 2 7 4 7 2" xfId="18744"/>
    <cellStyle name="Normal 2 2 7 4 7 3" xfId="18745"/>
    <cellStyle name="Normal 2 2 7 4 7 4" xfId="18746"/>
    <cellStyle name="Normal 2 2 7 4 7 5" xfId="18747"/>
    <cellStyle name="Normal 2 2 7 4 8" xfId="18748"/>
    <cellStyle name="Normal 2 2 7 4 8 2" xfId="18749"/>
    <cellStyle name="Normal 2 2 7 4 8 3" xfId="18750"/>
    <cellStyle name="Normal 2 2 7 4 8 4" xfId="18751"/>
    <cellStyle name="Normal 2 2 7 4 8 5" xfId="18752"/>
    <cellStyle name="Normal 2 2 7 4 9" xfId="18753"/>
    <cellStyle name="Normal 2 2 7 5" xfId="18754"/>
    <cellStyle name="Normal 2 2 7 5 10" xfId="18755"/>
    <cellStyle name="Normal 2 2 7 5 11" xfId="18756"/>
    <cellStyle name="Normal 2 2 7 5 12" xfId="18757"/>
    <cellStyle name="Normal 2 2 7 5 13" xfId="18758"/>
    <cellStyle name="Normal 2 2 7 5 14" xfId="18759"/>
    <cellStyle name="Normal 2 2 7 5 2" xfId="18760"/>
    <cellStyle name="Normal 2 2 7 5 2 2" xfId="18761"/>
    <cellStyle name="Normal 2 2 7 5 2 3" xfId="18762"/>
    <cellStyle name="Normal 2 2 7 5 2 4" xfId="18763"/>
    <cellStyle name="Normal 2 2 7 5 2 5" xfId="18764"/>
    <cellStyle name="Normal 2 2 7 5 3" xfId="18765"/>
    <cellStyle name="Normal 2 2 7 5 3 2" xfId="18766"/>
    <cellStyle name="Normal 2 2 7 5 3 3" xfId="18767"/>
    <cellStyle name="Normal 2 2 7 5 3 4" xfId="18768"/>
    <cellStyle name="Normal 2 2 7 5 3 5" xfId="18769"/>
    <cellStyle name="Normal 2 2 7 5 4" xfId="18770"/>
    <cellStyle name="Normal 2 2 7 5 4 2" xfId="18771"/>
    <cellStyle name="Normal 2 2 7 5 4 3" xfId="18772"/>
    <cellStyle name="Normal 2 2 7 5 4 4" xfId="18773"/>
    <cellStyle name="Normal 2 2 7 5 4 5" xfId="18774"/>
    <cellStyle name="Normal 2 2 7 5 5" xfId="18775"/>
    <cellStyle name="Normal 2 2 7 5 5 2" xfId="18776"/>
    <cellStyle name="Normal 2 2 7 5 5 3" xfId="18777"/>
    <cellStyle name="Normal 2 2 7 5 5 4" xfId="18778"/>
    <cellStyle name="Normal 2 2 7 5 5 5" xfId="18779"/>
    <cellStyle name="Normal 2 2 7 5 6" xfId="18780"/>
    <cellStyle name="Normal 2 2 7 5 6 2" xfId="18781"/>
    <cellStyle name="Normal 2 2 7 5 6 3" xfId="18782"/>
    <cellStyle name="Normal 2 2 7 5 6 4" xfId="18783"/>
    <cellStyle name="Normal 2 2 7 5 6 5" xfId="18784"/>
    <cellStyle name="Normal 2 2 7 5 7" xfId="18785"/>
    <cellStyle name="Normal 2 2 7 5 7 2" xfId="18786"/>
    <cellStyle name="Normal 2 2 7 5 7 3" xfId="18787"/>
    <cellStyle name="Normal 2 2 7 5 7 4" xfId="18788"/>
    <cellStyle name="Normal 2 2 7 5 7 5" xfId="18789"/>
    <cellStyle name="Normal 2 2 7 5 8" xfId="18790"/>
    <cellStyle name="Normal 2 2 7 5 8 2" xfId="18791"/>
    <cellStyle name="Normal 2 2 7 5 8 3" xfId="18792"/>
    <cellStyle name="Normal 2 2 7 5 8 4" xfId="18793"/>
    <cellStyle name="Normal 2 2 7 5 8 5" xfId="18794"/>
    <cellStyle name="Normal 2 2 7 5 9" xfId="18795"/>
    <cellStyle name="Normal 2 2 7 6" xfId="18796"/>
    <cellStyle name="Normal 2 2 7 6 10" xfId="18797"/>
    <cellStyle name="Normal 2 2 7 6 11" xfId="18798"/>
    <cellStyle name="Normal 2 2 7 6 12" xfId="18799"/>
    <cellStyle name="Normal 2 2 7 6 13" xfId="18800"/>
    <cellStyle name="Normal 2 2 7 6 14" xfId="18801"/>
    <cellStyle name="Normal 2 2 7 6 2" xfId="18802"/>
    <cellStyle name="Normal 2 2 7 6 2 2" xfId="18803"/>
    <cellStyle name="Normal 2 2 7 6 2 3" xfId="18804"/>
    <cellStyle name="Normal 2 2 7 6 2 4" xfId="18805"/>
    <cellStyle name="Normal 2 2 7 6 2 5" xfId="18806"/>
    <cellStyle name="Normal 2 2 7 6 3" xfId="18807"/>
    <cellStyle name="Normal 2 2 7 6 3 2" xfId="18808"/>
    <cellStyle name="Normal 2 2 7 6 3 3" xfId="18809"/>
    <cellStyle name="Normal 2 2 7 6 3 4" xfId="18810"/>
    <cellStyle name="Normal 2 2 7 6 3 5" xfId="18811"/>
    <cellStyle name="Normal 2 2 7 6 4" xfId="18812"/>
    <cellStyle name="Normal 2 2 7 6 4 2" xfId="18813"/>
    <cellStyle name="Normal 2 2 7 6 4 3" xfId="18814"/>
    <cellStyle name="Normal 2 2 7 6 4 4" xfId="18815"/>
    <cellStyle name="Normal 2 2 7 6 4 5" xfId="18816"/>
    <cellStyle name="Normal 2 2 7 6 5" xfId="18817"/>
    <cellStyle name="Normal 2 2 7 6 5 2" xfId="18818"/>
    <cellStyle name="Normal 2 2 7 6 5 3" xfId="18819"/>
    <cellStyle name="Normal 2 2 7 6 5 4" xfId="18820"/>
    <cellStyle name="Normal 2 2 7 6 5 5" xfId="18821"/>
    <cellStyle name="Normal 2 2 7 6 6" xfId="18822"/>
    <cellStyle name="Normal 2 2 7 6 6 2" xfId="18823"/>
    <cellStyle name="Normal 2 2 7 6 6 3" xfId="18824"/>
    <cellStyle name="Normal 2 2 7 6 6 4" xfId="18825"/>
    <cellStyle name="Normal 2 2 7 6 6 5" xfId="18826"/>
    <cellStyle name="Normal 2 2 7 6 7" xfId="18827"/>
    <cellStyle name="Normal 2 2 7 6 7 2" xfId="18828"/>
    <cellStyle name="Normal 2 2 7 6 7 3" xfId="18829"/>
    <cellStyle name="Normal 2 2 7 6 7 4" xfId="18830"/>
    <cellStyle name="Normal 2 2 7 6 7 5" xfId="18831"/>
    <cellStyle name="Normal 2 2 7 6 8" xfId="18832"/>
    <cellStyle name="Normal 2 2 7 6 8 2" xfId="18833"/>
    <cellStyle name="Normal 2 2 7 6 8 3" xfId="18834"/>
    <cellStyle name="Normal 2 2 7 6 8 4" xfId="18835"/>
    <cellStyle name="Normal 2 2 7 6 8 5" xfId="18836"/>
    <cellStyle name="Normal 2 2 7 6 9" xfId="18837"/>
    <cellStyle name="Normal 2 2 7 7" xfId="18838"/>
    <cellStyle name="Normal 2 2 7 7 10" xfId="18839"/>
    <cellStyle name="Normal 2 2 7 7 11" xfId="18840"/>
    <cellStyle name="Normal 2 2 7 7 12" xfId="18841"/>
    <cellStyle name="Normal 2 2 7 7 13" xfId="18842"/>
    <cellStyle name="Normal 2 2 7 7 14" xfId="18843"/>
    <cellStyle name="Normal 2 2 7 7 2" xfId="18844"/>
    <cellStyle name="Normal 2 2 7 7 2 2" xfId="18845"/>
    <cellStyle name="Normal 2 2 7 7 2 3" xfId="18846"/>
    <cellStyle name="Normal 2 2 7 7 2 4" xfId="18847"/>
    <cellStyle name="Normal 2 2 7 7 2 5" xfId="18848"/>
    <cellStyle name="Normal 2 2 7 7 3" xfId="18849"/>
    <cellStyle name="Normal 2 2 7 7 3 2" xfId="18850"/>
    <cellStyle name="Normal 2 2 7 7 3 3" xfId="18851"/>
    <cellStyle name="Normal 2 2 7 7 3 4" xfId="18852"/>
    <cellStyle name="Normal 2 2 7 7 3 5" xfId="18853"/>
    <cellStyle name="Normal 2 2 7 7 4" xfId="18854"/>
    <cellStyle name="Normal 2 2 7 7 4 2" xfId="18855"/>
    <cellStyle name="Normal 2 2 7 7 4 3" xfId="18856"/>
    <cellStyle name="Normal 2 2 7 7 4 4" xfId="18857"/>
    <cellStyle name="Normal 2 2 7 7 4 5" xfId="18858"/>
    <cellStyle name="Normal 2 2 7 7 5" xfId="18859"/>
    <cellStyle name="Normal 2 2 7 7 5 2" xfId="18860"/>
    <cellStyle name="Normal 2 2 7 7 5 3" xfId="18861"/>
    <cellStyle name="Normal 2 2 7 7 5 4" xfId="18862"/>
    <cellStyle name="Normal 2 2 7 7 5 5" xfId="18863"/>
    <cellStyle name="Normal 2 2 7 7 6" xfId="18864"/>
    <cellStyle name="Normal 2 2 7 7 6 2" xfId="18865"/>
    <cellStyle name="Normal 2 2 7 7 6 3" xfId="18866"/>
    <cellStyle name="Normal 2 2 7 7 6 4" xfId="18867"/>
    <cellStyle name="Normal 2 2 7 7 6 5" xfId="18868"/>
    <cellStyle name="Normal 2 2 7 7 7" xfId="18869"/>
    <cellStyle name="Normal 2 2 7 7 7 2" xfId="18870"/>
    <cellStyle name="Normal 2 2 7 7 7 3" xfId="18871"/>
    <cellStyle name="Normal 2 2 7 7 7 4" xfId="18872"/>
    <cellStyle name="Normal 2 2 7 7 7 5" xfId="18873"/>
    <cellStyle name="Normal 2 2 7 7 8" xfId="18874"/>
    <cellStyle name="Normal 2 2 7 7 8 2" xfId="18875"/>
    <cellStyle name="Normal 2 2 7 7 8 3" xfId="18876"/>
    <cellStyle name="Normal 2 2 7 7 8 4" xfId="18877"/>
    <cellStyle name="Normal 2 2 7 7 8 5" xfId="18878"/>
    <cellStyle name="Normal 2 2 7 7 9" xfId="18879"/>
    <cellStyle name="Normal 2 2 7 8" xfId="18880"/>
    <cellStyle name="Normal 2 2 7 8 10" xfId="18881"/>
    <cellStyle name="Normal 2 2 7 8 11" xfId="18882"/>
    <cellStyle name="Normal 2 2 7 8 12" xfId="18883"/>
    <cellStyle name="Normal 2 2 7 8 13" xfId="18884"/>
    <cellStyle name="Normal 2 2 7 8 14" xfId="18885"/>
    <cellStyle name="Normal 2 2 7 8 2" xfId="18886"/>
    <cellStyle name="Normal 2 2 7 8 2 2" xfId="18887"/>
    <cellStyle name="Normal 2 2 7 8 2 3" xfId="18888"/>
    <cellStyle name="Normal 2 2 7 8 2 4" xfId="18889"/>
    <cellStyle name="Normal 2 2 7 8 2 5" xfId="18890"/>
    <cellStyle name="Normal 2 2 7 8 3" xfId="18891"/>
    <cellStyle name="Normal 2 2 7 8 3 2" xfId="18892"/>
    <cellStyle name="Normal 2 2 7 8 3 3" xfId="18893"/>
    <cellStyle name="Normal 2 2 7 8 3 4" xfId="18894"/>
    <cellStyle name="Normal 2 2 7 8 3 5" xfId="18895"/>
    <cellStyle name="Normal 2 2 7 8 4" xfId="18896"/>
    <cellStyle name="Normal 2 2 7 8 4 2" xfId="18897"/>
    <cellStyle name="Normal 2 2 7 8 4 3" xfId="18898"/>
    <cellStyle name="Normal 2 2 7 8 4 4" xfId="18899"/>
    <cellStyle name="Normal 2 2 7 8 4 5" xfId="18900"/>
    <cellStyle name="Normal 2 2 7 8 5" xfId="18901"/>
    <cellStyle name="Normal 2 2 7 8 5 2" xfId="18902"/>
    <cellStyle name="Normal 2 2 7 8 5 3" xfId="18903"/>
    <cellStyle name="Normal 2 2 7 8 5 4" xfId="18904"/>
    <cellStyle name="Normal 2 2 7 8 5 5" xfId="18905"/>
    <cellStyle name="Normal 2 2 7 8 6" xfId="18906"/>
    <cellStyle name="Normal 2 2 7 8 6 2" xfId="18907"/>
    <cellStyle name="Normal 2 2 7 8 6 3" xfId="18908"/>
    <cellStyle name="Normal 2 2 7 8 6 4" xfId="18909"/>
    <cellStyle name="Normal 2 2 7 8 6 5" xfId="18910"/>
    <cellStyle name="Normal 2 2 7 8 7" xfId="18911"/>
    <cellStyle name="Normal 2 2 7 8 7 2" xfId="18912"/>
    <cellStyle name="Normal 2 2 7 8 7 3" xfId="18913"/>
    <cellStyle name="Normal 2 2 7 8 7 4" xfId="18914"/>
    <cellStyle name="Normal 2 2 7 8 7 5" xfId="18915"/>
    <cellStyle name="Normal 2 2 7 8 8" xfId="18916"/>
    <cellStyle name="Normal 2 2 7 8 8 2" xfId="18917"/>
    <cellStyle name="Normal 2 2 7 8 8 3" xfId="18918"/>
    <cellStyle name="Normal 2 2 7 8 8 4" xfId="18919"/>
    <cellStyle name="Normal 2 2 7 8 8 5" xfId="18920"/>
    <cellStyle name="Normal 2 2 7 8 9" xfId="18921"/>
    <cellStyle name="Normal 2 2 7 9" xfId="18922"/>
    <cellStyle name="Normal 2 2 7 9 10" xfId="18923"/>
    <cellStyle name="Normal 2 2 7 9 11" xfId="18924"/>
    <cellStyle name="Normal 2 2 7 9 12" xfId="18925"/>
    <cellStyle name="Normal 2 2 7 9 13" xfId="18926"/>
    <cellStyle name="Normal 2 2 7 9 14" xfId="18927"/>
    <cellStyle name="Normal 2 2 7 9 2" xfId="18928"/>
    <cellStyle name="Normal 2 2 7 9 2 2" xfId="18929"/>
    <cellStyle name="Normal 2 2 7 9 2 3" xfId="18930"/>
    <cellStyle name="Normal 2 2 7 9 2 4" xfId="18931"/>
    <cellStyle name="Normal 2 2 7 9 2 5" xfId="18932"/>
    <cellStyle name="Normal 2 2 7 9 3" xfId="18933"/>
    <cellStyle name="Normal 2 2 7 9 3 2" xfId="18934"/>
    <cellStyle name="Normal 2 2 7 9 3 3" xfId="18935"/>
    <cellStyle name="Normal 2 2 7 9 3 4" xfId="18936"/>
    <cellStyle name="Normal 2 2 7 9 3 5" xfId="18937"/>
    <cellStyle name="Normal 2 2 7 9 4" xfId="18938"/>
    <cellStyle name="Normal 2 2 7 9 4 2" xfId="18939"/>
    <cellStyle name="Normal 2 2 7 9 4 3" xfId="18940"/>
    <cellStyle name="Normal 2 2 7 9 4 4" xfId="18941"/>
    <cellStyle name="Normal 2 2 7 9 4 5" xfId="18942"/>
    <cellStyle name="Normal 2 2 7 9 5" xfId="18943"/>
    <cellStyle name="Normal 2 2 7 9 5 2" xfId="18944"/>
    <cellStyle name="Normal 2 2 7 9 5 3" xfId="18945"/>
    <cellStyle name="Normal 2 2 7 9 5 4" xfId="18946"/>
    <cellStyle name="Normal 2 2 7 9 5 5" xfId="18947"/>
    <cellStyle name="Normal 2 2 7 9 6" xfId="18948"/>
    <cellStyle name="Normal 2 2 7 9 6 2" xfId="18949"/>
    <cellStyle name="Normal 2 2 7 9 6 3" xfId="18950"/>
    <cellStyle name="Normal 2 2 7 9 6 4" xfId="18951"/>
    <cellStyle name="Normal 2 2 7 9 6 5" xfId="18952"/>
    <cellStyle name="Normal 2 2 7 9 7" xfId="18953"/>
    <cellStyle name="Normal 2 2 7 9 7 2" xfId="18954"/>
    <cellStyle name="Normal 2 2 7 9 7 3" xfId="18955"/>
    <cellStyle name="Normal 2 2 7 9 7 4" xfId="18956"/>
    <cellStyle name="Normal 2 2 7 9 7 5" xfId="18957"/>
    <cellStyle name="Normal 2 2 7 9 8" xfId="18958"/>
    <cellStyle name="Normal 2 2 7 9 8 2" xfId="18959"/>
    <cellStyle name="Normal 2 2 7 9 8 3" xfId="18960"/>
    <cellStyle name="Normal 2 2 7 9 8 4" xfId="18961"/>
    <cellStyle name="Normal 2 2 7 9 8 5" xfId="18962"/>
    <cellStyle name="Normal 2 2 7 9 9" xfId="18963"/>
    <cellStyle name="Normal 2 2 8" xfId="18964"/>
    <cellStyle name="Normal 2 2 8 10" xfId="18965"/>
    <cellStyle name="Normal 2 2 8 10 10" xfId="18966"/>
    <cellStyle name="Normal 2 2 8 10 11" xfId="18967"/>
    <cellStyle name="Normal 2 2 8 10 12" xfId="18968"/>
    <cellStyle name="Normal 2 2 8 10 13" xfId="18969"/>
    <cellStyle name="Normal 2 2 8 10 14" xfId="18970"/>
    <cellStyle name="Normal 2 2 8 10 2" xfId="18971"/>
    <cellStyle name="Normal 2 2 8 10 2 2" xfId="18972"/>
    <cellStyle name="Normal 2 2 8 10 2 3" xfId="18973"/>
    <cellStyle name="Normal 2 2 8 10 2 4" xfId="18974"/>
    <cellStyle name="Normal 2 2 8 10 2 5" xfId="18975"/>
    <cellStyle name="Normal 2 2 8 10 3" xfId="18976"/>
    <cellStyle name="Normal 2 2 8 10 3 2" xfId="18977"/>
    <cellStyle name="Normal 2 2 8 10 3 3" xfId="18978"/>
    <cellStyle name="Normal 2 2 8 10 3 4" xfId="18979"/>
    <cellStyle name="Normal 2 2 8 10 3 5" xfId="18980"/>
    <cellStyle name="Normal 2 2 8 10 4" xfId="18981"/>
    <cellStyle name="Normal 2 2 8 10 4 2" xfId="18982"/>
    <cellStyle name="Normal 2 2 8 10 4 3" xfId="18983"/>
    <cellStyle name="Normal 2 2 8 10 4 4" xfId="18984"/>
    <cellStyle name="Normal 2 2 8 10 4 5" xfId="18985"/>
    <cellStyle name="Normal 2 2 8 10 5" xfId="18986"/>
    <cellStyle name="Normal 2 2 8 10 5 2" xfId="18987"/>
    <cellStyle name="Normal 2 2 8 10 5 3" xfId="18988"/>
    <cellStyle name="Normal 2 2 8 10 5 4" xfId="18989"/>
    <cellStyle name="Normal 2 2 8 10 5 5" xfId="18990"/>
    <cellStyle name="Normal 2 2 8 10 6" xfId="18991"/>
    <cellStyle name="Normal 2 2 8 10 6 2" xfId="18992"/>
    <cellStyle name="Normal 2 2 8 10 6 3" xfId="18993"/>
    <cellStyle name="Normal 2 2 8 10 6 4" xfId="18994"/>
    <cellStyle name="Normal 2 2 8 10 6 5" xfId="18995"/>
    <cellStyle name="Normal 2 2 8 10 7" xfId="18996"/>
    <cellStyle name="Normal 2 2 8 10 7 2" xfId="18997"/>
    <cellStyle name="Normal 2 2 8 10 7 3" xfId="18998"/>
    <cellStyle name="Normal 2 2 8 10 7 4" xfId="18999"/>
    <cellStyle name="Normal 2 2 8 10 7 5" xfId="19000"/>
    <cellStyle name="Normal 2 2 8 10 8" xfId="19001"/>
    <cellStyle name="Normal 2 2 8 10 8 2" xfId="19002"/>
    <cellStyle name="Normal 2 2 8 10 8 3" xfId="19003"/>
    <cellStyle name="Normal 2 2 8 10 8 4" xfId="19004"/>
    <cellStyle name="Normal 2 2 8 10 8 5" xfId="19005"/>
    <cellStyle name="Normal 2 2 8 10 9" xfId="19006"/>
    <cellStyle name="Normal 2 2 8 11" xfId="19007"/>
    <cellStyle name="Normal 2 2 8 11 10" xfId="19008"/>
    <cellStyle name="Normal 2 2 8 11 11" xfId="19009"/>
    <cellStyle name="Normal 2 2 8 11 12" xfId="19010"/>
    <cellStyle name="Normal 2 2 8 11 13" xfId="19011"/>
    <cellStyle name="Normal 2 2 8 11 14" xfId="19012"/>
    <cellStyle name="Normal 2 2 8 11 2" xfId="19013"/>
    <cellStyle name="Normal 2 2 8 11 2 2" xfId="19014"/>
    <cellStyle name="Normal 2 2 8 11 2 3" xfId="19015"/>
    <cellStyle name="Normal 2 2 8 11 2 4" xfId="19016"/>
    <cellStyle name="Normal 2 2 8 11 2 5" xfId="19017"/>
    <cellStyle name="Normal 2 2 8 11 3" xfId="19018"/>
    <cellStyle name="Normal 2 2 8 11 3 2" xfId="19019"/>
    <cellStyle name="Normal 2 2 8 11 3 3" xfId="19020"/>
    <cellStyle name="Normal 2 2 8 11 3 4" xfId="19021"/>
    <cellStyle name="Normal 2 2 8 11 3 5" xfId="19022"/>
    <cellStyle name="Normal 2 2 8 11 4" xfId="19023"/>
    <cellStyle name="Normal 2 2 8 11 4 2" xfId="19024"/>
    <cellStyle name="Normal 2 2 8 11 4 3" xfId="19025"/>
    <cellStyle name="Normal 2 2 8 11 4 4" xfId="19026"/>
    <cellStyle name="Normal 2 2 8 11 4 5" xfId="19027"/>
    <cellStyle name="Normal 2 2 8 11 5" xfId="19028"/>
    <cellStyle name="Normal 2 2 8 11 5 2" xfId="19029"/>
    <cellStyle name="Normal 2 2 8 11 5 3" xfId="19030"/>
    <cellStyle name="Normal 2 2 8 11 5 4" xfId="19031"/>
    <cellStyle name="Normal 2 2 8 11 5 5" xfId="19032"/>
    <cellStyle name="Normal 2 2 8 11 6" xfId="19033"/>
    <cellStyle name="Normal 2 2 8 11 6 2" xfId="19034"/>
    <cellStyle name="Normal 2 2 8 11 6 3" xfId="19035"/>
    <cellStyle name="Normal 2 2 8 11 6 4" xfId="19036"/>
    <cellStyle name="Normal 2 2 8 11 6 5" xfId="19037"/>
    <cellStyle name="Normal 2 2 8 11 7" xfId="19038"/>
    <cellStyle name="Normal 2 2 8 11 7 2" xfId="19039"/>
    <cellStyle name="Normal 2 2 8 11 7 3" xfId="19040"/>
    <cellStyle name="Normal 2 2 8 11 7 4" xfId="19041"/>
    <cellStyle name="Normal 2 2 8 11 7 5" xfId="19042"/>
    <cellStyle name="Normal 2 2 8 11 8" xfId="19043"/>
    <cellStyle name="Normal 2 2 8 11 8 2" xfId="19044"/>
    <cellStyle name="Normal 2 2 8 11 8 3" xfId="19045"/>
    <cellStyle name="Normal 2 2 8 11 8 4" xfId="19046"/>
    <cellStyle name="Normal 2 2 8 11 8 5" xfId="19047"/>
    <cellStyle name="Normal 2 2 8 11 9" xfId="19048"/>
    <cellStyle name="Normal 2 2 8 12" xfId="19049"/>
    <cellStyle name="Normal 2 2 8 12 10" xfId="19050"/>
    <cellStyle name="Normal 2 2 8 12 11" xfId="19051"/>
    <cellStyle name="Normal 2 2 8 12 12" xfId="19052"/>
    <cellStyle name="Normal 2 2 8 12 13" xfId="19053"/>
    <cellStyle name="Normal 2 2 8 12 14" xfId="19054"/>
    <cellStyle name="Normal 2 2 8 12 2" xfId="19055"/>
    <cellStyle name="Normal 2 2 8 12 2 2" xfId="19056"/>
    <cellStyle name="Normal 2 2 8 12 2 3" xfId="19057"/>
    <cellStyle name="Normal 2 2 8 12 2 4" xfId="19058"/>
    <cellStyle name="Normal 2 2 8 12 2 5" xfId="19059"/>
    <cellStyle name="Normal 2 2 8 12 3" xfId="19060"/>
    <cellStyle name="Normal 2 2 8 12 3 2" xfId="19061"/>
    <cellStyle name="Normal 2 2 8 12 3 3" xfId="19062"/>
    <cellStyle name="Normal 2 2 8 12 3 4" xfId="19063"/>
    <cellStyle name="Normal 2 2 8 12 3 5" xfId="19064"/>
    <cellStyle name="Normal 2 2 8 12 4" xfId="19065"/>
    <cellStyle name="Normal 2 2 8 12 4 2" xfId="19066"/>
    <cellStyle name="Normal 2 2 8 12 4 3" xfId="19067"/>
    <cellStyle name="Normal 2 2 8 12 4 4" xfId="19068"/>
    <cellStyle name="Normal 2 2 8 12 4 5" xfId="19069"/>
    <cellStyle name="Normal 2 2 8 12 5" xfId="19070"/>
    <cellStyle name="Normal 2 2 8 12 5 2" xfId="19071"/>
    <cellStyle name="Normal 2 2 8 12 5 3" xfId="19072"/>
    <cellStyle name="Normal 2 2 8 12 5 4" xfId="19073"/>
    <cellStyle name="Normal 2 2 8 12 5 5" xfId="19074"/>
    <cellStyle name="Normal 2 2 8 12 6" xfId="19075"/>
    <cellStyle name="Normal 2 2 8 12 6 2" xfId="19076"/>
    <cellStyle name="Normal 2 2 8 12 6 3" xfId="19077"/>
    <cellStyle name="Normal 2 2 8 12 6 4" xfId="19078"/>
    <cellStyle name="Normal 2 2 8 12 6 5" xfId="19079"/>
    <cellStyle name="Normal 2 2 8 12 7" xfId="19080"/>
    <cellStyle name="Normal 2 2 8 12 7 2" xfId="19081"/>
    <cellStyle name="Normal 2 2 8 12 7 3" xfId="19082"/>
    <cellStyle name="Normal 2 2 8 12 7 4" xfId="19083"/>
    <cellStyle name="Normal 2 2 8 12 7 5" xfId="19084"/>
    <cellStyle name="Normal 2 2 8 12 8" xfId="19085"/>
    <cellStyle name="Normal 2 2 8 12 8 2" xfId="19086"/>
    <cellStyle name="Normal 2 2 8 12 8 3" xfId="19087"/>
    <cellStyle name="Normal 2 2 8 12 8 4" xfId="19088"/>
    <cellStyle name="Normal 2 2 8 12 8 5" xfId="19089"/>
    <cellStyle name="Normal 2 2 8 12 9" xfId="19090"/>
    <cellStyle name="Normal 2 2 8 13" xfId="19091"/>
    <cellStyle name="Normal 2 2 8 13 10" xfId="19092"/>
    <cellStyle name="Normal 2 2 8 13 11" xfId="19093"/>
    <cellStyle name="Normal 2 2 8 13 12" xfId="19094"/>
    <cellStyle name="Normal 2 2 8 13 13" xfId="19095"/>
    <cellStyle name="Normal 2 2 8 13 14" xfId="19096"/>
    <cellStyle name="Normal 2 2 8 13 2" xfId="19097"/>
    <cellStyle name="Normal 2 2 8 13 2 2" xfId="19098"/>
    <cellStyle name="Normal 2 2 8 13 2 3" xfId="19099"/>
    <cellStyle name="Normal 2 2 8 13 2 4" xfId="19100"/>
    <cellStyle name="Normal 2 2 8 13 2 5" xfId="19101"/>
    <cellStyle name="Normal 2 2 8 13 3" xfId="19102"/>
    <cellStyle name="Normal 2 2 8 13 3 2" xfId="19103"/>
    <cellStyle name="Normal 2 2 8 13 3 3" xfId="19104"/>
    <cellStyle name="Normal 2 2 8 13 3 4" xfId="19105"/>
    <cellStyle name="Normal 2 2 8 13 3 5" xfId="19106"/>
    <cellStyle name="Normal 2 2 8 13 4" xfId="19107"/>
    <cellStyle name="Normal 2 2 8 13 4 2" xfId="19108"/>
    <cellStyle name="Normal 2 2 8 13 4 3" xfId="19109"/>
    <cellStyle name="Normal 2 2 8 13 4 4" xfId="19110"/>
    <cellStyle name="Normal 2 2 8 13 4 5" xfId="19111"/>
    <cellStyle name="Normal 2 2 8 13 5" xfId="19112"/>
    <cellStyle name="Normal 2 2 8 13 5 2" xfId="19113"/>
    <cellStyle name="Normal 2 2 8 13 5 3" xfId="19114"/>
    <cellStyle name="Normal 2 2 8 13 5 4" xfId="19115"/>
    <cellStyle name="Normal 2 2 8 13 5 5" xfId="19116"/>
    <cellStyle name="Normal 2 2 8 13 6" xfId="19117"/>
    <cellStyle name="Normal 2 2 8 13 6 2" xfId="19118"/>
    <cellStyle name="Normal 2 2 8 13 6 3" xfId="19119"/>
    <cellStyle name="Normal 2 2 8 13 6 4" xfId="19120"/>
    <cellStyle name="Normal 2 2 8 13 6 5" xfId="19121"/>
    <cellStyle name="Normal 2 2 8 13 7" xfId="19122"/>
    <cellStyle name="Normal 2 2 8 13 7 2" xfId="19123"/>
    <cellStyle name="Normal 2 2 8 13 7 3" xfId="19124"/>
    <cellStyle name="Normal 2 2 8 13 7 4" xfId="19125"/>
    <cellStyle name="Normal 2 2 8 13 7 5" xfId="19126"/>
    <cellStyle name="Normal 2 2 8 13 8" xfId="19127"/>
    <cellStyle name="Normal 2 2 8 13 8 2" xfId="19128"/>
    <cellStyle name="Normal 2 2 8 13 8 3" xfId="19129"/>
    <cellStyle name="Normal 2 2 8 13 8 4" xfId="19130"/>
    <cellStyle name="Normal 2 2 8 13 8 5" xfId="19131"/>
    <cellStyle name="Normal 2 2 8 13 9" xfId="19132"/>
    <cellStyle name="Normal 2 2 8 14" xfId="19133"/>
    <cellStyle name="Normal 2 2 8 14 10" xfId="19134"/>
    <cellStyle name="Normal 2 2 8 14 11" xfId="19135"/>
    <cellStyle name="Normal 2 2 8 14 12" xfId="19136"/>
    <cellStyle name="Normal 2 2 8 14 13" xfId="19137"/>
    <cellStyle name="Normal 2 2 8 14 14" xfId="19138"/>
    <cellStyle name="Normal 2 2 8 14 2" xfId="19139"/>
    <cellStyle name="Normal 2 2 8 14 2 2" xfId="19140"/>
    <cellStyle name="Normal 2 2 8 14 2 3" xfId="19141"/>
    <cellStyle name="Normal 2 2 8 14 2 4" xfId="19142"/>
    <cellStyle name="Normal 2 2 8 14 2 5" xfId="19143"/>
    <cellStyle name="Normal 2 2 8 14 3" xfId="19144"/>
    <cellStyle name="Normal 2 2 8 14 3 2" xfId="19145"/>
    <cellStyle name="Normal 2 2 8 14 3 3" xfId="19146"/>
    <cellStyle name="Normal 2 2 8 14 3 4" xfId="19147"/>
    <cellStyle name="Normal 2 2 8 14 3 5" xfId="19148"/>
    <cellStyle name="Normal 2 2 8 14 4" xfId="19149"/>
    <cellStyle name="Normal 2 2 8 14 4 2" xfId="19150"/>
    <cellStyle name="Normal 2 2 8 14 4 3" xfId="19151"/>
    <cellStyle name="Normal 2 2 8 14 4 4" xfId="19152"/>
    <cellStyle name="Normal 2 2 8 14 4 5" xfId="19153"/>
    <cellStyle name="Normal 2 2 8 14 5" xfId="19154"/>
    <cellStyle name="Normal 2 2 8 14 5 2" xfId="19155"/>
    <cellStyle name="Normal 2 2 8 14 5 3" xfId="19156"/>
    <cellStyle name="Normal 2 2 8 14 5 4" xfId="19157"/>
    <cellStyle name="Normal 2 2 8 14 5 5" xfId="19158"/>
    <cellStyle name="Normal 2 2 8 14 6" xfId="19159"/>
    <cellStyle name="Normal 2 2 8 14 6 2" xfId="19160"/>
    <cellStyle name="Normal 2 2 8 14 6 3" xfId="19161"/>
    <cellStyle name="Normal 2 2 8 14 6 4" xfId="19162"/>
    <cellStyle name="Normal 2 2 8 14 6 5" xfId="19163"/>
    <cellStyle name="Normal 2 2 8 14 7" xfId="19164"/>
    <cellStyle name="Normal 2 2 8 14 7 2" xfId="19165"/>
    <cellStyle name="Normal 2 2 8 14 7 3" xfId="19166"/>
    <cellStyle name="Normal 2 2 8 14 7 4" xfId="19167"/>
    <cellStyle name="Normal 2 2 8 14 7 5" xfId="19168"/>
    <cellStyle name="Normal 2 2 8 14 8" xfId="19169"/>
    <cellStyle name="Normal 2 2 8 14 8 2" xfId="19170"/>
    <cellStyle name="Normal 2 2 8 14 8 3" xfId="19171"/>
    <cellStyle name="Normal 2 2 8 14 8 4" xfId="19172"/>
    <cellStyle name="Normal 2 2 8 14 8 5" xfId="19173"/>
    <cellStyle name="Normal 2 2 8 14 9" xfId="19174"/>
    <cellStyle name="Normal 2 2 8 15" xfId="19175"/>
    <cellStyle name="Normal 2 2 8 15 10" xfId="19176"/>
    <cellStyle name="Normal 2 2 8 15 11" xfId="19177"/>
    <cellStyle name="Normal 2 2 8 15 12" xfId="19178"/>
    <cellStyle name="Normal 2 2 8 15 13" xfId="19179"/>
    <cellStyle name="Normal 2 2 8 15 14" xfId="19180"/>
    <cellStyle name="Normal 2 2 8 15 2" xfId="19181"/>
    <cellStyle name="Normal 2 2 8 15 2 2" xfId="19182"/>
    <cellStyle name="Normal 2 2 8 15 2 3" xfId="19183"/>
    <cellStyle name="Normal 2 2 8 15 2 4" xfId="19184"/>
    <cellStyle name="Normal 2 2 8 15 2 5" xfId="19185"/>
    <cellStyle name="Normal 2 2 8 15 3" xfId="19186"/>
    <cellStyle name="Normal 2 2 8 15 3 2" xfId="19187"/>
    <cellStyle name="Normal 2 2 8 15 3 3" xfId="19188"/>
    <cellStyle name="Normal 2 2 8 15 3 4" xfId="19189"/>
    <cellStyle name="Normal 2 2 8 15 3 5" xfId="19190"/>
    <cellStyle name="Normal 2 2 8 15 4" xfId="19191"/>
    <cellStyle name="Normal 2 2 8 15 4 2" xfId="19192"/>
    <cellStyle name="Normal 2 2 8 15 4 3" xfId="19193"/>
    <cellStyle name="Normal 2 2 8 15 4 4" xfId="19194"/>
    <cellStyle name="Normal 2 2 8 15 4 5" xfId="19195"/>
    <cellStyle name="Normal 2 2 8 15 5" xfId="19196"/>
    <cellStyle name="Normal 2 2 8 15 5 2" xfId="19197"/>
    <cellStyle name="Normal 2 2 8 15 5 3" xfId="19198"/>
    <cellStyle name="Normal 2 2 8 15 5 4" xfId="19199"/>
    <cellStyle name="Normal 2 2 8 15 5 5" xfId="19200"/>
    <cellStyle name="Normal 2 2 8 15 6" xfId="19201"/>
    <cellStyle name="Normal 2 2 8 15 6 2" xfId="19202"/>
    <cellStyle name="Normal 2 2 8 15 6 3" xfId="19203"/>
    <cellStyle name="Normal 2 2 8 15 6 4" xfId="19204"/>
    <cellStyle name="Normal 2 2 8 15 6 5" xfId="19205"/>
    <cellStyle name="Normal 2 2 8 15 7" xfId="19206"/>
    <cellStyle name="Normal 2 2 8 15 7 2" xfId="19207"/>
    <cellStyle name="Normal 2 2 8 15 7 3" xfId="19208"/>
    <cellStyle name="Normal 2 2 8 15 7 4" xfId="19209"/>
    <cellStyle name="Normal 2 2 8 15 7 5" xfId="19210"/>
    <cellStyle name="Normal 2 2 8 15 8" xfId="19211"/>
    <cellStyle name="Normal 2 2 8 15 8 2" xfId="19212"/>
    <cellStyle name="Normal 2 2 8 15 8 3" xfId="19213"/>
    <cellStyle name="Normal 2 2 8 15 8 4" xfId="19214"/>
    <cellStyle name="Normal 2 2 8 15 8 5" xfId="19215"/>
    <cellStyle name="Normal 2 2 8 15 9" xfId="19216"/>
    <cellStyle name="Normal 2 2 8 16" xfId="19217"/>
    <cellStyle name="Normal 2 2 8 16 10" xfId="19218"/>
    <cellStyle name="Normal 2 2 8 16 11" xfId="19219"/>
    <cellStyle name="Normal 2 2 8 16 12" xfId="19220"/>
    <cellStyle name="Normal 2 2 8 16 13" xfId="19221"/>
    <cellStyle name="Normal 2 2 8 16 14" xfId="19222"/>
    <cellStyle name="Normal 2 2 8 16 2" xfId="19223"/>
    <cellStyle name="Normal 2 2 8 16 2 2" xfId="19224"/>
    <cellStyle name="Normal 2 2 8 16 2 3" xfId="19225"/>
    <cellStyle name="Normal 2 2 8 16 2 4" xfId="19226"/>
    <cellStyle name="Normal 2 2 8 16 2 5" xfId="19227"/>
    <cellStyle name="Normal 2 2 8 16 3" xfId="19228"/>
    <cellStyle name="Normal 2 2 8 16 3 2" xfId="19229"/>
    <cellStyle name="Normal 2 2 8 16 3 3" xfId="19230"/>
    <cellStyle name="Normal 2 2 8 16 3 4" xfId="19231"/>
    <cellStyle name="Normal 2 2 8 16 3 5" xfId="19232"/>
    <cellStyle name="Normal 2 2 8 16 4" xfId="19233"/>
    <cellStyle name="Normal 2 2 8 16 4 2" xfId="19234"/>
    <cellStyle name="Normal 2 2 8 16 4 3" xfId="19235"/>
    <cellStyle name="Normal 2 2 8 16 4 4" xfId="19236"/>
    <cellStyle name="Normal 2 2 8 16 4 5" xfId="19237"/>
    <cellStyle name="Normal 2 2 8 16 5" xfId="19238"/>
    <cellStyle name="Normal 2 2 8 16 5 2" xfId="19239"/>
    <cellStyle name="Normal 2 2 8 16 5 3" xfId="19240"/>
    <cellStyle name="Normal 2 2 8 16 5 4" xfId="19241"/>
    <cellStyle name="Normal 2 2 8 16 5 5" xfId="19242"/>
    <cellStyle name="Normal 2 2 8 16 6" xfId="19243"/>
    <cellStyle name="Normal 2 2 8 16 6 2" xfId="19244"/>
    <cellStyle name="Normal 2 2 8 16 6 3" xfId="19245"/>
    <cellStyle name="Normal 2 2 8 16 6 4" xfId="19246"/>
    <cellStyle name="Normal 2 2 8 16 6 5" xfId="19247"/>
    <cellStyle name="Normal 2 2 8 16 7" xfId="19248"/>
    <cellStyle name="Normal 2 2 8 16 7 2" xfId="19249"/>
    <cellStyle name="Normal 2 2 8 16 7 3" xfId="19250"/>
    <cellStyle name="Normal 2 2 8 16 7 4" xfId="19251"/>
    <cellStyle name="Normal 2 2 8 16 7 5" xfId="19252"/>
    <cellStyle name="Normal 2 2 8 16 8" xfId="19253"/>
    <cellStyle name="Normal 2 2 8 16 8 2" xfId="19254"/>
    <cellStyle name="Normal 2 2 8 16 8 3" xfId="19255"/>
    <cellStyle name="Normal 2 2 8 16 8 4" xfId="19256"/>
    <cellStyle name="Normal 2 2 8 16 8 5" xfId="19257"/>
    <cellStyle name="Normal 2 2 8 16 9" xfId="19258"/>
    <cellStyle name="Normal 2 2 8 17" xfId="19259"/>
    <cellStyle name="Normal 2 2 8 17 2" xfId="19260"/>
    <cellStyle name="Normal 2 2 8 17 3" xfId="19261"/>
    <cellStyle name="Normal 2 2 8 17 4" xfId="19262"/>
    <cellStyle name="Normal 2 2 8 17 5" xfId="19263"/>
    <cellStyle name="Normal 2 2 8 18" xfId="19264"/>
    <cellStyle name="Normal 2 2 8 18 2" xfId="19265"/>
    <cellStyle name="Normal 2 2 8 18 3" xfId="19266"/>
    <cellStyle name="Normal 2 2 8 18 4" xfId="19267"/>
    <cellStyle name="Normal 2 2 8 18 5" xfId="19268"/>
    <cellStyle name="Normal 2 2 8 19" xfId="19269"/>
    <cellStyle name="Normal 2 2 8 19 2" xfId="19270"/>
    <cellStyle name="Normal 2 2 8 19 3" xfId="19271"/>
    <cellStyle name="Normal 2 2 8 19 4" xfId="19272"/>
    <cellStyle name="Normal 2 2 8 19 5" xfId="19273"/>
    <cellStyle name="Normal 2 2 8 2" xfId="19274"/>
    <cellStyle name="Normal 2 2 8 2 10" xfId="19275"/>
    <cellStyle name="Normal 2 2 8 2 11" xfId="19276"/>
    <cellStyle name="Normal 2 2 8 2 12" xfId="19277"/>
    <cellStyle name="Normal 2 2 8 2 13" xfId="19278"/>
    <cellStyle name="Normal 2 2 8 2 14" xfId="19279"/>
    <cellStyle name="Normal 2 2 8 2 2" xfId="19280"/>
    <cellStyle name="Normal 2 2 8 2 2 2" xfId="19281"/>
    <cellStyle name="Normal 2 2 8 2 2 3" xfId="19282"/>
    <cellStyle name="Normal 2 2 8 2 2 4" xfId="19283"/>
    <cellStyle name="Normal 2 2 8 2 2 5" xfId="19284"/>
    <cellStyle name="Normal 2 2 8 2 3" xfId="19285"/>
    <cellStyle name="Normal 2 2 8 2 3 2" xfId="19286"/>
    <cellStyle name="Normal 2 2 8 2 3 3" xfId="19287"/>
    <cellStyle name="Normal 2 2 8 2 3 4" xfId="19288"/>
    <cellStyle name="Normal 2 2 8 2 3 5" xfId="19289"/>
    <cellStyle name="Normal 2 2 8 2 4" xfId="19290"/>
    <cellStyle name="Normal 2 2 8 2 4 2" xfId="19291"/>
    <cellStyle name="Normal 2 2 8 2 4 3" xfId="19292"/>
    <cellStyle name="Normal 2 2 8 2 4 4" xfId="19293"/>
    <cellStyle name="Normal 2 2 8 2 4 5" xfId="19294"/>
    <cellStyle name="Normal 2 2 8 2 5" xfId="19295"/>
    <cellStyle name="Normal 2 2 8 2 5 2" xfId="19296"/>
    <cellStyle name="Normal 2 2 8 2 5 3" xfId="19297"/>
    <cellStyle name="Normal 2 2 8 2 5 4" xfId="19298"/>
    <cellStyle name="Normal 2 2 8 2 5 5" xfId="19299"/>
    <cellStyle name="Normal 2 2 8 2 6" xfId="19300"/>
    <cellStyle name="Normal 2 2 8 2 6 2" xfId="19301"/>
    <cellStyle name="Normal 2 2 8 2 6 3" xfId="19302"/>
    <cellStyle name="Normal 2 2 8 2 6 4" xfId="19303"/>
    <cellStyle name="Normal 2 2 8 2 6 5" xfId="19304"/>
    <cellStyle name="Normal 2 2 8 2 7" xfId="19305"/>
    <cellStyle name="Normal 2 2 8 2 7 2" xfId="19306"/>
    <cellStyle name="Normal 2 2 8 2 7 3" xfId="19307"/>
    <cellStyle name="Normal 2 2 8 2 7 4" xfId="19308"/>
    <cellStyle name="Normal 2 2 8 2 7 5" xfId="19309"/>
    <cellStyle name="Normal 2 2 8 2 8" xfId="19310"/>
    <cellStyle name="Normal 2 2 8 2 8 2" xfId="19311"/>
    <cellStyle name="Normal 2 2 8 2 8 3" xfId="19312"/>
    <cellStyle name="Normal 2 2 8 2 8 4" xfId="19313"/>
    <cellStyle name="Normal 2 2 8 2 8 5" xfId="19314"/>
    <cellStyle name="Normal 2 2 8 2 9" xfId="19315"/>
    <cellStyle name="Normal 2 2 8 20" xfId="19316"/>
    <cellStyle name="Normal 2 2 8 20 2" xfId="19317"/>
    <cellStyle name="Normal 2 2 8 20 3" xfId="19318"/>
    <cellStyle name="Normal 2 2 8 20 4" xfId="19319"/>
    <cellStyle name="Normal 2 2 8 20 5" xfId="19320"/>
    <cellStyle name="Normal 2 2 8 21" xfId="19321"/>
    <cellStyle name="Normal 2 2 8 21 2" xfId="19322"/>
    <cellStyle name="Normal 2 2 8 21 3" xfId="19323"/>
    <cellStyle name="Normal 2 2 8 21 4" xfId="19324"/>
    <cellStyle name="Normal 2 2 8 21 5" xfId="19325"/>
    <cellStyle name="Normal 2 2 8 22" xfId="19326"/>
    <cellStyle name="Normal 2 2 8 22 2" xfId="19327"/>
    <cellStyle name="Normal 2 2 8 22 3" xfId="19328"/>
    <cellStyle name="Normal 2 2 8 22 4" xfId="19329"/>
    <cellStyle name="Normal 2 2 8 22 5" xfId="19330"/>
    <cellStyle name="Normal 2 2 8 23" xfId="19331"/>
    <cellStyle name="Normal 2 2 8 23 2" xfId="19332"/>
    <cellStyle name="Normal 2 2 8 23 3" xfId="19333"/>
    <cellStyle name="Normal 2 2 8 23 4" xfId="19334"/>
    <cellStyle name="Normal 2 2 8 23 5" xfId="19335"/>
    <cellStyle name="Normal 2 2 8 24" xfId="19336"/>
    <cellStyle name="Normal 2 2 8 25" xfId="19337"/>
    <cellStyle name="Normal 2 2 8 26" xfId="19338"/>
    <cellStyle name="Normal 2 2 8 27" xfId="19339"/>
    <cellStyle name="Normal 2 2 8 28" xfId="19340"/>
    <cellStyle name="Normal 2 2 8 29" xfId="19341"/>
    <cellStyle name="Normal 2 2 8 3" xfId="19342"/>
    <cellStyle name="Normal 2 2 8 3 10" xfId="19343"/>
    <cellStyle name="Normal 2 2 8 3 11" xfId="19344"/>
    <cellStyle name="Normal 2 2 8 3 12" xfId="19345"/>
    <cellStyle name="Normal 2 2 8 3 13" xfId="19346"/>
    <cellStyle name="Normal 2 2 8 3 14" xfId="19347"/>
    <cellStyle name="Normal 2 2 8 3 2" xfId="19348"/>
    <cellStyle name="Normal 2 2 8 3 2 2" xfId="19349"/>
    <cellStyle name="Normal 2 2 8 3 2 3" xfId="19350"/>
    <cellStyle name="Normal 2 2 8 3 2 4" xfId="19351"/>
    <cellStyle name="Normal 2 2 8 3 2 5" xfId="19352"/>
    <cellStyle name="Normal 2 2 8 3 3" xfId="19353"/>
    <cellStyle name="Normal 2 2 8 3 3 2" xfId="19354"/>
    <cellStyle name="Normal 2 2 8 3 3 3" xfId="19355"/>
    <cellStyle name="Normal 2 2 8 3 3 4" xfId="19356"/>
    <cellStyle name="Normal 2 2 8 3 3 5" xfId="19357"/>
    <cellStyle name="Normal 2 2 8 3 4" xfId="19358"/>
    <cellStyle name="Normal 2 2 8 3 4 2" xfId="19359"/>
    <cellStyle name="Normal 2 2 8 3 4 3" xfId="19360"/>
    <cellStyle name="Normal 2 2 8 3 4 4" xfId="19361"/>
    <cellStyle name="Normal 2 2 8 3 4 5" xfId="19362"/>
    <cellStyle name="Normal 2 2 8 3 5" xfId="19363"/>
    <cellStyle name="Normal 2 2 8 3 5 2" xfId="19364"/>
    <cellStyle name="Normal 2 2 8 3 5 3" xfId="19365"/>
    <cellStyle name="Normal 2 2 8 3 5 4" xfId="19366"/>
    <cellStyle name="Normal 2 2 8 3 5 5" xfId="19367"/>
    <cellStyle name="Normal 2 2 8 3 6" xfId="19368"/>
    <cellStyle name="Normal 2 2 8 3 6 2" xfId="19369"/>
    <cellStyle name="Normal 2 2 8 3 6 3" xfId="19370"/>
    <cellStyle name="Normal 2 2 8 3 6 4" xfId="19371"/>
    <cellStyle name="Normal 2 2 8 3 6 5" xfId="19372"/>
    <cellStyle name="Normal 2 2 8 3 7" xfId="19373"/>
    <cellStyle name="Normal 2 2 8 3 7 2" xfId="19374"/>
    <cellStyle name="Normal 2 2 8 3 7 3" xfId="19375"/>
    <cellStyle name="Normal 2 2 8 3 7 4" xfId="19376"/>
    <cellStyle name="Normal 2 2 8 3 7 5" xfId="19377"/>
    <cellStyle name="Normal 2 2 8 3 8" xfId="19378"/>
    <cellStyle name="Normal 2 2 8 3 8 2" xfId="19379"/>
    <cellStyle name="Normal 2 2 8 3 8 3" xfId="19380"/>
    <cellStyle name="Normal 2 2 8 3 8 4" xfId="19381"/>
    <cellStyle name="Normal 2 2 8 3 8 5" xfId="19382"/>
    <cellStyle name="Normal 2 2 8 3 9" xfId="19383"/>
    <cellStyle name="Normal 2 2 8 4" xfId="19384"/>
    <cellStyle name="Normal 2 2 8 4 10" xfId="19385"/>
    <cellStyle name="Normal 2 2 8 4 11" xfId="19386"/>
    <cellStyle name="Normal 2 2 8 4 12" xfId="19387"/>
    <cellStyle name="Normal 2 2 8 4 13" xfId="19388"/>
    <cellStyle name="Normal 2 2 8 4 14" xfId="19389"/>
    <cellStyle name="Normal 2 2 8 4 2" xfId="19390"/>
    <cellStyle name="Normal 2 2 8 4 2 2" xfId="19391"/>
    <cellStyle name="Normal 2 2 8 4 2 3" xfId="19392"/>
    <cellStyle name="Normal 2 2 8 4 2 4" xfId="19393"/>
    <cellStyle name="Normal 2 2 8 4 2 5" xfId="19394"/>
    <cellStyle name="Normal 2 2 8 4 3" xfId="19395"/>
    <cellStyle name="Normal 2 2 8 4 3 2" xfId="19396"/>
    <cellStyle name="Normal 2 2 8 4 3 3" xfId="19397"/>
    <cellStyle name="Normal 2 2 8 4 3 4" xfId="19398"/>
    <cellStyle name="Normal 2 2 8 4 3 5" xfId="19399"/>
    <cellStyle name="Normal 2 2 8 4 4" xfId="19400"/>
    <cellStyle name="Normal 2 2 8 4 4 2" xfId="19401"/>
    <cellStyle name="Normal 2 2 8 4 4 3" xfId="19402"/>
    <cellStyle name="Normal 2 2 8 4 4 4" xfId="19403"/>
    <cellStyle name="Normal 2 2 8 4 4 5" xfId="19404"/>
    <cellStyle name="Normal 2 2 8 4 5" xfId="19405"/>
    <cellStyle name="Normal 2 2 8 4 5 2" xfId="19406"/>
    <cellStyle name="Normal 2 2 8 4 5 3" xfId="19407"/>
    <cellStyle name="Normal 2 2 8 4 5 4" xfId="19408"/>
    <cellStyle name="Normal 2 2 8 4 5 5" xfId="19409"/>
    <cellStyle name="Normal 2 2 8 4 6" xfId="19410"/>
    <cellStyle name="Normal 2 2 8 4 6 2" xfId="19411"/>
    <cellStyle name="Normal 2 2 8 4 6 3" xfId="19412"/>
    <cellStyle name="Normal 2 2 8 4 6 4" xfId="19413"/>
    <cellStyle name="Normal 2 2 8 4 6 5" xfId="19414"/>
    <cellStyle name="Normal 2 2 8 4 7" xfId="19415"/>
    <cellStyle name="Normal 2 2 8 4 7 2" xfId="19416"/>
    <cellStyle name="Normal 2 2 8 4 7 3" xfId="19417"/>
    <cellStyle name="Normal 2 2 8 4 7 4" xfId="19418"/>
    <cellStyle name="Normal 2 2 8 4 7 5" xfId="19419"/>
    <cellStyle name="Normal 2 2 8 4 8" xfId="19420"/>
    <cellStyle name="Normal 2 2 8 4 8 2" xfId="19421"/>
    <cellStyle name="Normal 2 2 8 4 8 3" xfId="19422"/>
    <cellStyle name="Normal 2 2 8 4 8 4" xfId="19423"/>
    <cellStyle name="Normal 2 2 8 4 8 5" xfId="19424"/>
    <cellStyle name="Normal 2 2 8 4 9" xfId="19425"/>
    <cellStyle name="Normal 2 2 8 5" xfId="19426"/>
    <cellStyle name="Normal 2 2 8 5 10" xfId="19427"/>
    <cellStyle name="Normal 2 2 8 5 11" xfId="19428"/>
    <cellStyle name="Normal 2 2 8 5 12" xfId="19429"/>
    <cellStyle name="Normal 2 2 8 5 13" xfId="19430"/>
    <cellStyle name="Normal 2 2 8 5 14" xfId="19431"/>
    <cellStyle name="Normal 2 2 8 5 2" xfId="19432"/>
    <cellStyle name="Normal 2 2 8 5 2 2" xfId="19433"/>
    <cellStyle name="Normal 2 2 8 5 2 3" xfId="19434"/>
    <cellStyle name="Normal 2 2 8 5 2 4" xfId="19435"/>
    <cellStyle name="Normal 2 2 8 5 2 5" xfId="19436"/>
    <cellStyle name="Normal 2 2 8 5 3" xfId="19437"/>
    <cellStyle name="Normal 2 2 8 5 3 2" xfId="19438"/>
    <cellStyle name="Normal 2 2 8 5 3 3" xfId="19439"/>
    <cellStyle name="Normal 2 2 8 5 3 4" xfId="19440"/>
    <cellStyle name="Normal 2 2 8 5 3 5" xfId="19441"/>
    <cellStyle name="Normal 2 2 8 5 4" xfId="19442"/>
    <cellStyle name="Normal 2 2 8 5 4 2" xfId="19443"/>
    <cellStyle name="Normal 2 2 8 5 4 3" xfId="19444"/>
    <cellStyle name="Normal 2 2 8 5 4 4" xfId="19445"/>
    <cellStyle name="Normal 2 2 8 5 4 5" xfId="19446"/>
    <cellStyle name="Normal 2 2 8 5 5" xfId="19447"/>
    <cellStyle name="Normal 2 2 8 5 5 2" xfId="19448"/>
    <cellStyle name="Normal 2 2 8 5 5 3" xfId="19449"/>
    <cellStyle name="Normal 2 2 8 5 5 4" xfId="19450"/>
    <cellStyle name="Normal 2 2 8 5 5 5" xfId="19451"/>
    <cellStyle name="Normal 2 2 8 5 6" xfId="19452"/>
    <cellStyle name="Normal 2 2 8 5 6 2" xfId="19453"/>
    <cellStyle name="Normal 2 2 8 5 6 3" xfId="19454"/>
    <cellStyle name="Normal 2 2 8 5 6 4" xfId="19455"/>
    <cellStyle name="Normal 2 2 8 5 6 5" xfId="19456"/>
    <cellStyle name="Normal 2 2 8 5 7" xfId="19457"/>
    <cellStyle name="Normal 2 2 8 5 7 2" xfId="19458"/>
    <cellStyle name="Normal 2 2 8 5 7 3" xfId="19459"/>
    <cellStyle name="Normal 2 2 8 5 7 4" xfId="19460"/>
    <cellStyle name="Normal 2 2 8 5 7 5" xfId="19461"/>
    <cellStyle name="Normal 2 2 8 5 8" xfId="19462"/>
    <cellStyle name="Normal 2 2 8 5 8 2" xfId="19463"/>
    <cellStyle name="Normal 2 2 8 5 8 3" xfId="19464"/>
    <cellStyle name="Normal 2 2 8 5 8 4" xfId="19465"/>
    <cellStyle name="Normal 2 2 8 5 8 5" xfId="19466"/>
    <cellStyle name="Normal 2 2 8 5 9" xfId="19467"/>
    <cellStyle name="Normal 2 2 8 6" xfId="19468"/>
    <cellStyle name="Normal 2 2 8 6 10" xfId="19469"/>
    <cellStyle name="Normal 2 2 8 6 11" xfId="19470"/>
    <cellStyle name="Normal 2 2 8 6 12" xfId="19471"/>
    <cellStyle name="Normal 2 2 8 6 13" xfId="19472"/>
    <cellStyle name="Normal 2 2 8 6 14" xfId="19473"/>
    <cellStyle name="Normal 2 2 8 6 2" xfId="19474"/>
    <cellStyle name="Normal 2 2 8 6 2 2" xfId="19475"/>
    <cellStyle name="Normal 2 2 8 6 2 3" xfId="19476"/>
    <cellStyle name="Normal 2 2 8 6 2 4" xfId="19477"/>
    <cellStyle name="Normal 2 2 8 6 2 5" xfId="19478"/>
    <cellStyle name="Normal 2 2 8 6 3" xfId="19479"/>
    <cellStyle name="Normal 2 2 8 6 3 2" xfId="19480"/>
    <cellStyle name="Normal 2 2 8 6 3 3" xfId="19481"/>
    <cellStyle name="Normal 2 2 8 6 3 4" xfId="19482"/>
    <cellStyle name="Normal 2 2 8 6 3 5" xfId="19483"/>
    <cellStyle name="Normal 2 2 8 6 4" xfId="19484"/>
    <cellStyle name="Normal 2 2 8 6 4 2" xfId="19485"/>
    <cellStyle name="Normal 2 2 8 6 4 3" xfId="19486"/>
    <cellStyle name="Normal 2 2 8 6 4 4" xfId="19487"/>
    <cellStyle name="Normal 2 2 8 6 4 5" xfId="19488"/>
    <cellStyle name="Normal 2 2 8 6 5" xfId="19489"/>
    <cellStyle name="Normal 2 2 8 6 5 2" xfId="19490"/>
    <cellStyle name="Normal 2 2 8 6 5 3" xfId="19491"/>
    <cellStyle name="Normal 2 2 8 6 5 4" xfId="19492"/>
    <cellStyle name="Normal 2 2 8 6 5 5" xfId="19493"/>
    <cellStyle name="Normal 2 2 8 6 6" xfId="19494"/>
    <cellStyle name="Normal 2 2 8 6 6 2" xfId="19495"/>
    <cellStyle name="Normal 2 2 8 6 6 3" xfId="19496"/>
    <cellStyle name="Normal 2 2 8 6 6 4" xfId="19497"/>
    <cellStyle name="Normal 2 2 8 6 6 5" xfId="19498"/>
    <cellStyle name="Normal 2 2 8 6 7" xfId="19499"/>
    <cellStyle name="Normal 2 2 8 6 7 2" xfId="19500"/>
    <cellStyle name="Normal 2 2 8 6 7 3" xfId="19501"/>
    <cellStyle name="Normal 2 2 8 6 7 4" xfId="19502"/>
    <cellStyle name="Normal 2 2 8 6 7 5" xfId="19503"/>
    <cellStyle name="Normal 2 2 8 6 8" xfId="19504"/>
    <cellStyle name="Normal 2 2 8 6 8 2" xfId="19505"/>
    <cellStyle name="Normal 2 2 8 6 8 3" xfId="19506"/>
    <cellStyle name="Normal 2 2 8 6 8 4" xfId="19507"/>
    <cellStyle name="Normal 2 2 8 6 8 5" xfId="19508"/>
    <cellStyle name="Normal 2 2 8 6 9" xfId="19509"/>
    <cellStyle name="Normal 2 2 8 7" xfId="19510"/>
    <cellStyle name="Normal 2 2 8 7 10" xfId="19511"/>
    <cellStyle name="Normal 2 2 8 7 11" xfId="19512"/>
    <cellStyle name="Normal 2 2 8 7 12" xfId="19513"/>
    <cellStyle name="Normal 2 2 8 7 13" xfId="19514"/>
    <cellStyle name="Normal 2 2 8 7 14" xfId="19515"/>
    <cellStyle name="Normal 2 2 8 7 2" xfId="19516"/>
    <cellStyle name="Normal 2 2 8 7 2 2" xfId="19517"/>
    <cellStyle name="Normal 2 2 8 7 2 3" xfId="19518"/>
    <cellStyle name="Normal 2 2 8 7 2 4" xfId="19519"/>
    <cellStyle name="Normal 2 2 8 7 2 5" xfId="19520"/>
    <cellStyle name="Normal 2 2 8 7 3" xfId="19521"/>
    <cellStyle name="Normal 2 2 8 7 3 2" xfId="19522"/>
    <cellStyle name="Normal 2 2 8 7 3 3" xfId="19523"/>
    <cellStyle name="Normal 2 2 8 7 3 4" xfId="19524"/>
    <cellStyle name="Normal 2 2 8 7 3 5" xfId="19525"/>
    <cellStyle name="Normal 2 2 8 7 4" xfId="19526"/>
    <cellStyle name="Normal 2 2 8 7 4 2" xfId="19527"/>
    <cellStyle name="Normal 2 2 8 7 4 3" xfId="19528"/>
    <cellStyle name="Normal 2 2 8 7 4 4" xfId="19529"/>
    <cellStyle name="Normal 2 2 8 7 4 5" xfId="19530"/>
    <cellStyle name="Normal 2 2 8 7 5" xfId="19531"/>
    <cellStyle name="Normal 2 2 8 7 5 2" xfId="19532"/>
    <cellStyle name="Normal 2 2 8 7 5 3" xfId="19533"/>
    <cellStyle name="Normal 2 2 8 7 5 4" xfId="19534"/>
    <cellStyle name="Normal 2 2 8 7 5 5" xfId="19535"/>
    <cellStyle name="Normal 2 2 8 7 6" xfId="19536"/>
    <cellStyle name="Normal 2 2 8 7 6 2" xfId="19537"/>
    <cellStyle name="Normal 2 2 8 7 6 3" xfId="19538"/>
    <cellStyle name="Normal 2 2 8 7 6 4" xfId="19539"/>
    <cellStyle name="Normal 2 2 8 7 6 5" xfId="19540"/>
    <cellStyle name="Normal 2 2 8 7 7" xfId="19541"/>
    <cellStyle name="Normal 2 2 8 7 7 2" xfId="19542"/>
    <cellStyle name="Normal 2 2 8 7 7 3" xfId="19543"/>
    <cellStyle name="Normal 2 2 8 7 7 4" xfId="19544"/>
    <cellStyle name="Normal 2 2 8 7 7 5" xfId="19545"/>
    <cellStyle name="Normal 2 2 8 7 8" xfId="19546"/>
    <cellStyle name="Normal 2 2 8 7 8 2" xfId="19547"/>
    <cellStyle name="Normal 2 2 8 7 8 3" xfId="19548"/>
    <cellStyle name="Normal 2 2 8 7 8 4" xfId="19549"/>
    <cellStyle name="Normal 2 2 8 7 8 5" xfId="19550"/>
    <cellStyle name="Normal 2 2 8 7 9" xfId="19551"/>
    <cellStyle name="Normal 2 2 8 8" xfId="19552"/>
    <cellStyle name="Normal 2 2 8 8 10" xfId="19553"/>
    <cellStyle name="Normal 2 2 8 8 11" xfId="19554"/>
    <cellStyle name="Normal 2 2 8 8 12" xfId="19555"/>
    <cellStyle name="Normal 2 2 8 8 13" xfId="19556"/>
    <cellStyle name="Normal 2 2 8 8 14" xfId="19557"/>
    <cellStyle name="Normal 2 2 8 8 2" xfId="19558"/>
    <cellStyle name="Normal 2 2 8 8 2 2" xfId="19559"/>
    <cellStyle name="Normal 2 2 8 8 2 3" xfId="19560"/>
    <cellStyle name="Normal 2 2 8 8 2 4" xfId="19561"/>
    <cellStyle name="Normal 2 2 8 8 2 5" xfId="19562"/>
    <cellStyle name="Normal 2 2 8 8 3" xfId="19563"/>
    <cellStyle name="Normal 2 2 8 8 3 2" xfId="19564"/>
    <cellStyle name="Normal 2 2 8 8 3 3" xfId="19565"/>
    <cellStyle name="Normal 2 2 8 8 3 4" xfId="19566"/>
    <cellStyle name="Normal 2 2 8 8 3 5" xfId="19567"/>
    <cellStyle name="Normal 2 2 8 8 4" xfId="19568"/>
    <cellStyle name="Normal 2 2 8 8 4 2" xfId="19569"/>
    <cellStyle name="Normal 2 2 8 8 4 3" xfId="19570"/>
    <cellStyle name="Normal 2 2 8 8 4 4" xfId="19571"/>
    <cellStyle name="Normal 2 2 8 8 4 5" xfId="19572"/>
    <cellStyle name="Normal 2 2 8 8 5" xfId="19573"/>
    <cellStyle name="Normal 2 2 8 8 5 2" xfId="19574"/>
    <cellStyle name="Normal 2 2 8 8 5 3" xfId="19575"/>
    <cellStyle name="Normal 2 2 8 8 5 4" xfId="19576"/>
    <cellStyle name="Normal 2 2 8 8 5 5" xfId="19577"/>
    <cellStyle name="Normal 2 2 8 8 6" xfId="19578"/>
    <cellStyle name="Normal 2 2 8 8 6 2" xfId="19579"/>
    <cellStyle name="Normal 2 2 8 8 6 3" xfId="19580"/>
    <cellStyle name="Normal 2 2 8 8 6 4" xfId="19581"/>
    <cellStyle name="Normal 2 2 8 8 6 5" xfId="19582"/>
    <cellStyle name="Normal 2 2 8 8 7" xfId="19583"/>
    <cellStyle name="Normal 2 2 8 8 7 2" xfId="19584"/>
    <cellStyle name="Normal 2 2 8 8 7 3" xfId="19585"/>
    <cellStyle name="Normal 2 2 8 8 7 4" xfId="19586"/>
    <cellStyle name="Normal 2 2 8 8 7 5" xfId="19587"/>
    <cellStyle name="Normal 2 2 8 8 8" xfId="19588"/>
    <cellStyle name="Normal 2 2 8 8 8 2" xfId="19589"/>
    <cellStyle name="Normal 2 2 8 8 8 3" xfId="19590"/>
    <cellStyle name="Normal 2 2 8 8 8 4" xfId="19591"/>
    <cellStyle name="Normal 2 2 8 8 8 5" xfId="19592"/>
    <cellStyle name="Normal 2 2 8 8 9" xfId="19593"/>
    <cellStyle name="Normal 2 2 8 9" xfId="19594"/>
    <cellStyle name="Normal 2 2 8 9 10" xfId="19595"/>
    <cellStyle name="Normal 2 2 8 9 11" xfId="19596"/>
    <cellStyle name="Normal 2 2 8 9 12" xfId="19597"/>
    <cellStyle name="Normal 2 2 8 9 13" xfId="19598"/>
    <cellStyle name="Normal 2 2 8 9 14" xfId="19599"/>
    <cellStyle name="Normal 2 2 8 9 2" xfId="19600"/>
    <cellStyle name="Normal 2 2 8 9 2 2" xfId="19601"/>
    <cellStyle name="Normal 2 2 8 9 2 3" xfId="19602"/>
    <cellStyle name="Normal 2 2 8 9 2 4" xfId="19603"/>
    <cellStyle name="Normal 2 2 8 9 2 5" xfId="19604"/>
    <cellStyle name="Normal 2 2 8 9 3" xfId="19605"/>
    <cellStyle name="Normal 2 2 8 9 3 2" xfId="19606"/>
    <cellStyle name="Normal 2 2 8 9 3 3" xfId="19607"/>
    <cellStyle name="Normal 2 2 8 9 3 4" xfId="19608"/>
    <cellStyle name="Normal 2 2 8 9 3 5" xfId="19609"/>
    <cellStyle name="Normal 2 2 8 9 4" xfId="19610"/>
    <cellStyle name="Normal 2 2 8 9 4 2" xfId="19611"/>
    <cellStyle name="Normal 2 2 8 9 4 3" xfId="19612"/>
    <cellStyle name="Normal 2 2 8 9 4 4" xfId="19613"/>
    <cellStyle name="Normal 2 2 8 9 4 5" xfId="19614"/>
    <cellStyle name="Normal 2 2 8 9 5" xfId="19615"/>
    <cellStyle name="Normal 2 2 8 9 5 2" xfId="19616"/>
    <cellStyle name="Normal 2 2 8 9 5 3" xfId="19617"/>
    <cellStyle name="Normal 2 2 8 9 5 4" xfId="19618"/>
    <cellStyle name="Normal 2 2 8 9 5 5" xfId="19619"/>
    <cellStyle name="Normal 2 2 8 9 6" xfId="19620"/>
    <cellStyle name="Normal 2 2 8 9 6 2" xfId="19621"/>
    <cellStyle name="Normal 2 2 8 9 6 3" xfId="19622"/>
    <cellStyle name="Normal 2 2 8 9 6 4" xfId="19623"/>
    <cellStyle name="Normal 2 2 8 9 6 5" xfId="19624"/>
    <cellStyle name="Normal 2 2 8 9 7" xfId="19625"/>
    <cellStyle name="Normal 2 2 8 9 7 2" xfId="19626"/>
    <cellStyle name="Normal 2 2 8 9 7 3" xfId="19627"/>
    <cellStyle name="Normal 2 2 8 9 7 4" xfId="19628"/>
    <cellStyle name="Normal 2 2 8 9 7 5" xfId="19629"/>
    <cellStyle name="Normal 2 2 8 9 8" xfId="19630"/>
    <cellStyle name="Normal 2 2 8 9 8 2" xfId="19631"/>
    <cellStyle name="Normal 2 2 8 9 8 3" xfId="19632"/>
    <cellStyle name="Normal 2 2 8 9 8 4" xfId="19633"/>
    <cellStyle name="Normal 2 2 8 9 8 5" xfId="19634"/>
    <cellStyle name="Normal 2 2 8 9 9" xfId="19635"/>
    <cellStyle name="Normal 2 2 9" xfId="19636"/>
    <cellStyle name="Normal 2 2 9 10" xfId="19637"/>
    <cellStyle name="Normal 2 2 9 10 10" xfId="19638"/>
    <cellStyle name="Normal 2 2 9 10 11" xfId="19639"/>
    <cellStyle name="Normal 2 2 9 10 12" xfId="19640"/>
    <cellStyle name="Normal 2 2 9 10 13" xfId="19641"/>
    <cellStyle name="Normal 2 2 9 10 14" xfId="19642"/>
    <cellStyle name="Normal 2 2 9 10 2" xfId="19643"/>
    <cellStyle name="Normal 2 2 9 10 2 2" xfId="19644"/>
    <cellStyle name="Normal 2 2 9 10 2 3" xfId="19645"/>
    <cellStyle name="Normal 2 2 9 10 2 4" xfId="19646"/>
    <cellStyle name="Normal 2 2 9 10 2 5" xfId="19647"/>
    <cellStyle name="Normal 2 2 9 10 3" xfId="19648"/>
    <cellStyle name="Normal 2 2 9 10 3 2" xfId="19649"/>
    <cellStyle name="Normal 2 2 9 10 3 3" xfId="19650"/>
    <cellStyle name="Normal 2 2 9 10 3 4" xfId="19651"/>
    <cellStyle name="Normal 2 2 9 10 3 5" xfId="19652"/>
    <cellStyle name="Normal 2 2 9 10 4" xfId="19653"/>
    <cellStyle name="Normal 2 2 9 10 4 2" xfId="19654"/>
    <cellStyle name="Normal 2 2 9 10 4 3" xfId="19655"/>
    <cellStyle name="Normal 2 2 9 10 4 4" xfId="19656"/>
    <cellStyle name="Normal 2 2 9 10 4 5" xfId="19657"/>
    <cellStyle name="Normal 2 2 9 10 5" xfId="19658"/>
    <cellStyle name="Normal 2 2 9 10 5 2" xfId="19659"/>
    <cellStyle name="Normal 2 2 9 10 5 3" xfId="19660"/>
    <cellStyle name="Normal 2 2 9 10 5 4" xfId="19661"/>
    <cellStyle name="Normal 2 2 9 10 5 5" xfId="19662"/>
    <cellStyle name="Normal 2 2 9 10 6" xfId="19663"/>
    <cellStyle name="Normal 2 2 9 10 6 2" xfId="19664"/>
    <cellStyle name="Normal 2 2 9 10 6 3" xfId="19665"/>
    <cellStyle name="Normal 2 2 9 10 6 4" xfId="19666"/>
    <cellStyle name="Normal 2 2 9 10 6 5" xfId="19667"/>
    <cellStyle name="Normal 2 2 9 10 7" xfId="19668"/>
    <cellStyle name="Normal 2 2 9 10 7 2" xfId="19669"/>
    <cellStyle name="Normal 2 2 9 10 7 3" xfId="19670"/>
    <cellStyle name="Normal 2 2 9 10 7 4" xfId="19671"/>
    <cellStyle name="Normal 2 2 9 10 7 5" xfId="19672"/>
    <cellStyle name="Normal 2 2 9 10 8" xfId="19673"/>
    <cellStyle name="Normal 2 2 9 10 8 2" xfId="19674"/>
    <cellStyle name="Normal 2 2 9 10 8 3" xfId="19675"/>
    <cellStyle name="Normal 2 2 9 10 8 4" xfId="19676"/>
    <cellStyle name="Normal 2 2 9 10 8 5" xfId="19677"/>
    <cellStyle name="Normal 2 2 9 10 9" xfId="19678"/>
    <cellStyle name="Normal 2 2 9 11" xfId="19679"/>
    <cellStyle name="Normal 2 2 9 11 10" xfId="19680"/>
    <cellStyle name="Normal 2 2 9 11 11" xfId="19681"/>
    <cellStyle name="Normal 2 2 9 11 12" xfId="19682"/>
    <cellStyle name="Normal 2 2 9 11 13" xfId="19683"/>
    <cellStyle name="Normal 2 2 9 11 14" xfId="19684"/>
    <cellStyle name="Normal 2 2 9 11 2" xfId="19685"/>
    <cellStyle name="Normal 2 2 9 11 2 2" xfId="19686"/>
    <cellStyle name="Normal 2 2 9 11 2 3" xfId="19687"/>
    <cellStyle name="Normal 2 2 9 11 2 4" xfId="19688"/>
    <cellStyle name="Normal 2 2 9 11 2 5" xfId="19689"/>
    <cellStyle name="Normal 2 2 9 11 3" xfId="19690"/>
    <cellStyle name="Normal 2 2 9 11 3 2" xfId="19691"/>
    <cellStyle name="Normal 2 2 9 11 3 3" xfId="19692"/>
    <cellStyle name="Normal 2 2 9 11 3 4" xfId="19693"/>
    <cellStyle name="Normal 2 2 9 11 3 5" xfId="19694"/>
    <cellStyle name="Normal 2 2 9 11 4" xfId="19695"/>
    <cellStyle name="Normal 2 2 9 11 4 2" xfId="19696"/>
    <cellStyle name="Normal 2 2 9 11 4 3" xfId="19697"/>
    <cellStyle name="Normal 2 2 9 11 4 4" xfId="19698"/>
    <cellStyle name="Normal 2 2 9 11 4 5" xfId="19699"/>
    <cellStyle name="Normal 2 2 9 11 5" xfId="19700"/>
    <cellStyle name="Normal 2 2 9 11 5 2" xfId="19701"/>
    <cellStyle name="Normal 2 2 9 11 5 3" xfId="19702"/>
    <cellStyle name="Normal 2 2 9 11 5 4" xfId="19703"/>
    <cellStyle name="Normal 2 2 9 11 5 5" xfId="19704"/>
    <cellStyle name="Normal 2 2 9 11 6" xfId="19705"/>
    <cellStyle name="Normal 2 2 9 11 6 2" xfId="19706"/>
    <cellStyle name="Normal 2 2 9 11 6 3" xfId="19707"/>
    <cellStyle name="Normal 2 2 9 11 6 4" xfId="19708"/>
    <cellStyle name="Normal 2 2 9 11 6 5" xfId="19709"/>
    <cellStyle name="Normal 2 2 9 11 7" xfId="19710"/>
    <cellStyle name="Normal 2 2 9 11 7 2" xfId="19711"/>
    <cellStyle name="Normal 2 2 9 11 7 3" xfId="19712"/>
    <cellStyle name="Normal 2 2 9 11 7 4" xfId="19713"/>
    <cellStyle name="Normal 2 2 9 11 7 5" xfId="19714"/>
    <cellStyle name="Normal 2 2 9 11 8" xfId="19715"/>
    <cellStyle name="Normal 2 2 9 11 8 2" xfId="19716"/>
    <cellStyle name="Normal 2 2 9 11 8 3" xfId="19717"/>
    <cellStyle name="Normal 2 2 9 11 8 4" xfId="19718"/>
    <cellStyle name="Normal 2 2 9 11 8 5" xfId="19719"/>
    <cellStyle name="Normal 2 2 9 11 9" xfId="19720"/>
    <cellStyle name="Normal 2 2 9 12" xfId="19721"/>
    <cellStyle name="Normal 2 2 9 12 10" xfId="19722"/>
    <cellStyle name="Normal 2 2 9 12 11" xfId="19723"/>
    <cellStyle name="Normal 2 2 9 12 12" xfId="19724"/>
    <cellStyle name="Normal 2 2 9 12 13" xfId="19725"/>
    <cellStyle name="Normal 2 2 9 12 14" xfId="19726"/>
    <cellStyle name="Normal 2 2 9 12 2" xfId="19727"/>
    <cellStyle name="Normal 2 2 9 12 2 2" xfId="19728"/>
    <cellStyle name="Normal 2 2 9 12 2 3" xfId="19729"/>
    <cellStyle name="Normal 2 2 9 12 2 4" xfId="19730"/>
    <cellStyle name="Normal 2 2 9 12 2 5" xfId="19731"/>
    <cellStyle name="Normal 2 2 9 12 3" xfId="19732"/>
    <cellStyle name="Normal 2 2 9 12 3 2" xfId="19733"/>
    <cellStyle name="Normal 2 2 9 12 3 3" xfId="19734"/>
    <cellStyle name="Normal 2 2 9 12 3 4" xfId="19735"/>
    <cellStyle name="Normal 2 2 9 12 3 5" xfId="19736"/>
    <cellStyle name="Normal 2 2 9 12 4" xfId="19737"/>
    <cellStyle name="Normal 2 2 9 12 4 2" xfId="19738"/>
    <cellStyle name="Normal 2 2 9 12 4 3" xfId="19739"/>
    <cellStyle name="Normal 2 2 9 12 4 4" xfId="19740"/>
    <cellStyle name="Normal 2 2 9 12 4 5" xfId="19741"/>
    <cellStyle name="Normal 2 2 9 12 5" xfId="19742"/>
    <cellStyle name="Normal 2 2 9 12 5 2" xfId="19743"/>
    <cellStyle name="Normal 2 2 9 12 5 3" xfId="19744"/>
    <cellStyle name="Normal 2 2 9 12 5 4" xfId="19745"/>
    <cellStyle name="Normal 2 2 9 12 5 5" xfId="19746"/>
    <cellStyle name="Normal 2 2 9 12 6" xfId="19747"/>
    <cellStyle name="Normal 2 2 9 12 6 2" xfId="19748"/>
    <cellStyle name="Normal 2 2 9 12 6 3" xfId="19749"/>
    <cellStyle name="Normal 2 2 9 12 6 4" xfId="19750"/>
    <cellStyle name="Normal 2 2 9 12 6 5" xfId="19751"/>
    <cellStyle name="Normal 2 2 9 12 7" xfId="19752"/>
    <cellStyle name="Normal 2 2 9 12 7 2" xfId="19753"/>
    <cellStyle name="Normal 2 2 9 12 7 3" xfId="19754"/>
    <cellStyle name="Normal 2 2 9 12 7 4" xfId="19755"/>
    <cellStyle name="Normal 2 2 9 12 7 5" xfId="19756"/>
    <cellStyle name="Normal 2 2 9 12 8" xfId="19757"/>
    <cellStyle name="Normal 2 2 9 12 8 2" xfId="19758"/>
    <cellStyle name="Normal 2 2 9 12 8 3" xfId="19759"/>
    <cellStyle name="Normal 2 2 9 12 8 4" xfId="19760"/>
    <cellStyle name="Normal 2 2 9 12 8 5" xfId="19761"/>
    <cellStyle name="Normal 2 2 9 12 9" xfId="19762"/>
    <cellStyle name="Normal 2 2 9 13" xfId="19763"/>
    <cellStyle name="Normal 2 2 9 13 10" xfId="19764"/>
    <cellStyle name="Normal 2 2 9 13 11" xfId="19765"/>
    <cellStyle name="Normal 2 2 9 13 12" xfId="19766"/>
    <cellStyle name="Normal 2 2 9 13 13" xfId="19767"/>
    <cellStyle name="Normal 2 2 9 13 14" xfId="19768"/>
    <cellStyle name="Normal 2 2 9 13 2" xfId="19769"/>
    <cellStyle name="Normal 2 2 9 13 2 2" xfId="19770"/>
    <cellStyle name="Normal 2 2 9 13 2 3" xfId="19771"/>
    <cellStyle name="Normal 2 2 9 13 2 4" xfId="19772"/>
    <cellStyle name="Normal 2 2 9 13 2 5" xfId="19773"/>
    <cellStyle name="Normal 2 2 9 13 3" xfId="19774"/>
    <cellStyle name="Normal 2 2 9 13 3 2" xfId="19775"/>
    <cellStyle name="Normal 2 2 9 13 3 3" xfId="19776"/>
    <cellStyle name="Normal 2 2 9 13 3 4" xfId="19777"/>
    <cellStyle name="Normal 2 2 9 13 3 5" xfId="19778"/>
    <cellStyle name="Normal 2 2 9 13 4" xfId="19779"/>
    <cellStyle name="Normal 2 2 9 13 4 2" xfId="19780"/>
    <cellStyle name="Normal 2 2 9 13 4 3" xfId="19781"/>
    <cellStyle name="Normal 2 2 9 13 4 4" xfId="19782"/>
    <cellStyle name="Normal 2 2 9 13 4 5" xfId="19783"/>
    <cellStyle name="Normal 2 2 9 13 5" xfId="19784"/>
    <cellStyle name="Normal 2 2 9 13 5 2" xfId="19785"/>
    <cellStyle name="Normal 2 2 9 13 5 3" xfId="19786"/>
    <cellStyle name="Normal 2 2 9 13 5 4" xfId="19787"/>
    <cellStyle name="Normal 2 2 9 13 5 5" xfId="19788"/>
    <cellStyle name="Normal 2 2 9 13 6" xfId="19789"/>
    <cellStyle name="Normal 2 2 9 13 6 2" xfId="19790"/>
    <cellStyle name="Normal 2 2 9 13 6 3" xfId="19791"/>
    <cellStyle name="Normal 2 2 9 13 6 4" xfId="19792"/>
    <cellStyle name="Normal 2 2 9 13 6 5" xfId="19793"/>
    <cellStyle name="Normal 2 2 9 13 7" xfId="19794"/>
    <cellStyle name="Normal 2 2 9 13 7 2" xfId="19795"/>
    <cellStyle name="Normal 2 2 9 13 7 3" xfId="19796"/>
    <cellStyle name="Normal 2 2 9 13 7 4" xfId="19797"/>
    <cellStyle name="Normal 2 2 9 13 7 5" xfId="19798"/>
    <cellStyle name="Normal 2 2 9 13 8" xfId="19799"/>
    <cellStyle name="Normal 2 2 9 13 8 2" xfId="19800"/>
    <cellStyle name="Normal 2 2 9 13 8 3" xfId="19801"/>
    <cellStyle name="Normal 2 2 9 13 8 4" xfId="19802"/>
    <cellStyle name="Normal 2 2 9 13 8 5" xfId="19803"/>
    <cellStyle name="Normal 2 2 9 13 9" xfId="19804"/>
    <cellStyle name="Normal 2 2 9 14" xfId="19805"/>
    <cellStyle name="Normal 2 2 9 14 10" xfId="19806"/>
    <cellStyle name="Normal 2 2 9 14 11" xfId="19807"/>
    <cellStyle name="Normal 2 2 9 14 12" xfId="19808"/>
    <cellStyle name="Normal 2 2 9 14 13" xfId="19809"/>
    <cellStyle name="Normal 2 2 9 14 14" xfId="19810"/>
    <cellStyle name="Normal 2 2 9 14 2" xfId="19811"/>
    <cellStyle name="Normal 2 2 9 14 2 2" xfId="19812"/>
    <cellStyle name="Normal 2 2 9 14 2 3" xfId="19813"/>
    <cellStyle name="Normal 2 2 9 14 2 4" xfId="19814"/>
    <cellStyle name="Normal 2 2 9 14 2 5" xfId="19815"/>
    <cellStyle name="Normal 2 2 9 14 3" xfId="19816"/>
    <cellStyle name="Normal 2 2 9 14 3 2" xfId="19817"/>
    <cellStyle name="Normal 2 2 9 14 3 3" xfId="19818"/>
    <cellStyle name="Normal 2 2 9 14 3 4" xfId="19819"/>
    <cellStyle name="Normal 2 2 9 14 3 5" xfId="19820"/>
    <cellStyle name="Normal 2 2 9 14 4" xfId="19821"/>
    <cellStyle name="Normal 2 2 9 14 4 2" xfId="19822"/>
    <cellStyle name="Normal 2 2 9 14 4 3" xfId="19823"/>
    <cellStyle name="Normal 2 2 9 14 4 4" xfId="19824"/>
    <cellStyle name="Normal 2 2 9 14 4 5" xfId="19825"/>
    <cellStyle name="Normal 2 2 9 14 5" xfId="19826"/>
    <cellStyle name="Normal 2 2 9 14 5 2" xfId="19827"/>
    <cellStyle name="Normal 2 2 9 14 5 3" xfId="19828"/>
    <cellStyle name="Normal 2 2 9 14 5 4" xfId="19829"/>
    <cellStyle name="Normal 2 2 9 14 5 5" xfId="19830"/>
    <cellStyle name="Normal 2 2 9 14 6" xfId="19831"/>
    <cellStyle name="Normal 2 2 9 14 6 2" xfId="19832"/>
    <cellStyle name="Normal 2 2 9 14 6 3" xfId="19833"/>
    <cellStyle name="Normal 2 2 9 14 6 4" xfId="19834"/>
    <cellStyle name="Normal 2 2 9 14 6 5" xfId="19835"/>
    <cellStyle name="Normal 2 2 9 14 7" xfId="19836"/>
    <cellStyle name="Normal 2 2 9 14 7 2" xfId="19837"/>
    <cellStyle name="Normal 2 2 9 14 7 3" xfId="19838"/>
    <cellStyle name="Normal 2 2 9 14 7 4" xfId="19839"/>
    <cellStyle name="Normal 2 2 9 14 7 5" xfId="19840"/>
    <cellStyle name="Normal 2 2 9 14 8" xfId="19841"/>
    <cellStyle name="Normal 2 2 9 14 8 2" xfId="19842"/>
    <cellStyle name="Normal 2 2 9 14 8 3" xfId="19843"/>
    <cellStyle name="Normal 2 2 9 14 8 4" xfId="19844"/>
    <cellStyle name="Normal 2 2 9 14 8 5" xfId="19845"/>
    <cellStyle name="Normal 2 2 9 14 9" xfId="19846"/>
    <cellStyle name="Normal 2 2 9 15" xfId="19847"/>
    <cellStyle name="Normal 2 2 9 15 10" xfId="19848"/>
    <cellStyle name="Normal 2 2 9 15 11" xfId="19849"/>
    <cellStyle name="Normal 2 2 9 15 12" xfId="19850"/>
    <cellStyle name="Normal 2 2 9 15 13" xfId="19851"/>
    <cellStyle name="Normal 2 2 9 15 14" xfId="19852"/>
    <cellStyle name="Normal 2 2 9 15 2" xfId="19853"/>
    <cellStyle name="Normal 2 2 9 15 2 2" xfId="19854"/>
    <cellStyle name="Normal 2 2 9 15 2 3" xfId="19855"/>
    <cellStyle name="Normal 2 2 9 15 2 4" xfId="19856"/>
    <cellStyle name="Normal 2 2 9 15 2 5" xfId="19857"/>
    <cellStyle name="Normal 2 2 9 15 3" xfId="19858"/>
    <cellStyle name="Normal 2 2 9 15 3 2" xfId="19859"/>
    <cellStyle name="Normal 2 2 9 15 3 3" xfId="19860"/>
    <cellStyle name="Normal 2 2 9 15 3 4" xfId="19861"/>
    <cellStyle name="Normal 2 2 9 15 3 5" xfId="19862"/>
    <cellStyle name="Normal 2 2 9 15 4" xfId="19863"/>
    <cellStyle name="Normal 2 2 9 15 4 2" xfId="19864"/>
    <cellStyle name="Normal 2 2 9 15 4 3" xfId="19865"/>
    <cellStyle name="Normal 2 2 9 15 4 4" xfId="19866"/>
    <cellStyle name="Normal 2 2 9 15 4 5" xfId="19867"/>
    <cellStyle name="Normal 2 2 9 15 5" xfId="19868"/>
    <cellStyle name="Normal 2 2 9 15 5 2" xfId="19869"/>
    <cellStyle name="Normal 2 2 9 15 5 3" xfId="19870"/>
    <cellStyle name="Normal 2 2 9 15 5 4" xfId="19871"/>
    <cellStyle name="Normal 2 2 9 15 5 5" xfId="19872"/>
    <cellStyle name="Normal 2 2 9 15 6" xfId="19873"/>
    <cellStyle name="Normal 2 2 9 15 6 2" xfId="19874"/>
    <cellStyle name="Normal 2 2 9 15 6 3" xfId="19875"/>
    <cellStyle name="Normal 2 2 9 15 6 4" xfId="19876"/>
    <cellStyle name="Normal 2 2 9 15 6 5" xfId="19877"/>
    <cellStyle name="Normal 2 2 9 15 7" xfId="19878"/>
    <cellStyle name="Normal 2 2 9 15 7 2" xfId="19879"/>
    <cellStyle name="Normal 2 2 9 15 7 3" xfId="19880"/>
    <cellStyle name="Normal 2 2 9 15 7 4" xfId="19881"/>
    <cellStyle name="Normal 2 2 9 15 7 5" xfId="19882"/>
    <cellStyle name="Normal 2 2 9 15 8" xfId="19883"/>
    <cellStyle name="Normal 2 2 9 15 8 2" xfId="19884"/>
    <cellStyle name="Normal 2 2 9 15 8 3" xfId="19885"/>
    <cellStyle name="Normal 2 2 9 15 8 4" xfId="19886"/>
    <cellStyle name="Normal 2 2 9 15 8 5" xfId="19887"/>
    <cellStyle name="Normal 2 2 9 15 9" xfId="19888"/>
    <cellStyle name="Normal 2 2 9 16" xfId="19889"/>
    <cellStyle name="Normal 2 2 9 16 10" xfId="19890"/>
    <cellStyle name="Normal 2 2 9 16 11" xfId="19891"/>
    <cellStyle name="Normal 2 2 9 16 12" xfId="19892"/>
    <cellStyle name="Normal 2 2 9 16 13" xfId="19893"/>
    <cellStyle name="Normal 2 2 9 16 14" xfId="19894"/>
    <cellStyle name="Normal 2 2 9 16 2" xfId="19895"/>
    <cellStyle name="Normal 2 2 9 16 2 2" xfId="19896"/>
    <cellStyle name="Normal 2 2 9 16 2 3" xfId="19897"/>
    <cellStyle name="Normal 2 2 9 16 2 4" xfId="19898"/>
    <cellStyle name="Normal 2 2 9 16 2 5" xfId="19899"/>
    <cellStyle name="Normal 2 2 9 16 3" xfId="19900"/>
    <cellStyle name="Normal 2 2 9 16 3 2" xfId="19901"/>
    <cellStyle name="Normal 2 2 9 16 3 3" xfId="19902"/>
    <cellStyle name="Normal 2 2 9 16 3 4" xfId="19903"/>
    <cellStyle name="Normal 2 2 9 16 3 5" xfId="19904"/>
    <cellStyle name="Normal 2 2 9 16 4" xfId="19905"/>
    <cellStyle name="Normal 2 2 9 16 4 2" xfId="19906"/>
    <cellStyle name="Normal 2 2 9 16 4 3" xfId="19907"/>
    <cellStyle name="Normal 2 2 9 16 4 4" xfId="19908"/>
    <cellStyle name="Normal 2 2 9 16 4 5" xfId="19909"/>
    <cellStyle name="Normal 2 2 9 16 5" xfId="19910"/>
    <cellStyle name="Normal 2 2 9 16 5 2" xfId="19911"/>
    <cellStyle name="Normal 2 2 9 16 5 3" xfId="19912"/>
    <cellStyle name="Normal 2 2 9 16 5 4" xfId="19913"/>
    <cellStyle name="Normal 2 2 9 16 5 5" xfId="19914"/>
    <cellStyle name="Normal 2 2 9 16 6" xfId="19915"/>
    <cellStyle name="Normal 2 2 9 16 6 2" xfId="19916"/>
    <cellStyle name="Normal 2 2 9 16 6 3" xfId="19917"/>
    <cellStyle name="Normal 2 2 9 16 6 4" xfId="19918"/>
    <cellStyle name="Normal 2 2 9 16 6 5" xfId="19919"/>
    <cellStyle name="Normal 2 2 9 16 7" xfId="19920"/>
    <cellStyle name="Normal 2 2 9 16 7 2" xfId="19921"/>
    <cellStyle name="Normal 2 2 9 16 7 3" xfId="19922"/>
    <cellStyle name="Normal 2 2 9 16 7 4" xfId="19923"/>
    <cellStyle name="Normal 2 2 9 16 7 5" xfId="19924"/>
    <cellStyle name="Normal 2 2 9 16 8" xfId="19925"/>
    <cellStyle name="Normal 2 2 9 16 8 2" xfId="19926"/>
    <cellStyle name="Normal 2 2 9 16 8 3" xfId="19927"/>
    <cellStyle name="Normal 2 2 9 16 8 4" xfId="19928"/>
    <cellStyle name="Normal 2 2 9 16 8 5" xfId="19929"/>
    <cellStyle name="Normal 2 2 9 16 9" xfId="19930"/>
    <cellStyle name="Normal 2 2 9 17" xfId="19931"/>
    <cellStyle name="Normal 2 2 9 17 2" xfId="19932"/>
    <cellStyle name="Normal 2 2 9 17 3" xfId="19933"/>
    <cellStyle name="Normal 2 2 9 17 4" xfId="19934"/>
    <cellStyle name="Normal 2 2 9 17 5" xfId="19935"/>
    <cellStyle name="Normal 2 2 9 18" xfId="19936"/>
    <cellStyle name="Normal 2 2 9 18 2" xfId="19937"/>
    <cellStyle name="Normal 2 2 9 18 3" xfId="19938"/>
    <cellStyle name="Normal 2 2 9 18 4" xfId="19939"/>
    <cellStyle name="Normal 2 2 9 18 5" xfId="19940"/>
    <cellStyle name="Normal 2 2 9 19" xfId="19941"/>
    <cellStyle name="Normal 2 2 9 19 2" xfId="19942"/>
    <cellStyle name="Normal 2 2 9 19 3" xfId="19943"/>
    <cellStyle name="Normal 2 2 9 19 4" xfId="19944"/>
    <cellStyle name="Normal 2 2 9 19 5" xfId="19945"/>
    <cellStyle name="Normal 2 2 9 2" xfId="19946"/>
    <cellStyle name="Normal 2 2 9 2 10" xfId="19947"/>
    <cellStyle name="Normal 2 2 9 2 11" xfId="19948"/>
    <cellStyle name="Normal 2 2 9 2 12" xfId="19949"/>
    <cellStyle name="Normal 2 2 9 2 13" xfId="19950"/>
    <cellStyle name="Normal 2 2 9 2 14" xfId="19951"/>
    <cellStyle name="Normal 2 2 9 2 2" xfId="19952"/>
    <cellStyle name="Normal 2 2 9 2 2 2" xfId="19953"/>
    <cellStyle name="Normal 2 2 9 2 2 3" xfId="19954"/>
    <cellStyle name="Normal 2 2 9 2 2 4" xfId="19955"/>
    <cellStyle name="Normal 2 2 9 2 2 5" xfId="19956"/>
    <cellStyle name="Normal 2 2 9 2 3" xfId="19957"/>
    <cellStyle name="Normal 2 2 9 2 3 2" xfId="19958"/>
    <cellStyle name="Normal 2 2 9 2 3 3" xfId="19959"/>
    <cellStyle name="Normal 2 2 9 2 3 4" xfId="19960"/>
    <cellStyle name="Normal 2 2 9 2 3 5" xfId="19961"/>
    <cellStyle name="Normal 2 2 9 2 4" xfId="19962"/>
    <cellStyle name="Normal 2 2 9 2 4 2" xfId="19963"/>
    <cellStyle name="Normal 2 2 9 2 4 3" xfId="19964"/>
    <cellStyle name="Normal 2 2 9 2 4 4" xfId="19965"/>
    <cellStyle name="Normal 2 2 9 2 4 5" xfId="19966"/>
    <cellStyle name="Normal 2 2 9 2 5" xfId="19967"/>
    <cellStyle name="Normal 2 2 9 2 5 2" xfId="19968"/>
    <cellStyle name="Normal 2 2 9 2 5 3" xfId="19969"/>
    <cellStyle name="Normal 2 2 9 2 5 4" xfId="19970"/>
    <cellStyle name="Normal 2 2 9 2 5 5" xfId="19971"/>
    <cellStyle name="Normal 2 2 9 2 6" xfId="19972"/>
    <cellStyle name="Normal 2 2 9 2 6 2" xfId="19973"/>
    <cellStyle name="Normal 2 2 9 2 6 3" xfId="19974"/>
    <cellStyle name="Normal 2 2 9 2 6 4" xfId="19975"/>
    <cellStyle name="Normal 2 2 9 2 6 5" xfId="19976"/>
    <cellStyle name="Normal 2 2 9 2 7" xfId="19977"/>
    <cellStyle name="Normal 2 2 9 2 7 2" xfId="19978"/>
    <cellStyle name="Normal 2 2 9 2 7 3" xfId="19979"/>
    <cellStyle name="Normal 2 2 9 2 7 4" xfId="19980"/>
    <cellStyle name="Normal 2 2 9 2 7 5" xfId="19981"/>
    <cellStyle name="Normal 2 2 9 2 8" xfId="19982"/>
    <cellStyle name="Normal 2 2 9 2 8 2" xfId="19983"/>
    <cellStyle name="Normal 2 2 9 2 8 3" xfId="19984"/>
    <cellStyle name="Normal 2 2 9 2 8 4" xfId="19985"/>
    <cellStyle name="Normal 2 2 9 2 8 5" xfId="19986"/>
    <cellStyle name="Normal 2 2 9 2 9" xfId="19987"/>
    <cellStyle name="Normal 2 2 9 20" xfId="19988"/>
    <cellStyle name="Normal 2 2 9 20 2" xfId="19989"/>
    <cellStyle name="Normal 2 2 9 20 3" xfId="19990"/>
    <cellStyle name="Normal 2 2 9 20 4" xfId="19991"/>
    <cellStyle name="Normal 2 2 9 20 5" xfId="19992"/>
    <cellStyle name="Normal 2 2 9 21" xfId="19993"/>
    <cellStyle name="Normal 2 2 9 21 2" xfId="19994"/>
    <cellStyle name="Normal 2 2 9 21 3" xfId="19995"/>
    <cellStyle name="Normal 2 2 9 21 4" xfId="19996"/>
    <cellStyle name="Normal 2 2 9 21 5" xfId="19997"/>
    <cellStyle name="Normal 2 2 9 22" xfId="19998"/>
    <cellStyle name="Normal 2 2 9 22 2" xfId="19999"/>
    <cellStyle name="Normal 2 2 9 22 3" xfId="20000"/>
    <cellStyle name="Normal 2 2 9 22 4" xfId="20001"/>
    <cellStyle name="Normal 2 2 9 22 5" xfId="20002"/>
    <cellStyle name="Normal 2 2 9 23" xfId="20003"/>
    <cellStyle name="Normal 2 2 9 23 2" xfId="20004"/>
    <cellStyle name="Normal 2 2 9 23 3" xfId="20005"/>
    <cellStyle name="Normal 2 2 9 23 4" xfId="20006"/>
    <cellStyle name="Normal 2 2 9 23 5" xfId="20007"/>
    <cellStyle name="Normal 2 2 9 24" xfId="20008"/>
    <cellStyle name="Normal 2 2 9 25" xfId="20009"/>
    <cellStyle name="Normal 2 2 9 26" xfId="20010"/>
    <cellStyle name="Normal 2 2 9 27" xfId="20011"/>
    <cellStyle name="Normal 2 2 9 28" xfId="20012"/>
    <cellStyle name="Normal 2 2 9 29" xfId="20013"/>
    <cellStyle name="Normal 2 2 9 3" xfId="20014"/>
    <cellStyle name="Normal 2 2 9 3 10" xfId="20015"/>
    <cellStyle name="Normal 2 2 9 3 11" xfId="20016"/>
    <cellStyle name="Normal 2 2 9 3 12" xfId="20017"/>
    <cellStyle name="Normal 2 2 9 3 13" xfId="20018"/>
    <cellStyle name="Normal 2 2 9 3 14" xfId="20019"/>
    <cellStyle name="Normal 2 2 9 3 2" xfId="20020"/>
    <cellStyle name="Normal 2 2 9 3 2 2" xfId="20021"/>
    <cellStyle name="Normal 2 2 9 3 2 3" xfId="20022"/>
    <cellStyle name="Normal 2 2 9 3 2 4" xfId="20023"/>
    <cellStyle name="Normal 2 2 9 3 2 5" xfId="20024"/>
    <cellStyle name="Normal 2 2 9 3 3" xfId="20025"/>
    <cellStyle name="Normal 2 2 9 3 3 2" xfId="20026"/>
    <cellStyle name="Normal 2 2 9 3 3 3" xfId="20027"/>
    <cellStyle name="Normal 2 2 9 3 3 4" xfId="20028"/>
    <cellStyle name="Normal 2 2 9 3 3 5" xfId="20029"/>
    <cellStyle name="Normal 2 2 9 3 4" xfId="20030"/>
    <cellStyle name="Normal 2 2 9 3 4 2" xfId="20031"/>
    <cellStyle name="Normal 2 2 9 3 4 3" xfId="20032"/>
    <cellStyle name="Normal 2 2 9 3 4 4" xfId="20033"/>
    <cellStyle name="Normal 2 2 9 3 4 5" xfId="20034"/>
    <cellStyle name="Normal 2 2 9 3 5" xfId="20035"/>
    <cellStyle name="Normal 2 2 9 3 5 2" xfId="20036"/>
    <cellStyle name="Normal 2 2 9 3 5 3" xfId="20037"/>
    <cellStyle name="Normal 2 2 9 3 5 4" xfId="20038"/>
    <cellStyle name="Normal 2 2 9 3 5 5" xfId="20039"/>
    <cellStyle name="Normal 2 2 9 3 6" xfId="20040"/>
    <cellStyle name="Normal 2 2 9 3 6 2" xfId="20041"/>
    <cellStyle name="Normal 2 2 9 3 6 3" xfId="20042"/>
    <cellStyle name="Normal 2 2 9 3 6 4" xfId="20043"/>
    <cellStyle name="Normal 2 2 9 3 6 5" xfId="20044"/>
    <cellStyle name="Normal 2 2 9 3 7" xfId="20045"/>
    <cellStyle name="Normal 2 2 9 3 7 2" xfId="20046"/>
    <cellStyle name="Normal 2 2 9 3 7 3" xfId="20047"/>
    <cellStyle name="Normal 2 2 9 3 7 4" xfId="20048"/>
    <cellStyle name="Normal 2 2 9 3 7 5" xfId="20049"/>
    <cellStyle name="Normal 2 2 9 3 8" xfId="20050"/>
    <cellStyle name="Normal 2 2 9 3 8 2" xfId="20051"/>
    <cellStyle name="Normal 2 2 9 3 8 3" xfId="20052"/>
    <cellStyle name="Normal 2 2 9 3 8 4" xfId="20053"/>
    <cellStyle name="Normal 2 2 9 3 8 5" xfId="20054"/>
    <cellStyle name="Normal 2 2 9 3 9" xfId="20055"/>
    <cellStyle name="Normal 2 2 9 4" xfId="20056"/>
    <cellStyle name="Normal 2 2 9 4 10" xfId="20057"/>
    <cellStyle name="Normal 2 2 9 4 11" xfId="20058"/>
    <cellStyle name="Normal 2 2 9 4 12" xfId="20059"/>
    <cellStyle name="Normal 2 2 9 4 13" xfId="20060"/>
    <cellStyle name="Normal 2 2 9 4 14" xfId="20061"/>
    <cellStyle name="Normal 2 2 9 4 2" xfId="20062"/>
    <cellStyle name="Normal 2 2 9 4 2 2" xfId="20063"/>
    <cellStyle name="Normal 2 2 9 4 2 3" xfId="20064"/>
    <cellStyle name="Normal 2 2 9 4 2 4" xfId="20065"/>
    <cellStyle name="Normal 2 2 9 4 2 5" xfId="20066"/>
    <cellStyle name="Normal 2 2 9 4 3" xfId="20067"/>
    <cellStyle name="Normal 2 2 9 4 3 2" xfId="20068"/>
    <cellStyle name="Normal 2 2 9 4 3 3" xfId="20069"/>
    <cellStyle name="Normal 2 2 9 4 3 4" xfId="20070"/>
    <cellStyle name="Normal 2 2 9 4 3 5" xfId="20071"/>
    <cellStyle name="Normal 2 2 9 4 4" xfId="20072"/>
    <cellStyle name="Normal 2 2 9 4 4 2" xfId="20073"/>
    <cellStyle name="Normal 2 2 9 4 4 3" xfId="20074"/>
    <cellStyle name="Normal 2 2 9 4 4 4" xfId="20075"/>
    <cellStyle name="Normal 2 2 9 4 4 5" xfId="20076"/>
    <cellStyle name="Normal 2 2 9 4 5" xfId="20077"/>
    <cellStyle name="Normal 2 2 9 4 5 2" xfId="20078"/>
    <cellStyle name="Normal 2 2 9 4 5 3" xfId="20079"/>
    <cellStyle name="Normal 2 2 9 4 5 4" xfId="20080"/>
    <cellStyle name="Normal 2 2 9 4 5 5" xfId="20081"/>
    <cellStyle name="Normal 2 2 9 4 6" xfId="20082"/>
    <cellStyle name="Normal 2 2 9 4 6 2" xfId="20083"/>
    <cellStyle name="Normal 2 2 9 4 6 3" xfId="20084"/>
    <cellStyle name="Normal 2 2 9 4 6 4" xfId="20085"/>
    <cellStyle name="Normal 2 2 9 4 6 5" xfId="20086"/>
    <cellStyle name="Normal 2 2 9 4 7" xfId="20087"/>
    <cellStyle name="Normal 2 2 9 4 7 2" xfId="20088"/>
    <cellStyle name="Normal 2 2 9 4 7 3" xfId="20089"/>
    <cellStyle name="Normal 2 2 9 4 7 4" xfId="20090"/>
    <cellStyle name="Normal 2 2 9 4 7 5" xfId="20091"/>
    <cellStyle name="Normal 2 2 9 4 8" xfId="20092"/>
    <cellStyle name="Normal 2 2 9 4 8 2" xfId="20093"/>
    <cellStyle name="Normal 2 2 9 4 8 3" xfId="20094"/>
    <cellStyle name="Normal 2 2 9 4 8 4" xfId="20095"/>
    <cellStyle name="Normal 2 2 9 4 8 5" xfId="20096"/>
    <cellStyle name="Normal 2 2 9 4 9" xfId="20097"/>
    <cellStyle name="Normal 2 2 9 5" xfId="20098"/>
    <cellStyle name="Normal 2 2 9 5 10" xfId="20099"/>
    <cellStyle name="Normal 2 2 9 5 11" xfId="20100"/>
    <cellStyle name="Normal 2 2 9 5 12" xfId="20101"/>
    <cellStyle name="Normal 2 2 9 5 13" xfId="20102"/>
    <cellStyle name="Normal 2 2 9 5 14" xfId="20103"/>
    <cellStyle name="Normal 2 2 9 5 2" xfId="20104"/>
    <cellStyle name="Normal 2 2 9 5 2 2" xfId="20105"/>
    <cellStyle name="Normal 2 2 9 5 2 3" xfId="20106"/>
    <cellStyle name="Normal 2 2 9 5 2 4" xfId="20107"/>
    <cellStyle name="Normal 2 2 9 5 2 5" xfId="20108"/>
    <cellStyle name="Normal 2 2 9 5 3" xfId="20109"/>
    <cellStyle name="Normal 2 2 9 5 3 2" xfId="20110"/>
    <cellStyle name="Normal 2 2 9 5 3 3" xfId="20111"/>
    <cellStyle name="Normal 2 2 9 5 3 4" xfId="20112"/>
    <cellStyle name="Normal 2 2 9 5 3 5" xfId="20113"/>
    <cellStyle name="Normal 2 2 9 5 4" xfId="20114"/>
    <cellStyle name="Normal 2 2 9 5 4 2" xfId="20115"/>
    <cellStyle name="Normal 2 2 9 5 4 3" xfId="20116"/>
    <cellStyle name="Normal 2 2 9 5 4 4" xfId="20117"/>
    <cellStyle name="Normal 2 2 9 5 4 5" xfId="20118"/>
    <cellStyle name="Normal 2 2 9 5 5" xfId="20119"/>
    <cellStyle name="Normal 2 2 9 5 5 2" xfId="20120"/>
    <cellStyle name="Normal 2 2 9 5 5 3" xfId="20121"/>
    <cellStyle name="Normal 2 2 9 5 5 4" xfId="20122"/>
    <cellStyle name="Normal 2 2 9 5 5 5" xfId="20123"/>
    <cellStyle name="Normal 2 2 9 5 6" xfId="20124"/>
    <cellStyle name="Normal 2 2 9 5 6 2" xfId="20125"/>
    <cellStyle name="Normal 2 2 9 5 6 3" xfId="20126"/>
    <cellStyle name="Normal 2 2 9 5 6 4" xfId="20127"/>
    <cellStyle name="Normal 2 2 9 5 6 5" xfId="20128"/>
    <cellStyle name="Normal 2 2 9 5 7" xfId="20129"/>
    <cellStyle name="Normal 2 2 9 5 7 2" xfId="20130"/>
    <cellStyle name="Normal 2 2 9 5 7 3" xfId="20131"/>
    <cellStyle name="Normal 2 2 9 5 7 4" xfId="20132"/>
    <cellStyle name="Normal 2 2 9 5 7 5" xfId="20133"/>
    <cellStyle name="Normal 2 2 9 5 8" xfId="20134"/>
    <cellStyle name="Normal 2 2 9 5 8 2" xfId="20135"/>
    <cellStyle name="Normal 2 2 9 5 8 3" xfId="20136"/>
    <cellStyle name="Normal 2 2 9 5 8 4" xfId="20137"/>
    <cellStyle name="Normal 2 2 9 5 8 5" xfId="20138"/>
    <cellStyle name="Normal 2 2 9 5 9" xfId="20139"/>
    <cellStyle name="Normal 2 2 9 6" xfId="20140"/>
    <cellStyle name="Normal 2 2 9 6 10" xfId="20141"/>
    <cellStyle name="Normal 2 2 9 6 11" xfId="20142"/>
    <cellStyle name="Normal 2 2 9 6 12" xfId="20143"/>
    <cellStyle name="Normal 2 2 9 6 13" xfId="20144"/>
    <cellStyle name="Normal 2 2 9 6 14" xfId="20145"/>
    <cellStyle name="Normal 2 2 9 6 2" xfId="20146"/>
    <cellStyle name="Normal 2 2 9 6 2 2" xfId="20147"/>
    <cellStyle name="Normal 2 2 9 6 2 3" xfId="20148"/>
    <cellStyle name="Normal 2 2 9 6 2 4" xfId="20149"/>
    <cellStyle name="Normal 2 2 9 6 2 5" xfId="20150"/>
    <cellStyle name="Normal 2 2 9 6 3" xfId="20151"/>
    <cellStyle name="Normal 2 2 9 6 3 2" xfId="20152"/>
    <cellStyle name="Normal 2 2 9 6 3 3" xfId="20153"/>
    <cellStyle name="Normal 2 2 9 6 3 4" xfId="20154"/>
    <cellStyle name="Normal 2 2 9 6 3 5" xfId="20155"/>
    <cellStyle name="Normal 2 2 9 6 4" xfId="20156"/>
    <cellStyle name="Normal 2 2 9 6 4 2" xfId="20157"/>
    <cellStyle name="Normal 2 2 9 6 4 3" xfId="20158"/>
    <cellStyle name="Normal 2 2 9 6 4 4" xfId="20159"/>
    <cellStyle name="Normal 2 2 9 6 4 5" xfId="20160"/>
    <cellStyle name="Normal 2 2 9 6 5" xfId="20161"/>
    <cellStyle name="Normal 2 2 9 6 5 2" xfId="20162"/>
    <cellStyle name="Normal 2 2 9 6 5 3" xfId="20163"/>
    <cellStyle name="Normal 2 2 9 6 5 4" xfId="20164"/>
    <cellStyle name="Normal 2 2 9 6 5 5" xfId="20165"/>
    <cellStyle name="Normal 2 2 9 6 6" xfId="20166"/>
    <cellStyle name="Normal 2 2 9 6 6 2" xfId="20167"/>
    <cellStyle name="Normal 2 2 9 6 6 3" xfId="20168"/>
    <cellStyle name="Normal 2 2 9 6 6 4" xfId="20169"/>
    <cellStyle name="Normal 2 2 9 6 6 5" xfId="20170"/>
    <cellStyle name="Normal 2 2 9 6 7" xfId="20171"/>
    <cellStyle name="Normal 2 2 9 6 7 2" xfId="20172"/>
    <cellStyle name="Normal 2 2 9 6 7 3" xfId="20173"/>
    <cellStyle name="Normal 2 2 9 6 7 4" xfId="20174"/>
    <cellStyle name="Normal 2 2 9 6 7 5" xfId="20175"/>
    <cellStyle name="Normal 2 2 9 6 8" xfId="20176"/>
    <cellStyle name="Normal 2 2 9 6 8 2" xfId="20177"/>
    <cellStyle name="Normal 2 2 9 6 8 3" xfId="20178"/>
    <cellStyle name="Normal 2 2 9 6 8 4" xfId="20179"/>
    <cellStyle name="Normal 2 2 9 6 8 5" xfId="20180"/>
    <cellStyle name="Normal 2 2 9 6 9" xfId="20181"/>
    <cellStyle name="Normal 2 2 9 7" xfId="20182"/>
    <cellStyle name="Normal 2 2 9 7 10" xfId="20183"/>
    <cellStyle name="Normal 2 2 9 7 11" xfId="20184"/>
    <cellStyle name="Normal 2 2 9 7 12" xfId="20185"/>
    <cellStyle name="Normal 2 2 9 7 13" xfId="20186"/>
    <cellStyle name="Normal 2 2 9 7 14" xfId="20187"/>
    <cellStyle name="Normal 2 2 9 7 2" xfId="20188"/>
    <cellStyle name="Normal 2 2 9 7 2 2" xfId="20189"/>
    <cellStyle name="Normal 2 2 9 7 2 3" xfId="20190"/>
    <cellStyle name="Normal 2 2 9 7 2 4" xfId="20191"/>
    <cellStyle name="Normal 2 2 9 7 2 5" xfId="20192"/>
    <cellStyle name="Normal 2 2 9 7 3" xfId="20193"/>
    <cellStyle name="Normal 2 2 9 7 3 2" xfId="20194"/>
    <cellStyle name="Normal 2 2 9 7 3 3" xfId="20195"/>
    <cellStyle name="Normal 2 2 9 7 3 4" xfId="20196"/>
    <cellStyle name="Normal 2 2 9 7 3 5" xfId="20197"/>
    <cellStyle name="Normal 2 2 9 7 4" xfId="20198"/>
    <cellStyle name="Normal 2 2 9 7 4 2" xfId="20199"/>
    <cellStyle name="Normal 2 2 9 7 4 3" xfId="20200"/>
    <cellStyle name="Normal 2 2 9 7 4 4" xfId="20201"/>
    <cellStyle name="Normal 2 2 9 7 4 5" xfId="20202"/>
    <cellStyle name="Normal 2 2 9 7 5" xfId="20203"/>
    <cellStyle name="Normal 2 2 9 7 5 2" xfId="20204"/>
    <cellStyle name="Normal 2 2 9 7 5 3" xfId="20205"/>
    <cellStyle name="Normal 2 2 9 7 5 4" xfId="20206"/>
    <cellStyle name="Normal 2 2 9 7 5 5" xfId="20207"/>
    <cellStyle name="Normal 2 2 9 7 6" xfId="20208"/>
    <cellStyle name="Normal 2 2 9 7 6 2" xfId="20209"/>
    <cellStyle name="Normal 2 2 9 7 6 3" xfId="20210"/>
    <cellStyle name="Normal 2 2 9 7 6 4" xfId="20211"/>
    <cellStyle name="Normal 2 2 9 7 6 5" xfId="20212"/>
    <cellStyle name="Normal 2 2 9 7 7" xfId="20213"/>
    <cellStyle name="Normal 2 2 9 7 7 2" xfId="20214"/>
    <cellStyle name="Normal 2 2 9 7 7 3" xfId="20215"/>
    <cellStyle name="Normal 2 2 9 7 7 4" xfId="20216"/>
    <cellStyle name="Normal 2 2 9 7 7 5" xfId="20217"/>
    <cellStyle name="Normal 2 2 9 7 8" xfId="20218"/>
    <cellStyle name="Normal 2 2 9 7 8 2" xfId="20219"/>
    <cellStyle name="Normal 2 2 9 7 8 3" xfId="20220"/>
    <cellStyle name="Normal 2 2 9 7 8 4" xfId="20221"/>
    <cellStyle name="Normal 2 2 9 7 8 5" xfId="20222"/>
    <cellStyle name="Normal 2 2 9 7 9" xfId="20223"/>
    <cellStyle name="Normal 2 2 9 8" xfId="20224"/>
    <cellStyle name="Normal 2 2 9 8 10" xfId="20225"/>
    <cellStyle name="Normal 2 2 9 8 11" xfId="20226"/>
    <cellStyle name="Normal 2 2 9 8 12" xfId="20227"/>
    <cellStyle name="Normal 2 2 9 8 13" xfId="20228"/>
    <cellStyle name="Normal 2 2 9 8 14" xfId="20229"/>
    <cellStyle name="Normal 2 2 9 8 2" xfId="20230"/>
    <cellStyle name="Normal 2 2 9 8 2 2" xfId="20231"/>
    <cellStyle name="Normal 2 2 9 8 2 3" xfId="20232"/>
    <cellStyle name="Normal 2 2 9 8 2 4" xfId="20233"/>
    <cellStyle name="Normal 2 2 9 8 2 5" xfId="20234"/>
    <cellStyle name="Normal 2 2 9 8 3" xfId="20235"/>
    <cellStyle name="Normal 2 2 9 8 3 2" xfId="20236"/>
    <cellStyle name="Normal 2 2 9 8 3 3" xfId="20237"/>
    <cellStyle name="Normal 2 2 9 8 3 4" xfId="20238"/>
    <cellStyle name="Normal 2 2 9 8 3 5" xfId="20239"/>
    <cellStyle name="Normal 2 2 9 8 4" xfId="20240"/>
    <cellStyle name="Normal 2 2 9 8 4 2" xfId="20241"/>
    <cellStyle name="Normal 2 2 9 8 4 3" xfId="20242"/>
    <cellStyle name="Normal 2 2 9 8 4 4" xfId="20243"/>
    <cellStyle name="Normal 2 2 9 8 4 5" xfId="20244"/>
    <cellStyle name="Normal 2 2 9 8 5" xfId="20245"/>
    <cellStyle name="Normal 2 2 9 8 5 2" xfId="20246"/>
    <cellStyle name="Normal 2 2 9 8 5 3" xfId="20247"/>
    <cellStyle name="Normal 2 2 9 8 5 4" xfId="20248"/>
    <cellStyle name="Normal 2 2 9 8 5 5" xfId="20249"/>
    <cellStyle name="Normal 2 2 9 8 6" xfId="20250"/>
    <cellStyle name="Normal 2 2 9 8 6 2" xfId="20251"/>
    <cellStyle name="Normal 2 2 9 8 6 3" xfId="20252"/>
    <cellStyle name="Normal 2 2 9 8 6 4" xfId="20253"/>
    <cellStyle name="Normal 2 2 9 8 6 5" xfId="20254"/>
    <cellStyle name="Normal 2 2 9 8 7" xfId="20255"/>
    <cellStyle name="Normal 2 2 9 8 7 2" xfId="20256"/>
    <cellStyle name="Normal 2 2 9 8 7 3" xfId="20257"/>
    <cellStyle name="Normal 2 2 9 8 7 4" xfId="20258"/>
    <cellStyle name="Normal 2 2 9 8 7 5" xfId="20259"/>
    <cellStyle name="Normal 2 2 9 8 8" xfId="20260"/>
    <cellStyle name="Normal 2 2 9 8 8 2" xfId="20261"/>
    <cellStyle name="Normal 2 2 9 8 8 3" xfId="20262"/>
    <cellStyle name="Normal 2 2 9 8 8 4" xfId="20263"/>
    <cellStyle name="Normal 2 2 9 8 8 5" xfId="20264"/>
    <cellStyle name="Normal 2 2 9 8 9" xfId="20265"/>
    <cellStyle name="Normal 2 2 9 9" xfId="20266"/>
    <cellStyle name="Normal 2 2 9 9 10" xfId="20267"/>
    <cellStyle name="Normal 2 2 9 9 11" xfId="20268"/>
    <cellStyle name="Normal 2 2 9 9 12" xfId="20269"/>
    <cellStyle name="Normal 2 2 9 9 13" xfId="20270"/>
    <cellStyle name="Normal 2 2 9 9 14" xfId="20271"/>
    <cellStyle name="Normal 2 2 9 9 2" xfId="20272"/>
    <cellStyle name="Normal 2 2 9 9 2 2" xfId="20273"/>
    <cellStyle name="Normal 2 2 9 9 2 3" xfId="20274"/>
    <cellStyle name="Normal 2 2 9 9 2 4" xfId="20275"/>
    <cellStyle name="Normal 2 2 9 9 2 5" xfId="20276"/>
    <cellStyle name="Normal 2 2 9 9 3" xfId="20277"/>
    <cellStyle name="Normal 2 2 9 9 3 2" xfId="20278"/>
    <cellStyle name="Normal 2 2 9 9 3 3" xfId="20279"/>
    <cellStyle name="Normal 2 2 9 9 3 4" xfId="20280"/>
    <cellStyle name="Normal 2 2 9 9 3 5" xfId="20281"/>
    <cellStyle name="Normal 2 2 9 9 4" xfId="20282"/>
    <cellStyle name="Normal 2 2 9 9 4 2" xfId="20283"/>
    <cellStyle name="Normal 2 2 9 9 4 3" xfId="20284"/>
    <cellStyle name="Normal 2 2 9 9 4 4" xfId="20285"/>
    <cellStyle name="Normal 2 2 9 9 4 5" xfId="20286"/>
    <cellStyle name="Normal 2 2 9 9 5" xfId="20287"/>
    <cellStyle name="Normal 2 2 9 9 5 2" xfId="20288"/>
    <cellStyle name="Normal 2 2 9 9 5 3" xfId="20289"/>
    <cellStyle name="Normal 2 2 9 9 5 4" xfId="20290"/>
    <cellStyle name="Normal 2 2 9 9 5 5" xfId="20291"/>
    <cellStyle name="Normal 2 2 9 9 6" xfId="20292"/>
    <cellStyle name="Normal 2 2 9 9 6 2" xfId="20293"/>
    <cellStyle name="Normal 2 2 9 9 6 3" xfId="20294"/>
    <cellStyle name="Normal 2 2 9 9 6 4" xfId="20295"/>
    <cellStyle name="Normal 2 2 9 9 6 5" xfId="20296"/>
    <cellStyle name="Normal 2 2 9 9 7" xfId="20297"/>
    <cellStyle name="Normal 2 2 9 9 7 2" xfId="20298"/>
    <cellStyle name="Normal 2 2 9 9 7 3" xfId="20299"/>
    <cellStyle name="Normal 2 2 9 9 7 4" xfId="20300"/>
    <cellStyle name="Normal 2 2 9 9 7 5" xfId="20301"/>
    <cellStyle name="Normal 2 2 9 9 8" xfId="20302"/>
    <cellStyle name="Normal 2 2 9 9 8 2" xfId="20303"/>
    <cellStyle name="Normal 2 2 9 9 8 3" xfId="20304"/>
    <cellStyle name="Normal 2 2 9 9 8 4" xfId="20305"/>
    <cellStyle name="Normal 2 2 9 9 8 5" xfId="20306"/>
    <cellStyle name="Normal 2 2 9 9 9" xfId="20307"/>
    <cellStyle name="Normal 2 20" xfId="20308"/>
    <cellStyle name="Normal 2 20 10" xfId="20309"/>
    <cellStyle name="Normal 2 20 11" xfId="20310"/>
    <cellStyle name="Normal 2 20 12" xfId="20311"/>
    <cellStyle name="Normal 2 20 13" xfId="20312"/>
    <cellStyle name="Normal 2 20 14" xfId="20313"/>
    <cellStyle name="Normal 2 20 2" xfId="20314"/>
    <cellStyle name="Normal 2 20 2 2" xfId="20315"/>
    <cellStyle name="Normal 2 20 2 3" xfId="20316"/>
    <cellStyle name="Normal 2 20 2 4" xfId="20317"/>
    <cellStyle name="Normal 2 20 2 5" xfId="20318"/>
    <cellStyle name="Normal 2 20 3" xfId="20319"/>
    <cellStyle name="Normal 2 20 3 2" xfId="20320"/>
    <cellStyle name="Normal 2 20 3 3" xfId="20321"/>
    <cellStyle name="Normal 2 20 3 4" xfId="20322"/>
    <cellStyle name="Normal 2 20 3 5" xfId="20323"/>
    <cellStyle name="Normal 2 20 4" xfId="20324"/>
    <cellStyle name="Normal 2 20 4 2" xfId="20325"/>
    <cellStyle name="Normal 2 20 4 3" xfId="20326"/>
    <cellStyle name="Normal 2 20 4 4" xfId="20327"/>
    <cellStyle name="Normal 2 20 4 5" xfId="20328"/>
    <cellStyle name="Normal 2 20 5" xfId="20329"/>
    <cellStyle name="Normal 2 20 5 2" xfId="20330"/>
    <cellStyle name="Normal 2 20 5 3" xfId="20331"/>
    <cellStyle name="Normal 2 20 5 4" xfId="20332"/>
    <cellStyle name="Normal 2 20 5 5" xfId="20333"/>
    <cellStyle name="Normal 2 20 6" xfId="20334"/>
    <cellStyle name="Normal 2 20 6 2" xfId="20335"/>
    <cellStyle name="Normal 2 20 6 3" xfId="20336"/>
    <cellStyle name="Normal 2 20 6 4" xfId="20337"/>
    <cellStyle name="Normal 2 20 6 5" xfId="20338"/>
    <cellStyle name="Normal 2 20 7" xfId="20339"/>
    <cellStyle name="Normal 2 20 7 2" xfId="20340"/>
    <cellStyle name="Normal 2 20 7 3" xfId="20341"/>
    <cellStyle name="Normal 2 20 7 4" xfId="20342"/>
    <cellStyle name="Normal 2 20 7 5" xfId="20343"/>
    <cellStyle name="Normal 2 20 8" xfId="20344"/>
    <cellStyle name="Normal 2 20 8 2" xfId="20345"/>
    <cellStyle name="Normal 2 20 8 3" xfId="20346"/>
    <cellStyle name="Normal 2 20 8 4" xfId="20347"/>
    <cellStyle name="Normal 2 20 8 5" xfId="20348"/>
    <cellStyle name="Normal 2 20 9" xfId="20349"/>
    <cellStyle name="Normal 2 21" xfId="20350"/>
    <cellStyle name="Normal 2 21 10" xfId="20351"/>
    <cellStyle name="Normal 2 21 11" xfId="20352"/>
    <cellStyle name="Normal 2 21 12" xfId="20353"/>
    <cellStyle name="Normal 2 21 13" xfId="20354"/>
    <cellStyle name="Normal 2 21 14" xfId="20355"/>
    <cellStyle name="Normal 2 21 2" xfId="20356"/>
    <cellStyle name="Normal 2 21 2 2" xfId="20357"/>
    <cellStyle name="Normal 2 21 2 3" xfId="20358"/>
    <cellStyle name="Normal 2 21 2 4" xfId="20359"/>
    <cellStyle name="Normal 2 21 2 5" xfId="20360"/>
    <cellStyle name="Normal 2 21 3" xfId="20361"/>
    <cellStyle name="Normal 2 21 3 2" xfId="20362"/>
    <cellStyle name="Normal 2 21 3 3" xfId="20363"/>
    <cellStyle name="Normal 2 21 3 4" xfId="20364"/>
    <cellStyle name="Normal 2 21 3 5" xfId="20365"/>
    <cellStyle name="Normal 2 21 4" xfId="20366"/>
    <cellStyle name="Normal 2 21 4 2" xfId="20367"/>
    <cellStyle name="Normal 2 21 4 3" xfId="20368"/>
    <cellStyle name="Normal 2 21 4 4" xfId="20369"/>
    <cellStyle name="Normal 2 21 4 5" xfId="20370"/>
    <cellStyle name="Normal 2 21 5" xfId="20371"/>
    <cellStyle name="Normal 2 21 5 2" xfId="20372"/>
    <cellStyle name="Normal 2 21 5 3" xfId="20373"/>
    <cellStyle name="Normal 2 21 5 4" xfId="20374"/>
    <cellStyle name="Normal 2 21 5 5" xfId="20375"/>
    <cellStyle name="Normal 2 21 6" xfId="20376"/>
    <cellStyle name="Normal 2 21 6 2" xfId="20377"/>
    <cellStyle name="Normal 2 21 6 3" xfId="20378"/>
    <cellStyle name="Normal 2 21 6 4" xfId="20379"/>
    <cellStyle name="Normal 2 21 6 5" xfId="20380"/>
    <cellStyle name="Normal 2 21 7" xfId="20381"/>
    <cellStyle name="Normal 2 21 7 2" xfId="20382"/>
    <cellStyle name="Normal 2 21 7 3" xfId="20383"/>
    <cellStyle name="Normal 2 21 7 4" xfId="20384"/>
    <cellStyle name="Normal 2 21 7 5" xfId="20385"/>
    <cellStyle name="Normal 2 21 8" xfId="20386"/>
    <cellStyle name="Normal 2 21 8 2" xfId="20387"/>
    <cellStyle name="Normal 2 21 8 3" xfId="20388"/>
    <cellStyle name="Normal 2 21 8 4" xfId="20389"/>
    <cellStyle name="Normal 2 21 8 5" xfId="20390"/>
    <cellStyle name="Normal 2 21 9" xfId="20391"/>
    <cellStyle name="Normal 2 22" xfId="20392"/>
    <cellStyle name="Normal 2 22 10" xfId="20393"/>
    <cellStyle name="Normal 2 22 11" xfId="20394"/>
    <cellStyle name="Normal 2 22 12" xfId="20395"/>
    <cellStyle name="Normal 2 22 13" xfId="20396"/>
    <cellStyle name="Normal 2 22 14" xfId="20397"/>
    <cellStyle name="Normal 2 22 2" xfId="20398"/>
    <cellStyle name="Normal 2 22 2 2" xfId="20399"/>
    <cellStyle name="Normal 2 22 2 3" xfId="20400"/>
    <cellStyle name="Normal 2 22 2 4" xfId="20401"/>
    <cellStyle name="Normal 2 22 2 5" xfId="20402"/>
    <cellStyle name="Normal 2 22 3" xfId="20403"/>
    <cellStyle name="Normal 2 22 3 2" xfId="20404"/>
    <cellStyle name="Normal 2 22 3 3" xfId="20405"/>
    <cellStyle name="Normal 2 22 3 4" xfId="20406"/>
    <cellStyle name="Normal 2 22 3 5" xfId="20407"/>
    <cellStyle name="Normal 2 22 4" xfId="20408"/>
    <cellStyle name="Normal 2 22 4 2" xfId="20409"/>
    <cellStyle name="Normal 2 22 4 3" xfId="20410"/>
    <cellStyle name="Normal 2 22 4 4" xfId="20411"/>
    <cellStyle name="Normal 2 22 4 5" xfId="20412"/>
    <cellStyle name="Normal 2 22 5" xfId="20413"/>
    <cellStyle name="Normal 2 22 5 2" xfId="20414"/>
    <cellStyle name="Normal 2 22 5 3" xfId="20415"/>
    <cellStyle name="Normal 2 22 5 4" xfId="20416"/>
    <cellStyle name="Normal 2 22 5 5" xfId="20417"/>
    <cellStyle name="Normal 2 22 6" xfId="20418"/>
    <cellStyle name="Normal 2 22 6 2" xfId="20419"/>
    <cellStyle name="Normal 2 22 6 3" xfId="20420"/>
    <cellStyle name="Normal 2 22 6 4" xfId="20421"/>
    <cellStyle name="Normal 2 22 6 5" xfId="20422"/>
    <cellStyle name="Normal 2 22 7" xfId="20423"/>
    <cellStyle name="Normal 2 22 7 2" xfId="20424"/>
    <cellStyle name="Normal 2 22 7 3" xfId="20425"/>
    <cellStyle name="Normal 2 22 7 4" xfId="20426"/>
    <cellStyle name="Normal 2 22 7 5" xfId="20427"/>
    <cellStyle name="Normal 2 22 8" xfId="20428"/>
    <cellStyle name="Normal 2 22 8 2" xfId="20429"/>
    <cellStyle name="Normal 2 22 8 3" xfId="20430"/>
    <cellStyle name="Normal 2 22 8 4" xfId="20431"/>
    <cellStyle name="Normal 2 22 8 5" xfId="20432"/>
    <cellStyle name="Normal 2 22 9" xfId="20433"/>
    <cellStyle name="Normal 2 23" xfId="20434"/>
    <cellStyle name="Normal 2 23 10" xfId="20435"/>
    <cellStyle name="Normal 2 23 11" xfId="20436"/>
    <cellStyle name="Normal 2 23 12" xfId="20437"/>
    <cellStyle name="Normal 2 23 13" xfId="20438"/>
    <cellStyle name="Normal 2 23 14" xfId="20439"/>
    <cellStyle name="Normal 2 23 2" xfId="20440"/>
    <cellStyle name="Normal 2 23 2 2" xfId="20441"/>
    <cellStyle name="Normal 2 23 2 3" xfId="20442"/>
    <cellStyle name="Normal 2 23 2 4" xfId="20443"/>
    <cellStyle name="Normal 2 23 2 5" xfId="20444"/>
    <cellStyle name="Normal 2 23 3" xfId="20445"/>
    <cellStyle name="Normal 2 23 3 2" xfId="20446"/>
    <cellStyle name="Normal 2 23 3 3" xfId="20447"/>
    <cellStyle name="Normal 2 23 3 4" xfId="20448"/>
    <cellStyle name="Normal 2 23 3 5" xfId="20449"/>
    <cellStyle name="Normal 2 23 4" xfId="20450"/>
    <cellStyle name="Normal 2 23 4 2" xfId="20451"/>
    <cellStyle name="Normal 2 23 4 3" xfId="20452"/>
    <cellStyle name="Normal 2 23 4 4" xfId="20453"/>
    <cellStyle name="Normal 2 23 4 5" xfId="20454"/>
    <cellStyle name="Normal 2 23 5" xfId="20455"/>
    <cellStyle name="Normal 2 23 5 2" xfId="20456"/>
    <cellStyle name="Normal 2 23 5 3" xfId="20457"/>
    <cellStyle name="Normal 2 23 5 4" xfId="20458"/>
    <cellStyle name="Normal 2 23 5 5" xfId="20459"/>
    <cellStyle name="Normal 2 23 6" xfId="20460"/>
    <cellStyle name="Normal 2 23 6 2" xfId="20461"/>
    <cellStyle name="Normal 2 23 6 3" xfId="20462"/>
    <cellStyle name="Normal 2 23 6 4" xfId="20463"/>
    <cellStyle name="Normal 2 23 6 5" xfId="20464"/>
    <cellStyle name="Normal 2 23 7" xfId="20465"/>
    <cellStyle name="Normal 2 23 7 2" xfId="20466"/>
    <cellStyle name="Normal 2 23 7 3" xfId="20467"/>
    <cellStyle name="Normal 2 23 7 4" xfId="20468"/>
    <cellStyle name="Normal 2 23 7 5" xfId="20469"/>
    <cellStyle name="Normal 2 23 8" xfId="20470"/>
    <cellStyle name="Normal 2 23 8 2" xfId="20471"/>
    <cellStyle name="Normal 2 23 8 3" xfId="20472"/>
    <cellStyle name="Normal 2 23 8 4" xfId="20473"/>
    <cellStyle name="Normal 2 23 8 5" xfId="20474"/>
    <cellStyle name="Normal 2 23 9" xfId="20475"/>
    <cellStyle name="Normal 2 24" xfId="20476"/>
    <cellStyle name="Normal 2 24 10" xfId="20477"/>
    <cellStyle name="Normal 2 24 11" xfId="20478"/>
    <cellStyle name="Normal 2 24 12" xfId="20479"/>
    <cellStyle name="Normal 2 24 13" xfId="20480"/>
    <cellStyle name="Normal 2 24 14" xfId="20481"/>
    <cellStyle name="Normal 2 24 2" xfId="20482"/>
    <cellStyle name="Normal 2 24 2 2" xfId="20483"/>
    <cellStyle name="Normal 2 24 2 3" xfId="20484"/>
    <cellStyle name="Normal 2 24 2 4" xfId="20485"/>
    <cellStyle name="Normal 2 24 2 5" xfId="20486"/>
    <cellStyle name="Normal 2 24 3" xfId="20487"/>
    <cellStyle name="Normal 2 24 3 2" xfId="20488"/>
    <cellStyle name="Normal 2 24 3 3" xfId="20489"/>
    <cellStyle name="Normal 2 24 3 4" xfId="20490"/>
    <cellStyle name="Normal 2 24 3 5" xfId="20491"/>
    <cellStyle name="Normal 2 24 4" xfId="20492"/>
    <cellStyle name="Normal 2 24 4 2" xfId="20493"/>
    <cellStyle name="Normal 2 24 4 3" xfId="20494"/>
    <cellStyle name="Normal 2 24 4 4" xfId="20495"/>
    <cellStyle name="Normal 2 24 4 5" xfId="20496"/>
    <cellStyle name="Normal 2 24 5" xfId="20497"/>
    <cellStyle name="Normal 2 24 5 2" xfId="20498"/>
    <cellStyle name="Normal 2 24 5 3" xfId="20499"/>
    <cellStyle name="Normal 2 24 5 4" xfId="20500"/>
    <cellStyle name="Normal 2 24 5 5" xfId="20501"/>
    <cellStyle name="Normal 2 24 6" xfId="20502"/>
    <cellStyle name="Normal 2 24 6 2" xfId="20503"/>
    <cellStyle name="Normal 2 24 6 3" xfId="20504"/>
    <cellStyle name="Normal 2 24 6 4" xfId="20505"/>
    <cellStyle name="Normal 2 24 6 5" xfId="20506"/>
    <cellStyle name="Normal 2 24 7" xfId="20507"/>
    <cellStyle name="Normal 2 24 7 2" xfId="20508"/>
    <cellStyle name="Normal 2 24 7 3" xfId="20509"/>
    <cellStyle name="Normal 2 24 7 4" xfId="20510"/>
    <cellStyle name="Normal 2 24 7 5" xfId="20511"/>
    <cellStyle name="Normal 2 24 8" xfId="20512"/>
    <cellStyle name="Normal 2 24 8 2" xfId="20513"/>
    <cellStyle name="Normal 2 24 8 3" xfId="20514"/>
    <cellStyle name="Normal 2 24 8 4" xfId="20515"/>
    <cellStyle name="Normal 2 24 8 5" xfId="20516"/>
    <cellStyle name="Normal 2 24 9" xfId="20517"/>
    <cellStyle name="Normal 2 25" xfId="20518"/>
    <cellStyle name="Normal 2 25 10" xfId="20519"/>
    <cellStyle name="Normal 2 25 11" xfId="20520"/>
    <cellStyle name="Normal 2 25 12" xfId="20521"/>
    <cellStyle name="Normal 2 25 13" xfId="20522"/>
    <cellStyle name="Normal 2 25 14" xfId="20523"/>
    <cellStyle name="Normal 2 25 2" xfId="20524"/>
    <cellStyle name="Normal 2 25 2 2" xfId="20525"/>
    <cellStyle name="Normal 2 25 2 3" xfId="20526"/>
    <cellStyle name="Normal 2 25 2 4" xfId="20527"/>
    <cellStyle name="Normal 2 25 2 5" xfId="20528"/>
    <cellStyle name="Normal 2 25 3" xfId="20529"/>
    <cellStyle name="Normal 2 25 3 2" xfId="20530"/>
    <cellStyle name="Normal 2 25 3 3" xfId="20531"/>
    <cellStyle name="Normal 2 25 3 4" xfId="20532"/>
    <cellStyle name="Normal 2 25 3 5" xfId="20533"/>
    <cellStyle name="Normal 2 25 4" xfId="20534"/>
    <cellStyle name="Normal 2 25 4 2" xfId="20535"/>
    <cellStyle name="Normal 2 25 4 3" xfId="20536"/>
    <cellStyle name="Normal 2 25 4 4" xfId="20537"/>
    <cellStyle name="Normal 2 25 4 5" xfId="20538"/>
    <cellStyle name="Normal 2 25 5" xfId="20539"/>
    <cellStyle name="Normal 2 25 5 2" xfId="20540"/>
    <cellStyle name="Normal 2 25 5 3" xfId="20541"/>
    <cellStyle name="Normal 2 25 5 4" xfId="20542"/>
    <cellStyle name="Normal 2 25 5 5" xfId="20543"/>
    <cellStyle name="Normal 2 25 6" xfId="20544"/>
    <cellStyle name="Normal 2 25 6 2" xfId="20545"/>
    <cellStyle name="Normal 2 25 6 3" xfId="20546"/>
    <cellStyle name="Normal 2 25 6 4" xfId="20547"/>
    <cellStyle name="Normal 2 25 6 5" xfId="20548"/>
    <cellStyle name="Normal 2 25 7" xfId="20549"/>
    <cellStyle name="Normal 2 25 7 2" xfId="20550"/>
    <cellStyle name="Normal 2 25 7 3" xfId="20551"/>
    <cellStyle name="Normal 2 25 7 4" xfId="20552"/>
    <cellStyle name="Normal 2 25 7 5" xfId="20553"/>
    <cellStyle name="Normal 2 25 8" xfId="20554"/>
    <cellStyle name="Normal 2 25 8 2" xfId="20555"/>
    <cellStyle name="Normal 2 25 8 3" xfId="20556"/>
    <cellStyle name="Normal 2 25 8 4" xfId="20557"/>
    <cellStyle name="Normal 2 25 8 5" xfId="20558"/>
    <cellStyle name="Normal 2 25 9" xfId="20559"/>
    <cellStyle name="Normal 2 26" xfId="20560"/>
    <cellStyle name="Normal 2 26 10" xfId="20561"/>
    <cellStyle name="Normal 2 26 11" xfId="20562"/>
    <cellStyle name="Normal 2 26 12" xfId="20563"/>
    <cellStyle name="Normal 2 26 13" xfId="20564"/>
    <cellStyle name="Normal 2 26 14" xfId="20565"/>
    <cellStyle name="Normal 2 26 2" xfId="20566"/>
    <cellStyle name="Normal 2 26 2 2" xfId="20567"/>
    <cellStyle name="Normal 2 26 2 3" xfId="20568"/>
    <cellStyle name="Normal 2 26 2 4" xfId="20569"/>
    <cellStyle name="Normal 2 26 2 5" xfId="20570"/>
    <cellStyle name="Normal 2 26 3" xfId="20571"/>
    <cellStyle name="Normal 2 26 3 2" xfId="20572"/>
    <cellStyle name="Normal 2 26 3 3" xfId="20573"/>
    <cellStyle name="Normal 2 26 3 4" xfId="20574"/>
    <cellStyle name="Normal 2 26 3 5" xfId="20575"/>
    <cellStyle name="Normal 2 26 4" xfId="20576"/>
    <cellStyle name="Normal 2 26 4 2" xfId="20577"/>
    <cellStyle name="Normal 2 26 4 3" xfId="20578"/>
    <cellStyle name="Normal 2 26 4 4" xfId="20579"/>
    <cellStyle name="Normal 2 26 4 5" xfId="20580"/>
    <cellStyle name="Normal 2 26 5" xfId="20581"/>
    <cellStyle name="Normal 2 26 5 2" xfId="20582"/>
    <cellStyle name="Normal 2 26 5 3" xfId="20583"/>
    <cellStyle name="Normal 2 26 5 4" xfId="20584"/>
    <cellStyle name="Normal 2 26 5 5" xfId="20585"/>
    <cellStyle name="Normal 2 26 6" xfId="20586"/>
    <cellStyle name="Normal 2 26 6 2" xfId="20587"/>
    <cellStyle name="Normal 2 26 6 3" xfId="20588"/>
    <cellStyle name="Normal 2 26 6 4" xfId="20589"/>
    <cellStyle name="Normal 2 26 6 5" xfId="20590"/>
    <cellStyle name="Normal 2 26 7" xfId="20591"/>
    <cellStyle name="Normal 2 26 7 2" xfId="20592"/>
    <cellStyle name="Normal 2 26 7 3" xfId="20593"/>
    <cellStyle name="Normal 2 26 7 4" xfId="20594"/>
    <cellStyle name="Normal 2 26 7 5" xfId="20595"/>
    <cellStyle name="Normal 2 26 8" xfId="20596"/>
    <cellStyle name="Normal 2 26 8 2" xfId="20597"/>
    <cellStyle name="Normal 2 26 8 3" xfId="20598"/>
    <cellStyle name="Normal 2 26 8 4" xfId="20599"/>
    <cellStyle name="Normal 2 26 8 5" xfId="20600"/>
    <cellStyle name="Normal 2 26 9" xfId="20601"/>
    <cellStyle name="Normal 2 27" xfId="20602"/>
    <cellStyle name="Normal 2 27 10" xfId="20603"/>
    <cellStyle name="Normal 2 27 11" xfId="20604"/>
    <cellStyle name="Normal 2 27 12" xfId="20605"/>
    <cellStyle name="Normal 2 27 13" xfId="20606"/>
    <cellStyle name="Normal 2 27 14" xfId="20607"/>
    <cellStyle name="Normal 2 27 2" xfId="20608"/>
    <cellStyle name="Normal 2 27 2 2" xfId="20609"/>
    <cellStyle name="Normal 2 27 2 3" xfId="20610"/>
    <cellStyle name="Normal 2 27 2 4" xfId="20611"/>
    <cellStyle name="Normal 2 27 2 5" xfId="20612"/>
    <cellStyle name="Normal 2 27 3" xfId="20613"/>
    <cellStyle name="Normal 2 27 3 2" xfId="20614"/>
    <cellStyle name="Normal 2 27 3 3" xfId="20615"/>
    <cellStyle name="Normal 2 27 3 4" xfId="20616"/>
    <cellStyle name="Normal 2 27 3 5" xfId="20617"/>
    <cellStyle name="Normal 2 27 4" xfId="20618"/>
    <cellStyle name="Normal 2 27 4 2" xfId="20619"/>
    <cellStyle name="Normal 2 27 4 3" xfId="20620"/>
    <cellStyle name="Normal 2 27 4 4" xfId="20621"/>
    <cellStyle name="Normal 2 27 4 5" xfId="20622"/>
    <cellStyle name="Normal 2 27 5" xfId="20623"/>
    <cellStyle name="Normal 2 27 5 2" xfId="20624"/>
    <cellStyle name="Normal 2 27 5 3" xfId="20625"/>
    <cellStyle name="Normal 2 27 5 4" xfId="20626"/>
    <cellStyle name="Normal 2 27 5 5" xfId="20627"/>
    <cellStyle name="Normal 2 27 6" xfId="20628"/>
    <cellStyle name="Normal 2 27 6 2" xfId="20629"/>
    <cellStyle name="Normal 2 27 6 3" xfId="20630"/>
    <cellStyle name="Normal 2 27 6 4" xfId="20631"/>
    <cellStyle name="Normal 2 27 6 5" xfId="20632"/>
    <cellStyle name="Normal 2 27 7" xfId="20633"/>
    <cellStyle name="Normal 2 27 7 2" xfId="20634"/>
    <cellStyle name="Normal 2 27 7 3" xfId="20635"/>
    <cellStyle name="Normal 2 27 7 4" xfId="20636"/>
    <cellStyle name="Normal 2 27 7 5" xfId="20637"/>
    <cellStyle name="Normal 2 27 8" xfId="20638"/>
    <cellStyle name="Normal 2 27 8 2" xfId="20639"/>
    <cellStyle name="Normal 2 27 8 3" xfId="20640"/>
    <cellStyle name="Normal 2 27 8 4" xfId="20641"/>
    <cellStyle name="Normal 2 27 8 5" xfId="20642"/>
    <cellStyle name="Normal 2 27 9" xfId="20643"/>
    <cellStyle name="Normal 2 28" xfId="20644"/>
    <cellStyle name="Normal 2 28 10" xfId="20645"/>
    <cellStyle name="Normal 2 28 11" xfId="20646"/>
    <cellStyle name="Normal 2 28 12" xfId="20647"/>
    <cellStyle name="Normal 2 28 13" xfId="20648"/>
    <cellStyle name="Normal 2 28 14" xfId="20649"/>
    <cellStyle name="Normal 2 28 2" xfId="20650"/>
    <cellStyle name="Normal 2 28 2 2" xfId="20651"/>
    <cellStyle name="Normal 2 28 2 3" xfId="20652"/>
    <cellStyle name="Normal 2 28 2 4" xfId="20653"/>
    <cellStyle name="Normal 2 28 2 5" xfId="20654"/>
    <cellStyle name="Normal 2 28 3" xfId="20655"/>
    <cellStyle name="Normal 2 28 3 2" xfId="20656"/>
    <cellStyle name="Normal 2 28 3 3" xfId="20657"/>
    <cellStyle name="Normal 2 28 3 4" xfId="20658"/>
    <cellStyle name="Normal 2 28 3 5" xfId="20659"/>
    <cellStyle name="Normal 2 28 4" xfId="20660"/>
    <cellStyle name="Normal 2 28 4 2" xfId="20661"/>
    <cellStyle name="Normal 2 28 4 3" xfId="20662"/>
    <cellStyle name="Normal 2 28 4 4" xfId="20663"/>
    <cellStyle name="Normal 2 28 4 5" xfId="20664"/>
    <cellStyle name="Normal 2 28 5" xfId="20665"/>
    <cellStyle name="Normal 2 28 5 2" xfId="20666"/>
    <cellStyle name="Normal 2 28 5 3" xfId="20667"/>
    <cellStyle name="Normal 2 28 5 4" xfId="20668"/>
    <cellStyle name="Normal 2 28 5 5" xfId="20669"/>
    <cellStyle name="Normal 2 28 6" xfId="20670"/>
    <cellStyle name="Normal 2 28 6 2" xfId="20671"/>
    <cellStyle name="Normal 2 28 6 3" xfId="20672"/>
    <cellStyle name="Normal 2 28 6 4" xfId="20673"/>
    <cellStyle name="Normal 2 28 6 5" xfId="20674"/>
    <cellStyle name="Normal 2 28 7" xfId="20675"/>
    <cellStyle name="Normal 2 28 7 2" xfId="20676"/>
    <cellStyle name="Normal 2 28 7 3" xfId="20677"/>
    <cellStyle name="Normal 2 28 7 4" xfId="20678"/>
    <cellStyle name="Normal 2 28 7 5" xfId="20679"/>
    <cellStyle name="Normal 2 28 8" xfId="20680"/>
    <cellStyle name="Normal 2 28 8 2" xfId="20681"/>
    <cellStyle name="Normal 2 28 8 3" xfId="20682"/>
    <cellStyle name="Normal 2 28 8 4" xfId="20683"/>
    <cellStyle name="Normal 2 28 8 5" xfId="20684"/>
    <cellStyle name="Normal 2 28 9" xfId="20685"/>
    <cellStyle name="Normal 2 29" xfId="20686"/>
    <cellStyle name="Normal 2 29 10" xfId="20687"/>
    <cellStyle name="Normal 2 29 11" xfId="20688"/>
    <cellStyle name="Normal 2 29 12" xfId="20689"/>
    <cellStyle name="Normal 2 29 13" xfId="20690"/>
    <cellStyle name="Normal 2 29 14" xfId="20691"/>
    <cellStyle name="Normal 2 29 2" xfId="20692"/>
    <cellStyle name="Normal 2 29 2 2" xfId="20693"/>
    <cellStyle name="Normal 2 29 2 3" xfId="20694"/>
    <cellStyle name="Normal 2 29 2 4" xfId="20695"/>
    <cellStyle name="Normal 2 29 2 5" xfId="20696"/>
    <cellStyle name="Normal 2 29 3" xfId="20697"/>
    <cellStyle name="Normal 2 29 3 2" xfId="20698"/>
    <cellStyle name="Normal 2 29 3 3" xfId="20699"/>
    <cellStyle name="Normal 2 29 3 4" xfId="20700"/>
    <cellStyle name="Normal 2 29 3 5" xfId="20701"/>
    <cellStyle name="Normal 2 29 4" xfId="20702"/>
    <cellStyle name="Normal 2 29 4 2" xfId="20703"/>
    <cellStyle name="Normal 2 29 4 3" xfId="20704"/>
    <cellStyle name="Normal 2 29 4 4" xfId="20705"/>
    <cellStyle name="Normal 2 29 4 5" xfId="20706"/>
    <cellStyle name="Normal 2 29 5" xfId="20707"/>
    <cellStyle name="Normal 2 29 5 2" xfId="20708"/>
    <cellStyle name="Normal 2 29 5 3" xfId="20709"/>
    <cellStyle name="Normal 2 29 5 4" xfId="20710"/>
    <cellStyle name="Normal 2 29 5 5" xfId="20711"/>
    <cellStyle name="Normal 2 29 6" xfId="20712"/>
    <cellStyle name="Normal 2 29 6 2" xfId="20713"/>
    <cellStyle name="Normal 2 29 6 3" xfId="20714"/>
    <cellStyle name="Normal 2 29 6 4" xfId="20715"/>
    <cellStyle name="Normal 2 29 6 5" xfId="20716"/>
    <cellStyle name="Normal 2 29 7" xfId="20717"/>
    <cellStyle name="Normal 2 29 7 2" xfId="20718"/>
    <cellStyle name="Normal 2 29 7 3" xfId="20719"/>
    <cellStyle name="Normal 2 29 7 4" xfId="20720"/>
    <cellStyle name="Normal 2 29 7 5" xfId="20721"/>
    <cellStyle name="Normal 2 29 8" xfId="20722"/>
    <cellStyle name="Normal 2 29 8 2" xfId="20723"/>
    <cellStyle name="Normal 2 29 8 3" xfId="20724"/>
    <cellStyle name="Normal 2 29 8 4" xfId="20725"/>
    <cellStyle name="Normal 2 29 8 5" xfId="20726"/>
    <cellStyle name="Normal 2 29 9" xfId="20727"/>
    <cellStyle name="Normal 2 3" xfId="223"/>
    <cellStyle name="Normal 2 3 10" xfId="20729"/>
    <cellStyle name="Normal 2 3 10 10" xfId="20730"/>
    <cellStyle name="Normal 2 3 10 11" xfId="20731"/>
    <cellStyle name="Normal 2 3 10 12" xfId="20732"/>
    <cellStyle name="Normal 2 3 10 13" xfId="20733"/>
    <cellStyle name="Normal 2 3 10 14" xfId="20734"/>
    <cellStyle name="Normal 2 3 10 2" xfId="20735"/>
    <cellStyle name="Normal 2 3 10 2 2" xfId="20736"/>
    <cellStyle name="Normal 2 3 10 2 3" xfId="20737"/>
    <cellStyle name="Normal 2 3 10 2 4" xfId="20738"/>
    <cellStyle name="Normal 2 3 10 2 5" xfId="20739"/>
    <cellStyle name="Normal 2 3 10 3" xfId="20740"/>
    <cellStyle name="Normal 2 3 10 3 2" xfId="20741"/>
    <cellStyle name="Normal 2 3 10 3 3" xfId="20742"/>
    <cellStyle name="Normal 2 3 10 3 4" xfId="20743"/>
    <cellStyle name="Normal 2 3 10 3 5" xfId="20744"/>
    <cellStyle name="Normal 2 3 10 4" xfId="20745"/>
    <cellStyle name="Normal 2 3 10 4 2" xfId="20746"/>
    <cellStyle name="Normal 2 3 10 4 3" xfId="20747"/>
    <cellStyle name="Normal 2 3 10 4 4" xfId="20748"/>
    <cellStyle name="Normal 2 3 10 4 5" xfId="20749"/>
    <cellStyle name="Normal 2 3 10 5" xfId="20750"/>
    <cellStyle name="Normal 2 3 10 5 2" xfId="20751"/>
    <cellStyle name="Normal 2 3 10 5 3" xfId="20752"/>
    <cellStyle name="Normal 2 3 10 5 4" xfId="20753"/>
    <cellStyle name="Normal 2 3 10 5 5" xfId="20754"/>
    <cellStyle name="Normal 2 3 10 6" xfId="20755"/>
    <cellStyle name="Normal 2 3 10 6 2" xfId="20756"/>
    <cellStyle name="Normal 2 3 10 6 3" xfId="20757"/>
    <cellStyle name="Normal 2 3 10 6 4" xfId="20758"/>
    <cellStyle name="Normal 2 3 10 6 5" xfId="20759"/>
    <cellStyle name="Normal 2 3 10 7" xfId="20760"/>
    <cellStyle name="Normal 2 3 10 7 2" xfId="20761"/>
    <cellStyle name="Normal 2 3 10 7 3" xfId="20762"/>
    <cellStyle name="Normal 2 3 10 7 4" xfId="20763"/>
    <cellStyle name="Normal 2 3 10 7 5" xfId="20764"/>
    <cellStyle name="Normal 2 3 10 8" xfId="20765"/>
    <cellStyle name="Normal 2 3 10 8 2" xfId="20766"/>
    <cellStyle name="Normal 2 3 10 8 3" xfId="20767"/>
    <cellStyle name="Normal 2 3 10 8 4" xfId="20768"/>
    <cellStyle name="Normal 2 3 10 8 5" xfId="20769"/>
    <cellStyle name="Normal 2 3 10 9" xfId="20770"/>
    <cellStyle name="Normal 2 3 11" xfId="20771"/>
    <cellStyle name="Normal 2 3 11 10" xfId="20772"/>
    <cellStyle name="Normal 2 3 11 11" xfId="20773"/>
    <cellStyle name="Normal 2 3 11 12" xfId="20774"/>
    <cellStyle name="Normal 2 3 11 13" xfId="20775"/>
    <cellStyle name="Normal 2 3 11 14" xfId="20776"/>
    <cellStyle name="Normal 2 3 11 2" xfId="20777"/>
    <cellStyle name="Normal 2 3 11 2 2" xfId="20778"/>
    <cellStyle name="Normal 2 3 11 2 3" xfId="20779"/>
    <cellStyle name="Normal 2 3 11 2 4" xfId="20780"/>
    <cellStyle name="Normal 2 3 11 2 5" xfId="20781"/>
    <cellStyle name="Normal 2 3 11 3" xfId="20782"/>
    <cellStyle name="Normal 2 3 11 3 2" xfId="20783"/>
    <cellStyle name="Normal 2 3 11 3 3" xfId="20784"/>
    <cellStyle name="Normal 2 3 11 3 4" xfId="20785"/>
    <cellStyle name="Normal 2 3 11 3 5" xfId="20786"/>
    <cellStyle name="Normal 2 3 11 4" xfId="20787"/>
    <cellStyle name="Normal 2 3 11 4 2" xfId="20788"/>
    <cellStyle name="Normal 2 3 11 4 3" xfId="20789"/>
    <cellStyle name="Normal 2 3 11 4 4" xfId="20790"/>
    <cellStyle name="Normal 2 3 11 4 5" xfId="20791"/>
    <cellStyle name="Normal 2 3 11 5" xfId="20792"/>
    <cellStyle name="Normal 2 3 11 5 2" xfId="20793"/>
    <cellStyle name="Normal 2 3 11 5 3" xfId="20794"/>
    <cellStyle name="Normal 2 3 11 5 4" xfId="20795"/>
    <cellStyle name="Normal 2 3 11 5 5" xfId="20796"/>
    <cellStyle name="Normal 2 3 11 6" xfId="20797"/>
    <cellStyle name="Normal 2 3 11 6 2" xfId="20798"/>
    <cellStyle name="Normal 2 3 11 6 3" xfId="20799"/>
    <cellStyle name="Normal 2 3 11 6 4" xfId="20800"/>
    <cellStyle name="Normal 2 3 11 6 5" xfId="20801"/>
    <cellStyle name="Normal 2 3 11 7" xfId="20802"/>
    <cellStyle name="Normal 2 3 11 7 2" xfId="20803"/>
    <cellStyle name="Normal 2 3 11 7 3" xfId="20804"/>
    <cellStyle name="Normal 2 3 11 7 4" xfId="20805"/>
    <cellStyle name="Normal 2 3 11 7 5" xfId="20806"/>
    <cellStyle name="Normal 2 3 11 8" xfId="20807"/>
    <cellStyle name="Normal 2 3 11 8 2" xfId="20808"/>
    <cellStyle name="Normal 2 3 11 8 3" xfId="20809"/>
    <cellStyle name="Normal 2 3 11 8 4" xfId="20810"/>
    <cellStyle name="Normal 2 3 11 8 5" xfId="20811"/>
    <cellStyle name="Normal 2 3 11 9" xfId="20812"/>
    <cellStyle name="Normal 2 3 12" xfId="20813"/>
    <cellStyle name="Normal 2 3 12 10" xfId="20814"/>
    <cellStyle name="Normal 2 3 12 11" xfId="20815"/>
    <cellStyle name="Normal 2 3 12 12" xfId="20816"/>
    <cellStyle name="Normal 2 3 12 13" xfId="20817"/>
    <cellStyle name="Normal 2 3 12 14" xfId="20818"/>
    <cellStyle name="Normal 2 3 12 2" xfId="20819"/>
    <cellStyle name="Normal 2 3 12 2 2" xfId="20820"/>
    <cellStyle name="Normal 2 3 12 2 3" xfId="20821"/>
    <cellStyle name="Normal 2 3 12 2 4" xfId="20822"/>
    <cellStyle name="Normal 2 3 12 2 5" xfId="20823"/>
    <cellStyle name="Normal 2 3 12 3" xfId="20824"/>
    <cellStyle name="Normal 2 3 12 3 2" xfId="20825"/>
    <cellStyle name="Normal 2 3 12 3 3" xfId="20826"/>
    <cellStyle name="Normal 2 3 12 3 4" xfId="20827"/>
    <cellStyle name="Normal 2 3 12 3 5" xfId="20828"/>
    <cellStyle name="Normal 2 3 12 4" xfId="20829"/>
    <cellStyle name="Normal 2 3 12 4 2" xfId="20830"/>
    <cellStyle name="Normal 2 3 12 4 3" xfId="20831"/>
    <cellStyle name="Normal 2 3 12 4 4" xfId="20832"/>
    <cellStyle name="Normal 2 3 12 4 5" xfId="20833"/>
    <cellStyle name="Normal 2 3 12 5" xfId="20834"/>
    <cellStyle name="Normal 2 3 12 5 2" xfId="20835"/>
    <cellStyle name="Normal 2 3 12 5 3" xfId="20836"/>
    <cellStyle name="Normal 2 3 12 5 4" xfId="20837"/>
    <cellStyle name="Normal 2 3 12 5 5" xfId="20838"/>
    <cellStyle name="Normal 2 3 12 6" xfId="20839"/>
    <cellStyle name="Normal 2 3 12 6 2" xfId="20840"/>
    <cellStyle name="Normal 2 3 12 6 3" xfId="20841"/>
    <cellStyle name="Normal 2 3 12 6 4" xfId="20842"/>
    <cellStyle name="Normal 2 3 12 6 5" xfId="20843"/>
    <cellStyle name="Normal 2 3 12 7" xfId="20844"/>
    <cellStyle name="Normal 2 3 12 7 2" xfId="20845"/>
    <cellStyle name="Normal 2 3 12 7 3" xfId="20846"/>
    <cellStyle name="Normal 2 3 12 7 4" xfId="20847"/>
    <cellStyle name="Normal 2 3 12 7 5" xfId="20848"/>
    <cellStyle name="Normal 2 3 12 8" xfId="20849"/>
    <cellStyle name="Normal 2 3 12 8 2" xfId="20850"/>
    <cellStyle name="Normal 2 3 12 8 3" xfId="20851"/>
    <cellStyle name="Normal 2 3 12 8 4" xfId="20852"/>
    <cellStyle name="Normal 2 3 12 8 5" xfId="20853"/>
    <cellStyle name="Normal 2 3 12 9" xfId="20854"/>
    <cellStyle name="Normal 2 3 13" xfId="20855"/>
    <cellStyle name="Normal 2 3 13 10" xfId="20856"/>
    <cellStyle name="Normal 2 3 13 11" xfId="20857"/>
    <cellStyle name="Normal 2 3 13 12" xfId="20858"/>
    <cellStyle name="Normal 2 3 13 13" xfId="20859"/>
    <cellStyle name="Normal 2 3 13 14" xfId="20860"/>
    <cellStyle name="Normal 2 3 13 2" xfId="20861"/>
    <cellStyle name="Normal 2 3 13 2 2" xfId="20862"/>
    <cellStyle name="Normal 2 3 13 2 3" xfId="20863"/>
    <cellStyle name="Normal 2 3 13 2 4" xfId="20864"/>
    <cellStyle name="Normal 2 3 13 2 5" xfId="20865"/>
    <cellStyle name="Normal 2 3 13 3" xfId="20866"/>
    <cellStyle name="Normal 2 3 13 3 2" xfId="20867"/>
    <cellStyle name="Normal 2 3 13 3 3" xfId="20868"/>
    <cellStyle name="Normal 2 3 13 3 4" xfId="20869"/>
    <cellStyle name="Normal 2 3 13 3 5" xfId="20870"/>
    <cellStyle name="Normal 2 3 13 4" xfId="20871"/>
    <cellStyle name="Normal 2 3 13 4 2" xfId="20872"/>
    <cellStyle name="Normal 2 3 13 4 3" xfId="20873"/>
    <cellStyle name="Normal 2 3 13 4 4" xfId="20874"/>
    <cellStyle name="Normal 2 3 13 4 5" xfId="20875"/>
    <cellStyle name="Normal 2 3 13 5" xfId="20876"/>
    <cellStyle name="Normal 2 3 13 5 2" xfId="20877"/>
    <cellStyle name="Normal 2 3 13 5 3" xfId="20878"/>
    <cellStyle name="Normal 2 3 13 5 4" xfId="20879"/>
    <cellStyle name="Normal 2 3 13 5 5" xfId="20880"/>
    <cellStyle name="Normal 2 3 13 6" xfId="20881"/>
    <cellStyle name="Normal 2 3 13 6 2" xfId="20882"/>
    <cellStyle name="Normal 2 3 13 6 3" xfId="20883"/>
    <cellStyle name="Normal 2 3 13 6 4" xfId="20884"/>
    <cellStyle name="Normal 2 3 13 6 5" xfId="20885"/>
    <cellStyle name="Normal 2 3 13 7" xfId="20886"/>
    <cellStyle name="Normal 2 3 13 7 2" xfId="20887"/>
    <cellStyle name="Normal 2 3 13 7 3" xfId="20888"/>
    <cellStyle name="Normal 2 3 13 7 4" xfId="20889"/>
    <cellStyle name="Normal 2 3 13 7 5" xfId="20890"/>
    <cellStyle name="Normal 2 3 13 8" xfId="20891"/>
    <cellStyle name="Normal 2 3 13 8 2" xfId="20892"/>
    <cellStyle name="Normal 2 3 13 8 3" xfId="20893"/>
    <cellStyle name="Normal 2 3 13 8 4" xfId="20894"/>
    <cellStyle name="Normal 2 3 13 8 5" xfId="20895"/>
    <cellStyle name="Normal 2 3 13 9" xfId="20896"/>
    <cellStyle name="Normal 2 3 14" xfId="20897"/>
    <cellStyle name="Normal 2 3 14 10" xfId="20898"/>
    <cellStyle name="Normal 2 3 14 11" xfId="20899"/>
    <cellStyle name="Normal 2 3 14 12" xfId="20900"/>
    <cellStyle name="Normal 2 3 14 13" xfId="20901"/>
    <cellStyle name="Normal 2 3 14 14" xfId="20902"/>
    <cellStyle name="Normal 2 3 14 2" xfId="20903"/>
    <cellStyle name="Normal 2 3 14 2 2" xfId="20904"/>
    <cellStyle name="Normal 2 3 14 2 3" xfId="20905"/>
    <cellStyle name="Normal 2 3 14 2 4" xfId="20906"/>
    <cellStyle name="Normal 2 3 14 2 5" xfId="20907"/>
    <cellStyle name="Normal 2 3 14 3" xfId="20908"/>
    <cellStyle name="Normal 2 3 14 3 2" xfId="20909"/>
    <cellStyle name="Normal 2 3 14 3 3" xfId="20910"/>
    <cellStyle name="Normal 2 3 14 3 4" xfId="20911"/>
    <cellStyle name="Normal 2 3 14 3 5" xfId="20912"/>
    <cellStyle name="Normal 2 3 14 4" xfId="20913"/>
    <cellStyle name="Normal 2 3 14 4 2" xfId="20914"/>
    <cellStyle name="Normal 2 3 14 4 3" xfId="20915"/>
    <cellStyle name="Normal 2 3 14 4 4" xfId="20916"/>
    <cellStyle name="Normal 2 3 14 4 5" xfId="20917"/>
    <cellStyle name="Normal 2 3 14 5" xfId="20918"/>
    <cellStyle name="Normal 2 3 14 5 2" xfId="20919"/>
    <cellStyle name="Normal 2 3 14 5 3" xfId="20920"/>
    <cellStyle name="Normal 2 3 14 5 4" xfId="20921"/>
    <cellStyle name="Normal 2 3 14 5 5" xfId="20922"/>
    <cellStyle name="Normal 2 3 14 6" xfId="20923"/>
    <cellStyle name="Normal 2 3 14 6 2" xfId="20924"/>
    <cellStyle name="Normal 2 3 14 6 3" xfId="20925"/>
    <cellStyle name="Normal 2 3 14 6 4" xfId="20926"/>
    <cellStyle name="Normal 2 3 14 6 5" xfId="20927"/>
    <cellStyle name="Normal 2 3 14 7" xfId="20928"/>
    <cellStyle name="Normal 2 3 14 7 2" xfId="20929"/>
    <cellStyle name="Normal 2 3 14 7 3" xfId="20930"/>
    <cellStyle name="Normal 2 3 14 7 4" xfId="20931"/>
    <cellStyle name="Normal 2 3 14 7 5" xfId="20932"/>
    <cellStyle name="Normal 2 3 14 8" xfId="20933"/>
    <cellStyle name="Normal 2 3 14 8 2" xfId="20934"/>
    <cellStyle name="Normal 2 3 14 8 3" xfId="20935"/>
    <cellStyle name="Normal 2 3 14 8 4" xfId="20936"/>
    <cellStyle name="Normal 2 3 14 8 5" xfId="20937"/>
    <cellStyle name="Normal 2 3 14 9" xfId="20938"/>
    <cellStyle name="Normal 2 3 15" xfId="20939"/>
    <cellStyle name="Normal 2 3 15 10" xfId="20940"/>
    <cellStyle name="Normal 2 3 15 11" xfId="20941"/>
    <cellStyle name="Normal 2 3 15 12" xfId="20942"/>
    <cellStyle name="Normal 2 3 15 13" xfId="20943"/>
    <cellStyle name="Normal 2 3 15 14" xfId="20944"/>
    <cellStyle name="Normal 2 3 15 2" xfId="20945"/>
    <cellStyle name="Normal 2 3 15 2 2" xfId="20946"/>
    <cellStyle name="Normal 2 3 15 2 3" xfId="20947"/>
    <cellStyle name="Normal 2 3 15 2 4" xfId="20948"/>
    <cellStyle name="Normal 2 3 15 2 5" xfId="20949"/>
    <cellStyle name="Normal 2 3 15 3" xfId="20950"/>
    <cellStyle name="Normal 2 3 15 3 2" xfId="20951"/>
    <cellStyle name="Normal 2 3 15 3 3" xfId="20952"/>
    <cellStyle name="Normal 2 3 15 3 4" xfId="20953"/>
    <cellStyle name="Normal 2 3 15 3 5" xfId="20954"/>
    <cellStyle name="Normal 2 3 15 4" xfId="20955"/>
    <cellStyle name="Normal 2 3 15 4 2" xfId="20956"/>
    <cellStyle name="Normal 2 3 15 4 3" xfId="20957"/>
    <cellStyle name="Normal 2 3 15 4 4" xfId="20958"/>
    <cellStyle name="Normal 2 3 15 4 5" xfId="20959"/>
    <cellStyle name="Normal 2 3 15 5" xfId="20960"/>
    <cellStyle name="Normal 2 3 15 5 2" xfId="20961"/>
    <cellStyle name="Normal 2 3 15 5 3" xfId="20962"/>
    <cellStyle name="Normal 2 3 15 5 4" xfId="20963"/>
    <cellStyle name="Normal 2 3 15 5 5" xfId="20964"/>
    <cellStyle name="Normal 2 3 15 6" xfId="20965"/>
    <cellStyle name="Normal 2 3 15 6 2" xfId="20966"/>
    <cellStyle name="Normal 2 3 15 6 3" xfId="20967"/>
    <cellStyle name="Normal 2 3 15 6 4" xfId="20968"/>
    <cellStyle name="Normal 2 3 15 6 5" xfId="20969"/>
    <cellStyle name="Normal 2 3 15 7" xfId="20970"/>
    <cellStyle name="Normal 2 3 15 7 2" xfId="20971"/>
    <cellStyle name="Normal 2 3 15 7 3" xfId="20972"/>
    <cellStyle name="Normal 2 3 15 7 4" xfId="20973"/>
    <cellStyle name="Normal 2 3 15 7 5" xfId="20974"/>
    <cellStyle name="Normal 2 3 15 8" xfId="20975"/>
    <cellStyle name="Normal 2 3 15 8 2" xfId="20976"/>
    <cellStyle name="Normal 2 3 15 8 3" xfId="20977"/>
    <cellStyle name="Normal 2 3 15 8 4" xfId="20978"/>
    <cellStyle name="Normal 2 3 15 8 5" xfId="20979"/>
    <cellStyle name="Normal 2 3 15 9" xfId="20980"/>
    <cellStyle name="Normal 2 3 16" xfId="20981"/>
    <cellStyle name="Normal 2 3 16 10" xfId="20982"/>
    <cellStyle name="Normal 2 3 16 11" xfId="20983"/>
    <cellStyle name="Normal 2 3 16 12" xfId="20984"/>
    <cellStyle name="Normal 2 3 16 13" xfId="20985"/>
    <cellStyle name="Normal 2 3 16 14" xfId="20986"/>
    <cellStyle name="Normal 2 3 16 2" xfId="20987"/>
    <cellStyle name="Normal 2 3 16 2 2" xfId="20988"/>
    <cellStyle name="Normal 2 3 16 2 3" xfId="20989"/>
    <cellStyle name="Normal 2 3 16 2 4" xfId="20990"/>
    <cellStyle name="Normal 2 3 16 2 5" xfId="20991"/>
    <cellStyle name="Normal 2 3 16 3" xfId="20992"/>
    <cellStyle name="Normal 2 3 16 3 2" xfId="20993"/>
    <cellStyle name="Normal 2 3 16 3 3" xfId="20994"/>
    <cellStyle name="Normal 2 3 16 3 4" xfId="20995"/>
    <cellStyle name="Normal 2 3 16 3 5" xfId="20996"/>
    <cellStyle name="Normal 2 3 16 4" xfId="20997"/>
    <cellStyle name="Normal 2 3 16 4 2" xfId="20998"/>
    <cellStyle name="Normal 2 3 16 4 3" xfId="20999"/>
    <cellStyle name="Normal 2 3 16 4 4" xfId="21000"/>
    <cellStyle name="Normal 2 3 16 4 5" xfId="21001"/>
    <cellStyle name="Normal 2 3 16 5" xfId="21002"/>
    <cellStyle name="Normal 2 3 16 5 2" xfId="21003"/>
    <cellStyle name="Normal 2 3 16 5 3" xfId="21004"/>
    <cellStyle name="Normal 2 3 16 5 4" xfId="21005"/>
    <cellStyle name="Normal 2 3 16 5 5" xfId="21006"/>
    <cellStyle name="Normal 2 3 16 6" xfId="21007"/>
    <cellStyle name="Normal 2 3 16 6 2" xfId="21008"/>
    <cellStyle name="Normal 2 3 16 6 3" xfId="21009"/>
    <cellStyle name="Normal 2 3 16 6 4" xfId="21010"/>
    <cellStyle name="Normal 2 3 16 6 5" xfId="21011"/>
    <cellStyle name="Normal 2 3 16 7" xfId="21012"/>
    <cellStyle name="Normal 2 3 16 7 2" xfId="21013"/>
    <cellStyle name="Normal 2 3 16 7 3" xfId="21014"/>
    <cellStyle name="Normal 2 3 16 7 4" xfId="21015"/>
    <cellStyle name="Normal 2 3 16 7 5" xfId="21016"/>
    <cellStyle name="Normal 2 3 16 8" xfId="21017"/>
    <cellStyle name="Normal 2 3 16 8 2" xfId="21018"/>
    <cellStyle name="Normal 2 3 16 8 3" xfId="21019"/>
    <cellStyle name="Normal 2 3 16 8 4" xfId="21020"/>
    <cellStyle name="Normal 2 3 16 8 5" xfId="21021"/>
    <cellStyle name="Normal 2 3 16 9" xfId="21022"/>
    <cellStyle name="Normal 2 3 17" xfId="21023"/>
    <cellStyle name="Normal 2 3 17 10" xfId="21024"/>
    <cellStyle name="Normal 2 3 17 11" xfId="21025"/>
    <cellStyle name="Normal 2 3 17 12" xfId="21026"/>
    <cellStyle name="Normal 2 3 17 13" xfId="21027"/>
    <cellStyle name="Normal 2 3 17 14" xfId="21028"/>
    <cellStyle name="Normal 2 3 17 2" xfId="21029"/>
    <cellStyle name="Normal 2 3 17 2 2" xfId="21030"/>
    <cellStyle name="Normal 2 3 17 2 3" xfId="21031"/>
    <cellStyle name="Normal 2 3 17 2 4" xfId="21032"/>
    <cellStyle name="Normal 2 3 17 2 5" xfId="21033"/>
    <cellStyle name="Normal 2 3 17 3" xfId="21034"/>
    <cellStyle name="Normal 2 3 17 3 2" xfId="21035"/>
    <cellStyle name="Normal 2 3 17 3 3" xfId="21036"/>
    <cellStyle name="Normal 2 3 17 3 4" xfId="21037"/>
    <cellStyle name="Normal 2 3 17 3 5" xfId="21038"/>
    <cellStyle name="Normal 2 3 17 4" xfId="21039"/>
    <cellStyle name="Normal 2 3 17 4 2" xfId="21040"/>
    <cellStyle name="Normal 2 3 17 4 3" xfId="21041"/>
    <cellStyle name="Normal 2 3 17 4 4" xfId="21042"/>
    <cellStyle name="Normal 2 3 17 4 5" xfId="21043"/>
    <cellStyle name="Normal 2 3 17 5" xfId="21044"/>
    <cellStyle name="Normal 2 3 17 5 2" xfId="21045"/>
    <cellStyle name="Normal 2 3 17 5 3" xfId="21046"/>
    <cellStyle name="Normal 2 3 17 5 4" xfId="21047"/>
    <cellStyle name="Normal 2 3 17 5 5" xfId="21048"/>
    <cellStyle name="Normal 2 3 17 6" xfId="21049"/>
    <cellStyle name="Normal 2 3 17 6 2" xfId="21050"/>
    <cellStyle name="Normal 2 3 17 6 3" xfId="21051"/>
    <cellStyle name="Normal 2 3 17 6 4" xfId="21052"/>
    <cellStyle name="Normal 2 3 17 6 5" xfId="21053"/>
    <cellStyle name="Normal 2 3 17 7" xfId="21054"/>
    <cellStyle name="Normal 2 3 17 7 2" xfId="21055"/>
    <cellStyle name="Normal 2 3 17 7 3" xfId="21056"/>
    <cellStyle name="Normal 2 3 17 7 4" xfId="21057"/>
    <cellStyle name="Normal 2 3 17 7 5" xfId="21058"/>
    <cellStyle name="Normal 2 3 17 8" xfId="21059"/>
    <cellStyle name="Normal 2 3 17 8 2" xfId="21060"/>
    <cellStyle name="Normal 2 3 17 8 3" xfId="21061"/>
    <cellStyle name="Normal 2 3 17 8 4" xfId="21062"/>
    <cellStyle name="Normal 2 3 17 8 5" xfId="21063"/>
    <cellStyle name="Normal 2 3 17 9" xfId="21064"/>
    <cellStyle name="Normal 2 3 18" xfId="21065"/>
    <cellStyle name="Normal 2 3 18 10" xfId="21066"/>
    <cellStyle name="Normal 2 3 18 11" xfId="21067"/>
    <cellStyle name="Normal 2 3 18 12" xfId="21068"/>
    <cellStyle name="Normal 2 3 18 13" xfId="21069"/>
    <cellStyle name="Normal 2 3 18 14" xfId="21070"/>
    <cellStyle name="Normal 2 3 18 2" xfId="21071"/>
    <cellStyle name="Normal 2 3 18 2 2" xfId="21072"/>
    <cellStyle name="Normal 2 3 18 2 3" xfId="21073"/>
    <cellStyle name="Normal 2 3 18 2 4" xfId="21074"/>
    <cellStyle name="Normal 2 3 18 2 5" xfId="21075"/>
    <cellStyle name="Normal 2 3 18 3" xfId="21076"/>
    <cellStyle name="Normal 2 3 18 3 2" xfId="21077"/>
    <cellStyle name="Normal 2 3 18 3 3" xfId="21078"/>
    <cellStyle name="Normal 2 3 18 3 4" xfId="21079"/>
    <cellStyle name="Normal 2 3 18 3 5" xfId="21080"/>
    <cellStyle name="Normal 2 3 18 4" xfId="21081"/>
    <cellStyle name="Normal 2 3 18 4 2" xfId="21082"/>
    <cellStyle name="Normal 2 3 18 4 3" xfId="21083"/>
    <cellStyle name="Normal 2 3 18 4 4" xfId="21084"/>
    <cellStyle name="Normal 2 3 18 4 5" xfId="21085"/>
    <cellStyle name="Normal 2 3 18 5" xfId="21086"/>
    <cellStyle name="Normal 2 3 18 5 2" xfId="21087"/>
    <cellStyle name="Normal 2 3 18 5 3" xfId="21088"/>
    <cellStyle name="Normal 2 3 18 5 4" xfId="21089"/>
    <cellStyle name="Normal 2 3 18 5 5" xfId="21090"/>
    <cellStyle name="Normal 2 3 18 6" xfId="21091"/>
    <cellStyle name="Normal 2 3 18 6 2" xfId="21092"/>
    <cellStyle name="Normal 2 3 18 6 3" xfId="21093"/>
    <cellStyle name="Normal 2 3 18 6 4" xfId="21094"/>
    <cellStyle name="Normal 2 3 18 6 5" xfId="21095"/>
    <cellStyle name="Normal 2 3 18 7" xfId="21096"/>
    <cellStyle name="Normal 2 3 18 7 2" xfId="21097"/>
    <cellStyle name="Normal 2 3 18 7 3" xfId="21098"/>
    <cellStyle name="Normal 2 3 18 7 4" xfId="21099"/>
    <cellStyle name="Normal 2 3 18 7 5" xfId="21100"/>
    <cellStyle name="Normal 2 3 18 8" xfId="21101"/>
    <cellStyle name="Normal 2 3 18 8 2" xfId="21102"/>
    <cellStyle name="Normal 2 3 18 8 3" xfId="21103"/>
    <cellStyle name="Normal 2 3 18 8 4" xfId="21104"/>
    <cellStyle name="Normal 2 3 18 8 5" xfId="21105"/>
    <cellStyle name="Normal 2 3 18 9" xfId="21106"/>
    <cellStyle name="Normal 2 3 19" xfId="21107"/>
    <cellStyle name="Normal 2 3 19 10" xfId="21108"/>
    <cellStyle name="Normal 2 3 19 11" xfId="21109"/>
    <cellStyle name="Normal 2 3 19 12" xfId="21110"/>
    <cellStyle name="Normal 2 3 19 13" xfId="21111"/>
    <cellStyle name="Normal 2 3 19 14" xfId="21112"/>
    <cellStyle name="Normal 2 3 19 2" xfId="21113"/>
    <cellStyle name="Normal 2 3 19 2 2" xfId="21114"/>
    <cellStyle name="Normal 2 3 19 2 3" xfId="21115"/>
    <cellStyle name="Normal 2 3 19 2 4" xfId="21116"/>
    <cellStyle name="Normal 2 3 19 2 5" xfId="21117"/>
    <cellStyle name="Normal 2 3 19 3" xfId="21118"/>
    <cellStyle name="Normal 2 3 19 3 2" xfId="21119"/>
    <cellStyle name="Normal 2 3 19 3 3" xfId="21120"/>
    <cellStyle name="Normal 2 3 19 3 4" xfId="21121"/>
    <cellStyle name="Normal 2 3 19 3 5" xfId="21122"/>
    <cellStyle name="Normal 2 3 19 4" xfId="21123"/>
    <cellStyle name="Normal 2 3 19 4 2" xfId="21124"/>
    <cellStyle name="Normal 2 3 19 4 3" xfId="21125"/>
    <cellStyle name="Normal 2 3 19 4 4" xfId="21126"/>
    <cellStyle name="Normal 2 3 19 4 5" xfId="21127"/>
    <cellStyle name="Normal 2 3 19 5" xfId="21128"/>
    <cellStyle name="Normal 2 3 19 5 2" xfId="21129"/>
    <cellStyle name="Normal 2 3 19 5 3" xfId="21130"/>
    <cellStyle name="Normal 2 3 19 5 4" xfId="21131"/>
    <cellStyle name="Normal 2 3 19 5 5" xfId="21132"/>
    <cellStyle name="Normal 2 3 19 6" xfId="21133"/>
    <cellStyle name="Normal 2 3 19 6 2" xfId="21134"/>
    <cellStyle name="Normal 2 3 19 6 3" xfId="21135"/>
    <cellStyle name="Normal 2 3 19 6 4" xfId="21136"/>
    <cellStyle name="Normal 2 3 19 6 5" xfId="21137"/>
    <cellStyle name="Normal 2 3 19 7" xfId="21138"/>
    <cellStyle name="Normal 2 3 19 7 2" xfId="21139"/>
    <cellStyle name="Normal 2 3 19 7 3" xfId="21140"/>
    <cellStyle name="Normal 2 3 19 7 4" xfId="21141"/>
    <cellStyle name="Normal 2 3 19 7 5" xfId="21142"/>
    <cellStyle name="Normal 2 3 19 8" xfId="21143"/>
    <cellStyle name="Normal 2 3 19 8 2" xfId="21144"/>
    <cellStyle name="Normal 2 3 19 8 3" xfId="21145"/>
    <cellStyle name="Normal 2 3 19 8 4" xfId="21146"/>
    <cellStyle name="Normal 2 3 19 8 5" xfId="21147"/>
    <cellStyle name="Normal 2 3 19 9" xfId="21148"/>
    <cellStyle name="Normal 2 3 2" xfId="21149"/>
    <cellStyle name="Normal 2 3 2 10" xfId="21150"/>
    <cellStyle name="Normal 2 3 2 10 10" xfId="21151"/>
    <cellStyle name="Normal 2 3 2 10 11" xfId="21152"/>
    <cellStyle name="Normal 2 3 2 10 12" xfId="21153"/>
    <cellStyle name="Normal 2 3 2 10 13" xfId="21154"/>
    <cellStyle name="Normal 2 3 2 10 14" xfId="21155"/>
    <cellStyle name="Normal 2 3 2 10 2" xfId="21156"/>
    <cellStyle name="Normal 2 3 2 10 2 2" xfId="21157"/>
    <cellStyle name="Normal 2 3 2 10 2 3" xfId="21158"/>
    <cellStyle name="Normal 2 3 2 10 2 4" xfId="21159"/>
    <cellStyle name="Normal 2 3 2 10 2 5" xfId="21160"/>
    <cellStyle name="Normal 2 3 2 10 3" xfId="21161"/>
    <cellStyle name="Normal 2 3 2 10 3 2" xfId="21162"/>
    <cellStyle name="Normal 2 3 2 10 3 3" xfId="21163"/>
    <cellStyle name="Normal 2 3 2 10 3 4" xfId="21164"/>
    <cellStyle name="Normal 2 3 2 10 3 5" xfId="21165"/>
    <cellStyle name="Normal 2 3 2 10 4" xfId="21166"/>
    <cellStyle name="Normal 2 3 2 10 4 2" xfId="21167"/>
    <cellStyle name="Normal 2 3 2 10 4 3" xfId="21168"/>
    <cellStyle name="Normal 2 3 2 10 4 4" xfId="21169"/>
    <cellStyle name="Normal 2 3 2 10 4 5" xfId="21170"/>
    <cellStyle name="Normal 2 3 2 10 5" xfId="21171"/>
    <cellStyle name="Normal 2 3 2 10 5 2" xfId="21172"/>
    <cellStyle name="Normal 2 3 2 10 5 3" xfId="21173"/>
    <cellStyle name="Normal 2 3 2 10 5 4" xfId="21174"/>
    <cellStyle name="Normal 2 3 2 10 5 5" xfId="21175"/>
    <cellStyle name="Normal 2 3 2 10 6" xfId="21176"/>
    <cellStyle name="Normal 2 3 2 10 6 2" xfId="21177"/>
    <cellStyle name="Normal 2 3 2 10 6 3" xfId="21178"/>
    <cellStyle name="Normal 2 3 2 10 6 4" xfId="21179"/>
    <cellStyle name="Normal 2 3 2 10 6 5" xfId="21180"/>
    <cellStyle name="Normal 2 3 2 10 7" xfId="21181"/>
    <cellStyle name="Normal 2 3 2 10 7 2" xfId="21182"/>
    <cellStyle name="Normal 2 3 2 10 7 3" xfId="21183"/>
    <cellStyle name="Normal 2 3 2 10 7 4" xfId="21184"/>
    <cellStyle name="Normal 2 3 2 10 7 5" xfId="21185"/>
    <cellStyle name="Normal 2 3 2 10 8" xfId="21186"/>
    <cellStyle name="Normal 2 3 2 10 8 2" xfId="21187"/>
    <cellStyle name="Normal 2 3 2 10 8 3" xfId="21188"/>
    <cellStyle name="Normal 2 3 2 10 8 4" xfId="21189"/>
    <cellStyle name="Normal 2 3 2 10 8 5" xfId="21190"/>
    <cellStyle name="Normal 2 3 2 10 9" xfId="21191"/>
    <cellStyle name="Normal 2 3 2 11" xfId="21192"/>
    <cellStyle name="Normal 2 3 2 11 10" xfId="21193"/>
    <cellStyle name="Normal 2 3 2 11 11" xfId="21194"/>
    <cellStyle name="Normal 2 3 2 11 12" xfId="21195"/>
    <cellStyle name="Normal 2 3 2 11 13" xfId="21196"/>
    <cellStyle name="Normal 2 3 2 11 14" xfId="21197"/>
    <cellStyle name="Normal 2 3 2 11 2" xfId="21198"/>
    <cellStyle name="Normal 2 3 2 11 2 2" xfId="21199"/>
    <cellStyle name="Normal 2 3 2 11 2 3" xfId="21200"/>
    <cellStyle name="Normal 2 3 2 11 2 4" xfId="21201"/>
    <cellStyle name="Normal 2 3 2 11 2 5" xfId="21202"/>
    <cellStyle name="Normal 2 3 2 11 3" xfId="21203"/>
    <cellStyle name="Normal 2 3 2 11 3 2" xfId="21204"/>
    <cellStyle name="Normal 2 3 2 11 3 3" xfId="21205"/>
    <cellStyle name="Normal 2 3 2 11 3 4" xfId="21206"/>
    <cellStyle name="Normal 2 3 2 11 3 5" xfId="21207"/>
    <cellStyle name="Normal 2 3 2 11 4" xfId="21208"/>
    <cellStyle name="Normal 2 3 2 11 4 2" xfId="21209"/>
    <cellStyle name="Normal 2 3 2 11 4 3" xfId="21210"/>
    <cellStyle name="Normal 2 3 2 11 4 4" xfId="21211"/>
    <cellStyle name="Normal 2 3 2 11 4 5" xfId="21212"/>
    <cellStyle name="Normal 2 3 2 11 5" xfId="21213"/>
    <cellStyle name="Normal 2 3 2 11 5 2" xfId="21214"/>
    <cellStyle name="Normal 2 3 2 11 5 3" xfId="21215"/>
    <cellStyle name="Normal 2 3 2 11 5 4" xfId="21216"/>
    <cellStyle name="Normal 2 3 2 11 5 5" xfId="21217"/>
    <cellStyle name="Normal 2 3 2 11 6" xfId="21218"/>
    <cellStyle name="Normal 2 3 2 11 6 2" xfId="21219"/>
    <cellStyle name="Normal 2 3 2 11 6 3" xfId="21220"/>
    <cellStyle name="Normal 2 3 2 11 6 4" xfId="21221"/>
    <cellStyle name="Normal 2 3 2 11 6 5" xfId="21222"/>
    <cellStyle name="Normal 2 3 2 11 7" xfId="21223"/>
    <cellStyle name="Normal 2 3 2 11 7 2" xfId="21224"/>
    <cellStyle name="Normal 2 3 2 11 7 3" xfId="21225"/>
    <cellStyle name="Normal 2 3 2 11 7 4" xfId="21226"/>
    <cellStyle name="Normal 2 3 2 11 7 5" xfId="21227"/>
    <cellStyle name="Normal 2 3 2 11 8" xfId="21228"/>
    <cellStyle name="Normal 2 3 2 11 8 2" xfId="21229"/>
    <cellStyle name="Normal 2 3 2 11 8 3" xfId="21230"/>
    <cellStyle name="Normal 2 3 2 11 8 4" xfId="21231"/>
    <cellStyle name="Normal 2 3 2 11 8 5" xfId="21232"/>
    <cellStyle name="Normal 2 3 2 11 9" xfId="21233"/>
    <cellStyle name="Normal 2 3 2 12" xfId="21234"/>
    <cellStyle name="Normal 2 3 2 12 10" xfId="21235"/>
    <cellStyle name="Normal 2 3 2 12 11" xfId="21236"/>
    <cellStyle name="Normal 2 3 2 12 12" xfId="21237"/>
    <cellStyle name="Normal 2 3 2 12 13" xfId="21238"/>
    <cellStyle name="Normal 2 3 2 12 14" xfId="21239"/>
    <cellStyle name="Normal 2 3 2 12 2" xfId="21240"/>
    <cellStyle name="Normal 2 3 2 12 2 2" xfId="21241"/>
    <cellStyle name="Normal 2 3 2 12 2 3" xfId="21242"/>
    <cellStyle name="Normal 2 3 2 12 2 4" xfId="21243"/>
    <cellStyle name="Normal 2 3 2 12 2 5" xfId="21244"/>
    <cellStyle name="Normal 2 3 2 12 3" xfId="21245"/>
    <cellStyle name="Normal 2 3 2 12 3 2" xfId="21246"/>
    <cellStyle name="Normal 2 3 2 12 3 3" xfId="21247"/>
    <cellStyle name="Normal 2 3 2 12 3 4" xfId="21248"/>
    <cellStyle name="Normal 2 3 2 12 3 5" xfId="21249"/>
    <cellStyle name="Normal 2 3 2 12 4" xfId="21250"/>
    <cellStyle name="Normal 2 3 2 12 4 2" xfId="21251"/>
    <cellStyle name="Normal 2 3 2 12 4 3" xfId="21252"/>
    <cellStyle name="Normal 2 3 2 12 4 4" xfId="21253"/>
    <cellStyle name="Normal 2 3 2 12 4 5" xfId="21254"/>
    <cellStyle name="Normal 2 3 2 12 5" xfId="21255"/>
    <cellStyle name="Normal 2 3 2 12 5 2" xfId="21256"/>
    <cellStyle name="Normal 2 3 2 12 5 3" xfId="21257"/>
    <cellStyle name="Normal 2 3 2 12 5 4" xfId="21258"/>
    <cellStyle name="Normal 2 3 2 12 5 5" xfId="21259"/>
    <cellStyle name="Normal 2 3 2 12 6" xfId="21260"/>
    <cellStyle name="Normal 2 3 2 12 6 2" xfId="21261"/>
    <cellStyle name="Normal 2 3 2 12 6 3" xfId="21262"/>
    <cellStyle name="Normal 2 3 2 12 6 4" xfId="21263"/>
    <cellStyle name="Normal 2 3 2 12 6 5" xfId="21264"/>
    <cellStyle name="Normal 2 3 2 12 7" xfId="21265"/>
    <cellStyle name="Normal 2 3 2 12 7 2" xfId="21266"/>
    <cellStyle name="Normal 2 3 2 12 7 3" xfId="21267"/>
    <cellStyle name="Normal 2 3 2 12 7 4" xfId="21268"/>
    <cellStyle name="Normal 2 3 2 12 7 5" xfId="21269"/>
    <cellStyle name="Normal 2 3 2 12 8" xfId="21270"/>
    <cellStyle name="Normal 2 3 2 12 8 2" xfId="21271"/>
    <cellStyle name="Normal 2 3 2 12 8 3" xfId="21272"/>
    <cellStyle name="Normal 2 3 2 12 8 4" xfId="21273"/>
    <cellStyle name="Normal 2 3 2 12 8 5" xfId="21274"/>
    <cellStyle name="Normal 2 3 2 12 9" xfId="21275"/>
    <cellStyle name="Normal 2 3 2 13" xfId="21276"/>
    <cellStyle name="Normal 2 3 2 13 10" xfId="21277"/>
    <cellStyle name="Normal 2 3 2 13 11" xfId="21278"/>
    <cellStyle name="Normal 2 3 2 13 12" xfId="21279"/>
    <cellStyle name="Normal 2 3 2 13 13" xfId="21280"/>
    <cellStyle name="Normal 2 3 2 13 14" xfId="21281"/>
    <cellStyle name="Normal 2 3 2 13 2" xfId="21282"/>
    <cellStyle name="Normal 2 3 2 13 2 2" xfId="21283"/>
    <cellStyle name="Normal 2 3 2 13 2 3" xfId="21284"/>
    <cellStyle name="Normal 2 3 2 13 2 4" xfId="21285"/>
    <cellStyle name="Normal 2 3 2 13 2 5" xfId="21286"/>
    <cellStyle name="Normal 2 3 2 13 3" xfId="21287"/>
    <cellStyle name="Normal 2 3 2 13 3 2" xfId="21288"/>
    <cellStyle name="Normal 2 3 2 13 3 3" xfId="21289"/>
    <cellStyle name="Normal 2 3 2 13 3 4" xfId="21290"/>
    <cellStyle name="Normal 2 3 2 13 3 5" xfId="21291"/>
    <cellStyle name="Normal 2 3 2 13 4" xfId="21292"/>
    <cellStyle name="Normal 2 3 2 13 4 2" xfId="21293"/>
    <cellStyle name="Normal 2 3 2 13 4 3" xfId="21294"/>
    <cellStyle name="Normal 2 3 2 13 4 4" xfId="21295"/>
    <cellStyle name="Normal 2 3 2 13 4 5" xfId="21296"/>
    <cellStyle name="Normal 2 3 2 13 5" xfId="21297"/>
    <cellStyle name="Normal 2 3 2 13 5 2" xfId="21298"/>
    <cellStyle name="Normal 2 3 2 13 5 3" xfId="21299"/>
    <cellStyle name="Normal 2 3 2 13 5 4" xfId="21300"/>
    <cellStyle name="Normal 2 3 2 13 5 5" xfId="21301"/>
    <cellStyle name="Normal 2 3 2 13 6" xfId="21302"/>
    <cellStyle name="Normal 2 3 2 13 6 2" xfId="21303"/>
    <cellStyle name="Normal 2 3 2 13 6 3" xfId="21304"/>
    <cellStyle name="Normal 2 3 2 13 6 4" xfId="21305"/>
    <cellStyle name="Normal 2 3 2 13 6 5" xfId="21306"/>
    <cellStyle name="Normal 2 3 2 13 7" xfId="21307"/>
    <cellStyle name="Normal 2 3 2 13 7 2" xfId="21308"/>
    <cellStyle name="Normal 2 3 2 13 7 3" xfId="21309"/>
    <cellStyle name="Normal 2 3 2 13 7 4" xfId="21310"/>
    <cellStyle name="Normal 2 3 2 13 7 5" xfId="21311"/>
    <cellStyle name="Normal 2 3 2 13 8" xfId="21312"/>
    <cellStyle name="Normal 2 3 2 13 8 2" xfId="21313"/>
    <cellStyle name="Normal 2 3 2 13 8 3" xfId="21314"/>
    <cellStyle name="Normal 2 3 2 13 8 4" xfId="21315"/>
    <cellStyle name="Normal 2 3 2 13 8 5" xfId="21316"/>
    <cellStyle name="Normal 2 3 2 13 9" xfId="21317"/>
    <cellStyle name="Normal 2 3 2 14" xfId="21318"/>
    <cellStyle name="Normal 2 3 2 14 10" xfId="21319"/>
    <cellStyle name="Normal 2 3 2 14 11" xfId="21320"/>
    <cellStyle name="Normal 2 3 2 14 12" xfId="21321"/>
    <cellStyle name="Normal 2 3 2 14 13" xfId="21322"/>
    <cellStyle name="Normal 2 3 2 14 14" xfId="21323"/>
    <cellStyle name="Normal 2 3 2 14 2" xfId="21324"/>
    <cellStyle name="Normal 2 3 2 14 2 2" xfId="21325"/>
    <cellStyle name="Normal 2 3 2 14 2 3" xfId="21326"/>
    <cellStyle name="Normal 2 3 2 14 2 4" xfId="21327"/>
    <cellStyle name="Normal 2 3 2 14 2 5" xfId="21328"/>
    <cellStyle name="Normal 2 3 2 14 3" xfId="21329"/>
    <cellStyle name="Normal 2 3 2 14 3 2" xfId="21330"/>
    <cellStyle name="Normal 2 3 2 14 3 3" xfId="21331"/>
    <cellStyle name="Normal 2 3 2 14 3 4" xfId="21332"/>
    <cellStyle name="Normal 2 3 2 14 3 5" xfId="21333"/>
    <cellStyle name="Normal 2 3 2 14 4" xfId="21334"/>
    <cellStyle name="Normal 2 3 2 14 4 2" xfId="21335"/>
    <cellStyle name="Normal 2 3 2 14 4 3" xfId="21336"/>
    <cellStyle name="Normal 2 3 2 14 4 4" xfId="21337"/>
    <cellStyle name="Normal 2 3 2 14 4 5" xfId="21338"/>
    <cellStyle name="Normal 2 3 2 14 5" xfId="21339"/>
    <cellStyle name="Normal 2 3 2 14 5 2" xfId="21340"/>
    <cellStyle name="Normal 2 3 2 14 5 3" xfId="21341"/>
    <cellStyle name="Normal 2 3 2 14 5 4" xfId="21342"/>
    <cellStyle name="Normal 2 3 2 14 5 5" xfId="21343"/>
    <cellStyle name="Normal 2 3 2 14 6" xfId="21344"/>
    <cellStyle name="Normal 2 3 2 14 6 2" xfId="21345"/>
    <cellStyle name="Normal 2 3 2 14 6 3" xfId="21346"/>
    <cellStyle name="Normal 2 3 2 14 6 4" xfId="21347"/>
    <cellStyle name="Normal 2 3 2 14 6 5" xfId="21348"/>
    <cellStyle name="Normal 2 3 2 14 7" xfId="21349"/>
    <cellStyle name="Normal 2 3 2 14 7 2" xfId="21350"/>
    <cellStyle name="Normal 2 3 2 14 7 3" xfId="21351"/>
    <cellStyle name="Normal 2 3 2 14 7 4" xfId="21352"/>
    <cellStyle name="Normal 2 3 2 14 7 5" xfId="21353"/>
    <cellStyle name="Normal 2 3 2 14 8" xfId="21354"/>
    <cellStyle name="Normal 2 3 2 14 8 2" xfId="21355"/>
    <cellStyle name="Normal 2 3 2 14 8 3" xfId="21356"/>
    <cellStyle name="Normal 2 3 2 14 8 4" xfId="21357"/>
    <cellStyle name="Normal 2 3 2 14 8 5" xfId="21358"/>
    <cellStyle name="Normal 2 3 2 14 9" xfId="21359"/>
    <cellStyle name="Normal 2 3 2 15" xfId="21360"/>
    <cellStyle name="Normal 2 3 2 15 10" xfId="21361"/>
    <cellStyle name="Normal 2 3 2 15 11" xfId="21362"/>
    <cellStyle name="Normal 2 3 2 15 12" xfId="21363"/>
    <cellStyle name="Normal 2 3 2 15 13" xfId="21364"/>
    <cellStyle name="Normal 2 3 2 15 14" xfId="21365"/>
    <cellStyle name="Normal 2 3 2 15 2" xfId="21366"/>
    <cellStyle name="Normal 2 3 2 15 2 2" xfId="21367"/>
    <cellStyle name="Normal 2 3 2 15 2 3" xfId="21368"/>
    <cellStyle name="Normal 2 3 2 15 2 4" xfId="21369"/>
    <cellStyle name="Normal 2 3 2 15 2 5" xfId="21370"/>
    <cellStyle name="Normal 2 3 2 15 3" xfId="21371"/>
    <cellStyle name="Normal 2 3 2 15 3 2" xfId="21372"/>
    <cellStyle name="Normal 2 3 2 15 3 3" xfId="21373"/>
    <cellStyle name="Normal 2 3 2 15 3 4" xfId="21374"/>
    <cellStyle name="Normal 2 3 2 15 3 5" xfId="21375"/>
    <cellStyle name="Normal 2 3 2 15 4" xfId="21376"/>
    <cellStyle name="Normal 2 3 2 15 4 2" xfId="21377"/>
    <cellStyle name="Normal 2 3 2 15 4 3" xfId="21378"/>
    <cellStyle name="Normal 2 3 2 15 4 4" xfId="21379"/>
    <cellStyle name="Normal 2 3 2 15 4 5" xfId="21380"/>
    <cellStyle name="Normal 2 3 2 15 5" xfId="21381"/>
    <cellStyle name="Normal 2 3 2 15 5 2" xfId="21382"/>
    <cellStyle name="Normal 2 3 2 15 5 3" xfId="21383"/>
    <cellStyle name="Normal 2 3 2 15 5 4" xfId="21384"/>
    <cellStyle name="Normal 2 3 2 15 5 5" xfId="21385"/>
    <cellStyle name="Normal 2 3 2 15 6" xfId="21386"/>
    <cellStyle name="Normal 2 3 2 15 6 2" xfId="21387"/>
    <cellStyle name="Normal 2 3 2 15 6 3" xfId="21388"/>
    <cellStyle name="Normal 2 3 2 15 6 4" xfId="21389"/>
    <cellStyle name="Normal 2 3 2 15 6 5" xfId="21390"/>
    <cellStyle name="Normal 2 3 2 15 7" xfId="21391"/>
    <cellStyle name="Normal 2 3 2 15 7 2" xfId="21392"/>
    <cellStyle name="Normal 2 3 2 15 7 3" xfId="21393"/>
    <cellStyle name="Normal 2 3 2 15 7 4" xfId="21394"/>
    <cellStyle name="Normal 2 3 2 15 7 5" xfId="21395"/>
    <cellStyle name="Normal 2 3 2 15 8" xfId="21396"/>
    <cellStyle name="Normal 2 3 2 15 8 2" xfId="21397"/>
    <cellStyle name="Normal 2 3 2 15 8 3" xfId="21398"/>
    <cellStyle name="Normal 2 3 2 15 8 4" xfId="21399"/>
    <cellStyle name="Normal 2 3 2 15 8 5" xfId="21400"/>
    <cellStyle name="Normal 2 3 2 15 9" xfId="21401"/>
    <cellStyle name="Normal 2 3 2 16" xfId="21402"/>
    <cellStyle name="Normal 2 3 2 16 10" xfId="21403"/>
    <cellStyle name="Normal 2 3 2 16 11" xfId="21404"/>
    <cellStyle name="Normal 2 3 2 16 12" xfId="21405"/>
    <cellStyle name="Normal 2 3 2 16 13" xfId="21406"/>
    <cellStyle name="Normal 2 3 2 16 14" xfId="21407"/>
    <cellStyle name="Normal 2 3 2 16 2" xfId="21408"/>
    <cellStyle name="Normal 2 3 2 16 2 2" xfId="21409"/>
    <cellStyle name="Normal 2 3 2 16 2 3" xfId="21410"/>
    <cellStyle name="Normal 2 3 2 16 2 4" xfId="21411"/>
    <cellStyle name="Normal 2 3 2 16 2 5" xfId="21412"/>
    <cellStyle name="Normal 2 3 2 16 3" xfId="21413"/>
    <cellStyle name="Normal 2 3 2 16 3 2" xfId="21414"/>
    <cellStyle name="Normal 2 3 2 16 3 3" xfId="21415"/>
    <cellStyle name="Normal 2 3 2 16 3 4" xfId="21416"/>
    <cellStyle name="Normal 2 3 2 16 3 5" xfId="21417"/>
    <cellStyle name="Normal 2 3 2 16 4" xfId="21418"/>
    <cellStyle name="Normal 2 3 2 16 4 2" xfId="21419"/>
    <cellStyle name="Normal 2 3 2 16 4 3" xfId="21420"/>
    <cellStyle name="Normal 2 3 2 16 4 4" xfId="21421"/>
    <cellStyle name="Normal 2 3 2 16 4 5" xfId="21422"/>
    <cellStyle name="Normal 2 3 2 16 5" xfId="21423"/>
    <cellStyle name="Normal 2 3 2 16 5 2" xfId="21424"/>
    <cellStyle name="Normal 2 3 2 16 5 3" xfId="21425"/>
    <cellStyle name="Normal 2 3 2 16 5 4" xfId="21426"/>
    <cellStyle name="Normal 2 3 2 16 5 5" xfId="21427"/>
    <cellStyle name="Normal 2 3 2 16 6" xfId="21428"/>
    <cellStyle name="Normal 2 3 2 16 6 2" xfId="21429"/>
    <cellStyle name="Normal 2 3 2 16 6 3" xfId="21430"/>
    <cellStyle name="Normal 2 3 2 16 6 4" xfId="21431"/>
    <cellStyle name="Normal 2 3 2 16 6 5" xfId="21432"/>
    <cellStyle name="Normal 2 3 2 16 7" xfId="21433"/>
    <cellStyle name="Normal 2 3 2 16 7 2" xfId="21434"/>
    <cellStyle name="Normal 2 3 2 16 7 3" xfId="21435"/>
    <cellStyle name="Normal 2 3 2 16 7 4" xfId="21436"/>
    <cellStyle name="Normal 2 3 2 16 7 5" xfId="21437"/>
    <cellStyle name="Normal 2 3 2 16 8" xfId="21438"/>
    <cellStyle name="Normal 2 3 2 16 8 2" xfId="21439"/>
    <cellStyle name="Normal 2 3 2 16 8 3" xfId="21440"/>
    <cellStyle name="Normal 2 3 2 16 8 4" xfId="21441"/>
    <cellStyle name="Normal 2 3 2 16 8 5" xfId="21442"/>
    <cellStyle name="Normal 2 3 2 16 9" xfId="21443"/>
    <cellStyle name="Normal 2 3 2 17" xfId="21444"/>
    <cellStyle name="Normal 2 3 2 17 10" xfId="21445"/>
    <cellStyle name="Normal 2 3 2 17 11" xfId="21446"/>
    <cellStyle name="Normal 2 3 2 17 12" xfId="21447"/>
    <cellStyle name="Normal 2 3 2 17 13" xfId="21448"/>
    <cellStyle name="Normal 2 3 2 17 14" xfId="21449"/>
    <cellStyle name="Normal 2 3 2 17 2" xfId="21450"/>
    <cellStyle name="Normal 2 3 2 17 2 2" xfId="21451"/>
    <cellStyle name="Normal 2 3 2 17 2 3" xfId="21452"/>
    <cellStyle name="Normal 2 3 2 17 2 4" xfId="21453"/>
    <cellStyle name="Normal 2 3 2 17 2 5" xfId="21454"/>
    <cellStyle name="Normal 2 3 2 17 3" xfId="21455"/>
    <cellStyle name="Normal 2 3 2 17 3 2" xfId="21456"/>
    <cellStyle name="Normal 2 3 2 17 3 3" xfId="21457"/>
    <cellStyle name="Normal 2 3 2 17 3 4" xfId="21458"/>
    <cellStyle name="Normal 2 3 2 17 3 5" xfId="21459"/>
    <cellStyle name="Normal 2 3 2 17 4" xfId="21460"/>
    <cellStyle name="Normal 2 3 2 17 4 2" xfId="21461"/>
    <cellStyle name="Normal 2 3 2 17 4 3" xfId="21462"/>
    <cellStyle name="Normal 2 3 2 17 4 4" xfId="21463"/>
    <cellStyle name="Normal 2 3 2 17 4 5" xfId="21464"/>
    <cellStyle name="Normal 2 3 2 17 5" xfId="21465"/>
    <cellStyle name="Normal 2 3 2 17 5 2" xfId="21466"/>
    <cellStyle name="Normal 2 3 2 17 5 3" xfId="21467"/>
    <cellStyle name="Normal 2 3 2 17 5 4" xfId="21468"/>
    <cellStyle name="Normal 2 3 2 17 5 5" xfId="21469"/>
    <cellStyle name="Normal 2 3 2 17 6" xfId="21470"/>
    <cellStyle name="Normal 2 3 2 17 6 2" xfId="21471"/>
    <cellStyle name="Normal 2 3 2 17 6 3" xfId="21472"/>
    <cellStyle name="Normal 2 3 2 17 6 4" xfId="21473"/>
    <cellStyle name="Normal 2 3 2 17 6 5" xfId="21474"/>
    <cellStyle name="Normal 2 3 2 17 7" xfId="21475"/>
    <cellStyle name="Normal 2 3 2 17 7 2" xfId="21476"/>
    <cellStyle name="Normal 2 3 2 17 7 3" xfId="21477"/>
    <cellStyle name="Normal 2 3 2 17 7 4" xfId="21478"/>
    <cellStyle name="Normal 2 3 2 17 7 5" xfId="21479"/>
    <cellStyle name="Normal 2 3 2 17 8" xfId="21480"/>
    <cellStyle name="Normal 2 3 2 17 8 2" xfId="21481"/>
    <cellStyle name="Normal 2 3 2 17 8 3" xfId="21482"/>
    <cellStyle name="Normal 2 3 2 17 8 4" xfId="21483"/>
    <cellStyle name="Normal 2 3 2 17 8 5" xfId="21484"/>
    <cellStyle name="Normal 2 3 2 17 9" xfId="21485"/>
    <cellStyle name="Normal 2 3 2 18" xfId="21486"/>
    <cellStyle name="Normal 2 3 2 18 10" xfId="21487"/>
    <cellStyle name="Normal 2 3 2 18 11" xfId="21488"/>
    <cellStyle name="Normal 2 3 2 18 12" xfId="21489"/>
    <cellStyle name="Normal 2 3 2 18 13" xfId="21490"/>
    <cellStyle name="Normal 2 3 2 18 14" xfId="21491"/>
    <cellStyle name="Normal 2 3 2 18 2" xfId="21492"/>
    <cellStyle name="Normal 2 3 2 18 2 2" xfId="21493"/>
    <cellStyle name="Normal 2 3 2 18 2 3" xfId="21494"/>
    <cellStyle name="Normal 2 3 2 18 2 4" xfId="21495"/>
    <cellStyle name="Normal 2 3 2 18 2 5" xfId="21496"/>
    <cellStyle name="Normal 2 3 2 18 3" xfId="21497"/>
    <cellStyle name="Normal 2 3 2 18 3 2" xfId="21498"/>
    <cellStyle name="Normal 2 3 2 18 3 3" xfId="21499"/>
    <cellStyle name="Normal 2 3 2 18 3 4" xfId="21500"/>
    <cellStyle name="Normal 2 3 2 18 3 5" xfId="21501"/>
    <cellStyle name="Normal 2 3 2 18 4" xfId="21502"/>
    <cellStyle name="Normal 2 3 2 18 4 2" xfId="21503"/>
    <cellStyle name="Normal 2 3 2 18 4 3" xfId="21504"/>
    <cellStyle name="Normal 2 3 2 18 4 4" xfId="21505"/>
    <cellStyle name="Normal 2 3 2 18 4 5" xfId="21506"/>
    <cellStyle name="Normal 2 3 2 18 5" xfId="21507"/>
    <cellStyle name="Normal 2 3 2 18 5 2" xfId="21508"/>
    <cellStyle name="Normal 2 3 2 18 5 3" xfId="21509"/>
    <cellStyle name="Normal 2 3 2 18 5 4" xfId="21510"/>
    <cellStyle name="Normal 2 3 2 18 5 5" xfId="21511"/>
    <cellStyle name="Normal 2 3 2 18 6" xfId="21512"/>
    <cellStyle name="Normal 2 3 2 18 6 2" xfId="21513"/>
    <cellStyle name="Normal 2 3 2 18 6 3" xfId="21514"/>
    <cellStyle name="Normal 2 3 2 18 6 4" xfId="21515"/>
    <cellStyle name="Normal 2 3 2 18 6 5" xfId="21516"/>
    <cellStyle name="Normal 2 3 2 18 7" xfId="21517"/>
    <cellStyle name="Normal 2 3 2 18 7 2" xfId="21518"/>
    <cellStyle name="Normal 2 3 2 18 7 3" xfId="21519"/>
    <cellStyle name="Normal 2 3 2 18 7 4" xfId="21520"/>
    <cellStyle name="Normal 2 3 2 18 7 5" xfId="21521"/>
    <cellStyle name="Normal 2 3 2 18 8" xfId="21522"/>
    <cellStyle name="Normal 2 3 2 18 8 2" xfId="21523"/>
    <cellStyle name="Normal 2 3 2 18 8 3" xfId="21524"/>
    <cellStyle name="Normal 2 3 2 18 8 4" xfId="21525"/>
    <cellStyle name="Normal 2 3 2 18 8 5" xfId="21526"/>
    <cellStyle name="Normal 2 3 2 18 9" xfId="21527"/>
    <cellStyle name="Normal 2 3 2 19" xfId="21528"/>
    <cellStyle name="Normal 2 3 2 19 10" xfId="21529"/>
    <cellStyle name="Normal 2 3 2 19 11" xfId="21530"/>
    <cellStyle name="Normal 2 3 2 19 12" xfId="21531"/>
    <cellStyle name="Normal 2 3 2 19 13" xfId="21532"/>
    <cellStyle name="Normal 2 3 2 19 14" xfId="21533"/>
    <cellStyle name="Normal 2 3 2 19 2" xfId="21534"/>
    <cellStyle name="Normal 2 3 2 19 2 2" xfId="21535"/>
    <cellStyle name="Normal 2 3 2 19 2 3" xfId="21536"/>
    <cellStyle name="Normal 2 3 2 19 2 4" xfId="21537"/>
    <cellStyle name="Normal 2 3 2 19 2 5" xfId="21538"/>
    <cellStyle name="Normal 2 3 2 19 3" xfId="21539"/>
    <cellStyle name="Normal 2 3 2 19 3 2" xfId="21540"/>
    <cellStyle name="Normal 2 3 2 19 3 3" xfId="21541"/>
    <cellStyle name="Normal 2 3 2 19 3 4" xfId="21542"/>
    <cellStyle name="Normal 2 3 2 19 3 5" xfId="21543"/>
    <cellStyle name="Normal 2 3 2 19 4" xfId="21544"/>
    <cellStyle name="Normal 2 3 2 19 4 2" xfId="21545"/>
    <cellStyle name="Normal 2 3 2 19 4 3" xfId="21546"/>
    <cellStyle name="Normal 2 3 2 19 4 4" xfId="21547"/>
    <cellStyle name="Normal 2 3 2 19 4 5" xfId="21548"/>
    <cellStyle name="Normal 2 3 2 19 5" xfId="21549"/>
    <cellStyle name="Normal 2 3 2 19 5 2" xfId="21550"/>
    <cellStyle name="Normal 2 3 2 19 5 3" xfId="21551"/>
    <cellStyle name="Normal 2 3 2 19 5 4" xfId="21552"/>
    <cellStyle name="Normal 2 3 2 19 5 5" xfId="21553"/>
    <cellStyle name="Normal 2 3 2 19 6" xfId="21554"/>
    <cellStyle name="Normal 2 3 2 19 6 2" xfId="21555"/>
    <cellStyle name="Normal 2 3 2 19 6 3" xfId="21556"/>
    <cellStyle name="Normal 2 3 2 19 6 4" xfId="21557"/>
    <cellStyle name="Normal 2 3 2 19 6 5" xfId="21558"/>
    <cellStyle name="Normal 2 3 2 19 7" xfId="21559"/>
    <cellStyle name="Normal 2 3 2 19 7 2" xfId="21560"/>
    <cellStyle name="Normal 2 3 2 19 7 3" xfId="21561"/>
    <cellStyle name="Normal 2 3 2 19 7 4" xfId="21562"/>
    <cellStyle name="Normal 2 3 2 19 7 5" xfId="21563"/>
    <cellStyle name="Normal 2 3 2 19 8" xfId="21564"/>
    <cellStyle name="Normal 2 3 2 19 8 2" xfId="21565"/>
    <cellStyle name="Normal 2 3 2 19 8 3" xfId="21566"/>
    <cellStyle name="Normal 2 3 2 19 8 4" xfId="21567"/>
    <cellStyle name="Normal 2 3 2 19 8 5" xfId="21568"/>
    <cellStyle name="Normal 2 3 2 19 9" xfId="21569"/>
    <cellStyle name="Normal 2 3 2 2" xfId="21570"/>
    <cellStyle name="Normal 2 3 2 2 10" xfId="21571"/>
    <cellStyle name="Normal 2 3 2 2 11" xfId="21572"/>
    <cellStyle name="Normal 2 3 2 2 12" xfId="21573"/>
    <cellStyle name="Normal 2 3 2 2 13" xfId="21574"/>
    <cellStyle name="Normal 2 3 2 2 14" xfId="21575"/>
    <cellStyle name="Normal 2 3 2 2 2" xfId="21576"/>
    <cellStyle name="Normal 2 3 2 2 2 2" xfId="21577"/>
    <cellStyle name="Normal 2 3 2 2 2 3" xfId="21578"/>
    <cellStyle name="Normal 2 3 2 2 2 4" xfId="21579"/>
    <cellStyle name="Normal 2 3 2 2 2 5" xfId="21580"/>
    <cellStyle name="Normal 2 3 2 2 3" xfId="21581"/>
    <cellStyle name="Normal 2 3 2 2 3 2" xfId="21582"/>
    <cellStyle name="Normal 2 3 2 2 3 3" xfId="21583"/>
    <cellStyle name="Normal 2 3 2 2 3 4" xfId="21584"/>
    <cellStyle name="Normal 2 3 2 2 3 5" xfId="21585"/>
    <cellStyle name="Normal 2 3 2 2 4" xfId="21586"/>
    <cellStyle name="Normal 2 3 2 2 4 2" xfId="21587"/>
    <cellStyle name="Normal 2 3 2 2 4 3" xfId="21588"/>
    <cellStyle name="Normal 2 3 2 2 4 4" xfId="21589"/>
    <cellStyle name="Normal 2 3 2 2 4 5" xfId="21590"/>
    <cellStyle name="Normal 2 3 2 2 5" xfId="21591"/>
    <cellStyle name="Normal 2 3 2 2 5 2" xfId="21592"/>
    <cellStyle name="Normal 2 3 2 2 5 3" xfId="21593"/>
    <cellStyle name="Normal 2 3 2 2 5 4" xfId="21594"/>
    <cellStyle name="Normal 2 3 2 2 5 5" xfId="21595"/>
    <cellStyle name="Normal 2 3 2 2 6" xfId="21596"/>
    <cellStyle name="Normal 2 3 2 2 6 2" xfId="21597"/>
    <cellStyle name="Normal 2 3 2 2 6 3" xfId="21598"/>
    <cellStyle name="Normal 2 3 2 2 6 4" xfId="21599"/>
    <cellStyle name="Normal 2 3 2 2 6 5" xfId="21600"/>
    <cellStyle name="Normal 2 3 2 2 7" xfId="21601"/>
    <cellStyle name="Normal 2 3 2 2 7 2" xfId="21602"/>
    <cellStyle name="Normal 2 3 2 2 7 3" xfId="21603"/>
    <cellStyle name="Normal 2 3 2 2 7 4" xfId="21604"/>
    <cellStyle name="Normal 2 3 2 2 7 5" xfId="21605"/>
    <cellStyle name="Normal 2 3 2 2 8" xfId="21606"/>
    <cellStyle name="Normal 2 3 2 2 8 2" xfId="21607"/>
    <cellStyle name="Normal 2 3 2 2 8 3" xfId="21608"/>
    <cellStyle name="Normal 2 3 2 2 8 4" xfId="21609"/>
    <cellStyle name="Normal 2 3 2 2 8 5" xfId="21610"/>
    <cellStyle name="Normal 2 3 2 2 9" xfId="21611"/>
    <cellStyle name="Normal 2 3 2 20" xfId="21612"/>
    <cellStyle name="Normal 2 3 2 20 10" xfId="21613"/>
    <cellStyle name="Normal 2 3 2 20 11" xfId="21614"/>
    <cellStyle name="Normal 2 3 2 20 12" xfId="21615"/>
    <cellStyle name="Normal 2 3 2 20 13" xfId="21616"/>
    <cellStyle name="Normal 2 3 2 20 2" xfId="21617"/>
    <cellStyle name="Normal 2 3 2 20 2 2" xfId="21618"/>
    <cellStyle name="Normal 2 3 2 20 2 3" xfId="21619"/>
    <cellStyle name="Normal 2 3 2 20 2 4" xfId="21620"/>
    <cellStyle name="Normal 2 3 2 20 2 5" xfId="21621"/>
    <cellStyle name="Normal 2 3 2 20 3" xfId="21622"/>
    <cellStyle name="Normal 2 3 2 20 3 2" xfId="21623"/>
    <cellStyle name="Normal 2 3 2 20 3 3" xfId="21624"/>
    <cellStyle name="Normal 2 3 2 20 3 4" xfId="21625"/>
    <cellStyle name="Normal 2 3 2 20 3 5" xfId="21626"/>
    <cellStyle name="Normal 2 3 2 20 4" xfId="21627"/>
    <cellStyle name="Normal 2 3 2 20 4 2" xfId="21628"/>
    <cellStyle name="Normal 2 3 2 20 4 3" xfId="21629"/>
    <cellStyle name="Normal 2 3 2 20 4 4" xfId="21630"/>
    <cellStyle name="Normal 2 3 2 20 4 5" xfId="21631"/>
    <cellStyle name="Normal 2 3 2 20 5" xfId="21632"/>
    <cellStyle name="Normal 2 3 2 20 5 2" xfId="21633"/>
    <cellStyle name="Normal 2 3 2 20 5 3" xfId="21634"/>
    <cellStyle name="Normal 2 3 2 20 5 4" xfId="21635"/>
    <cellStyle name="Normal 2 3 2 20 5 5" xfId="21636"/>
    <cellStyle name="Normal 2 3 2 20 6" xfId="21637"/>
    <cellStyle name="Normal 2 3 2 20 6 2" xfId="21638"/>
    <cellStyle name="Normal 2 3 2 20 6 3" xfId="21639"/>
    <cellStyle name="Normal 2 3 2 20 6 4" xfId="21640"/>
    <cellStyle name="Normal 2 3 2 20 6 5" xfId="21641"/>
    <cellStyle name="Normal 2 3 2 20 7" xfId="21642"/>
    <cellStyle name="Normal 2 3 2 20 7 2" xfId="21643"/>
    <cellStyle name="Normal 2 3 2 20 7 3" xfId="21644"/>
    <cellStyle name="Normal 2 3 2 20 7 4" xfId="21645"/>
    <cellStyle name="Normal 2 3 2 20 7 5" xfId="21646"/>
    <cellStyle name="Normal 2 3 2 20 8" xfId="21647"/>
    <cellStyle name="Normal 2 3 2 20 8 2" xfId="21648"/>
    <cellStyle name="Normal 2 3 2 20 8 3" xfId="21649"/>
    <cellStyle name="Normal 2 3 2 20 8 4" xfId="21650"/>
    <cellStyle name="Normal 2 3 2 20 8 5" xfId="21651"/>
    <cellStyle name="Normal 2 3 2 20 9" xfId="21652"/>
    <cellStyle name="Normal 2 3 2 21" xfId="21653"/>
    <cellStyle name="Normal 2 3 2 21 10" xfId="21654"/>
    <cellStyle name="Normal 2 3 2 21 11" xfId="21655"/>
    <cellStyle name="Normal 2 3 2 21 12" xfId="21656"/>
    <cellStyle name="Normal 2 3 2 21 13" xfId="21657"/>
    <cellStyle name="Normal 2 3 2 21 2" xfId="21658"/>
    <cellStyle name="Normal 2 3 2 21 2 2" xfId="21659"/>
    <cellStyle name="Normal 2 3 2 21 2 3" xfId="21660"/>
    <cellStyle name="Normal 2 3 2 21 2 4" xfId="21661"/>
    <cellStyle name="Normal 2 3 2 21 2 5" xfId="21662"/>
    <cellStyle name="Normal 2 3 2 21 3" xfId="21663"/>
    <cellStyle name="Normal 2 3 2 21 3 2" xfId="21664"/>
    <cellStyle name="Normal 2 3 2 21 3 3" xfId="21665"/>
    <cellStyle name="Normal 2 3 2 21 3 4" xfId="21666"/>
    <cellStyle name="Normal 2 3 2 21 3 5" xfId="21667"/>
    <cellStyle name="Normal 2 3 2 21 4" xfId="21668"/>
    <cellStyle name="Normal 2 3 2 21 4 2" xfId="21669"/>
    <cellStyle name="Normal 2 3 2 21 4 3" xfId="21670"/>
    <cellStyle name="Normal 2 3 2 21 4 4" xfId="21671"/>
    <cellStyle name="Normal 2 3 2 21 4 5" xfId="21672"/>
    <cellStyle name="Normal 2 3 2 21 5" xfId="21673"/>
    <cellStyle name="Normal 2 3 2 21 5 2" xfId="21674"/>
    <cellStyle name="Normal 2 3 2 21 5 3" xfId="21675"/>
    <cellStyle name="Normal 2 3 2 21 5 4" xfId="21676"/>
    <cellStyle name="Normal 2 3 2 21 5 5" xfId="21677"/>
    <cellStyle name="Normal 2 3 2 21 6" xfId="21678"/>
    <cellStyle name="Normal 2 3 2 21 6 2" xfId="21679"/>
    <cellStyle name="Normal 2 3 2 21 6 3" xfId="21680"/>
    <cellStyle name="Normal 2 3 2 21 6 4" xfId="21681"/>
    <cellStyle name="Normal 2 3 2 21 6 5" xfId="21682"/>
    <cellStyle name="Normal 2 3 2 21 7" xfId="21683"/>
    <cellStyle name="Normal 2 3 2 21 7 2" xfId="21684"/>
    <cellStyle name="Normal 2 3 2 21 7 3" xfId="21685"/>
    <cellStyle name="Normal 2 3 2 21 7 4" xfId="21686"/>
    <cellStyle name="Normal 2 3 2 21 7 5" xfId="21687"/>
    <cellStyle name="Normal 2 3 2 21 8" xfId="21688"/>
    <cellStyle name="Normal 2 3 2 21 8 2" xfId="21689"/>
    <cellStyle name="Normal 2 3 2 21 8 3" xfId="21690"/>
    <cellStyle name="Normal 2 3 2 21 8 4" xfId="21691"/>
    <cellStyle name="Normal 2 3 2 21 8 5" xfId="21692"/>
    <cellStyle name="Normal 2 3 2 21 9" xfId="21693"/>
    <cellStyle name="Normal 2 3 2 22" xfId="21694"/>
    <cellStyle name="Normal 2 3 2 22 10" xfId="21695"/>
    <cellStyle name="Normal 2 3 2 22 11" xfId="21696"/>
    <cellStyle name="Normal 2 3 2 22 12" xfId="21697"/>
    <cellStyle name="Normal 2 3 2 22 13" xfId="21698"/>
    <cellStyle name="Normal 2 3 2 22 2" xfId="21699"/>
    <cellStyle name="Normal 2 3 2 22 2 2" xfId="21700"/>
    <cellStyle name="Normal 2 3 2 22 2 3" xfId="21701"/>
    <cellStyle name="Normal 2 3 2 22 2 4" xfId="21702"/>
    <cellStyle name="Normal 2 3 2 22 2 5" xfId="21703"/>
    <cellStyle name="Normal 2 3 2 22 3" xfId="21704"/>
    <cellStyle name="Normal 2 3 2 22 3 2" xfId="21705"/>
    <cellStyle name="Normal 2 3 2 22 3 3" xfId="21706"/>
    <cellStyle name="Normal 2 3 2 22 3 4" xfId="21707"/>
    <cellStyle name="Normal 2 3 2 22 3 5" xfId="21708"/>
    <cellStyle name="Normal 2 3 2 22 4" xfId="21709"/>
    <cellStyle name="Normal 2 3 2 22 4 2" xfId="21710"/>
    <cellStyle name="Normal 2 3 2 22 4 3" xfId="21711"/>
    <cellStyle name="Normal 2 3 2 22 4 4" xfId="21712"/>
    <cellStyle name="Normal 2 3 2 22 4 5" xfId="21713"/>
    <cellStyle name="Normal 2 3 2 22 5" xfId="21714"/>
    <cellStyle name="Normal 2 3 2 22 5 2" xfId="21715"/>
    <cellStyle name="Normal 2 3 2 22 5 3" xfId="21716"/>
    <cellStyle name="Normal 2 3 2 22 5 4" xfId="21717"/>
    <cellStyle name="Normal 2 3 2 22 5 5" xfId="21718"/>
    <cellStyle name="Normal 2 3 2 22 6" xfId="21719"/>
    <cellStyle name="Normal 2 3 2 22 6 2" xfId="21720"/>
    <cellStyle name="Normal 2 3 2 22 6 3" xfId="21721"/>
    <cellStyle name="Normal 2 3 2 22 6 4" xfId="21722"/>
    <cellStyle name="Normal 2 3 2 22 6 5" xfId="21723"/>
    <cellStyle name="Normal 2 3 2 22 7" xfId="21724"/>
    <cellStyle name="Normal 2 3 2 22 7 2" xfId="21725"/>
    <cellStyle name="Normal 2 3 2 22 7 3" xfId="21726"/>
    <cellStyle name="Normal 2 3 2 22 7 4" xfId="21727"/>
    <cellStyle name="Normal 2 3 2 22 7 5" xfId="21728"/>
    <cellStyle name="Normal 2 3 2 22 8" xfId="21729"/>
    <cellStyle name="Normal 2 3 2 22 8 2" xfId="21730"/>
    <cellStyle name="Normal 2 3 2 22 8 3" xfId="21731"/>
    <cellStyle name="Normal 2 3 2 22 8 4" xfId="21732"/>
    <cellStyle name="Normal 2 3 2 22 8 5" xfId="21733"/>
    <cellStyle name="Normal 2 3 2 22 9" xfId="21734"/>
    <cellStyle name="Normal 2 3 2 23" xfId="21735"/>
    <cellStyle name="Normal 2 3 2 23 10" xfId="21736"/>
    <cellStyle name="Normal 2 3 2 23 11" xfId="21737"/>
    <cellStyle name="Normal 2 3 2 23 12" xfId="21738"/>
    <cellStyle name="Normal 2 3 2 23 13" xfId="21739"/>
    <cellStyle name="Normal 2 3 2 23 2" xfId="21740"/>
    <cellStyle name="Normal 2 3 2 23 2 2" xfId="21741"/>
    <cellStyle name="Normal 2 3 2 23 2 3" xfId="21742"/>
    <cellStyle name="Normal 2 3 2 23 2 4" xfId="21743"/>
    <cellStyle name="Normal 2 3 2 23 2 5" xfId="21744"/>
    <cellStyle name="Normal 2 3 2 23 3" xfId="21745"/>
    <cellStyle name="Normal 2 3 2 23 3 2" xfId="21746"/>
    <cellStyle name="Normal 2 3 2 23 3 3" xfId="21747"/>
    <cellStyle name="Normal 2 3 2 23 3 4" xfId="21748"/>
    <cellStyle name="Normal 2 3 2 23 3 5" xfId="21749"/>
    <cellStyle name="Normal 2 3 2 23 4" xfId="21750"/>
    <cellStyle name="Normal 2 3 2 23 4 2" xfId="21751"/>
    <cellStyle name="Normal 2 3 2 23 4 3" xfId="21752"/>
    <cellStyle name="Normal 2 3 2 23 4 4" xfId="21753"/>
    <cellStyle name="Normal 2 3 2 23 4 5" xfId="21754"/>
    <cellStyle name="Normal 2 3 2 23 5" xfId="21755"/>
    <cellStyle name="Normal 2 3 2 23 5 2" xfId="21756"/>
    <cellStyle name="Normal 2 3 2 23 5 3" xfId="21757"/>
    <cellStyle name="Normal 2 3 2 23 5 4" xfId="21758"/>
    <cellStyle name="Normal 2 3 2 23 5 5" xfId="21759"/>
    <cellStyle name="Normal 2 3 2 23 6" xfId="21760"/>
    <cellStyle name="Normal 2 3 2 23 6 2" xfId="21761"/>
    <cellStyle name="Normal 2 3 2 23 6 3" xfId="21762"/>
    <cellStyle name="Normal 2 3 2 23 6 4" xfId="21763"/>
    <cellStyle name="Normal 2 3 2 23 6 5" xfId="21764"/>
    <cellStyle name="Normal 2 3 2 23 7" xfId="21765"/>
    <cellStyle name="Normal 2 3 2 23 7 2" xfId="21766"/>
    <cellStyle name="Normal 2 3 2 23 7 3" xfId="21767"/>
    <cellStyle name="Normal 2 3 2 23 7 4" xfId="21768"/>
    <cellStyle name="Normal 2 3 2 23 7 5" xfId="21769"/>
    <cellStyle name="Normal 2 3 2 23 8" xfId="21770"/>
    <cellStyle name="Normal 2 3 2 23 8 2" xfId="21771"/>
    <cellStyle name="Normal 2 3 2 23 8 3" xfId="21772"/>
    <cellStyle name="Normal 2 3 2 23 8 4" xfId="21773"/>
    <cellStyle name="Normal 2 3 2 23 8 5" xfId="21774"/>
    <cellStyle name="Normal 2 3 2 23 9" xfId="21775"/>
    <cellStyle name="Normal 2 3 2 24" xfId="21776"/>
    <cellStyle name="Normal 2 3 2 24 10" xfId="21777"/>
    <cellStyle name="Normal 2 3 2 24 11" xfId="21778"/>
    <cellStyle name="Normal 2 3 2 24 12" xfId="21779"/>
    <cellStyle name="Normal 2 3 2 24 13" xfId="21780"/>
    <cellStyle name="Normal 2 3 2 24 2" xfId="21781"/>
    <cellStyle name="Normal 2 3 2 24 2 2" xfId="21782"/>
    <cellStyle name="Normal 2 3 2 24 2 3" xfId="21783"/>
    <cellStyle name="Normal 2 3 2 24 2 4" xfId="21784"/>
    <cellStyle name="Normal 2 3 2 24 2 5" xfId="21785"/>
    <cellStyle name="Normal 2 3 2 24 3" xfId="21786"/>
    <cellStyle name="Normal 2 3 2 24 3 2" xfId="21787"/>
    <cellStyle name="Normal 2 3 2 24 3 3" xfId="21788"/>
    <cellStyle name="Normal 2 3 2 24 3 4" xfId="21789"/>
    <cellStyle name="Normal 2 3 2 24 3 5" xfId="21790"/>
    <cellStyle name="Normal 2 3 2 24 4" xfId="21791"/>
    <cellStyle name="Normal 2 3 2 24 4 2" xfId="21792"/>
    <cellStyle name="Normal 2 3 2 24 4 3" xfId="21793"/>
    <cellStyle name="Normal 2 3 2 24 4 4" xfId="21794"/>
    <cellStyle name="Normal 2 3 2 24 4 5" xfId="21795"/>
    <cellStyle name="Normal 2 3 2 24 5" xfId="21796"/>
    <cellStyle name="Normal 2 3 2 24 5 2" xfId="21797"/>
    <cellStyle name="Normal 2 3 2 24 5 3" xfId="21798"/>
    <cellStyle name="Normal 2 3 2 24 5 4" xfId="21799"/>
    <cellStyle name="Normal 2 3 2 24 5 5" xfId="21800"/>
    <cellStyle name="Normal 2 3 2 24 6" xfId="21801"/>
    <cellStyle name="Normal 2 3 2 24 6 2" xfId="21802"/>
    <cellStyle name="Normal 2 3 2 24 6 3" xfId="21803"/>
    <cellStyle name="Normal 2 3 2 24 6 4" xfId="21804"/>
    <cellStyle name="Normal 2 3 2 24 6 5" xfId="21805"/>
    <cellStyle name="Normal 2 3 2 24 7" xfId="21806"/>
    <cellStyle name="Normal 2 3 2 24 7 2" xfId="21807"/>
    <cellStyle name="Normal 2 3 2 24 7 3" xfId="21808"/>
    <cellStyle name="Normal 2 3 2 24 7 4" xfId="21809"/>
    <cellStyle name="Normal 2 3 2 24 7 5" xfId="21810"/>
    <cellStyle name="Normal 2 3 2 24 8" xfId="21811"/>
    <cellStyle name="Normal 2 3 2 24 8 2" xfId="21812"/>
    <cellStyle name="Normal 2 3 2 24 8 3" xfId="21813"/>
    <cellStyle name="Normal 2 3 2 24 8 4" xfId="21814"/>
    <cellStyle name="Normal 2 3 2 24 8 5" xfId="21815"/>
    <cellStyle name="Normal 2 3 2 24 9" xfId="21816"/>
    <cellStyle name="Normal 2 3 2 25" xfId="21817"/>
    <cellStyle name="Normal 2 3 2 25 10" xfId="21818"/>
    <cellStyle name="Normal 2 3 2 25 11" xfId="21819"/>
    <cellStyle name="Normal 2 3 2 25 12" xfId="21820"/>
    <cellStyle name="Normal 2 3 2 25 13" xfId="21821"/>
    <cellStyle name="Normal 2 3 2 25 2" xfId="21822"/>
    <cellStyle name="Normal 2 3 2 25 2 2" xfId="21823"/>
    <cellStyle name="Normal 2 3 2 25 2 3" xfId="21824"/>
    <cellStyle name="Normal 2 3 2 25 2 4" xfId="21825"/>
    <cellStyle name="Normal 2 3 2 25 2 5" xfId="21826"/>
    <cellStyle name="Normal 2 3 2 25 3" xfId="21827"/>
    <cellStyle name="Normal 2 3 2 25 3 2" xfId="21828"/>
    <cellStyle name="Normal 2 3 2 25 3 3" xfId="21829"/>
    <cellStyle name="Normal 2 3 2 25 3 4" xfId="21830"/>
    <cellStyle name="Normal 2 3 2 25 3 5" xfId="21831"/>
    <cellStyle name="Normal 2 3 2 25 4" xfId="21832"/>
    <cellStyle name="Normal 2 3 2 25 4 2" xfId="21833"/>
    <cellStyle name="Normal 2 3 2 25 4 3" xfId="21834"/>
    <cellStyle name="Normal 2 3 2 25 4 4" xfId="21835"/>
    <cellStyle name="Normal 2 3 2 25 4 5" xfId="21836"/>
    <cellStyle name="Normal 2 3 2 25 5" xfId="21837"/>
    <cellStyle name="Normal 2 3 2 25 5 2" xfId="21838"/>
    <cellStyle name="Normal 2 3 2 25 5 3" xfId="21839"/>
    <cellStyle name="Normal 2 3 2 25 5 4" xfId="21840"/>
    <cellStyle name="Normal 2 3 2 25 5 5" xfId="21841"/>
    <cellStyle name="Normal 2 3 2 25 6" xfId="21842"/>
    <cellStyle name="Normal 2 3 2 25 6 2" xfId="21843"/>
    <cellStyle name="Normal 2 3 2 25 6 3" xfId="21844"/>
    <cellStyle name="Normal 2 3 2 25 6 4" xfId="21845"/>
    <cellStyle name="Normal 2 3 2 25 6 5" xfId="21846"/>
    <cellStyle name="Normal 2 3 2 25 7" xfId="21847"/>
    <cellStyle name="Normal 2 3 2 25 7 2" xfId="21848"/>
    <cellStyle name="Normal 2 3 2 25 7 3" xfId="21849"/>
    <cellStyle name="Normal 2 3 2 25 7 4" xfId="21850"/>
    <cellStyle name="Normal 2 3 2 25 7 5" xfId="21851"/>
    <cellStyle name="Normal 2 3 2 25 8" xfId="21852"/>
    <cellStyle name="Normal 2 3 2 25 8 2" xfId="21853"/>
    <cellStyle name="Normal 2 3 2 25 8 3" xfId="21854"/>
    <cellStyle name="Normal 2 3 2 25 8 4" xfId="21855"/>
    <cellStyle name="Normal 2 3 2 25 8 5" xfId="21856"/>
    <cellStyle name="Normal 2 3 2 25 9" xfId="21857"/>
    <cellStyle name="Normal 2 3 2 26" xfId="21858"/>
    <cellStyle name="Normal 2 3 2 26 10" xfId="21859"/>
    <cellStyle name="Normal 2 3 2 26 11" xfId="21860"/>
    <cellStyle name="Normal 2 3 2 26 12" xfId="21861"/>
    <cellStyle name="Normal 2 3 2 26 13" xfId="21862"/>
    <cellStyle name="Normal 2 3 2 26 2" xfId="21863"/>
    <cellStyle name="Normal 2 3 2 26 2 2" xfId="21864"/>
    <cellStyle name="Normal 2 3 2 26 2 3" xfId="21865"/>
    <cellStyle name="Normal 2 3 2 26 2 4" xfId="21866"/>
    <cellStyle name="Normal 2 3 2 26 2 5" xfId="21867"/>
    <cellStyle name="Normal 2 3 2 26 3" xfId="21868"/>
    <cellStyle name="Normal 2 3 2 26 3 2" xfId="21869"/>
    <cellStyle name="Normal 2 3 2 26 3 3" xfId="21870"/>
    <cellStyle name="Normal 2 3 2 26 3 4" xfId="21871"/>
    <cellStyle name="Normal 2 3 2 26 3 5" xfId="21872"/>
    <cellStyle name="Normal 2 3 2 26 4" xfId="21873"/>
    <cellStyle name="Normal 2 3 2 26 4 2" xfId="21874"/>
    <cellStyle name="Normal 2 3 2 26 4 3" xfId="21875"/>
    <cellStyle name="Normal 2 3 2 26 4 4" xfId="21876"/>
    <cellStyle name="Normal 2 3 2 26 4 5" xfId="21877"/>
    <cellStyle name="Normal 2 3 2 26 5" xfId="21878"/>
    <cellStyle name="Normal 2 3 2 26 5 2" xfId="21879"/>
    <cellStyle name="Normal 2 3 2 26 5 3" xfId="21880"/>
    <cellStyle name="Normal 2 3 2 26 5 4" xfId="21881"/>
    <cellStyle name="Normal 2 3 2 26 5 5" xfId="21882"/>
    <cellStyle name="Normal 2 3 2 26 6" xfId="21883"/>
    <cellStyle name="Normal 2 3 2 26 6 2" xfId="21884"/>
    <cellStyle name="Normal 2 3 2 26 6 3" xfId="21885"/>
    <cellStyle name="Normal 2 3 2 26 6 4" xfId="21886"/>
    <cellStyle name="Normal 2 3 2 26 6 5" xfId="21887"/>
    <cellStyle name="Normal 2 3 2 26 7" xfId="21888"/>
    <cellStyle name="Normal 2 3 2 26 7 2" xfId="21889"/>
    <cellStyle name="Normal 2 3 2 26 7 3" xfId="21890"/>
    <cellStyle name="Normal 2 3 2 26 7 4" xfId="21891"/>
    <cellStyle name="Normal 2 3 2 26 7 5" xfId="21892"/>
    <cellStyle name="Normal 2 3 2 26 8" xfId="21893"/>
    <cellStyle name="Normal 2 3 2 26 8 2" xfId="21894"/>
    <cellStyle name="Normal 2 3 2 26 8 3" xfId="21895"/>
    <cellStyle name="Normal 2 3 2 26 8 4" xfId="21896"/>
    <cellStyle name="Normal 2 3 2 26 8 5" xfId="21897"/>
    <cellStyle name="Normal 2 3 2 26 9" xfId="21898"/>
    <cellStyle name="Normal 2 3 2 27" xfId="21899"/>
    <cellStyle name="Normal 2 3 2 27 10" xfId="21900"/>
    <cellStyle name="Normal 2 3 2 27 11" xfId="21901"/>
    <cellStyle name="Normal 2 3 2 27 12" xfId="21902"/>
    <cellStyle name="Normal 2 3 2 27 13" xfId="21903"/>
    <cellStyle name="Normal 2 3 2 27 2" xfId="21904"/>
    <cellStyle name="Normal 2 3 2 27 2 2" xfId="21905"/>
    <cellStyle name="Normal 2 3 2 27 2 3" xfId="21906"/>
    <cellStyle name="Normal 2 3 2 27 2 4" xfId="21907"/>
    <cellStyle name="Normal 2 3 2 27 2 5" xfId="21908"/>
    <cellStyle name="Normal 2 3 2 27 3" xfId="21909"/>
    <cellStyle name="Normal 2 3 2 27 3 2" xfId="21910"/>
    <cellStyle name="Normal 2 3 2 27 3 3" xfId="21911"/>
    <cellStyle name="Normal 2 3 2 27 3 4" xfId="21912"/>
    <cellStyle name="Normal 2 3 2 27 3 5" xfId="21913"/>
    <cellStyle name="Normal 2 3 2 27 4" xfId="21914"/>
    <cellStyle name="Normal 2 3 2 27 4 2" xfId="21915"/>
    <cellStyle name="Normal 2 3 2 27 4 3" xfId="21916"/>
    <cellStyle name="Normal 2 3 2 27 4 4" xfId="21917"/>
    <cellStyle name="Normal 2 3 2 27 4 5" xfId="21918"/>
    <cellStyle name="Normal 2 3 2 27 5" xfId="21919"/>
    <cellStyle name="Normal 2 3 2 27 5 2" xfId="21920"/>
    <cellStyle name="Normal 2 3 2 27 5 3" xfId="21921"/>
    <cellStyle name="Normal 2 3 2 27 5 4" xfId="21922"/>
    <cellStyle name="Normal 2 3 2 27 5 5" xfId="21923"/>
    <cellStyle name="Normal 2 3 2 27 6" xfId="21924"/>
    <cellStyle name="Normal 2 3 2 27 6 2" xfId="21925"/>
    <cellStyle name="Normal 2 3 2 27 6 3" xfId="21926"/>
    <cellStyle name="Normal 2 3 2 27 6 4" xfId="21927"/>
    <cellStyle name="Normal 2 3 2 27 6 5" xfId="21928"/>
    <cellStyle name="Normal 2 3 2 27 7" xfId="21929"/>
    <cellStyle name="Normal 2 3 2 27 7 2" xfId="21930"/>
    <cellStyle name="Normal 2 3 2 27 7 3" xfId="21931"/>
    <cellStyle name="Normal 2 3 2 27 7 4" xfId="21932"/>
    <cellStyle name="Normal 2 3 2 27 7 5" xfId="21933"/>
    <cellStyle name="Normal 2 3 2 27 8" xfId="21934"/>
    <cellStyle name="Normal 2 3 2 27 8 2" xfId="21935"/>
    <cellStyle name="Normal 2 3 2 27 8 3" xfId="21936"/>
    <cellStyle name="Normal 2 3 2 27 8 4" xfId="21937"/>
    <cellStyle name="Normal 2 3 2 27 8 5" xfId="21938"/>
    <cellStyle name="Normal 2 3 2 27 9" xfId="21939"/>
    <cellStyle name="Normal 2 3 2 28" xfId="21940"/>
    <cellStyle name="Normal 2 3 2 28 10" xfId="21941"/>
    <cellStyle name="Normal 2 3 2 28 11" xfId="21942"/>
    <cellStyle name="Normal 2 3 2 28 12" xfId="21943"/>
    <cellStyle name="Normal 2 3 2 28 13" xfId="21944"/>
    <cellStyle name="Normal 2 3 2 28 2" xfId="21945"/>
    <cellStyle name="Normal 2 3 2 28 2 2" xfId="21946"/>
    <cellStyle name="Normal 2 3 2 28 2 3" xfId="21947"/>
    <cellStyle name="Normal 2 3 2 28 2 4" xfId="21948"/>
    <cellStyle name="Normal 2 3 2 28 2 5" xfId="21949"/>
    <cellStyle name="Normal 2 3 2 28 3" xfId="21950"/>
    <cellStyle name="Normal 2 3 2 28 3 2" xfId="21951"/>
    <cellStyle name="Normal 2 3 2 28 3 3" xfId="21952"/>
    <cellStyle name="Normal 2 3 2 28 3 4" xfId="21953"/>
    <cellStyle name="Normal 2 3 2 28 3 5" xfId="21954"/>
    <cellStyle name="Normal 2 3 2 28 4" xfId="21955"/>
    <cellStyle name="Normal 2 3 2 28 4 2" xfId="21956"/>
    <cellStyle name="Normal 2 3 2 28 4 3" xfId="21957"/>
    <cellStyle name="Normal 2 3 2 28 4 4" xfId="21958"/>
    <cellStyle name="Normal 2 3 2 28 4 5" xfId="21959"/>
    <cellStyle name="Normal 2 3 2 28 5" xfId="21960"/>
    <cellStyle name="Normal 2 3 2 28 5 2" xfId="21961"/>
    <cellStyle name="Normal 2 3 2 28 5 3" xfId="21962"/>
    <cellStyle name="Normal 2 3 2 28 5 4" xfId="21963"/>
    <cellStyle name="Normal 2 3 2 28 5 5" xfId="21964"/>
    <cellStyle name="Normal 2 3 2 28 6" xfId="21965"/>
    <cellStyle name="Normal 2 3 2 28 6 2" xfId="21966"/>
    <cellStyle name="Normal 2 3 2 28 6 3" xfId="21967"/>
    <cellStyle name="Normal 2 3 2 28 6 4" xfId="21968"/>
    <cellStyle name="Normal 2 3 2 28 6 5" xfId="21969"/>
    <cellStyle name="Normal 2 3 2 28 7" xfId="21970"/>
    <cellStyle name="Normal 2 3 2 28 7 2" xfId="21971"/>
    <cellStyle name="Normal 2 3 2 28 7 3" xfId="21972"/>
    <cellStyle name="Normal 2 3 2 28 7 4" xfId="21973"/>
    <cellStyle name="Normal 2 3 2 28 7 5" xfId="21974"/>
    <cellStyle name="Normal 2 3 2 28 8" xfId="21975"/>
    <cellStyle name="Normal 2 3 2 28 8 2" xfId="21976"/>
    <cellStyle name="Normal 2 3 2 28 8 3" xfId="21977"/>
    <cellStyle name="Normal 2 3 2 28 8 4" xfId="21978"/>
    <cellStyle name="Normal 2 3 2 28 8 5" xfId="21979"/>
    <cellStyle name="Normal 2 3 2 28 9" xfId="21980"/>
    <cellStyle name="Normal 2 3 2 29" xfId="21981"/>
    <cellStyle name="Normal 2 3 2 29 10" xfId="21982"/>
    <cellStyle name="Normal 2 3 2 29 11" xfId="21983"/>
    <cellStyle name="Normal 2 3 2 29 12" xfId="21984"/>
    <cellStyle name="Normal 2 3 2 29 13" xfId="21985"/>
    <cellStyle name="Normal 2 3 2 29 2" xfId="21986"/>
    <cellStyle name="Normal 2 3 2 29 2 2" xfId="21987"/>
    <cellStyle name="Normal 2 3 2 29 2 3" xfId="21988"/>
    <cellStyle name="Normal 2 3 2 29 2 4" xfId="21989"/>
    <cellStyle name="Normal 2 3 2 29 2 5" xfId="21990"/>
    <cellStyle name="Normal 2 3 2 29 3" xfId="21991"/>
    <cellStyle name="Normal 2 3 2 29 3 2" xfId="21992"/>
    <cellStyle name="Normal 2 3 2 29 3 3" xfId="21993"/>
    <cellStyle name="Normal 2 3 2 29 3 4" xfId="21994"/>
    <cellStyle name="Normal 2 3 2 29 3 5" xfId="21995"/>
    <cellStyle name="Normal 2 3 2 29 4" xfId="21996"/>
    <cellStyle name="Normal 2 3 2 29 4 2" xfId="21997"/>
    <cellStyle name="Normal 2 3 2 29 4 3" xfId="21998"/>
    <cellStyle name="Normal 2 3 2 29 4 4" xfId="21999"/>
    <cellStyle name="Normal 2 3 2 29 4 5" xfId="22000"/>
    <cellStyle name="Normal 2 3 2 29 5" xfId="22001"/>
    <cellStyle name="Normal 2 3 2 29 5 2" xfId="22002"/>
    <cellStyle name="Normal 2 3 2 29 5 3" xfId="22003"/>
    <cellStyle name="Normal 2 3 2 29 5 4" xfId="22004"/>
    <cellStyle name="Normal 2 3 2 29 5 5" xfId="22005"/>
    <cellStyle name="Normal 2 3 2 29 6" xfId="22006"/>
    <cellStyle name="Normal 2 3 2 29 6 2" xfId="22007"/>
    <cellStyle name="Normal 2 3 2 29 6 3" xfId="22008"/>
    <cellStyle name="Normal 2 3 2 29 6 4" xfId="22009"/>
    <cellStyle name="Normal 2 3 2 29 6 5" xfId="22010"/>
    <cellStyle name="Normal 2 3 2 29 7" xfId="22011"/>
    <cellStyle name="Normal 2 3 2 29 7 2" xfId="22012"/>
    <cellStyle name="Normal 2 3 2 29 7 3" xfId="22013"/>
    <cellStyle name="Normal 2 3 2 29 7 4" xfId="22014"/>
    <cellStyle name="Normal 2 3 2 29 7 5" xfId="22015"/>
    <cellStyle name="Normal 2 3 2 29 8" xfId="22016"/>
    <cellStyle name="Normal 2 3 2 29 8 2" xfId="22017"/>
    <cellStyle name="Normal 2 3 2 29 8 3" xfId="22018"/>
    <cellStyle name="Normal 2 3 2 29 8 4" xfId="22019"/>
    <cellStyle name="Normal 2 3 2 29 8 5" xfId="22020"/>
    <cellStyle name="Normal 2 3 2 29 9" xfId="22021"/>
    <cellStyle name="Normal 2 3 2 3" xfId="22022"/>
    <cellStyle name="Normal 2 3 2 3 10" xfId="22023"/>
    <cellStyle name="Normal 2 3 2 3 11" xfId="22024"/>
    <cellStyle name="Normal 2 3 2 3 12" xfId="22025"/>
    <cellStyle name="Normal 2 3 2 3 13" xfId="22026"/>
    <cellStyle name="Normal 2 3 2 3 14" xfId="22027"/>
    <cellStyle name="Normal 2 3 2 3 2" xfId="22028"/>
    <cellStyle name="Normal 2 3 2 3 2 2" xfId="22029"/>
    <cellStyle name="Normal 2 3 2 3 2 3" xfId="22030"/>
    <cellStyle name="Normal 2 3 2 3 2 4" xfId="22031"/>
    <cellStyle name="Normal 2 3 2 3 2 5" xfId="22032"/>
    <cellStyle name="Normal 2 3 2 3 3" xfId="22033"/>
    <cellStyle name="Normal 2 3 2 3 3 2" xfId="22034"/>
    <cellStyle name="Normal 2 3 2 3 3 3" xfId="22035"/>
    <cellStyle name="Normal 2 3 2 3 3 4" xfId="22036"/>
    <cellStyle name="Normal 2 3 2 3 3 5" xfId="22037"/>
    <cellStyle name="Normal 2 3 2 3 4" xfId="22038"/>
    <cellStyle name="Normal 2 3 2 3 4 2" xfId="22039"/>
    <cellStyle name="Normal 2 3 2 3 4 3" xfId="22040"/>
    <cellStyle name="Normal 2 3 2 3 4 4" xfId="22041"/>
    <cellStyle name="Normal 2 3 2 3 4 5" xfId="22042"/>
    <cellStyle name="Normal 2 3 2 3 5" xfId="22043"/>
    <cellStyle name="Normal 2 3 2 3 5 2" xfId="22044"/>
    <cellStyle name="Normal 2 3 2 3 5 3" xfId="22045"/>
    <cellStyle name="Normal 2 3 2 3 5 4" xfId="22046"/>
    <cellStyle name="Normal 2 3 2 3 5 5" xfId="22047"/>
    <cellStyle name="Normal 2 3 2 3 6" xfId="22048"/>
    <cellStyle name="Normal 2 3 2 3 6 2" xfId="22049"/>
    <cellStyle name="Normal 2 3 2 3 6 3" xfId="22050"/>
    <cellStyle name="Normal 2 3 2 3 6 4" xfId="22051"/>
    <cellStyle name="Normal 2 3 2 3 6 5" xfId="22052"/>
    <cellStyle name="Normal 2 3 2 3 7" xfId="22053"/>
    <cellStyle name="Normal 2 3 2 3 7 2" xfId="22054"/>
    <cellStyle name="Normal 2 3 2 3 7 3" xfId="22055"/>
    <cellStyle name="Normal 2 3 2 3 7 4" xfId="22056"/>
    <cellStyle name="Normal 2 3 2 3 7 5" xfId="22057"/>
    <cellStyle name="Normal 2 3 2 3 8" xfId="22058"/>
    <cellStyle name="Normal 2 3 2 3 8 2" xfId="22059"/>
    <cellStyle name="Normal 2 3 2 3 8 3" xfId="22060"/>
    <cellStyle name="Normal 2 3 2 3 8 4" xfId="22061"/>
    <cellStyle name="Normal 2 3 2 3 8 5" xfId="22062"/>
    <cellStyle name="Normal 2 3 2 3 9" xfId="22063"/>
    <cellStyle name="Normal 2 3 2 30" xfId="22064"/>
    <cellStyle name="Normal 2 3 2 30 10" xfId="22065"/>
    <cellStyle name="Normal 2 3 2 30 11" xfId="22066"/>
    <cellStyle name="Normal 2 3 2 30 12" xfId="22067"/>
    <cellStyle name="Normal 2 3 2 30 13" xfId="22068"/>
    <cellStyle name="Normal 2 3 2 30 2" xfId="22069"/>
    <cellStyle name="Normal 2 3 2 30 2 2" xfId="22070"/>
    <cellStyle name="Normal 2 3 2 30 2 3" xfId="22071"/>
    <cellStyle name="Normal 2 3 2 30 2 4" xfId="22072"/>
    <cellStyle name="Normal 2 3 2 30 2 5" xfId="22073"/>
    <cellStyle name="Normal 2 3 2 30 3" xfId="22074"/>
    <cellStyle name="Normal 2 3 2 30 3 2" xfId="22075"/>
    <cellStyle name="Normal 2 3 2 30 3 3" xfId="22076"/>
    <cellStyle name="Normal 2 3 2 30 3 4" xfId="22077"/>
    <cellStyle name="Normal 2 3 2 30 3 5" xfId="22078"/>
    <cellStyle name="Normal 2 3 2 30 4" xfId="22079"/>
    <cellStyle name="Normal 2 3 2 30 4 2" xfId="22080"/>
    <cellStyle name="Normal 2 3 2 30 4 3" xfId="22081"/>
    <cellStyle name="Normal 2 3 2 30 4 4" xfId="22082"/>
    <cellStyle name="Normal 2 3 2 30 4 5" xfId="22083"/>
    <cellStyle name="Normal 2 3 2 30 5" xfId="22084"/>
    <cellStyle name="Normal 2 3 2 30 5 2" xfId="22085"/>
    <cellStyle name="Normal 2 3 2 30 5 3" xfId="22086"/>
    <cellStyle name="Normal 2 3 2 30 5 4" xfId="22087"/>
    <cellStyle name="Normal 2 3 2 30 5 5" xfId="22088"/>
    <cellStyle name="Normal 2 3 2 30 6" xfId="22089"/>
    <cellStyle name="Normal 2 3 2 30 6 2" xfId="22090"/>
    <cellStyle name="Normal 2 3 2 30 6 3" xfId="22091"/>
    <cellStyle name="Normal 2 3 2 30 6 4" xfId="22092"/>
    <cellStyle name="Normal 2 3 2 30 6 5" xfId="22093"/>
    <cellStyle name="Normal 2 3 2 30 7" xfId="22094"/>
    <cellStyle name="Normal 2 3 2 30 7 2" xfId="22095"/>
    <cellStyle name="Normal 2 3 2 30 7 3" xfId="22096"/>
    <cellStyle name="Normal 2 3 2 30 7 4" xfId="22097"/>
    <cellStyle name="Normal 2 3 2 30 7 5" xfId="22098"/>
    <cellStyle name="Normal 2 3 2 30 8" xfId="22099"/>
    <cellStyle name="Normal 2 3 2 30 8 2" xfId="22100"/>
    <cellStyle name="Normal 2 3 2 30 8 3" xfId="22101"/>
    <cellStyle name="Normal 2 3 2 30 8 4" xfId="22102"/>
    <cellStyle name="Normal 2 3 2 30 8 5" xfId="22103"/>
    <cellStyle name="Normal 2 3 2 30 9" xfId="22104"/>
    <cellStyle name="Normal 2 3 2 31" xfId="22105"/>
    <cellStyle name="Normal 2 3 2 31 2" xfId="22106"/>
    <cellStyle name="Normal 2 3 2 31 3" xfId="22107"/>
    <cellStyle name="Normal 2 3 2 31 4" xfId="22108"/>
    <cellStyle name="Normal 2 3 2 31 5" xfId="22109"/>
    <cellStyle name="Normal 2 3 2 32" xfId="22110"/>
    <cellStyle name="Normal 2 3 2 32 2" xfId="22111"/>
    <cellStyle name="Normal 2 3 2 32 3" xfId="22112"/>
    <cellStyle name="Normal 2 3 2 32 4" xfId="22113"/>
    <cellStyle name="Normal 2 3 2 32 5" xfId="22114"/>
    <cellStyle name="Normal 2 3 2 33" xfId="22115"/>
    <cellStyle name="Normal 2 3 2 33 2" xfId="22116"/>
    <cellStyle name="Normal 2 3 2 33 3" xfId="22117"/>
    <cellStyle name="Normal 2 3 2 33 4" xfId="22118"/>
    <cellStyle name="Normal 2 3 2 33 5" xfId="22119"/>
    <cellStyle name="Normal 2 3 2 34" xfId="22120"/>
    <cellStyle name="Normal 2 3 2 34 2" xfId="22121"/>
    <cellStyle name="Normal 2 3 2 34 3" xfId="22122"/>
    <cellStyle name="Normal 2 3 2 34 4" xfId="22123"/>
    <cellStyle name="Normal 2 3 2 34 5" xfId="22124"/>
    <cellStyle name="Normal 2 3 2 35" xfId="22125"/>
    <cellStyle name="Normal 2 3 2 35 2" xfId="22126"/>
    <cellStyle name="Normal 2 3 2 35 3" xfId="22127"/>
    <cellStyle name="Normal 2 3 2 35 4" xfId="22128"/>
    <cellStyle name="Normal 2 3 2 35 5" xfId="22129"/>
    <cellStyle name="Normal 2 3 2 36" xfId="22130"/>
    <cellStyle name="Normal 2 3 2 36 2" xfId="22131"/>
    <cellStyle name="Normal 2 3 2 36 3" xfId="22132"/>
    <cellStyle name="Normal 2 3 2 36 4" xfId="22133"/>
    <cellStyle name="Normal 2 3 2 36 5" xfId="22134"/>
    <cellStyle name="Normal 2 3 2 37" xfId="22135"/>
    <cellStyle name="Normal 2 3 2 37 2" xfId="22136"/>
    <cellStyle name="Normal 2 3 2 37 3" xfId="22137"/>
    <cellStyle name="Normal 2 3 2 37 4" xfId="22138"/>
    <cellStyle name="Normal 2 3 2 37 5" xfId="22139"/>
    <cellStyle name="Normal 2 3 2 38" xfId="22140"/>
    <cellStyle name="Normal 2 3 2 39" xfId="22141"/>
    <cellStyle name="Normal 2 3 2 4" xfId="22142"/>
    <cellStyle name="Normal 2 3 2 4 10" xfId="22143"/>
    <cellStyle name="Normal 2 3 2 4 11" xfId="22144"/>
    <cellStyle name="Normal 2 3 2 4 12" xfId="22145"/>
    <cellStyle name="Normal 2 3 2 4 13" xfId="22146"/>
    <cellStyle name="Normal 2 3 2 4 14" xfId="22147"/>
    <cellStyle name="Normal 2 3 2 4 2" xfId="22148"/>
    <cellStyle name="Normal 2 3 2 4 2 2" xfId="22149"/>
    <cellStyle name="Normal 2 3 2 4 2 3" xfId="22150"/>
    <cellStyle name="Normal 2 3 2 4 2 4" xfId="22151"/>
    <cellStyle name="Normal 2 3 2 4 2 5" xfId="22152"/>
    <cellStyle name="Normal 2 3 2 4 3" xfId="22153"/>
    <cellStyle name="Normal 2 3 2 4 3 2" xfId="22154"/>
    <cellStyle name="Normal 2 3 2 4 3 3" xfId="22155"/>
    <cellStyle name="Normal 2 3 2 4 3 4" xfId="22156"/>
    <cellStyle name="Normal 2 3 2 4 3 5" xfId="22157"/>
    <cellStyle name="Normal 2 3 2 4 4" xfId="22158"/>
    <cellStyle name="Normal 2 3 2 4 4 2" xfId="22159"/>
    <cellStyle name="Normal 2 3 2 4 4 3" xfId="22160"/>
    <cellStyle name="Normal 2 3 2 4 4 4" xfId="22161"/>
    <cellStyle name="Normal 2 3 2 4 4 5" xfId="22162"/>
    <cellStyle name="Normal 2 3 2 4 5" xfId="22163"/>
    <cellStyle name="Normal 2 3 2 4 5 2" xfId="22164"/>
    <cellStyle name="Normal 2 3 2 4 5 3" xfId="22165"/>
    <cellStyle name="Normal 2 3 2 4 5 4" xfId="22166"/>
    <cellStyle name="Normal 2 3 2 4 5 5" xfId="22167"/>
    <cellStyle name="Normal 2 3 2 4 6" xfId="22168"/>
    <cellStyle name="Normal 2 3 2 4 6 2" xfId="22169"/>
    <cellStyle name="Normal 2 3 2 4 6 3" xfId="22170"/>
    <cellStyle name="Normal 2 3 2 4 6 4" xfId="22171"/>
    <cellStyle name="Normal 2 3 2 4 6 5" xfId="22172"/>
    <cellStyle name="Normal 2 3 2 4 7" xfId="22173"/>
    <cellStyle name="Normal 2 3 2 4 7 2" xfId="22174"/>
    <cellStyle name="Normal 2 3 2 4 7 3" xfId="22175"/>
    <cellStyle name="Normal 2 3 2 4 7 4" xfId="22176"/>
    <cellStyle name="Normal 2 3 2 4 7 5" xfId="22177"/>
    <cellStyle name="Normal 2 3 2 4 8" xfId="22178"/>
    <cellStyle name="Normal 2 3 2 4 8 2" xfId="22179"/>
    <cellStyle name="Normal 2 3 2 4 8 3" xfId="22180"/>
    <cellStyle name="Normal 2 3 2 4 8 4" xfId="22181"/>
    <cellStyle name="Normal 2 3 2 4 8 5" xfId="22182"/>
    <cellStyle name="Normal 2 3 2 4 9" xfId="22183"/>
    <cellStyle name="Normal 2 3 2 40" xfId="22184"/>
    <cellStyle name="Normal 2 3 2 41" xfId="22185"/>
    <cellStyle name="Normal 2 3 2 42" xfId="22186"/>
    <cellStyle name="Normal 2 3 2 5" xfId="22187"/>
    <cellStyle name="Normal 2 3 2 5 10" xfId="22188"/>
    <cellStyle name="Normal 2 3 2 5 11" xfId="22189"/>
    <cellStyle name="Normal 2 3 2 5 12" xfId="22190"/>
    <cellStyle name="Normal 2 3 2 5 13" xfId="22191"/>
    <cellStyle name="Normal 2 3 2 5 14" xfId="22192"/>
    <cellStyle name="Normal 2 3 2 5 2" xfId="22193"/>
    <cellStyle name="Normal 2 3 2 5 2 2" xfId="22194"/>
    <cellStyle name="Normal 2 3 2 5 2 3" xfId="22195"/>
    <cellStyle name="Normal 2 3 2 5 2 4" xfId="22196"/>
    <cellStyle name="Normal 2 3 2 5 2 5" xfId="22197"/>
    <cellStyle name="Normal 2 3 2 5 3" xfId="22198"/>
    <cellStyle name="Normal 2 3 2 5 3 2" xfId="22199"/>
    <cellStyle name="Normal 2 3 2 5 3 3" xfId="22200"/>
    <cellStyle name="Normal 2 3 2 5 3 4" xfId="22201"/>
    <cellStyle name="Normal 2 3 2 5 3 5" xfId="22202"/>
    <cellStyle name="Normal 2 3 2 5 4" xfId="22203"/>
    <cellStyle name="Normal 2 3 2 5 4 2" xfId="22204"/>
    <cellStyle name="Normal 2 3 2 5 4 3" xfId="22205"/>
    <cellStyle name="Normal 2 3 2 5 4 4" xfId="22206"/>
    <cellStyle name="Normal 2 3 2 5 4 5" xfId="22207"/>
    <cellStyle name="Normal 2 3 2 5 5" xfId="22208"/>
    <cellStyle name="Normal 2 3 2 5 5 2" xfId="22209"/>
    <cellStyle name="Normal 2 3 2 5 5 3" xfId="22210"/>
    <cellStyle name="Normal 2 3 2 5 5 4" xfId="22211"/>
    <cellStyle name="Normal 2 3 2 5 5 5" xfId="22212"/>
    <cellStyle name="Normal 2 3 2 5 6" xfId="22213"/>
    <cellStyle name="Normal 2 3 2 5 6 2" xfId="22214"/>
    <cellStyle name="Normal 2 3 2 5 6 3" xfId="22215"/>
    <cellStyle name="Normal 2 3 2 5 6 4" xfId="22216"/>
    <cellStyle name="Normal 2 3 2 5 6 5" xfId="22217"/>
    <cellStyle name="Normal 2 3 2 5 7" xfId="22218"/>
    <cellStyle name="Normal 2 3 2 5 7 2" xfId="22219"/>
    <cellStyle name="Normal 2 3 2 5 7 3" xfId="22220"/>
    <cellStyle name="Normal 2 3 2 5 7 4" xfId="22221"/>
    <cellStyle name="Normal 2 3 2 5 7 5" xfId="22222"/>
    <cellStyle name="Normal 2 3 2 5 8" xfId="22223"/>
    <cellStyle name="Normal 2 3 2 5 8 2" xfId="22224"/>
    <cellStyle name="Normal 2 3 2 5 8 3" xfId="22225"/>
    <cellStyle name="Normal 2 3 2 5 8 4" xfId="22226"/>
    <cellStyle name="Normal 2 3 2 5 8 5" xfId="22227"/>
    <cellStyle name="Normal 2 3 2 5 9" xfId="22228"/>
    <cellStyle name="Normal 2 3 2 6" xfId="22229"/>
    <cellStyle name="Normal 2 3 2 6 10" xfId="22230"/>
    <cellStyle name="Normal 2 3 2 6 11" xfId="22231"/>
    <cellStyle name="Normal 2 3 2 6 12" xfId="22232"/>
    <cellStyle name="Normal 2 3 2 6 13" xfId="22233"/>
    <cellStyle name="Normal 2 3 2 6 14" xfId="22234"/>
    <cellStyle name="Normal 2 3 2 6 2" xfId="22235"/>
    <cellStyle name="Normal 2 3 2 6 2 2" xfId="22236"/>
    <cellStyle name="Normal 2 3 2 6 2 3" xfId="22237"/>
    <cellStyle name="Normal 2 3 2 6 2 4" xfId="22238"/>
    <cellStyle name="Normal 2 3 2 6 2 5" xfId="22239"/>
    <cellStyle name="Normal 2 3 2 6 3" xfId="22240"/>
    <cellStyle name="Normal 2 3 2 6 3 2" xfId="22241"/>
    <cellStyle name="Normal 2 3 2 6 3 3" xfId="22242"/>
    <cellStyle name="Normal 2 3 2 6 3 4" xfId="22243"/>
    <cellStyle name="Normal 2 3 2 6 3 5" xfId="22244"/>
    <cellStyle name="Normal 2 3 2 6 4" xfId="22245"/>
    <cellStyle name="Normal 2 3 2 6 4 2" xfId="22246"/>
    <cellStyle name="Normal 2 3 2 6 4 3" xfId="22247"/>
    <cellStyle name="Normal 2 3 2 6 4 4" xfId="22248"/>
    <cellStyle name="Normal 2 3 2 6 4 5" xfId="22249"/>
    <cellStyle name="Normal 2 3 2 6 5" xfId="22250"/>
    <cellStyle name="Normal 2 3 2 6 5 2" xfId="22251"/>
    <cellStyle name="Normal 2 3 2 6 5 3" xfId="22252"/>
    <cellStyle name="Normal 2 3 2 6 5 4" xfId="22253"/>
    <cellStyle name="Normal 2 3 2 6 5 5" xfId="22254"/>
    <cellStyle name="Normal 2 3 2 6 6" xfId="22255"/>
    <cellStyle name="Normal 2 3 2 6 6 2" xfId="22256"/>
    <cellStyle name="Normal 2 3 2 6 6 3" xfId="22257"/>
    <cellStyle name="Normal 2 3 2 6 6 4" xfId="22258"/>
    <cellStyle name="Normal 2 3 2 6 6 5" xfId="22259"/>
    <cellStyle name="Normal 2 3 2 6 7" xfId="22260"/>
    <cellStyle name="Normal 2 3 2 6 7 2" xfId="22261"/>
    <cellStyle name="Normal 2 3 2 6 7 3" xfId="22262"/>
    <cellStyle name="Normal 2 3 2 6 7 4" xfId="22263"/>
    <cellStyle name="Normal 2 3 2 6 7 5" xfId="22264"/>
    <cellStyle name="Normal 2 3 2 6 8" xfId="22265"/>
    <cellStyle name="Normal 2 3 2 6 8 2" xfId="22266"/>
    <cellStyle name="Normal 2 3 2 6 8 3" xfId="22267"/>
    <cellStyle name="Normal 2 3 2 6 8 4" xfId="22268"/>
    <cellStyle name="Normal 2 3 2 6 8 5" xfId="22269"/>
    <cellStyle name="Normal 2 3 2 6 9" xfId="22270"/>
    <cellStyle name="Normal 2 3 2 7" xfId="22271"/>
    <cellStyle name="Normal 2 3 2 7 10" xfId="22272"/>
    <cellStyle name="Normal 2 3 2 7 11" xfId="22273"/>
    <cellStyle name="Normal 2 3 2 7 12" xfId="22274"/>
    <cellStyle name="Normal 2 3 2 7 13" xfId="22275"/>
    <cellStyle name="Normal 2 3 2 7 14" xfId="22276"/>
    <cellStyle name="Normal 2 3 2 7 2" xfId="22277"/>
    <cellStyle name="Normal 2 3 2 7 2 2" xfId="22278"/>
    <cellStyle name="Normal 2 3 2 7 2 3" xfId="22279"/>
    <cellStyle name="Normal 2 3 2 7 2 4" xfId="22280"/>
    <cellStyle name="Normal 2 3 2 7 2 5" xfId="22281"/>
    <cellStyle name="Normal 2 3 2 7 3" xfId="22282"/>
    <cellStyle name="Normal 2 3 2 7 3 2" xfId="22283"/>
    <cellStyle name="Normal 2 3 2 7 3 3" xfId="22284"/>
    <cellStyle name="Normal 2 3 2 7 3 4" xfId="22285"/>
    <cellStyle name="Normal 2 3 2 7 3 5" xfId="22286"/>
    <cellStyle name="Normal 2 3 2 7 4" xfId="22287"/>
    <cellStyle name="Normal 2 3 2 7 4 2" xfId="22288"/>
    <cellStyle name="Normal 2 3 2 7 4 3" xfId="22289"/>
    <cellStyle name="Normal 2 3 2 7 4 4" xfId="22290"/>
    <cellStyle name="Normal 2 3 2 7 4 5" xfId="22291"/>
    <cellStyle name="Normal 2 3 2 7 5" xfId="22292"/>
    <cellStyle name="Normal 2 3 2 7 5 2" xfId="22293"/>
    <cellStyle name="Normal 2 3 2 7 5 3" xfId="22294"/>
    <cellStyle name="Normal 2 3 2 7 5 4" xfId="22295"/>
    <cellStyle name="Normal 2 3 2 7 5 5" xfId="22296"/>
    <cellStyle name="Normal 2 3 2 7 6" xfId="22297"/>
    <cellStyle name="Normal 2 3 2 7 6 2" xfId="22298"/>
    <cellStyle name="Normal 2 3 2 7 6 3" xfId="22299"/>
    <cellStyle name="Normal 2 3 2 7 6 4" xfId="22300"/>
    <cellStyle name="Normal 2 3 2 7 6 5" xfId="22301"/>
    <cellStyle name="Normal 2 3 2 7 7" xfId="22302"/>
    <cellStyle name="Normal 2 3 2 7 7 2" xfId="22303"/>
    <cellStyle name="Normal 2 3 2 7 7 3" xfId="22304"/>
    <cellStyle name="Normal 2 3 2 7 7 4" xfId="22305"/>
    <cellStyle name="Normal 2 3 2 7 7 5" xfId="22306"/>
    <cellStyle name="Normal 2 3 2 7 8" xfId="22307"/>
    <cellStyle name="Normal 2 3 2 7 8 2" xfId="22308"/>
    <cellStyle name="Normal 2 3 2 7 8 3" xfId="22309"/>
    <cellStyle name="Normal 2 3 2 7 8 4" xfId="22310"/>
    <cellStyle name="Normal 2 3 2 7 8 5" xfId="22311"/>
    <cellStyle name="Normal 2 3 2 7 9" xfId="22312"/>
    <cellStyle name="Normal 2 3 2 8" xfId="22313"/>
    <cellStyle name="Normal 2 3 2 8 10" xfId="22314"/>
    <cellStyle name="Normal 2 3 2 8 11" xfId="22315"/>
    <cellStyle name="Normal 2 3 2 8 12" xfId="22316"/>
    <cellStyle name="Normal 2 3 2 8 13" xfId="22317"/>
    <cellStyle name="Normal 2 3 2 8 14" xfId="22318"/>
    <cellStyle name="Normal 2 3 2 8 2" xfId="22319"/>
    <cellStyle name="Normal 2 3 2 8 2 2" xfId="22320"/>
    <cellStyle name="Normal 2 3 2 8 2 3" xfId="22321"/>
    <cellStyle name="Normal 2 3 2 8 2 4" xfId="22322"/>
    <cellStyle name="Normal 2 3 2 8 2 5" xfId="22323"/>
    <cellStyle name="Normal 2 3 2 8 3" xfId="22324"/>
    <cellStyle name="Normal 2 3 2 8 3 2" xfId="22325"/>
    <cellStyle name="Normal 2 3 2 8 3 3" xfId="22326"/>
    <cellStyle name="Normal 2 3 2 8 3 4" xfId="22327"/>
    <cellStyle name="Normal 2 3 2 8 3 5" xfId="22328"/>
    <cellStyle name="Normal 2 3 2 8 4" xfId="22329"/>
    <cellStyle name="Normal 2 3 2 8 4 2" xfId="22330"/>
    <cellStyle name="Normal 2 3 2 8 4 3" xfId="22331"/>
    <cellStyle name="Normal 2 3 2 8 4 4" xfId="22332"/>
    <cellStyle name="Normal 2 3 2 8 4 5" xfId="22333"/>
    <cellStyle name="Normal 2 3 2 8 5" xfId="22334"/>
    <cellStyle name="Normal 2 3 2 8 5 2" xfId="22335"/>
    <cellStyle name="Normal 2 3 2 8 5 3" xfId="22336"/>
    <cellStyle name="Normal 2 3 2 8 5 4" xfId="22337"/>
    <cellStyle name="Normal 2 3 2 8 5 5" xfId="22338"/>
    <cellStyle name="Normal 2 3 2 8 6" xfId="22339"/>
    <cellStyle name="Normal 2 3 2 8 6 2" xfId="22340"/>
    <cellStyle name="Normal 2 3 2 8 6 3" xfId="22341"/>
    <cellStyle name="Normal 2 3 2 8 6 4" xfId="22342"/>
    <cellStyle name="Normal 2 3 2 8 6 5" xfId="22343"/>
    <cellStyle name="Normal 2 3 2 8 7" xfId="22344"/>
    <cellStyle name="Normal 2 3 2 8 7 2" xfId="22345"/>
    <cellStyle name="Normal 2 3 2 8 7 3" xfId="22346"/>
    <cellStyle name="Normal 2 3 2 8 7 4" xfId="22347"/>
    <cellStyle name="Normal 2 3 2 8 7 5" xfId="22348"/>
    <cellStyle name="Normal 2 3 2 8 8" xfId="22349"/>
    <cellStyle name="Normal 2 3 2 8 8 2" xfId="22350"/>
    <cellStyle name="Normal 2 3 2 8 8 3" xfId="22351"/>
    <cellStyle name="Normal 2 3 2 8 8 4" xfId="22352"/>
    <cellStyle name="Normal 2 3 2 8 8 5" xfId="22353"/>
    <cellStyle name="Normal 2 3 2 8 9" xfId="22354"/>
    <cellStyle name="Normal 2 3 2 9" xfId="22355"/>
    <cellStyle name="Normal 2 3 2 9 10" xfId="22356"/>
    <cellStyle name="Normal 2 3 2 9 11" xfId="22357"/>
    <cellStyle name="Normal 2 3 2 9 12" xfId="22358"/>
    <cellStyle name="Normal 2 3 2 9 13" xfId="22359"/>
    <cellStyle name="Normal 2 3 2 9 14" xfId="22360"/>
    <cellStyle name="Normal 2 3 2 9 2" xfId="22361"/>
    <cellStyle name="Normal 2 3 2 9 2 2" xfId="22362"/>
    <cellStyle name="Normal 2 3 2 9 2 3" xfId="22363"/>
    <cellStyle name="Normal 2 3 2 9 2 4" xfId="22364"/>
    <cellStyle name="Normal 2 3 2 9 2 5" xfId="22365"/>
    <cellStyle name="Normal 2 3 2 9 3" xfId="22366"/>
    <cellStyle name="Normal 2 3 2 9 3 2" xfId="22367"/>
    <cellStyle name="Normal 2 3 2 9 3 3" xfId="22368"/>
    <cellStyle name="Normal 2 3 2 9 3 4" xfId="22369"/>
    <cellStyle name="Normal 2 3 2 9 3 5" xfId="22370"/>
    <cellStyle name="Normal 2 3 2 9 4" xfId="22371"/>
    <cellStyle name="Normal 2 3 2 9 4 2" xfId="22372"/>
    <cellStyle name="Normal 2 3 2 9 4 3" xfId="22373"/>
    <cellStyle name="Normal 2 3 2 9 4 4" xfId="22374"/>
    <cellStyle name="Normal 2 3 2 9 4 5" xfId="22375"/>
    <cellStyle name="Normal 2 3 2 9 5" xfId="22376"/>
    <cellStyle name="Normal 2 3 2 9 5 2" xfId="22377"/>
    <cellStyle name="Normal 2 3 2 9 5 3" xfId="22378"/>
    <cellStyle name="Normal 2 3 2 9 5 4" xfId="22379"/>
    <cellStyle name="Normal 2 3 2 9 5 5" xfId="22380"/>
    <cellStyle name="Normal 2 3 2 9 6" xfId="22381"/>
    <cellStyle name="Normal 2 3 2 9 6 2" xfId="22382"/>
    <cellStyle name="Normal 2 3 2 9 6 3" xfId="22383"/>
    <cellStyle name="Normal 2 3 2 9 6 4" xfId="22384"/>
    <cellStyle name="Normal 2 3 2 9 6 5" xfId="22385"/>
    <cellStyle name="Normal 2 3 2 9 7" xfId="22386"/>
    <cellStyle name="Normal 2 3 2 9 7 2" xfId="22387"/>
    <cellStyle name="Normal 2 3 2 9 7 3" xfId="22388"/>
    <cellStyle name="Normal 2 3 2 9 7 4" xfId="22389"/>
    <cellStyle name="Normal 2 3 2 9 7 5" xfId="22390"/>
    <cellStyle name="Normal 2 3 2 9 8" xfId="22391"/>
    <cellStyle name="Normal 2 3 2 9 8 2" xfId="22392"/>
    <cellStyle name="Normal 2 3 2 9 8 3" xfId="22393"/>
    <cellStyle name="Normal 2 3 2 9 8 4" xfId="22394"/>
    <cellStyle name="Normal 2 3 2 9 8 5" xfId="22395"/>
    <cellStyle name="Normal 2 3 2 9 9" xfId="22396"/>
    <cellStyle name="Normal 2 3 20" xfId="22397"/>
    <cellStyle name="Normal 2 3 20 10" xfId="22398"/>
    <cellStyle name="Normal 2 3 20 11" xfId="22399"/>
    <cellStyle name="Normal 2 3 20 12" xfId="22400"/>
    <cellStyle name="Normal 2 3 20 13" xfId="22401"/>
    <cellStyle name="Normal 2 3 20 14" xfId="22402"/>
    <cellStyle name="Normal 2 3 20 2" xfId="22403"/>
    <cellStyle name="Normal 2 3 20 2 2" xfId="22404"/>
    <cellStyle name="Normal 2 3 20 2 3" xfId="22405"/>
    <cellStyle name="Normal 2 3 20 2 4" xfId="22406"/>
    <cellStyle name="Normal 2 3 20 2 5" xfId="22407"/>
    <cellStyle name="Normal 2 3 20 3" xfId="22408"/>
    <cellStyle name="Normal 2 3 20 3 2" xfId="22409"/>
    <cellStyle name="Normal 2 3 20 3 3" xfId="22410"/>
    <cellStyle name="Normal 2 3 20 3 4" xfId="22411"/>
    <cellStyle name="Normal 2 3 20 3 5" xfId="22412"/>
    <cellStyle name="Normal 2 3 20 4" xfId="22413"/>
    <cellStyle name="Normal 2 3 20 4 2" xfId="22414"/>
    <cellStyle name="Normal 2 3 20 4 3" xfId="22415"/>
    <cellStyle name="Normal 2 3 20 4 4" xfId="22416"/>
    <cellStyle name="Normal 2 3 20 4 5" xfId="22417"/>
    <cellStyle name="Normal 2 3 20 5" xfId="22418"/>
    <cellStyle name="Normal 2 3 20 5 2" xfId="22419"/>
    <cellStyle name="Normal 2 3 20 5 3" xfId="22420"/>
    <cellStyle name="Normal 2 3 20 5 4" xfId="22421"/>
    <cellStyle name="Normal 2 3 20 5 5" xfId="22422"/>
    <cellStyle name="Normal 2 3 20 6" xfId="22423"/>
    <cellStyle name="Normal 2 3 20 6 2" xfId="22424"/>
    <cellStyle name="Normal 2 3 20 6 3" xfId="22425"/>
    <cellStyle name="Normal 2 3 20 6 4" xfId="22426"/>
    <cellStyle name="Normal 2 3 20 6 5" xfId="22427"/>
    <cellStyle name="Normal 2 3 20 7" xfId="22428"/>
    <cellStyle name="Normal 2 3 20 7 2" xfId="22429"/>
    <cellStyle name="Normal 2 3 20 7 3" xfId="22430"/>
    <cellStyle name="Normal 2 3 20 7 4" xfId="22431"/>
    <cellStyle name="Normal 2 3 20 7 5" xfId="22432"/>
    <cellStyle name="Normal 2 3 20 8" xfId="22433"/>
    <cellStyle name="Normal 2 3 20 8 2" xfId="22434"/>
    <cellStyle name="Normal 2 3 20 8 3" xfId="22435"/>
    <cellStyle name="Normal 2 3 20 8 4" xfId="22436"/>
    <cellStyle name="Normal 2 3 20 8 5" xfId="22437"/>
    <cellStyle name="Normal 2 3 20 9" xfId="22438"/>
    <cellStyle name="Normal 2 3 21" xfId="22439"/>
    <cellStyle name="Normal 2 3 21 10" xfId="22440"/>
    <cellStyle name="Normal 2 3 21 11" xfId="22441"/>
    <cellStyle name="Normal 2 3 21 12" xfId="22442"/>
    <cellStyle name="Normal 2 3 21 13" xfId="22443"/>
    <cellStyle name="Normal 2 3 21 14" xfId="22444"/>
    <cellStyle name="Normal 2 3 21 2" xfId="22445"/>
    <cellStyle name="Normal 2 3 21 2 2" xfId="22446"/>
    <cellStyle name="Normal 2 3 21 2 3" xfId="22447"/>
    <cellStyle name="Normal 2 3 21 2 4" xfId="22448"/>
    <cellStyle name="Normal 2 3 21 2 5" xfId="22449"/>
    <cellStyle name="Normal 2 3 21 3" xfId="22450"/>
    <cellStyle name="Normal 2 3 21 3 2" xfId="22451"/>
    <cellStyle name="Normal 2 3 21 3 3" xfId="22452"/>
    <cellStyle name="Normal 2 3 21 3 4" xfId="22453"/>
    <cellStyle name="Normal 2 3 21 3 5" xfId="22454"/>
    <cellStyle name="Normal 2 3 21 4" xfId="22455"/>
    <cellStyle name="Normal 2 3 21 4 2" xfId="22456"/>
    <cellStyle name="Normal 2 3 21 4 3" xfId="22457"/>
    <cellStyle name="Normal 2 3 21 4 4" xfId="22458"/>
    <cellStyle name="Normal 2 3 21 4 5" xfId="22459"/>
    <cellStyle name="Normal 2 3 21 5" xfId="22460"/>
    <cellStyle name="Normal 2 3 21 5 2" xfId="22461"/>
    <cellStyle name="Normal 2 3 21 5 3" xfId="22462"/>
    <cellStyle name="Normal 2 3 21 5 4" xfId="22463"/>
    <cellStyle name="Normal 2 3 21 5 5" xfId="22464"/>
    <cellStyle name="Normal 2 3 21 6" xfId="22465"/>
    <cellStyle name="Normal 2 3 21 6 2" xfId="22466"/>
    <cellStyle name="Normal 2 3 21 6 3" xfId="22467"/>
    <cellStyle name="Normal 2 3 21 6 4" xfId="22468"/>
    <cellStyle name="Normal 2 3 21 6 5" xfId="22469"/>
    <cellStyle name="Normal 2 3 21 7" xfId="22470"/>
    <cellStyle name="Normal 2 3 21 7 2" xfId="22471"/>
    <cellStyle name="Normal 2 3 21 7 3" xfId="22472"/>
    <cellStyle name="Normal 2 3 21 7 4" xfId="22473"/>
    <cellStyle name="Normal 2 3 21 7 5" xfId="22474"/>
    <cellStyle name="Normal 2 3 21 8" xfId="22475"/>
    <cellStyle name="Normal 2 3 21 8 2" xfId="22476"/>
    <cellStyle name="Normal 2 3 21 8 3" xfId="22477"/>
    <cellStyle name="Normal 2 3 21 8 4" xfId="22478"/>
    <cellStyle name="Normal 2 3 21 8 5" xfId="22479"/>
    <cellStyle name="Normal 2 3 21 9" xfId="22480"/>
    <cellStyle name="Normal 2 3 22" xfId="22481"/>
    <cellStyle name="Normal 2 3 22 10" xfId="22482"/>
    <cellStyle name="Normal 2 3 22 11" xfId="22483"/>
    <cellStyle name="Normal 2 3 22 12" xfId="22484"/>
    <cellStyle name="Normal 2 3 22 13" xfId="22485"/>
    <cellStyle name="Normal 2 3 22 14" xfId="22486"/>
    <cellStyle name="Normal 2 3 22 2" xfId="22487"/>
    <cellStyle name="Normal 2 3 22 2 2" xfId="22488"/>
    <cellStyle name="Normal 2 3 22 2 3" xfId="22489"/>
    <cellStyle name="Normal 2 3 22 2 4" xfId="22490"/>
    <cellStyle name="Normal 2 3 22 2 5" xfId="22491"/>
    <cellStyle name="Normal 2 3 22 3" xfId="22492"/>
    <cellStyle name="Normal 2 3 22 3 2" xfId="22493"/>
    <cellStyle name="Normal 2 3 22 3 3" xfId="22494"/>
    <cellStyle name="Normal 2 3 22 3 4" xfId="22495"/>
    <cellStyle name="Normal 2 3 22 3 5" xfId="22496"/>
    <cellStyle name="Normal 2 3 22 4" xfId="22497"/>
    <cellStyle name="Normal 2 3 22 4 2" xfId="22498"/>
    <cellStyle name="Normal 2 3 22 4 3" xfId="22499"/>
    <cellStyle name="Normal 2 3 22 4 4" xfId="22500"/>
    <cellStyle name="Normal 2 3 22 4 5" xfId="22501"/>
    <cellStyle name="Normal 2 3 22 5" xfId="22502"/>
    <cellStyle name="Normal 2 3 22 5 2" xfId="22503"/>
    <cellStyle name="Normal 2 3 22 5 3" xfId="22504"/>
    <cellStyle name="Normal 2 3 22 5 4" xfId="22505"/>
    <cellStyle name="Normal 2 3 22 5 5" xfId="22506"/>
    <cellStyle name="Normal 2 3 22 6" xfId="22507"/>
    <cellStyle name="Normal 2 3 22 6 2" xfId="22508"/>
    <cellStyle name="Normal 2 3 22 6 3" xfId="22509"/>
    <cellStyle name="Normal 2 3 22 6 4" xfId="22510"/>
    <cellStyle name="Normal 2 3 22 6 5" xfId="22511"/>
    <cellStyle name="Normal 2 3 22 7" xfId="22512"/>
    <cellStyle name="Normal 2 3 22 7 2" xfId="22513"/>
    <cellStyle name="Normal 2 3 22 7 3" xfId="22514"/>
    <cellStyle name="Normal 2 3 22 7 4" xfId="22515"/>
    <cellStyle name="Normal 2 3 22 7 5" xfId="22516"/>
    <cellStyle name="Normal 2 3 22 8" xfId="22517"/>
    <cellStyle name="Normal 2 3 22 8 2" xfId="22518"/>
    <cellStyle name="Normal 2 3 22 8 3" xfId="22519"/>
    <cellStyle name="Normal 2 3 22 8 4" xfId="22520"/>
    <cellStyle name="Normal 2 3 22 8 5" xfId="22521"/>
    <cellStyle name="Normal 2 3 22 9" xfId="22522"/>
    <cellStyle name="Normal 2 3 23" xfId="22523"/>
    <cellStyle name="Normal 2 3 23 10" xfId="22524"/>
    <cellStyle name="Normal 2 3 23 11" xfId="22525"/>
    <cellStyle name="Normal 2 3 23 12" xfId="22526"/>
    <cellStyle name="Normal 2 3 23 13" xfId="22527"/>
    <cellStyle name="Normal 2 3 23 14" xfId="22528"/>
    <cellStyle name="Normal 2 3 23 2" xfId="22529"/>
    <cellStyle name="Normal 2 3 23 2 2" xfId="22530"/>
    <cellStyle name="Normal 2 3 23 2 3" xfId="22531"/>
    <cellStyle name="Normal 2 3 23 2 4" xfId="22532"/>
    <cellStyle name="Normal 2 3 23 2 5" xfId="22533"/>
    <cellStyle name="Normal 2 3 23 3" xfId="22534"/>
    <cellStyle name="Normal 2 3 23 3 2" xfId="22535"/>
    <cellStyle name="Normal 2 3 23 3 3" xfId="22536"/>
    <cellStyle name="Normal 2 3 23 3 4" xfId="22537"/>
    <cellStyle name="Normal 2 3 23 3 5" xfId="22538"/>
    <cellStyle name="Normal 2 3 23 4" xfId="22539"/>
    <cellStyle name="Normal 2 3 23 4 2" xfId="22540"/>
    <cellStyle name="Normal 2 3 23 4 3" xfId="22541"/>
    <cellStyle name="Normal 2 3 23 4 4" xfId="22542"/>
    <cellStyle name="Normal 2 3 23 4 5" xfId="22543"/>
    <cellStyle name="Normal 2 3 23 5" xfId="22544"/>
    <cellStyle name="Normal 2 3 23 5 2" xfId="22545"/>
    <cellStyle name="Normal 2 3 23 5 3" xfId="22546"/>
    <cellStyle name="Normal 2 3 23 5 4" xfId="22547"/>
    <cellStyle name="Normal 2 3 23 5 5" xfId="22548"/>
    <cellStyle name="Normal 2 3 23 6" xfId="22549"/>
    <cellStyle name="Normal 2 3 23 6 2" xfId="22550"/>
    <cellStyle name="Normal 2 3 23 6 3" xfId="22551"/>
    <cellStyle name="Normal 2 3 23 6 4" xfId="22552"/>
    <cellStyle name="Normal 2 3 23 6 5" xfId="22553"/>
    <cellStyle name="Normal 2 3 23 7" xfId="22554"/>
    <cellStyle name="Normal 2 3 23 7 2" xfId="22555"/>
    <cellStyle name="Normal 2 3 23 7 3" xfId="22556"/>
    <cellStyle name="Normal 2 3 23 7 4" xfId="22557"/>
    <cellStyle name="Normal 2 3 23 7 5" xfId="22558"/>
    <cellStyle name="Normal 2 3 23 8" xfId="22559"/>
    <cellStyle name="Normal 2 3 23 8 2" xfId="22560"/>
    <cellStyle name="Normal 2 3 23 8 3" xfId="22561"/>
    <cellStyle name="Normal 2 3 23 8 4" xfId="22562"/>
    <cellStyle name="Normal 2 3 23 8 5" xfId="22563"/>
    <cellStyle name="Normal 2 3 23 9" xfId="22564"/>
    <cellStyle name="Normal 2 3 24" xfId="22565"/>
    <cellStyle name="Normal 2 3 24 10" xfId="22566"/>
    <cellStyle name="Normal 2 3 24 11" xfId="22567"/>
    <cellStyle name="Normal 2 3 24 12" xfId="22568"/>
    <cellStyle name="Normal 2 3 24 13" xfId="22569"/>
    <cellStyle name="Normal 2 3 24 14" xfId="22570"/>
    <cellStyle name="Normal 2 3 24 2" xfId="22571"/>
    <cellStyle name="Normal 2 3 24 2 2" xfId="22572"/>
    <cellStyle name="Normal 2 3 24 2 3" xfId="22573"/>
    <cellStyle name="Normal 2 3 24 2 4" xfId="22574"/>
    <cellStyle name="Normal 2 3 24 2 5" xfId="22575"/>
    <cellStyle name="Normal 2 3 24 3" xfId="22576"/>
    <cellStyle name="Normal 2 3 24 3 2" xfId="22577"/>
    <cellStyle name="Normal 2 3 24 3 3" xfId="22578"/>
    <cellStyle name="Normal 2 3 24 3 4" xfId="22579"/>
    <cellStyle name="Normal 2 3 24 3 5" xfId="22580"/>
    <cellStyle name="Normal 2 3 24 4" xfId="22581"/>
    <cellStyle name="Normal 2 3 24 4 2" xfId="22582"/>
    <cellStyle name="Normal 2 3 24 4 3" xfId="22583"/>
    <cellStyle name="Normal 2 3 24 4 4" xfId="22584"/>
    <cellStyle name="Normal 2 3 24 4 5" xfId="22585"/>
    <cellStyle name="Normal 2 3 24 5" xfId="22586"/>
    <cellStyle name="Normal 2 3 24 5 2" xfId="22587"/>
    <cellStyle name="Normal 2 3 24 5 3" xfId="22588"/>
    <cellStyle name="Normal 2 3 24 5 4" xfId="22589"/>
    <cellStyle name="Normal 2 3 24 5 5" xfId="22590"/>
    <cellStyle name="Normal 2 3 24 6" xfId="22591"/>
    <cellStyle name="Normal 2 3 24 6 2" xfId="22592"/>
    <cellStyle name="Normal 2 3 24 6 3" xfId="22593"/>
    <cellStyle name="Normal 2 3 24 6 4" xfId="22594"/>
    <cellStyle name="Normal 2 3 24 6 5" xfId="22595"/>
    <cellStyle name="Normal 2 3 24 7" xfId="22596"/>
    <cellStyle name="Normal 2 3 24 7 2" xfId="22597"/>
    <cellStyle name="Normal 2 3 24 7 3" xfId="22598"/>
    <cellStyle name="Normal 2 3 24 7 4" xfId="22599"/>
    <cellStyle name="Normal 2 3 24 7 5" xfId="22600"/>
    <cellStyle name="Normal 2 3 24 8" xfId="22601"/>
    <cellStyle name="Normal 2 3 24 8 2" xfId="22602"/>
    <cellStyle name="Normal 2 3 24 8 3" xfId="22603"/>
    <cellStyle name="Normal 2 3 24 8 4" xfId="22604"/>
    <cellStyle name="Normal 2 3 24 8 5" xfId="22605"/>
    <cellStyle name="Normal 2 3 24 9" xfId="22606"/>
    <cellStyle name="Normal 2 3 25" xfId="22607"/>
    <cellStyle name="Normal 2 3 25 10" xfId="22608"/>
    <cellStyle name="Normal 2 3 25 11" xfId="22609"/>
    <cellStyle name="Normal 2 3 25 12" xfId="22610"/>
    <cellStyle name="Normal 2 3 25 13" xfId="22611"/>
    <cellStyle name="Normal 2 3 25 14" xfId="22612"/>
    <cellStyle name="Normal 2 3 25 2" xfId="22613"/>
    <cellStyle name="Normal 2 3 25 2 2" xfId="22614"/>
    <cellStyle name="Normal 2 3 25 2 3" xfId="22615"/>
    <cellStyle name="Normal 2 3 25 2 4" xfId="22616"/>
    <cellStyle name="Normal 2 3 25 2 5" xfId="22617"/>
    <cellStyle name="Normal 2 3 25 3" xfId="22618"/>
    <cellStyle name="Normal 2 3 25 3 2" xfId="22619"/>
    <cellStyle name="Normal 2 3 25 3 3" xfId="22620"/>
    <cellStyle name="Normal 2 3 25 3 4" xfId="22621"/>
    <cellStyle name="Normal 2 3 25 3 5" xfId="22622"/>
    <cellStyle name="Normal 2 3 25 4" xfId="22623"/>
    <cellStyle name="Normal 2 3 25 4 2" xfId="22624"/>
    <cellStyle name="Normal 2 3 25 4 3" xfId="22625"/>
    <cellStyle name="Normal 2 3 25 4 4" xfId="22626"/>
    <cellStyle name="Normal 2 3 25 4 5" xfId="22627"/>
    <cellStyle name="Normal 2 3 25 5" xfId="22628"/>
    <cellStyle name="Normal 2 3 25 5 2" xfId="22629"/>
    <cellStyle name="Normal 2 3 25 5 3" xfId="22630"/>
    <cellStyle name="Normal 2 3 25 5 4" xfId="22631"/>
    <cellStyle name="Normal 2 3 25 5 5" xfId="22632"/>
    <cellStyle name="Normal 2 3 25 6" xfId="22633"/>
    <cellStyle name="Normal 2 3 25 6 2" xfId="22634"/>
    <cellStyle name="Normal 2 3 25 6 3" xfId="22635"/>
    <cellStyle name="Normal 2 3 25 6 4" xfId="22636"/>
    <cellStyle name="Normal 2 3 25 6 5" xfId="22637"/>
    <cellStyle name="Normal 2 3 25 7" xfId="22638"/>
    <cellStyle name="Normal 2 3 25 7 2" xfId="22639"/>
    <cellStyle name="Normal 2 3 25 7 3" xfId="22640"/>
    <cellStyle name="Normal 2 3 25 7 4" xfId="22641"/>
    <cellStyle name="Normal 2 3 25 7 5" xfId="22642"/>
    <cellStyle name="Normal 2 3 25 8" xfId="22643"/>
    <cellStyle name="Normal 2 3 25 8 2" xfId="22644"/>
    <cellStyle name="Normal 2 3 25 8 3" xfId="22645"/>
    <cellStyle name="Normal 2 3 25 8 4" xfId="22646"/>
    <cellStyle name="Normal 2 3 25 8 5" xfId="22647"/>
    <cellStyle name="Normal 2 3 25 9" xfId="22648"/>
    <cellStyle name="Normal 2 3 26" xfId="22649"/>
    <cellStyle name="Normal 2 3 26 10" xfId="22650"/>
    <cellStyle name="Normal 2 3 26 11" xfId="22651"/>
    <cellStyle name="Normal 2 3 26 12" xfId="22652"/>
    <cellStyle name="Normal 2 3 26 13" xfId="22653"/>
    <cellStyle name="Normal 2 3 26 14" xfId="22654"/>
    <cellStyle name="Normal 2 3 26 2" xfId="22655"/>
    <cellStyle name="Normal 2 3 26 2 2" xfId="22656"/>
    <cellStyle name="Normal 2 3 26 2 3" xfId="22657"/>
    <cellStyle name="Normal 2 3 26 2 4" xfId="22658"/>
    <cellStyle name="Normal 2 3 26 2 5" xfId="22659"/>
    <cellStyle name="Normal 2 3 26 3" xfId="22660"/>
    <cellStyle name="Normal 2 3 26 3 2" xfId="22661"/>
    <cellStyle name="Normal 2 3 26 3 3" xfId="22662"/>
    <cellStyle name="Normal 2 3 26 3 4" xfId="22663"/>
    <cellStyle name="Normal 2 3 26 3 5" xfId="22664"/>
    <cellStyle name="Normal 2 3 26 4" xfId="22665"/>
    <cellStyle name="Normal 2 3 26 4 2" xfId="22666"/>
    <cellStyle name="Normal 2 3 26 4 3" xfId="22667"/>
    <cellStyle name="Normal 2 3 26 4 4" xfId="22668"/>
    <cellStyle name="Normal 2 3 26 4 5" xfId="22669"/>
    <cellStyle name="Normal 2 3 26 5" xfId="22670"/>
    <cellStyle name="Normal 2 3 26 5 2" xfId="22671"/>
    <cellStyle name="Normal 2 3 26 5 3" xfId="22672"/>
    <cellStyle name="Normal 2 3 26 5 4" xfId="22673"/>
    <cellStyle name="Normal 2 3 26 5 5" xfId="22674"/>
    <cellStyle name="Normal 2 3 26 6" xfId="22675"/>
    <cellStyle name="Normal 2 3 26 6 2" xfId="22676"/>
    <cellStyle name="Normal 2 3 26 6 3" xfId="22677"/>
    <cellStyle name="Normal 2 3 26 6 4" xfId="22678"/>
    <cellStyle name="Normal 2 3 26 6 5" xfId="22679"/>
    <cellStyle name="Normal 2 3 26 7" xfId="22680"/>
    <cellStyle name="Normal 2 3 26 7 2" xfId="22681"/>
    <cellStyle name="Normal 2 3 26 7 3" xfId="22682"/>
    <cellStyle name="Normal 2 3 26 7 4" xfId="22683"/>
    <cellStyle name="Normal 2 3 26 7 5" xfId="22684"/>
    <cellStyle name="Normal 2 3 26 8" xfId="22685"/>
    <cellStyle name="Normal 2 3 26 8 2" xfId="22686"/>
    <cellStyle name="Normal 2 3 26 8 3" xfId="22687"/>
    <cellStyle name="Normal 2 3 26 8 4" xfId="22688"/>
    <cellStyle name="Normal 2 3 26 8 5" xfId="22689"/>
    <cellStyle name="Normal 2 3 26 9" xfId="22690"/>
    <cellStyle name="Normal 2 3 27" xfId="22691"/>
    <cellStyle name="Normal 2 3 27 10" xfId="22692"/>
    <cellStyle name="Normal 2 3 27 11" xfId="22693"/>
    <cellStyle name="Normal 2 3 27 12" xfId="22694"/>
    <cellStyle name="Normal 2 3 27 13" xfId="22695"/>
    <cellStyle name="Normal 2 3 27 2" xfId="22696"/>
    <cellStyle name="Normal 2 3 27 2 2" xfId="22697"/>
    <cellStyle name="Normal 2 3 27 2 3" xfId="22698"/>
    <cellStyle name="Normal 2 3 27 2 4" xfId="22699"/>
    <cellStyle name="Normal 2 3 27 2 5" xfId="22700"/>
    <cellStyle name="Normal 2 3 27 3" xfId="22701"/>
    <cellStyle name="Normal 2 3 27 3 2" xfId="22702"/>
    <cellStyle name="Normal 2 3 27 3 3" xfId="22703"/>
    <cellStyle name="Normal 2 3 27 3 4" xfId="22704"/>
    <cellStyle name="Normal 2 3 27 3 5" xfId="22705"/>
    <cellStyle name="Normal 2 3 27 4" xfId="22706"/>
    <cellStyle name="Normal 2 3 27 4 2" xfId="22707"/>
    <cellStyle name="Normal 2 3 27 4 3" xfId="22708"/>
    <cellStyle name="Normal 2 3 27 4 4" xfId="22709"/>
    <cellStyle name="Normal 2 3 27 4 5" xfId="22710"/>
    <cellStyle name="Normal 2 3 27 5" xfId="22711"/>
    <cellStyle name="Normal 2 3 27 5 2" xfId="22712"/>
    <cellStyle name="Normal 2 3 27 5 3" xfId="22713"/>
    <cellStyle name="Normal 2 3 27 5 4" xfId="22714"/>
    <cellStyle name="Normal 2 3 27 5 5" xfId="22715"/>
    <cellStyle name="Normal 2 3 27 6" xfId="22716"/>
    <cellStyle name="Normal 2 3 27 6 2" xfId="22717"/>
    <cellStyle name="Normal 2 3 27 6 3" xfId="22718"/>
    <cellStyle name="Normal 2 3 27 6 4" xfId="22719"/>
    <cellStyle name="Normal 2 3 27 6 5" xfId="22720"/>
    <cellStyle name="Normal 2 3 27 7" xfId="22721"/>
    <cellStyle name="Normal 2 3 27 7 2" xfId="22722"/>
    <cellStyle name="Normal 2 3 27 7 3" xfId="22723"/>
    <cellStyle name="Normal 2 3 27 7 4" xfId="22724"/>
    <cellStyle name="Normal 2 3 27 7 5" xfId="22725"/>
    <cellStyle name="Normal 2 3 27 8" xfId="22726"/>
    <cellStyle name="Normal 2 3 27 8 2" xfId="22727"/>
    <cellStyle name="Normal 2 3 27 8 3" xfId="22728"/>
    <cellStyle name="Normal 2 3 27 8 4" xfId="22729"/>
    <cellStyle name="Normal 2 3 27 8 5" xfId="22730"/>
    <cellStyle name="Normal 2 3 27 9" xfId="22731"/>
    <cellStyle name="Normal 2 3 28" xfId="22732"/>
    <cellStyle name="Normal 2 3 28 10" xfId="22733"/>
    <cellStyle name="Normal 2 3 28 11" xfId="22734"/>
    <cellStyle name="Normal 2 3 28 12" xfId="22735"/>
    <cellStyle name="Normal 2 3 28 13" xfId="22736"/>
    <cellStyle name="Normal 2 3 28 2" xfId="22737"/>
    <cellStyle name="Normal 2 3 28 2 2" xfId="22738"/>
    <cellStyle name="Normal 2 3 28 2 3" xfId="22739"/>
    <cellStyle name="Normal 2 3 28 2 4" xfId="22740"/>
    <cellStyle name="Normal 2 3 28 2 5" xfId="22741"/>
    <cellStyle name="Normal 2 3 28 3" xfId="22742"/>
    <cellStyle name="Normal 2 3 28 3 2" xfId="22743"/>
    <cellStyle name="Normal 2 3 28 3 3" xfId="22744"/>
    <cellStyle name="Normal 2 3 28 3 4" xfId="22745"/>
    <cellStyle name="Normal 2 3 28 3 5" xfId="22746"/>
    <cellStyle name="Normal 2 3 28 4" xfId="22747"/>
    <cellStyle name="Normal 2 3 28 4 2" xfId="22748"/>
    <cellStyle name="Normal 2 3 28 4 3" xfId="22749"/>
    <cellStyle name="Normal 2 3 28 4 4" xfId="22750"/>
    <cellStyle name="Normal 2 3 28 4 5" xfId="22751"/>
    <cellStyle name="Normal 2 3 28 5" xfId="22752"/>
    <cellStyle name="Normal 2 3 28 5 2" xfId="22753"/>
    <cellStyle name="Normal 2 3 28 5 3" xfId="22754"/>
    <cellStyle name="Normal 2 3 28 5 4" xfId="22755"/>
    <cellStyle name="Normal 2 3 28 5 5" xfId="22756"/>
    <cellStyle name="Normal 2 3 28 6" xfId="22757"/>
    <cellStyle name="Normal 2 3 28 6 2" xfId="22758"/>
    <cellStyle name="Normal 2 3 28 6 3" xfId="22759"/>
    <cellStyle name="Normal 2 3 28 6 4" xfId="22760"/>
    <cellStyle name="Normal 2 3 28 6 5" xfId="22761"/>
    <cellStyle name="Normal 2 3 28 7" xfId="22762"/>
    <cellStyle name="Normal 2 3 28 7 2" xfId="22763"/>
    <cellStyle name="Normal 2 3 28 7 3" xfId="22764"/>
    <cellStyle name="Normal 2 3 28 7 4" xfId="22765"/>
    <cellStyle name="Normal 2 3 28 7 5" xfId="22766"/>
    <cellStyle name="Normal 2 3 28 8" xfId="22767"/>
    <cellStyle name="Normal 2 3 28 8 2" xfId="22768"/>
    <cellStyle name="Normal 2 3 28 8 3" xfId="22769"/>
    <cellStyle name="Normal 2 3 28 8 4" xfId="22770"/>
    <cellStyle name="Normal 2 3 28 8 5" xfId="22771"/>
    <cellStyle name="Normal 2 3 28 9" xfId="22772"/>
    <cellStyle name="Normal 2 3 29" xfId="22773"/>
    <cellStyle name="Normal 2 3 29 10" xfId="22774"/>
    <cellStyle name="Normal 2 3 29 11" xfId="22775"/>
    <cellStyle name="Normal 2 3 29 12" xfId="22776"/>
    <cellStyle name="Normal 2 3 29 13" xfId="22777"/>
    <cellStyle name="Normal 2 3 29 2" xfId="22778"/>
    <cellStyle name="Normal 2 3 29 2 2" xfId="22779"/>
    <cellStyle name="Normal 2 3 29 2 3" xfId="22780"/>
    <cellStyle name="Normal 2 3 29 2 4" xfId="22781"/>
    <cellStyle name="Normal 2 3 29 2 5" xfId="22782"/>
    <cellStyle name="Normal 2 3 29 3" xfId="22783"/>
    <cellStyle name="Normal 2 3 29 3 2" xfId="22784"/>
    <cellStyle name="Normal 2 3 29 3 3" xfId="22785"/>
    <cellStyle name="Normal 2 3 29 3 4" xfId="22786"/>
    <cellStyle name="Normal 2 3 29 3 5" xfId="22787"/>
    <cellStyle name="Normal 2 3 29 4" xfId="22788"/>
    <cellStyle name="Normal 2 3 29 4 2" xfId="22789"/>
    <cellStyle name="Normal 2 3 29 4 3" xfId="22790"/>
    <cellStyle name="Normal 2 3 29 4 4" xfId="22791"/>
    <cellStyle name="Normal 2 3 29 4 5" xfId="22792"/>
    <cellStyle name="Normal 2 3 29 5" xfId="22793"/>
    <cellStyle name="Normal 2 3 29 5 2" xfId="22794"/>
    <cellStyle name="Normal 2 3 29 5 3" xfId="22795"/>
    <cellStyle name="Normal 2 3 29 5 4" xfId="22796"/>
    <cellStyle name="Normal 2 3 29 5 5" xfId="22797"/>
    <cellStyle name="Normal 2 3 29 6" xfId="22798"/>
    <cellStyle name="Normal 2 3 29 6 2" xfId="22799"/>
    <cellStyle name="Normal 2 3 29 6 3" xfId="22800"/>
    <cellStyle name="Normal 2 3 29 6 4" xfId="22801"/>
    <cellStyle name="Normal 2 3 29 6 5" xfId="22802"/>
    <cellStyle name="Normal 2 3 29 7" xfId="22803"/>
    <cellStyle name="Normal 2 3 29 7 2" xfId="22804"/>
    <cellStyle name="Normal 2 3 29 7 3" xfId="22805"/>
    <cellStyle name="Normal 2 3 29 7 4" xfId="22806"/>
    <cellStyle name="Normal 2 3 29 7 5" xfId="22807"/>
    <cellStyle name="Normal 2 3 29 8" xfId="22808"/>
    <cellStyle name="Normal 2 3 29 8 2" xfId="22809"/>
    <cellStyle name="Normal 2 3 29 8 3" xfId="22810"/>
    <cellStyle name="Normal 2 3 29 8 4" xfId="22811"/>
    <cellStyle name="Normal 2 3 29 8 5" xfId="22812"/>
    <cellStyle name="Normal 2 3 29 9" xfId="22813"/>
    <cellStyle name="Normal 2 3 3" xfId="22814"/>
    <cellStyle name="Normal 2 3 3 10" xfId="22815"/>
    <cellStyle name="Normal 2 3 3 10 10" xfId="22816"/>
    <cellStyle name="Normal 2 3 3 10 11" xfId="22817"/>
    <cellStyle name="Normal 2 3 3 10 12" xfId="22818"/>
    <cellStyle name="Normal 2 3 3 10 13" xfId="22819"/>
    <cellStyle name="Normal 2 3 3 10 14" xfId="22820"/>
    <cellStyle name="Normal 2 3 3 10 2" xfId="22821"/>
    <cellStyle name="Normal 2 3 3 10 2 2" xfId="22822"/>
    <cellStyle name="Normal 2 3 3 10 2 3" xfId="22823"/>
    <cellStyle name="Normal 2 3 3 10 2 4" xfId="22824"/>
    <cellStyle name="Normal 2 3 3 10 2 5" xfId="22825"/>
    <cellStyle name="Normal 2 3 3 10 3" xfId="22826"/>
    <cellStyle name="Normal 2 3 3 10 3 2" xfId="22827"/>
    <cellStyle name="Normal 2 3 3 10 3 3" xfId="22828"/>
    <cellStyle name="Normal 2 3 3 10 3 4" xfId="22829"/>
    <cellStyle name="Normal 2 3 3 10 3 5" xfId="22830"/>
    <cellStyle name="Normal 2 3 3 10 4" xfId="22831"/>
    <cellStyle name="Normal 2 3 3 10 4 2" xfId="22832"/>
    <cellStyle name="Normal 2 3 3 10 4 3" xfId="22833"/>
    <cellStyle name="Normal 2 3 3 10 4 4" xfId="22834"/>
    <cellStyle name="Normal 2 3 3 10 4 5" xfId="22835"/>
    <cellStyle name="Normal 2 3 3 10 5" xfId="22836"/>
    <cellStyle name="Normal 2 3 3 10 5 2" xfId="22837"/>
    <cellStyle name="Normal 2 3 3 10 5 3" xfId="22838"/>
    <cellStyle name="Normal 2 3 3 10 5 4" xfId="22839"/>
    <cellStyle name="Normal 2 3 3 10 5 5" xfId="22840"/>
    <cellStyle name="Normal 2 3 3 10 6" xfId="22841"/>
    <cellStyle name="Normal 2 3 3 10 6 2" xfId="22842"/>
    <cellStyle name="Normal 2 3 3 10 6 3" xfId="22843"/>
    <cellStyle name="Normal 2 3 3 10 6 4" xfId="22844"/>
    <cellStyle name="Normal 2 3 3 10 6 5" xfId="22845"/>
    <cellStyle name="Normal 2 3 3 10 7" xfId="22846"/>
    <cellStyle name="Normal 2 3 3 10 7 2" xfId="22847"/>
    <cellStyle name="Normal 2 3 3 10 7 3" xfId="22848"/>
    <cellStyle name="Normal 2 3 3 10 7 4" xfId="22849"/>
    <cellStyle name="Normal 2 3 3 10 7 5" xfId="22850"/>
    <cellStyle name="Normal 2 3 3 10 8" xfId="22851"/>
    <cellStyle name="Normal 2 3 3 10 8 2" xfId="22852"/>
    <cellStyle name="Normal 2 3 3 10 8 3" xfId="22853"/>
    <cellStyle name="Normal 2 3 3 10 8 4" xfId="22854"/>
    <cellStyle name="Normal 2 3 3 10 8 5" xfId="22855"/>
    <cellStyle name="Normal 2 3 3 10 9" xfId="22856"/>
    <cellStyle name="Normal 2 3 3 11" xfId="22857"/>
    <cellStyle name="Normal 2 3 3 11 10" xfId="22858"/>
    <cellStyle name="Normal 2 3 3 11 11" xfId="22859"/>
    <cellStyle name="Normal 2 3 3 11 12" xfId="22860"/>
    <cellStyle name="Normal 2 3 3 11 13" xfId="22861"/>
    <cellStyle name="Normal 2 3 3 11 14" xfId="22862"/>
    <cellStyle name="Normal 2 3 3 11 2" xfId="22863"/>
    <cellStyle name="Normal 2 3 3 11 2 2" xfId="22864"/>
    <cellStyle name="Normal 2 3 3 11 2 3" xfId="22865"/>
    <cellStyle name="Normal 2 3 3 11 2 4" xfId="22866"/>
    <cellStyle name="Normal 2 3 3 11 2 5" xfId="22867"/>
    <cellStyle name="Normal 2 3 3 11 3" xfId="22868"/>
    <cellStyle name="Normal 2 3 3 11 3 2" xfId="22869"/>
    <cellStyle name="Normal 2 3 3 11 3 3" xfId="22870"/>
    <cellStyle name="Normal 2 3 3 11 3 4" xfId="22871"/>
    <cellStyle name="Normal 2 3 3 11 3 5" xfId="22872"/>
    <cellStyle name="Normal 2 3 3 11 4" xfId="22873"/>
    <cellStyle name="Normal 2 3 3 11 4 2" xfId="22874"/>
    <cellStyle name="Normal 2 3 3 11 4 3" xfId="22875"/>
    <cellStyle name="Normal 2 3 3 11 4 4" xfId="22876"/>
    <cellStyle name="Normal 2 3 3 11 4 5" xfId="22877"/>
    <cellStyle name="Normal 2 3 3 11 5" xfId="22878"/>
    <cellStyle name="Normal 2 3 3 11 5 2" xfId="22879"/>
    <cellStyle name="Normal 2 3 3 11 5 3" xfId="22880"/>
    <cellStyle name="Normal 2 3 3 11 5 4" xfId="22881"/>
    <cellStyle name="Normal 2 3 3 11 5 5" xfId="22882"/>
    <cellStyle name="Normal 2 3 3 11 6" xfId="22883"/>
    <cellStyle name="Normal 2 3 3 11 6 2" xfId="22884"/>
    <cellStyle name="Normal 2 3 3 11 6 3" xfId="22885"/>
    <cellStyle name="Normal 2 3 3 11 6 4" xfId="22886"/>
    <cellStyle name="Normal 2 3 3 11 6 5" xfId="22887"/>
    <cellStyle name="Normal 2 3 3 11 7" xfId="22888"/>
    <cellStyle name="Normal 2 3 3 11 7 2" xfId="22889"/>
    <cellStyle name="Normal 2 3 3 11 7 3" xfId="22890"/>
    <cellStyle name="Normal 2 3 3 11 7 4" xfId="22891"/>
    <cellStyle name="Normal 2 3 3 11 7 5" xfId="22892"/>
    <cellStyle name="Normal 2 3 3 11 8" xfId="22893"/>
    <cellStyle name="Normal 2 3 3 11 8 2" xfId="22894"/>
    <cellStyle name="Normal 2 3 3 11 8 3" xfId="22895"/>
    <cellStyle name="Normal 2 3 3 11 8 4" xfId="22896"/>
    <cellStyle name="Normal 2 3 3 11 8 5" xfId="22897"/>
    <cellStyle name="Normal 2 3 3 11 9" xfId="22898"/>
    <cellStyle name="Normal 2 3 3 12" xfId="22899"/>
    <cellStyle name="Normal 2 3 3 12 10" xfId="22900"/>
    <cellStyle name="Normal 2 3 3 12 11" xfId="22901"/>
    <cellStyle name="Normal 2 3 3 12 12" xfId="22902"/>
    <cellStyle name="Normal 2 3 3 12 13" xfId="22903"/>
    <cellStyle name="Normal 2 3 3 12 14" xfId="22904"/>
    <cellStyle name="Normal 2 3 3 12 2" xfId="22905"/>
    <cellStyle name="Normal 2 3 3 12 2 2" xfId="22906"/>
    <cellStyle name="Normal 2 3 3 12 2 3" xfId="22907"/>
    <cellStyle name="Normal 2 3 3 12 2 4" xfId="22908"/>
    <cellStyle name="Normal 2 3 3 12 2 5" xfId="22909"/>
    <cellStyle name="Normal 2 3 3 12 3" xfId="22910"/>
    <cellStyle name="Normal 2 3 3 12 3 2" xfId="22911"/>
    <cellStyle name="Normal 2 3 3 12 3 3" xfId="22912"/>
    <cellStyle name="Normal 2 3 3 12 3 4" xfId="22913"/>
    <cellStyle name="Normal 2 3 3 12 3 5" xfId="22914"/>
    <cellStyle name="Normal 2 3 3 12 4" xfId="22915"/>
    <cellStyle name="Normal 2 3 3 12 4 2" xfId="22916"/>
    <cellStyle name="Normal 2 3 3 12 4 3" xfId="22917"/>
    <cellStyle name="Normal 2 3 3 12 4 4" xfId="22918"/>
    <cellStyle name="Normal 2 3 3 12 4 5" xfId="22919"/>
    <cellStyle name="Normal 2 3 3 12 5" xfId="22920"/>
    <cellStyle name="Normal 2 3 3 12 5 2" xfId="22921"/>
    <cellStyle name="Normal 2 3 3 12 5 3" xfId="22922"/>
    <cellStyle name="Normal 2 3 3 12 5 4" xfId="22923"/>
    <cellStyle name="Normal 2 3 3 12 5 5" xfId="22924"/>
    <cellStyle name="Normal 2 3 3 12 6" xfId="22925"/>
    <cellStyle name="Normal 2 3 3 12 6 2" xfId="22926"/>
    <cellStyle name="Normal 2 3 3 12 6 3" xfId="22927"/>
    <cellStyle name="Normal 2 3 3 12 6 4" xfId="22928"/>
    <cellStyle name="Normal 2 3 3 12 6 5" xfId="22929"/>
    <cellStyle name="Normal 2 3 3 12 7" xfId="22930"/>
    <cellStyle name="Normal 2 3 3 12 7 2" xfId="22931"/>
    <cellStyle name="Normal 2 3 3 12 7 3" xfId="22932"/>
    <cellStyle name="Normal 2 3 3 12 7 4" xfId="22933"/>
    <cellStyle name="Normal 2 3 3 12 7 5" xfId="22934"/>
    <cellStyle name="Normal 2 3 3 12 8" xfId="22935"/>
    <cellStyle name="Normal 2 3 3 12 8 2" xfId="22936"/>
    <cellStyle name="Normal 2 3 3 12 8 3" xfId="22937"/>
    <cellStyle name="Normal 2 3 3 12 8 4" xfId="22938"/>
    <cellStyle name="Normal 2 3 3 12 8 5" xfId="22939"/>
    <cellStyle name="Normal 2 3 3 12 9" xfId="22940"/>
    <cellStyle name="Normal 2 3 3 13" xfId="22941"/>
    <cellStyle name="Normal 2 3 3 13 10" xfId="22942"/>
    <cellStyle name="Normal 2 3 3 13 11" xfId="22943"/>
    <cellStyle name="Normal 2 3 3 13 12" xfId="22944"/>
    <cellStyle name="Normal 2 3 3 13 13" xfId="22945"/>
    <cellStyle name="Normal 2 3 3 13 14" xfId="22946"/>
    <cellStyle name="Normal 2 3 3 13 2" xfId="22947"/>
    <cellStyle name="Normal 2 3 3 13 2 2" xfId="22948"/>
    <cellStyle name="Normal 2 3 3 13 2 3" xfId="22949"/>
    <cellStyle name="Normal 2 3 3 13 2 4" xfId="22950"/>
    <cellStyle name="Normal 2 3 3 13 2 5" xfId="22951"/>
    <cellStyle name="Normal 2 3 3 13 3" xfId="22952"/>
    <cellStyle name="Normal 2 3 3 13 3 2" xfId="22953"/>
    <cellStyle name="Normal 2 3 3 13 3 3" xfId="22954"/>
    <cellStyle name="Normal 2 3 3 13 3 4" xfId="22955"/>
    <cellStyle name="Normal 2 3 3 13 3 5" xfId="22956"/>
    <cellStyle name="Normal 2 3 3 13 4" xfId="22957"/>
    <cellStyle name="Normal 2 3 3 13 4 2" xfId="22958"/>
    <cellStyle name="Normal 2 3 3 13 4 3" xfId="22959"/>
    <cellStyle name="Normal 2 3 3 13 4 4" xfId="22960"/>
    <cellStyle name="Normal 2 3 3 13 4 5" xfId="22961"/>
    <cellStyle name="Normal 2 3 3 13 5" xfId="22962"/>
    <cellStyle name="Normal 2 3 3 13 5 2" xfId="22963"/>
    <cellStyle name="Normal 2 3 3 13 5 3" xfId="22964"/>
    <cellStyle name="Normal 2 3 3 13 5 4" xfId="22965"/>
    <cellStyle name="Normal 2 3 3 13 5 5" xfId="22966"/>
    <cellStyle name="Normal 2 3 3 13 6" xfId="22967"/>
    <cellStyle name="Normal 2 3 3 13 6 2" xfId="22968"/>
    <cellStyle name="Normal 2 3 3 13 6 3" xfId="22969"/>
    <cellStyle name="Normal 2 3 3 13 6 4" xfId="22970"/>
    <cellStyle name="Normal 2 3 3 13 6 5" xfId="22971"/>
    <cellStyle name="Normal 2 3 3 13 7" xfId="22972"/>
    <cellStyle name="Normal 2 3 3 13 7 2" xfId="22973"/>
    <cellStyle name="Normal 2 3 3 13 7 3" xfId="22974"/>
    <cellStyle name="Normal 2 3 3 13 7 4" xfId="22975"/>
    <cellStyle name="Normal 2 3 3 13 7 5" xfId="22976"/>
    <cellStyle name="Normal 2 3 3 13 8" xfId="22977"/>
    <cellStyle name="Normal 2 3 3 13 8 2" xfId="22978"/>
    <cellStyle name="Normal 2 3 3 13 8 3" xfId="22979"/>
    <cellStyle name="Normal 2 3 3 13 8 4" xfId="22980"/>
    <cellStyle name="Normal 2 3 3 13 8 5" xfId="22981"/>
    <cellStyle name="Normal 2 3 3 13 9" xfId="22982"/>
    <cellStyle name="Normal 2 3 3 14" xfId="22983"/>
    <cellStyle name="Normal 2 3 3 14 10" xfId="22984"/>
    <cellStyle name="Normal 2 3 3 14 11" xfId="22985"/>
    <cellStyle name="Normal 2 3 3 14 12" xfId="22986"/>
    <cellStyle name="Normal 2 3 3 14 13" xfId="22987"/>
    <cellStyle name="Normal 2 3 3 14 14" xfId="22988"/>
    <cellStyle name="Normal 2 3 3 14 2" xfId="22989"/>
    <cellStyle name="Normal 2 3 3 14 2 2" xfId="22990"/>
    <cellStyle name="Normal 2 3 3 14 2 3" xfId="22991"/>
    <cellStyle name="Normal 2 3 3 14 2 4" xfId="22992"/>
    <cellStyle name="Normal 2 3 3 14 2 5" xfId="22993"/>
    <cellStyle name="Normal 2 3 3 14 3" xfId="22994"/>
    <cellStyle name="Normal 2 3 3 14 3 2" xfId="22995"/>
    <cellStyle name="Normal 2 3 3 14 3 3" xfId="22996"/>
    <cellStyle name="Normal 2 3 3 14 3 4" xfId="22997"/>
    <cellStyle name="Normal 2 3 3 14 3 5" xfId="22998"/>
    <cellStyle name="Normal 2 3 3 14 4" xfId="22999"/>
    <cellStyle name="Normal 2 3 3 14 4 2" xfId="23000"/>
    <cellStyle name="Normal 2 3 3 14 4 3" xfId="23001"/>
    <cellStyle name="Normal 2 3 3 14 4 4" xfId="23002"/>
    <cellStyle name="Normal 2 3 3 14 4 5" xfId="23003"/>
    <cellStyle name="Normal 2 3 3 14 5" xfId="23004"/>
    <cellStyle name="Normal 2 3 3 14 5 2" xfId="23005"/>
    <cellStyle name="Normal 2 3 3 14 5 3" xfId="23006"/>
    <cellStyle name="Normal 2 3 3 14 5 4" xfId="23007"/>
    <cellStyle name="Normal 2 3 3 14 5 5" xfId="23008"/>
    <cellStyle name="Normal 2 3 3 14 6" xfId="23009"/>
    <cellStyle name="Normal 2 3 3 14 6 2" xfId="23010"/>
    <cellStyle name="Normal 2 3 3 14 6 3" xfId="23011"/>
    <cellStyle name="Normal 2 3 3 14 6 4" xfId="23012"/>
    <cellStyle name="Normal 2 3 3 14 6 5" xfId="23013"/>
    <cellStyle name="Normal 2 3 3 14 7" xfId="23014"/>
    <cellStyle name="Normal 2 3 3 14 7 2" xfId="23015"/>
    <cellStyle name="Normal 2 3 3 14 7 3" xfId="23016"/>
    <cellStyle name="Normal 2 3 3 14 7 4" xfId="23017"/>
    <cellStyle name="Normal 2 3 3 14 7 5" xfId="23018"/>
    <cellStyle name="Normal 2 3 3 14 8" xfId="23019"/>
    <cellStyle name="Normal 2 3 3 14 8 2" xfId="23020"/>
    <cellStyle name="Normal 2 3 3 14 8 3" xfId="23021"/>
    <cellStyle name="Normal 2 3 3 14 8 4" xfId="23022"/>
    <cellStyle name="Normal 2 3 3 14 8 5" xfId="23023"/>
    <cellStyle name="Normal 2 3 3 14 9" xfId="23024"/>
    <cellStyle name="Normal 2 3 3 15" xfId="23025"/>
    <cellStyle name="Normal 2 3 3 15 10" xfId="23026"/>
    <cellStyle name="Normal 2 3 3 15 11" xfId="23027"/>
    <cellStyle name="Normal 2 3 3 15 12" xfId="23028"/>
    <cellStyle name="Normal 2 3 3 15 13" xfId="23029"/>
    <cellStyle name="Normal 2 3 3 15 14" xfId="23030"/>
    <cellStyle name="Normal 2 3 3 15 2" xfId="23031"/>
    <cellStyle name="Normal 2 3 3 15 2 2" xfId="23032"/>
    <cellStyle name="Normal 2 3 3 15 2 3" xfId="23033"/>
    <cellStyle name="Normal 2 3 3 15 2 4" xfId="23034"/>
    <cellStyle name="Normal 2 3 3 15 2 5" xfId="23035"/>
    <cellStyle name="Normal 2 3 3 15 3" xfId="23036"/>
    <cellStyle name="Normal 2 3 3 15 3 2" xfId="23037"/>
    <cellStyle name="Normal 2 3 3 15 3 3" xfId="23038"/>
    <cellStyle name="Normal 2 3 3 15 3 4" xfId="23039"/>
    <cellStyle name="Normal 2 3 3 15 3 5" xfId="23040"/>
    <cellStyle name="Normal 2 3 3 15 4" xfId="23041"/>
    <cellStyle name="Normal 2 3 3 15 4 2" xfId="23042"/>
    <cellStyle name="Normal 2 3 3 15 4 3" xfId="23043"/>
    <cellStyle name="Normal 2 3 3 15 4 4" xfId="23044"/>
    <cellStyle name="Normal 2 3 3 15 4 5" xfId="23045"/>
    <cellStyle name="Normal 2 3 3 15 5" xfId="23046"/>
    <cellStyle name="Normal 2 3 3 15 5 2" xfId="23047"/>
    <cellStyle name="Normal 2 3 3 15 5 3" xfId="23048"/>
    <cellStyle name="Normal 2 3 3 15 5 4" xfId="23049"/>
    <cellStyle name="Normal 2 3 3 15 5 5" xfId="23050"/>
    <cellStyle name="Normal 2 3 3 15 6" xfId="23051"/>
    <cellStyle name="Normal 2 3 3 15 6 2" xfId="23052"/>
    <cellStyle name="Normal 2 3 3 15 6 3" xfId="23053"/>
    <cellStyle name="Normal 2 3 3 15 6 4" xfId="23054"/>
    <cellStyle name="Normal 2 3 3 15 6 5" xfId="23055"/>
    <cellStyle name="Normal 2 3 3 15 7" xfId="23056"/>
    <cellStyle name="Normal 2 3 3 15 7 2" xfId="23057"/>
    <cellStyle name="Normal 2 3 3 15 7 3" xfId="23058"/>
    <cellStyle name="Normal 2 3 3 15 7 4" xfId="23059"/>
    <cellStyle name="Normal 2 3 3 15 7 5" xfId="23060"/>
    <cellStyle name="Normal 2 3 3 15 8" xfId="23061"/>
    <cellStyle name="Normal 2 3 3 15 8 2" xfId="23062"/>
    <cellStyle name="Normal 2 3 3 15 8 3" xfId="23063"/>
    <cellStyle name="Normal 2 3 3 15 8 4" xfId="23064"/>
    <cellStyle name="Normal 2 3 3 15 8 5" xfId="23065"/>
    <cellStyle name="Normal 2 3 3 15 9" xfId="23066"/>
    <cellStyle name="Normal 2 3 3 16" xfId="23067"/>
    <cellStyle name="Normal 2 3 3 16 10" xfId="23068"/>
    <cellStyle name="Normal 2 3 3 16 11" xfId="23069"/>
    <cellStyle name="Normal 2 3 3 16 12" xfId="23070"/>
    <cellStyle name="Normal 2 3 3 16 13" xfId="23071"/>
    <cellStyle name="Normal 2 3 3 16 14" xfId="23072"/>
    <cellStyle name="Normal 2 3 3 16 2" xfId="23073"/>
    <cellStyle name="Normal 2 3 3 16 2 2" xfId="23074"/>
    <cellStyle name="Normal 2 3 3 16 2 3" xfId="23075"/>
    <cellStyle name="Normal 2 3 3 16 2 4" xfId="23076"/>
    <cellStyle name="Normal 2 3 3 16 2 5" xfId="23077"/>
    <cellStyle name="Normal 2 3 3 16 3" xfId="23078"/>
    <cellStyle name="Normal 2 3 3 16 3 2" xfId="23079"/>
    <cellStyle name="Normal 2 3 3 16 3 3" xfId="23080"/>
    <cellStyle name="Normal 2 3 3 16 3 4" xfId="23081"/>
    <cellStyle name="Normal 2 3 3 16 3 5" xfId="23082"/>
    <cellStyle name="Normal 2 3 3 16 4" xfId="23083"/>
    <cellStyle name="Normal 2 3 3 16 4 2" xfId="23084"/>
    <cellStyle name="Normal 2 3 3 16 4 3" xfId="23085"/>
    <cellStyle name="Normal 2 3 3 16 4 4" xfId="23086"/>
    <cellStyle name="Normal 2 3 3 16 4 5" xfId="23087"/>
    <cellStyle name="Normal 2 3 3 16 5" xfId="23088"/>
    <cellStyle name="Normal 2 3 3 16 5 2" xfId="23089"/>
    <cellStyle name="Normal 2 3 3 16 5 3" xfId="23090"/>
    <cellStyle name="Normal 2 3 3 16 5 4" xfId="23091"/>
    <cellStyle name="Normal 2 3 3 16 5 5" xfId="23092"/>
    <cellStyle name="Normal 2 3 3 16 6" xfId="23093"/>
    <cellStyle name="Normal 2 3 3 16 6 2" xfId="23094"/>
    <cellStyle name="Normal 2 3 3 16 6 3" xfId="23095"/>
    <cellStyle name="Normal 2 3 3 16 6 4" xfId="23096"/>
    <cellStyle name="Normal 2 3 3 16 6 5" xfId="23097"/>
    <cellStyle name="Normal 2 3 3 16 7" xfId="23098"/>
    <cellStyle name="Normal 2 3 3 16 7 2" xfId="23099"/>
    <cellStyle name="Normal 2 3 3 16 7 3" xfId="23100"/>
    <cellStyle name="Normal 2 3 3 16 7 4" xfId="23101"/>
    <cellStyle name="Normal 2 3 3 16 7 5" xfId="23102"/>
    <cellStyle name="Normal 2 3 3 16 8" xfId="23103"/>
    <cellStyle name="Normal 2 3 3 16 8 2" xfId="23104"/>
    <cellStyle name="Normal 2 3 3 16 8 3" xfId="23105"/>
    <cellStyle name="Normal 2 3 3 16 8 4" xfId="23106"/>
    <cellStyle name="Normal 2 3 3 16 8 5" xfId="23107"/>
    <cellStyle name="Normal 2 3 3 16 9" xfId="23108"/>
    <cellStyle name="Normal 2 3 3 17" xfId="23109"/>
    <cellStyle name="Normal 2 3 3 17 10" xfId="23110"/>
    <cellStyle name="Normal 2 3 3 17 11" xfId="23111"/>
    <cellStyle name="Normal 2 3 3 17 12" xfId="23112"/>
    <cellStyle name="Normal 2 3 3 17 13" xfId="23113"/>
    <cellStyle name="Normal 2 3 3 17 14" xfId="23114"/>
    <cellStyle name="Normal 2 3 3 17 2" xfId="23115"/>
    <cellStyle name="Normal 2 3 3 17 2 2" xfId="23116"/>
    <cellStyle name="Normal 2 3 3 17 2 3" xfId="23117"/>
    <cellStyle name="Normal 2 3 3 17 2 4" xfId="23118"/>
    <cellStyle name="Normal 2 3 3 17 2 5" xfId="23119"/>
    <cellStyle name="Normal 2 3 3 17 3" xfId="23120"/>
    <cellStyle name="Normal 2 3 3 17 3 2" xfId="23121"/>
    <cellStyle name="Normal 2 3 3 17 3 3" xfId="23122"/>
    <cellStyle name="Normal 2 3 3 17 3 4" xfId="23123"/>
    <cellStyle name="Normal 2 3 3 17 3 5" xfId="23124"/>
    <cellStyle name="Normal 2 3 3 17 4" xfId="23125"/>
    <cellStyle name="Normal 2 3 3 17 4 2" xfId="23126"/>
    <cellStyle name="Normal 2 3 3 17 4 3" xfId="23127"/>
    <cellStyle name="Normal 2 3 3 17 4 4" xfId="23128"/>
    <cellStyle name="Normal 2 3 3 17 4 5" xfId="23129"/>
    <cellStyle name="Normal 2 3 3 17 5" xfId="23130"/>
    <cellStyle name="Normal 2 3 3 17 5 2" xfId="23131"/>
    <cellStyle name="Normal 2 3 3 17 5 3" xfId="23132"/>
    <cellStyle name="Normal 2 3 3 17 5 4" xfId="23133"/>
    <cellStyle name="Normal 2 3 3 17 5 5" xfId="23134"/>
    <cellStyle name="Normal 2 3 3 17 6" xfId="23135"/>
    <cellStyle name="Normal 2 3 3 17 6 2" xfId="23136"/>
    <cellStyle name="Normal 2 3 3 17 6 3" xfId="23137"/>
    <cellStyle name="Normal 2 3 3 17 6 4" xfId="23138"/>
    <cellStyle name="Normal 2 3 3 17 6 5" xfId="23139"/>
    <cellStyle name="Normal 2 3 3 17 7" xfId="23140"/>
    <cellStyle name="Normal 2 3 3 17 7 2" xfId="23141"/>
    <cellStyle name="Normal 2 3 3 17 7 3" xfId="23142"/>
    <cellStyle name="Normal 2 3 3 17 7 4" xfId="23143"/>
    <cellStyle name="Normal 2 3 3 17 7 5" xfId="23144"/>
    <cellStyle name="Normal 2 3 3 17 8" xfId="23145"/>
    <cellStyle name="Normal 2 3 3 17 8 2" xfId="23146"/>
    <cellStyle name="Normal 2 3 3 17 8 3" xfId="23147"/>
    <cellStyle name="Normal 2 3 3 17 8 4" xfId="23148"/>
    <cellStyle name="Normal 2 3 3 17 8 5" xfId="23149"/>
    <cellStyle name="Normal 2 3 3 17 9" xfId="23150"/>
    <cellStyle name="Normal 2 3 3 18" xfId="23151"/>
    <cellStyle name="Normal 2 3 3 18 10" xfId="23152"/>
    <cellStyle name="Normal 2 3 3 18 11" xfId="23153"/>
    <cellStyle name="Normal 2 3 3 18 12" xfId="23154"/>
    <cellStyle name="Normal 2 3 3 18 13" xfId="23155"/>
    <cellStyle name="Normal 2 3 3 18 14" xfId="23156"/>
    <cellStyle name="Normal 2 3 3 18 2" xfId="23157"/>
    <cellStyle name="Normal 2 3 3 18 2 2" xfId="23158"/>
    <cellStyle name="Normal 2 3 3 18 2 3" xfId="23159"/>
    <cellStyle name="Normal 2 3 3 18 2 4" xfId="23160"/>
    <cellStyle name="Normal 2 3 3 18 2 5" xfId="23161"/>
    <cellStyle name="Normal 2 3 3 18 3" xfId="23162"/>
    <cellStyle name="Normal 2 3 3 18 3 2" xfId="23163"/>
    <cellStyle name="Normal 2 3 3 18 3 3" xfId="23164"/>
    <cellStyle name="Normal 2 3 3 18 3 4" xfId="23165"/>
    <cellStyle name="Normal 2 3 3 18 3 5" xfId="23166"/>
    <cellStyle name="Normal 2 3 3 18 4" xfId="23167"/>
    <cellStyle name="Normal 2 3 3 18 4 2" xfId="23168"/>
    <cellStyle name="Normal 2 3 3 18 4 3" xfId="23169"/>
    <cellStyle name="Normal 2 3 3 18 4 4" xfId="23170"/>
    <cellStyle name="Normal 2 3 3 18 4 5" xfId="23171"/>
    <cellStyle name="Normal 2 3 3 18 5" xfId="23172"/>
    <cellStyle name="Normal 2 3 3 18 5 2" xfId="23173"/>
    <cellStyle name="Normal 2 3 3 18 5 3" xfId="23174"/>
    <cellStyle name="Normal 2 3 3 18 5 4" xfId="23175"/>
    <cellStyle name="Normal 2 3 3 18 5 5" xfId="23176"/>
    <cellStyle name="Normal 2 3 3 18 6" xfId="23177"/>
    <cellStyle name="Normal 2 3 3 18 6 2" xfId="23178"/>
    <cellStyle name="Normal 2 3 3 18 6 3" xfId="23179"/>
    <cellStyle name="Normal 2 3 3 18 6 4" xfId="23180"/>
    <cellStyle name="Normal 2 3 3 18 6 5" xfId="23181"/>
    <cellStyle name="Normal 2 3 3 18 7" xfId="23182"/>
    <cellStyle name="Normal 2 3 3 18 7 2" xfId="23183"/>
    <cellStyle name="Normal 2 3 3 18 7 3" xfId="23184"/>
    <cellStyle name="Normal 2 3 3 18 7 4" xfId="23185"/>
    <cellStyle name="Normal 2 3 3 18 7 5" xfId="23186"/>
    <cellStyle name="Normal 2 3 3 18 8" xfId="23187"/>
    <cellStyle name="Normal 2 3 3 18 8 2" xfId="23188"/>
    <cellStyle name="Normal 2 3 3 18 8 3" xfId="23189"/>
    <cellStyle name="Normal 2 3 3 18 8 4" xfId="23190"/>
    <cellStyle name="Normal 2 3 3 18 8 5" xfId="23191"/>
    <cellStyle name="Normal 2 3 3 18 9" xfId="23192"/>
    <cellStyle name="Normal 2 3 3 19" xfId="23193"/>
    <cellStyle name="Normal 2 3 3 19 10" xfId="23194"/>
    <cellStyle name="Normal 2 3 3 19 11" xfId="23195"/>
    <cellStyle name="Normal 2 3 3 19 12" xfId="23196"/>
    <cellStyle name="Normal 2 3 3 19 13" xfId="23197"/>
    <cellStyle name="Normal 2 3 3 19 14" xfId="23198"/>
    <cellStyle name="Normal 2 3 3 19 2" xfId="23199"/>
    <cellStyle name="Normal 2 3 3 19 2 2" xfId="23200"/>
    <cellStyle name="Normal 2 3 3 19 2 3" xfId="23201"/>
    <cellStyle name="Normal 2 3 3 19 2 4" xfId="23202"/>
    <cellStyle name="Normal 2 3 3 19 2 5" xfId="23203"/>
    <cellStyle name="Normal 2 3 3 19 3" xfId="23204"/>
    <cellStyle name="Normal 2 3 3 19 3 2" xfId="23205"/>
    <cellStyle name="Normal 2 3 3 19 3 3" xfId="23206"/>
    <cellStyle name="Normal 2 3 3 19 3 4" xfId="23207"/>
    <cellStyle name="Normal 2 3 3 19 3 5" xfId="23208"/>
    <cellStyle name="Normal 2 3 3 19 4" xfId="23209"/>
    <cellStyle name="Normal 2 3 3 19 4 2" xfId="23210"/>
    <cellStyle name="Normal 2 3 3 19 4 3" xfId="23211"/>
    <cellStyle name="Normal 2 3 3 19 4 4" xfId="23212"/>
    <cellStyle name="Normal 2 3 3 19 4 5" xfId="23213"/>
    <cellStyle name="Normal 2 3 3 19 5" xfId="23214"/>
    <cellStyle name="Normal 2 3 3 19 5 2" xfId="23215"/>
    <cellStyle name="Normal 2 3 3 19 5 3" xfId="23216"/>
    <cellStyle name="Normal 2 3 3 19 5 4" xfId="23217"/>
    <cellStyle name="Normal 2 3 3 19 5 5" xfId="23218"/>
    <cellStyle name="Normal 2 3 3 19 6" xfId="23219"/>
    <cellStyle name="Normal 2 3 3 19 6 2" xfId="23220"/>
    <cellStyle name="Normal 2 3 3 19 6 3" xfId="23221"/>
    <cellStyle name="Normal 2 3 3 19 6 4" xfId="23222"/>
    <cellStyle name="Normal 2 3 3 19 6 5" xfId="23223"/>
    <cellStyle name="Normal 2 3 3 19 7" xfId="23224"/>
    <cellStyle name="Normal 2 3 3 19 7 2" xfId="23225"/>
    <cellStyle name="Normal 2 3 3 19 7 3" xfId="23226"/>
    <cellStyle name="Normal 2 3 3 19 7 4" xfId="23227"/>
    <cellStyle name="Normal 2 3 3 19 7 5" xfId="23228"/>
    <cellStyle name="Normal 2 3 3 19 8" xfId="23229"/>
    <cellStyle name="Normal 2 3 3 19 8 2" xfId="23230"/>
    <cellStyle name="Normal 2 3 3 19 8 3" xfId="23231"/>
    <cellStyle name="Normal 2 3 3 19 8 4" xfId="23232"/>
    <cellStyle name="Normal 2 3 3 19 8 5" xfId="23233"/>
    <cellStyle name="Normal 2 3 3 19 9" xfId="23234"/>
    <cellStyle name="Normal 2 3 3 2" xfId="23235"/>
    <cellStyle name="Normal 2 3 3 2 10" xfId="23236"/>
    <cellStyle name="Normal 2 3 3 2 11" xfId="23237"/>
    <cellStyle name="Normal 2 3 3 2 12" xfId="23238"/>
    <cellStyle name="Normal 2 3 3 2 13" xfId="23239"/>
    <cellStyle name="Normal 2 3 3 2 14" xfId="23240"/>
    <cellStyle name="Normal 2 3 3 2 2" xfId="23241"/>
    <cellStyle name="Normal 2 3 3 2 2 2" xfId="23242"/>
    <cellStyle name="Normal 2 3 3 2 2 3" xfId="23243"/>
    <cellStyle name="Normal 2 3 3 2 2 4" xfId="23244"/>
    <cellStyle name="Normal 2 3 3 2 2 5" xfId="23245"/>
    <cellStyle name="Normal 2 3 3 2 3" xfId="23246"/>
    <cellStyle name="Normal 2 3 3 2 3 2" xfId="23247"/>
    <cellStyle name="Normal 2 3 3 2 3 3" xfId="23248"/>
    <cellStyle name="Normal 2 3 3 2 3 4" xfId="23249"/>
    <cellStyle name="Normal 2 3 3 2 3 5" xfId="23250"/>
    <cellStyle name="Normal 2 3 3 2 4" xfId="23251"/>
    <cellStyle name="Normal 2 3 3 2 4 2" xfId="23252"/>
    <cellStyle name="Normal 2 3 3 2 4 3" xfId="23253"/>
    <cellStyle name="Normal 2 3 3 2 4 4" xfId="23254"/>
    <cellStyle name="Normal 2 3 3 2 4 5" xfId="23255"/>
    <cellStyle name="Normal 2 3 3 2 5" xfId="23256"/>
    <cellStyle name="Normal 2 3 3 2 5 2" xfId="23257"/>
    <cellStyle name="Normal 2 3 3 2 5 3" xfId="23258"/>
    <cellStyle name="Normal 2 3 3 2 5 4" xfId="23259"/>
    <cellStyle name="Normal 2 3 3 2 5 5" xfId="23260"/>
    <cellStyle name="Normal 2 3 3 2 6" xfId="23261"/>
    <cellStyle name="Normal 2 3 3 2 6 2" xfId="23262"/>
    <cellStyle name="Normal 2 3 3 2 6 3" xfId="23263"/>
    <cellStyle name="Normal 2 3 3 2 6 4" xfId="23264"/>
    <cellStyle name="Normal 2 3 3 2 6 5" xfId="23265"/>
    <cellStyle name="Normal 2 3 3 2 7" xfId="23266"/>
    <cellStyle name="Normal 2 3 3 2 7 2" xfId="23267"/>
    <cellStyle name="Normal 2 3 3 2 7 3" xfId="23268"/>
    <cellStyle name="Normal 2 3 3 2 7 4" xfId="23269"/>
    <cellStyle name="Normal 2 3 3 2 7 5" xfId="23270"/>
    <cellStyle name="Normal 2 3 3 2 8" xfId="23271"/>
    <cellStyle name="Normal 2 3 3 2 8 2" xfId="23272"/>
    <cellStyle name="Normal 2 3 3 2 8 3" xfId="23273"/>
    <cellStyle name="Normal 2 3 3 2 8 4" xfId="23274"/>
    <cellStyle name="Normal 2 3 3 2 8 5" xfId="23275"/>
    <cellStyle name="Normal 2 3 3 2 9" xfId="23276"/>
    <cellStyle name="Normal 2 3 3 20" xfId="23277"/>
    <cellStyle name="Normal 2 3 3 20 10" xfId="23278"/>
    <cellStyle name="Normal 2 3 3 20 11" xfId="23279"/>
    <cellStyle name="Normal 2 3 3 20 12" xfId="23280"/>
    <cellStyle name="Normal 2 3 3 20 13" xfId="23281"/>
    <cellStyle name="Normal 2 3 3 20 2" xfId="23282"/>
    <cellStyle name="Normal 2 3 3 20 2 2" xfId="23283"/>
    <cellStyle name="Normal 2 3 3 20 2 3" xfId="23284"/>
    <cellStyle name="Normal 2 3 3 20 2 4" xfId="23285"/>
    <cellStyle name="Normal 2 3 3 20 2 5" xfId="23286"/>
    <cellStyle name="Normal 2 3 3 20 3" xfId="23287"/>
    <cellStyle name="Normal 2 3 3 20 3 2" xfId="23288"/>
    <cellStyle name="Normal 2 3 3 20 3 3" xfId="23289"/>
    <cellStyle name="Normal 2 3 3 20 3 4" xfId="23290"/>
    <cellStyle name="Normal 2 3 3 20 3 5" xfId="23291"/>
    <cellStyle name="Normal 2 3 3 20 4" xfId="23292"/>
    <cellStyle name="Normal 2 3 3 20 4 2" xfId="23293"/>
    <cellStyle name="Normal 2 3 3 20 4 3" xfId="23294"/>
    <cellStyle name="Normal 2 3 3 20 4 4" xfId="23295"/>
    <cellStyle name="Normal 2 3 3 20 4 5" xfId="23296"/>
    <cellStyle name="Normal 2 3 3 20 5" xfId="23297"/>
    <cellStyle name="Normal 2 3 3 20 5 2" xfId="23298"/>
    <cellStyle name="Normal 2 3 3 20 5 3" xfId="23299"/>
    <cellStyle name="Normal 2 3 3 20 5 4" xfId="23300"/>
    <cellStyle name="Normal 2 3 3 20 5 5" xfId="23301"/>
    <cellStyle name="Normal 2 3 3 20 6" xfId="23302"/>
    <cellStyle name="Normal 2 3 3 20 6 2" xfId="23303"/>
    <cellStyle name="Normal 2 3 3 20 6 3" xfId="23304"/>
    <cellStyle name="Normal 2 3 3 20 6 4" xfId="23305"/>
    <cellStyle name="Normal 2 3 3 20 6 5" xfId="23306"/>
    <cellStyle name="Normal 2 3 3 20 7" xfId="23307"/>
    <cellStyle name="Normal 2 3 3 20 7 2" xfId="23308"/>
    <cellStyle name="Normal 2 3 3 20 7 3" xfId="23309"/>
    <cellStyle name="Normal 2 3 3 20 7 4" xfId="23310"/>
    <cellStyle name="Normal 2 3 3 20 7 5" xfId="23311"/>
    <cellStyle name="Normal 2 3 3 20 8" xfId="23312"/>
    <cellStyle name="Normal 2 3 3 20 8 2" xfId="23313"/>
    <cellStyle name="Normal 2 3 3 20 8 3" xfId="23314"/>
    <cellStyle name="Normal 2 3 3 20 8 4" xfId="23315"/>
    <cellStyle name="Normal 2 3 3 20 8 5" xfId="23316"/>
    <cellStyle name="Normal 2 3 3 20 9" xfId="23317"/>
    <cellStyle name="Normal 2 3 3 21" xfId="23318"/>
    <cellStyle name="Normal 2 3 3 21 10" xfId="23319"/>
    <cellStyle name="Normal 2 3 3 21 11" xfId="23320"/>
    <cellStyle name="Normal 2 3 3 21 12" xfId="23321"/>
    <cellStyle name="Normal 2 3 3 21 13" xfId="23322"/>
    <cellStyle name="Normal 2 3 3 21 2" xfId="23323"/>
    <cellStyle name="Normal 2 3 3 21 2 2" xfId="23324"/>
    <cellStyle name="Normal 2 3 3 21 2 3" xfId="23325"/>
    <cellStyle name="Normal 2 3 3 21 2 4" xfId="23326"/>
    <cellStyle name="Normal 2 3 3 21 2 5" xfId="23327"/>
    <cellStyle name="Normal 2 3 3 21 3" xfId="23328"/>
    <cellStyle name="Normal 2 3 3 21 3 2" xfId="23329"/>
    <cellStyle name="Normal 2 3 3 21 3 3" xfId="23330"/>
    <cellStyle name="Normal 2 3 3 21 3 4" xfId="23331"/>
    <cellStyle name="Normal 2 3 3 21 3 5" xfId="23332"/>
    <cellStyle name="Normal 2 3 3 21 4" xfId="23333"/>
    <cellStyle name="Normal 2 3 3 21 4 2" xfId="23334"/>
    <cellStyle name="Normal 2 3 3 21 4 3" xfId="23335"/>
    <cellStyle name="Normal 2 3 3 21 4 4" xfId="23336"/>
    <cellStyle name="Normal 2 3 3 21 4 5" xfId="23337"/>
    <cellStyle name="Normal 2 3 3 21 5" xfId="23338"/>
    <cellStyle name="Normal 2 3 3 21 5 2" xfId="23339"/>
    <cellStyle name="Normal 2 3 3 21 5 3" xfId="23340"/>
    <cellStyle name="Normal 2 3 3 21 5 4" xfId="23341"/>
    <cellStyle name="Normal 2 3 3 21 5 5" xfId="23342"/>
    <cellStyle name="Normal 2 3 3 21 6" xfId="23343"/>
    <cellStyle name="Normal 2 3 3 21 6 2" xfId="23344"/>
    <cellStyle name="Normal 2 3 3 21 6 3" xfId="23345"/>
    <cellStyle name="Normal 2 3 3 21 6 4" xfId="23346"/>
    <cellStyle name="Normal 2 3 3 21 6 5" xfId="23347"/>
    <cellStyle name="Normal 2 3 3 21 7" xfId="23348"/>
    <cellStyle name="Normal 2 3 3 21 7 2" xfId="23349"/>
    <cellStyle name="Normal 2 3 3 21 7 3" xfId="23350"/>
    <cellStyle name="Normal 2 3 3 21 7 4" xfId="23351"/>
    <cellStyle name="Normal 2 3 3 21 7 5" xfId="23352"/>
    <cellStyle name="Normal 2 3 3 21 8" xfId="23353"/>
    <cellStyle name="Normal 2 3 3 21 8 2" xfId="23354"/>
    <cellStyle name="Normal 2 3 3 21 8 3" xfId="23355"/>
    <cellStyle name="Normal 2 3 3 21 8 4" xfId="23356"/>
    <cellStyle name="Normal 2 3 3 21 8 5" xfId="23357"/>
    <cellStyle name="Normal 2 3 3 21 9" xfId="23358"/>
    <cellStyle name="Normal 2 3 3 22" xfId="23359"/>
    <cellStyle name="Normal 2 3 3 22 10" xfId="23360"/>
    <cellStyle name="Normal 2 3 3 22 11" xfId="23361"/>
    <cellStyle name="Normal 2 3 3 22 12" xfId="23362"/>
    <cellStyle name="Normal 2 3 3 22 13" xfId="23363"/>
    <cellStyle name="Normal 2 3 3 22 2" xfId="23364"/>
    <cellStyle name="Normal 2 3 3 22 2 2" xfId="23365"/>
    <cellStyle name="Normal 2 3 3 22 2 3" xfId="23366"/>
    <cellStyle name="Normal 2 3 3 22 2 4" xfId="23367"/>
    <cellStyle name="Normal 2 3 3 22 2 5" xfId="23368"/>
    <cellStyle name="Normal 2 3 3 22 3" xfId="23369"/>
    <cellStyle name="Normal 2 3 3 22 3 2" xfId="23370"/>
    <cellStyle name="Normal 2 3 3 22 3 3" xfId="23371"/>
    <cellStyle name="Normal 2 3 3 22 3 4" xfId="23372"/>
    <cellStyle name="Normal 2 3 3 22 3 5" xfId="23373"/>
    <cellStyle name="Normal 2 3 3 22 4" xfId="23374"/>
    <cellStyle name="Normal 2 3 3 22 4 2" xfId="23375"/>
    <cellStyle name="Normal 2 3 3 22 4 3" xfId="23376"/>
    <cellStyle name="Normal 2 3 3 22 4 4" xfId="23377"/>
    <cellStyle name="Normal 2 3 3 22 4 5" xfId="23378"/>
    <cellStyle name="Normal 2 3 3 22 5" xfId="23379"/>
    <cellStyle name="Normal 2 3 3 22 5 2" xfId="23380"/>
    <cellStyle name="Normal 2 3 3 22 5 3" xfId="23381"/>
    <cellStyle name="Normal 2 3 3 22 5 4" xfId="23382"/>
    <cellStyle name="Normal 2 3 3 22 5 5" xfId="23383"/>
    <cellStyle name="Normal 2 3 3 22 6" xfId="23384"/>
    <cellStyle name="Normal 2 3 3 22 6 2" xfId="23385"/>
    <cellStyle name="Normal 2 3 3 22 6 3" xfId="23386"/>
    <cellStyle name="Normal 2 3 3 22 6 4" xfId="23387"/>
    <cellStyle name="Normal 2 3 3 22 6 5" xfId="23388"/>
    <cellStyle name="Normal 2 3 3 22 7" xfId="23389"/>
    <cellStyle name="Normal 2 3 3 22 7 2" xfId="23390"/>
    <cellStyle name="Normal 2 3 3 22 7 3" xfId="23391"/>
    <cellStyle name="Normal 2 3 3 22 7 4" xfId="23392"/>
    <cellStyle name="Normal 2 3 3 22 7 5" xfId="23393"/>
    <cellStyle name="Normal 2 3 3 22 8" xfId="23394"/>
    <cellStyle name="Normal 2 3 3 22 8 2" xfId="23395"/>
    <cellStyle name="Normal 2 3 3 22 8 3" xfId="23396"/>
    <cellStyle name="Normal 2 3 3 22 8 4" xfId="23397"/>
    <cellStyle name="Normal 2 3 3 22 8 5" xfId="23398"/>
    <cellStyle name="Normal 2 3 3 22 9" xfId="23399"/>
    <cellStyle name="Normal 2 3 3 23" xfId="23400"/>
    <cellStyle name="Normal 2 3 3 23 10" xfId="23401"/>
    <cellStyle name="Normal 2 3 3 23 11" xfId="23402"/>
    <cellStyle name="Normal 2 3 3 23 12" xfId="23403"/>
    <cellStyle name="Normal 2 3 3 23 13" xfId="23404"/>
    <cellStyle name="Normal 2 3 3 23 2" xfId="23405"/>
    <cellStyle name="Normal 2 3 3 23 2 2" xfId="23406"/>
    <cellStyle name="Normal 2 3 3 23 2 3" xfId="23407"/>
    <cellStyle name="Normal 2 3 3 23 2 4" xfId="23408"/>
    <cellStyle name="Normal 2 3 3 23 2 5" xfId="23409"/>
    <cellStyle name="Normal 2 3 3 23 3" xfId="23410"/>
    <cellStyle name="Normal 2 3 3 23 3 2" xfId="23411"/>
    <cellStyle name="Normal 2 3 3 23 3 3" xfId="23412"/>
    <cellStyle name="Normal 2 3 3 23 3 4" xfId="23413"/>
    <cellStyle name="Normal 2 3 3 23 3 5" xfId="23414"/>
    <cellStyle name="Normal 2 3 3 23 4" xfId="23415"/>
    <cellStyle name="Normal 2 3 3 23 4 2" xfId="23416"/>
    <cellStyle name="Normal 2 3 3 23 4 3" xfId="23417"/>
    <cellStyle name="Normal 2 3 3 23 4 4" xfId="23418"/>
    <cellStyle name="Normal 2 3 3 23 4 5" xfId="23419"/>
    <cellStyle name="Normal 2 3 3 23 5" xfId="23420"/>
    <cellStyle name="Normal 2 3 3 23 5 2" xfId="23421"/>
    <cellStyle name="Normal 2 3 3 23 5 3" xfId="23422"/>
    <cellStyle name="Normal 2 3 3 23 5 4" xfId="23423"/>
    <cellStyle name="Normal 2 3 3 23 5 5" xfId="23424"/>
    <cellStyle name="Normal 2 3 3 23 6" xfId="23425"/>
    <cellStyle name="Normal 2 3 3 23 6 2" xfId="23426"/>
    <cellStyle name="Normal 2 3 3 23 6 3" xfId="23427"/>
    <cellStyle name="Normal 2 3 3 23 6 4" xfId="23428"/>
    <cellStyle name="Normal 2 3 3 23 6 5" xfId="23429"/>
    <cellStyle name="Normal 2 3 3 23 7" xfId="23430"/>
    <cellStyle name="Normal 2 3 3 23 7 2" xfId="23431"/>
    <cellStyle name="Normal 2 3 3 23 7 3" xfId="23432"/>
    <cellStyle name="Normal 2 3 3 23 7 4" xfId="23433"/>
    <cellStyle name="Normal 2 3 3 23 7 5" xfId="23434"/>
    <cellStyle name="Normal 2 3 3 23 8" xfId="23435"/>
    <cellStyle name="Normal 2 3 3 23 8 2" xfId="23436"/>
    <cellStyle name="Normal 2 3 3 23 8 3" xfId="23437"/>
    <cellStyle name="Normal 2 3 3 23 8 4" xfId="23438"/>
    <cellStyle name="Normal 2 3 3 23 8 5" xfId="23439"/>
    <cellStyle name="Normal 2 3 3 23 9" xfId="23440"/>
    <cellStyle name="Normal 2 3 3 24" xfId="23441"/>
    <cellStyle name="Normal 2 3 3 24 10" xfId="23442"/>
    <cellStyle name="Normal 2 3 3 24 11" xfId="23443"/>
    <cellStyle name="Normal 2 3 3 24 12" xfId="23444"/>
    <cellStyle name="Normal 2 3 3 24 13" xfId="23445"/>
    <cellStyle name="Normal 2 3 3 24 2" xfId="23446"/>
    <cellStyle name="Normal 2 3 3 24 2 2" xfId="23447"/>
    <cellStyle name="Normal 2 3 3 24 2 3" xfId="23448"/>
    <cellStyle name="Normal 2 3 3 24 2 4" xfId="23449"/>
    <cellStyle name="Normal 2 3 3 24 2 5" xfId="23450"/>
    <cellStyle name="Normal 2 3 3 24 3" xfId="23451"/>
    <cellStyle name="Normal 2 3 3 24 3 2" xfId="23452"/>
    <cellStyle name="Normal 2 3 3 24 3 3" xfId="23453"/>
    <cellStyle name="Normal 2 3 3 24 3 4" xfId="23454"/>
    <cellStyle name="Normal 2 3 3 24 3 5" xfId="23455"/>
    <cellStyle name="Normal 2 3 3 24 4" xfId="23456"/>
    <cellStyle name="Normal 2 3 3 24 4 2" xfId="23457"/>
    <cellStyle name="Normal 2 3 3 24 4 3" xfId="23458"/>
    <cellStyle name="Normal 2 3 3 24 4 4" xfId="23459"/>
    <cellStyle name="Normal 2 3 3 24 4 5" xfId="23460"/>
    <cellStyle name="Normal 2 3 3 24 5" xfId="23461"/>
    <cellStyle name="Normal 2 3 3 24 5 2" xfId="23462"/>
    <cellStyle name="Normal 2 3 3 24 5 3" xfId="23463"/>
    <cellStyle name="Normal 2 3 3 24 5 4" xfId="23464"/>
    <cellStyle name="Normal 2 3 3 24 5 5" xfId="23465"/>
    <cellStyle name="Normal 2 3 3 24 6" xfId="23466"/>
    <cellStyle name="Normal 2 3 3 24 6 2" xfId="23467"/>
    <cellStyle name="Normal 2 3 3 24 6 3" xfId="23468"/>
    <cellStyle name="Normal 2 3 3 24 6 4" xfId="23469"/>
    <cellStyle name="Normal 2 3 3 24 6 5" xfId="23470"/>
    <cellStyle name="Normal 2 3 3 24 7" xfId="23471"/>
    <cellStyle name="Normal 2 3 3 24 7 2" xfId="23472"/>
    <cellStyle name="Normal 2 3 3 24 7 3" xfId="23473"/>
    <cellStyle name="Normal 2 3 3 24 7 4" xfId="23474"/>
    <cellStyle name="Normal 2 3 3 24 7 5" xfId="23475"/>
    <cellStyle name="Normal 2 3 3 24 8" xfId="23476"/>
    <cellStyle name="Normal 2 3 3 24 8 2" xfId="23477"/>
    <cellStyle name="Normal 2 3 3 24 8 3" xfId="23478"/>
    <cellStyle name="Normal 2 3 3 24 8 4" xfId="23479"/>
    <cellStyle name="Normal 2 3 3 24 8 5" xfId="23480"/>
    <cellStyle name="Normal 2 3 3 24 9" xfId="23481"/>
    <cellStyle name="Normal 2 3 3 25" xfId="23482"/>
    <cellStyle name="Normal 2 3 3 25 10" xfId="23483"/>
    <cellStyle name="Normal 2 3 3 25 11" xfId="23484"/>
    <cellStyle name="Normal 2 3 3 25 12" xfId="23485"/>
    <cellStyle name="Normal 2 3 3 25 13" xfId="23486"/>
    <cellStyle name="Normal 2 3 3 25 2" xfId="23487"/>
    <cellStyle name="Normal 2 3 3 25 2 2" xfId="23488"/>
    <cellStyle name="Normal 2 3 3 25 2 3" xfId="23489"/>
    <cellStyle name="Normal 2 3 3 25 2 4" xfId="23490"/>
    <cellStyle name="Normal 2 3 3 25 2 5" xfId="23491"/>
    <cellStyle name="Normal 2 3 3 25 3" xfId="23492"/>
    <cellStyle name="Normal 2 3 3 25 3 2" xfId="23493"/>
    <cellStyle name="Normal 2 3 3 25 3 3" xfId="23494"/>
    <cellStyle name="Normal 2 3 3 25 3 4" xfId="23495"/>
    <cellStyle name="Normal 2 3 3 25 3 5" xfId="23496"/>
    <cellStyle name="Normal 2 3 3 25 4" xfId="23497"/>
    <cellStyle name="Normal 2 3 3 25 4 2" xfId="23498"/>
    <cellStyle name="Normal 2 3 3 25 4 3" xfId="23499"/>
    <cellStyle name="Normal 2 3 3 25 4 4" xfId="23500"/>
    <cellStyle name="Normal 2 3 3 25 4 5" xfId="23501"/>
    <cellStyle name="Normal 2 3 3 25 5" xfId="23502"/>
    <cellStyle name="Normal 2 3 3 25 5 2" xfId="23503"/>
    <cellStyle name="Normal 2 3 3 25 5 3" xfId="23504"/>
    <cellStyle name="Normal 2 3 3 25 5 4" xfId="23505"/>
    <cellStyle name="Normal 2 3 3 25 5 5" xfId="23506"/>
    <cellStyle name="Normal 2 3 3 25 6" xfId="23507"/>
    <cellStyle name="Normal 2 3 3 25 6 2" xfId="23508"/>
    <cellStyle name="Normal 2 3 3 25 6 3" xfId="23509"/>
    <cellStyle name="Normal 2 3 3 25 6 4" xfId="23510"/>
    <cellStyle name="Normal 2 3 3 25 6 5" xfId="23511"/>
    <cellStyle name="Normal 2 3 3 25 7" xfId="23512"/>
    <cellStyle name="Normal 2 3 3 25 7 2" xfId="23513"/>
    <cellStyle name="Normal 2 3 3 25 7 3" xfId="23514"/>
    <cellStyle name="Normal 2 3 3 25 7 4" xfId="23515"/>
    <cellStyle name="Normal 2 3 3 25 7 5" xfId="23516"/>
    <cellStyle name="Normal 2 3 3 25 8" xfId="23517"/>
    <cellStyle name="Normal 2 3 3 25 8 2" xfId="23518"/>
    <cellStyle name="Normal 2 3 3 25 8 3" xfId="23519"/>
    <cellStyle name="Normal 2 3 3 25 8 4" xfId="23520"/>
    <cellStyle name="Normal 2 3 3 25 8 5" xfId="23521"/>
    <cellStyle name="Normal 2 3 3 25 9" xfId="23522"/>
    <cellStyle name="Normal 2 3 3 26" xfId="23523"/>
    <cellStyle name="Normal 2 3 3 26 10" xfId="23524"/>
    <cellStyle name="Normal 2 3 3 26 11" xfId="23525"/>
    <cellStyle name="Normal 2 3 3 26 12" xfId="23526"/>
    <cellStyle name="Normal 2 3 3 26 13" xfId="23527"/>
    <cellStyle name="Normal 2 3 3 26 2" xfId="23528"/>
    <cellStyle name="Normal 2 3 3 26 2 2" xfId="23529"/>
    <cellStyle name="Normal 2 3 3 26 2 3" xfId="23530"/>
    <cellStyle name="Normal 2 3 3 26 2 4" xfId="23531"/>
    <cellStyle name="Normal 2 3 3 26 2 5" xfId="23532"/>
    <cellStyle name="Normal 2 3 3 26 3" xfId="23533"/>
    <cellStyle name="Normal 2 3 3 26 3 2" xfId="23534"/>
    <cellStyle name="Normal 2 3 3 26 3 3" xfId="23535"/>
    <cellStyle name="Normal 2 3 3 26 3 4" xfId="23536"/>
    <cellStyle name="Normal 2 3 3 26 3 5" xfId="23537"/>
    <cellStyle name="Normal 2 3 3 26 4" xfId="23538"/>
    <cellStyle name="Normal 2 3 3 26 4 2" xfId="23539"/>
    <cellStyle name="Normal 2 3 3 26 4 3" xfId="23540"/>
    <cellStyle name="Normal 2 3 3 26 4 4" xfId="23541"/>
    <cellStyle name="Normal 2 3 3 26 4 5" xfId="23542"/>
    <cellStyle name="Normal 2 3 3 26 5" xfId="23543"/>
    <cellStyle name="Normal 2 3 3 26 5 2" xfId="23544"/>
    <cellStyle name="Normal 2 3 3 26 5 3" xfId="23545"/>
    <cellStyle name="Normal 2 3 3 26 5 4" xfId="23546"/>
    <cellStyle name="Normal 2 3 3 26 5 5" xfId="23547"/>
    <cellStyle name="Normal 2 3 3 26 6" xfId="23548"/>
    <cellStyle name="Normal 2 3 3 26 6 2" xfId="23549"/>
    <cellStyle name="Normal 2 3 3 26 6 3" xfId="23550"/>
    <cellStyle name="Normal 2 3 3 26 6 4" xfId="23551"/>
    <cellStyle name="Normal 2 3 3 26 6 5" xfId="23552"/>
    <cellStyle name="Normal 2 3 3 26 7" xfId="23553"/>
    <cellStyle name="Normal 2 3 3 26 7 2" xfId="23554"/>
    <cellStyle name="Normal 2 3 3 26 7 3" xfId="23555"/>
    <cellStyle name="Normal 2 3 3 26 7 4" xfId="23556"/>
    <cellStyle name="Normal 2 3 3 26 7 5" xfId="23557"/>
    <cellStyle name="Normal 2 3 3 26 8" xfId="23558"/>
    <cellStyle name="Normal 2 3 3 26 8 2" xfId="23559"/>
    <cellStyle name="Normal 2 3 3 26 8 3" xfId="23560"/>
    <cellStyle name="Normal 2 3 3 26 8 4" xfId="23561"/>
    <cellStyle name="Normal 2 3 3 26 8 5" xfId="23562"/>
    <cellStyle name="Normal 2 3 3 26 9" xfId="23563"/>
    <cellStyle name="Normal 2 3 3 27" xfId="23564"/>
    <cellStyle name="Normal 2 3 3 27 10" xfId="23565"/>
    <cellStyle name="Normal 2 3 3 27 11" xfId="23566"/>
    <cellStyle name="Normal 2 3 3 27 12" xfId="23567"/>
    <cellStyle name="Normal 2 3 3 27 13" xfId="23568"/>
    <cellStyle name="Normal 2 3 3 27 2" xfId="23569"/>
    <cellStyle name="Normal 2 3 3 27 2 2" xfId="23570"/>
    <cellStyle name="Normal 2 3 3 27 2 3" xfId="23571"/>
    <cellStyle name="Normal 2 3 3 27 2 4" xfId="23572"/>
    <cellStyle name="Normal 2 3 3 27 2 5" xfId="23573"/>
    <cellStyle name="Normal 2 3 3 27 3" xfId="23574"/>
    <cellStyle name="Normal 2 3 3 27 3 2" xfId="23575"/>
    <cellStyle name="Normal 2 3 3 27 3 3" xfId="23576"/>
    <cellStyle name="Normal 2 3 3 27 3 4" xfId="23577"/>
    <cellStyle name="Normal 2 3 3 27 3 5" xfId="23578"/>
    <cellStyle name="Normal 2 3 3 27 4" xfId="23579"/>
    <cellStyle name="Normal 2 3 3 27 4 2" xfId="23580"/>
    <cellStyle name="Normal 2 3 3 27 4 3" xfId="23581"/>
    <cellStyle name="Normal 2 3 3 27 4 4" xfId="23582"/>
    <cellStyle name="Normal 2 3 3 27 4 5" xfId="23583"/>
    <cellStyle name="Normal 2 3 3 27 5" xfId="23584"/>
    <cellStyle name="Normal 2 3 3 27 5 2" xfId="23585"/>
    <cellStyle name="Normal 2 3 3 27 5 3" xfId="23586"/>
    <cellStyle name="Normal 2 3 3 27 5 4" xfId="23587"/>
    <cellStyle name="Normal 2 3 3 27 5 5" xfId="23588"/>
    <cellStyle name="Normal 2 3 3 27 6" xfId="23589"/>
    <cellStyle name="Normal 2 3 3 27 6 2" xfId="23590"/>
    <cellStyle name="Normal 2 3 3 27 6 3" xfId="23591"/>
    <cellStyle name="Normal 2 3 3 27 6 4" xfId="23592"/>
    <cellStyle name="Normal 2 3 3 27 6 5" xfId="23593"/>
    <cellStyle name="Normal 2 3 3 27 7" xfId="23594"/>
    <cellStyle name="Normal 2 3 3 27 7 2" xfId="23595"/>
    <cellStyle name="Normal 2 3 3 27 7 3" xfId="23596"/>
    <cellStyle name="Normal 2 3 3 27 7 4" xfId="23597"/>
    <cellStyle name="Normal 2 3 3 27 7 5" xfId="23598"/>
    <cellStyle name="Normal 2 3 3 27 8" xfId="23599"/>
    <cellStyle name="Normal 2 3 3 27 8 2" xfId="23600"/>
    <cellStyle name="Normal 2 3 3 27 8 3" xfId="23601"/>
    <cellStyle name="Normal 2 3 3 27 8 4" xfId="23602"/>
    <cellStyle name="Normal 2 3 3 27 8 5" xfId="23603"/>
    <cellStyle name="Normal 2 3 3 27 9" xfId="23604"/>
    <cellStyle name="Normal 2 3 3 28" xfId="23605"/>
    <cellStyle name="Normal 2 3 3 28 10" xfId="23606"/>
    <cellStyle name="Normal 2 3 3 28 11" xfId="23607"/>
    <cellStyle name="Normal 2 3 3 28 12" xfId="23608"/>
    <cellStyle name="Normal 2 3 3 28 13" xfId="23609"/>
    <cellStyle name="Normal 2 3 3 28 2" xfId="23610"/>
    <cellStyle name="Normal 2 3 3 28 2 2" xfId="23611"/>
    <cellStyle name="Normal 2 3 3 28 2 3" xfId="23612"/>
    <cellStyle name="Normal 2 3 3 28 2 4" xfId="23613"/>
    <cellStyle name="Normal 2 3 3 28 2 5" xfId="23614"/>
    <cellStyle name="Normal 2 3 3 28 3" xfId="23615"/>
    <cellStyle name="Normal 2 3 3 28 3 2" xfId="23616"/>
    <cellStyle name="Normal 2 3 3 28 3 3" xfId="23617"/>
    <cellStyle name="Normal 2 3 3 28 3 4" xfId="23618"/>
    <cellStyle name="Normal 2 3 3 28 3 5" xfId="23619"/>
    <cellStyle name="Normal 2 3 3 28 4" xfId="23620"/>
    <cellStyle name="Normal 2 3 3 28 4 2" xfId="23621"/>
    <cellStyle name="Normal 2 3 3 28 4 3" xfId="23622"/>
    <cellStyle name="Normal 2 3 3 28 4 4" xfId="23623"/>
    <cellStyle name="Normal 2 3 3 28 4 5" xfId="23624"/>
    <cellStyle name="Normal 2 3 3 28 5" xfId="23625"/>
    <cellStyle name="Normal 2 3 3 28 5 2" xfId="23626"/>
    <cellStyle name="Normal 2 3 3 28 5 3" xfId="23627"/>
    <cellStyle name="Normal 2 3 3 28 5 4" xfId="23628"/>
    <cellStyle name="Normal 2 3 3 28 5 5" xfId="23629"/>
    <cellStyle name="Normal 2 3 3 28 6" xfId="23630"/>
    <cellStyle name="Normal 2 3 3 28 6 2" xfId="23631"/>
    <cellStyle name="Normal 2 3 3 28 6 3" xfId="23632"/>
    <cellStyle name="Normal 2 3 3 28 6 4" xfId="23633"/>
    <cellStyle name="Normal 2 3 3 28 6 5" xfId="23634"/>
    <cellStyle name="Normal 2 3 3 28 7" xfId="23635"/>
    <cellStyle name="Normal 2 3 3 28 7 2" xfId="23636"/>
    <cellStyle name="Normal 2 3 3 28 7 3" xfId="23637"/>
    <cellStyle name="Normal 2 3 3 28 7 4" xfId="23638"/>
    <cellStyle name="Normal 2 3 3 28 7 5" xfId="23639"/>
    <cellStyle name="Normal 2 3 3 28 8" xfId="23640"/>
    <cellStyle name="Normal 2 3 3 28 8 2" xfId="23641"/>
    <cellStyle name="Normal 2 3 3 28 8 3" xfId="23642"/>
    <cellStyle name="Normal 2 3 3 28 8 4" xfId="23643"/>
    <cellStyle name="Normal 2 3 3 28 8 5" xfId="23644"/>
    <cellStyle name="Normal 2 3 3 28 9" xfId="23645"/>
    <cellStyle name="Normal 2 3 3 29" xfId="23646"/>
    <cellStyle name="Normal 2 3 3 29 10" xfId="23647"/>
    <cellStyle name="Normal 2 3 3 29 11" xfId="23648"/>
    <cellStyle name="Normal 2 3 3 29 12" xfId="23649"/>
    <cellStyle name="Normal 2 3 3 29 13" xfId="23650"/>
    <cellStyle name="Normal 2 3 3 29 2" xfId="23651"/>
    <cellStyle name="Normal 2 3 3 29 2 2" xfId="23652"/>
    <cellStyle name="Normal 2 3 3 29 2 3" xfId="23653"/>
    <cellStyle name="Normal 2 3 3 29 2 4" xfId="23654"/>
    <cellStyle name="Normal 2 3 3 29 2 5" xfId="23655"/>
    <cellStyle name="Normal 2 3 3 29 3" xfId="23656"/>
    <cellStyle name="Normal 2 3 3 29 3 2" xfId="23657"/>
    <cellStyle name="Normal 2 3 3 29 3 3" xfId="23658"/>
    <cellStyle name="Normal 2 3 3 29 3 4" xfId="23659"/>
    <cellStyle name="Normal 2 3 3 29 3 5" xfId="23660"/>
    <cellStyle name="Normal 2 3 3 29 4" xfId="23661"/>
    <cellStyle name="Normal 2 3 3 29 4 2" xfId="23662"/>
    <cellStyle name="Normal 2 3 3 29 4 3" xfId="23663"/>
    <cellStyle name="Normal 2 3 3 29 4 4" xfId="23664"/>
    <cellStyle name="Normal 2 3 3 29 4 5" xfId="23665"/>
    <cellStyle name="Normal 2 3 3 29 5" xfId="23666"/>
    <cellStyle name="Normal 2 3 3 29 5 2" xfId="23667"/>
    <cellStyle name="Normal 2 3 3 29 5 3" xfId="23668"/>
    <cellStyle name="Normal 2 3 3 29 5 4" xfId="23669"/>
    <cellStyle name="Normal 2 3 3 29 5 5" xfId="23670"/>
    <cellStyle name="Normal 2 3 3 29 6" xfId="23671"/>
    <cellStyle name="Normal 2 3 3 29 6 2" xfId="23672"/>
    <cellStyle name="Normal 2 3 3 29 6 3" xfId="23673"/>
    <cellStyle name="Normal 2 3 3 29 6 4" xfId="23674"/>
    <cellStyle name="Normal 2 3 3 29 6 5" xfId="23675"/>
    <cellStyle name="Normal 2 3 3 29 7" xfId="23676"/>
    <cellStyle name="Normal 2 3 3 29 7 2" xfId="23677"/>
    <cellStyle name="Normal 2 3 3 29 7 3" xfId="23678"/>
    <cellStyle name="Normal 2 3 3 29 7 4" xfId="23679"/>
    <cellStyle name="Normal 2 3 3 29 7 5" xfId="23680"/>
    <cellStyle name="Normal 2 3 3 29 8" xfId="23681"/>
    <cellStyle name="Normal 2 3 3 29 8 2" xfId="23682"/>
    <cellStyle name="Normal 2 3 3 29 8 3" xfId="23683"/>
    <cellStyle name="Normal 2 3 3 29 8 4" xfId="23684"/>
    <cellStyle name="Normal 2 3 3 29 8 5" xfId="23685"/>
    <cellStyle name="Normal 2 3 3 29 9" xfId="23686"/>
    <cellStyle name="Normal 2 3 3 3" xfId="23687"/>
    <cellStyle name="Normal 2 3 3 3 10" xfId="23688"/>
    <cellStyle name="Normal 2 3 3 3 11" xfId="23689"/>
    <cellStyle name="Normal 2 3 3 3 12" xfId="23690"/>
    <cellStyle name="Normal 2 3 3 3 13" xfId="23691"/>
    <cellStyle name="Normal 2 3 3 3 14" xfId="23692"/>
    <cellStyle name="Normal 2 3 3 3 2" xfId="23693"/>
    <cellStyle name="Normal 2 3 3 3 2 2" xfId="23694"/>
    <cellStyle name="Normal 2 3 3 3 2 3" xfId="23695"/>
    <cellStyle name="Normal 2 3 3 3 2 4" xfId="23696"/>
    <cellStyle name="Normal 2 3 3 3 2 5" xfId="23697"/>
    <cellStyle name="Normal 2 3 3 3 3" xfId="23698"/>
    <cellStyle name="Normal 2 3 3 3 3 2" xfId="23699"/>
    <cellStyle name="Normal 2 3 3 3 3 3" xfId="23700"/>
    <cellStyle name="Normal 2 3 3 3 3 4" xfId="23701"/>
    <cellStyle name="Normal 2 3 3 3 3 5" xfId="23702"/>
    <cellStyle name="Normal 2 3 3 3 4" xfId="23703"/>
    <cellStyle name="Normal 2 3 3 3 4 2" xfId="23704"/>
    <cellStyle name="Normal 2 3 3 3 4 3" xfId="23705"/>
    <cellStyle name="Normal 2 3 3 3 4 4" xfId="23706"/>
    <cellStyle name="Normal 2 3 3 3 4 5" xfId="23707"/>
    <cellStyle name="Normal 2 3 3 3 5" xfId="23708"/>
    <cellStyle name="Normal 2 3 3 3 5 2" xfId="23709"/>
    <cellStyle name="Normal 2 3 3 3 5 3" xfId="23710"/>
    <cellStyle name="Normal 2 3 3 3 5 4" xfId="23711"/>
    <cellStyle name="Normal 2 3 3 3 5 5" xfId="23712"/>
    <cellStyle name="Normal 2 3 3 3 6" xfId="23713"/>
    <cellStyle name="Normal 2 3 3 3 6 2" xfId="23714"/>
    <cellStyle name="Normal 2 3 3 3 6 3" xfId="23715"/>
    <cellStyle name="Normal 2 3 3 3 6 4" xfId="23716"/>
    <cellStyle name="Normal 2 3 3 3 6 5" xfId="23717"/>
    <cellStyle name="Normal 2 3 3 3 7" xfId="23718"/>
    <cellStyle name="Normal 2 3 3 3 7 2" xfId="23719"/>
    <cellStyle name="Normal 2 3 3 3 7 3" xfId="23720"/>
    <cellStyle name="Normal 2 3 3 3 7 4" xfId="23721"/>
    <cellStyle name="Normal 2 3 3 3 7 5" xfId="23722"/>
    <cellStyle name="Normal 2 3 3 3 8" xfId="23723"/>
    <cellStyle name="Normal 2 3 3 3 8 2" xfId="23724"/>
    <cellStyle name="Normal 2 3 3 3 8 3" xfId="23725"/>
    <cellStyle name="Normal 2 3 3 3 8 4" xfId="23726"/>
    <cellStyle name="Normal 2 3 3 3 8 5" xfId="23727"/>
    <cellStyle name="Normal 2 3 3 3 9" xfId="23728"/>
    <cellStyle name="Normal 2 3 3 30" xfId="23729"/>
    <cellStyle name="Normal 2 3 3 30 10" xfId="23730"/>
    <cellStyle name="Normal 2 3 3 30 11" xfId="23731"/>
    <cellStyle name="Normal 2 3 3 30 12" xfId="23732"/>
    <cellStyle name="Normal 2 3 3 30 13" xfId="23733"/>
    <cellStyle name="Normal 2 3 3 30 2" xfId="23734"/>
    <cellStyle name="Normal 2 3 3 30 2 2" xfId="23735"/>
    <cellStyle name="Normal 2 3 3 30 2 3" xfId="23736"/>
    <cellStyle name="Normal 2 3 3 30 2 4" xfId="23737"/>
    <cellStyle name="Normal 2 3 3 30 2 5" xfId="23738"/>
    <cellStyle name="Normal 2 3 3 30 3" xfId="23739"/>
    <cellStyle name="Normal 2 3 3 30 3 2" xfId="23740"/>
    <cellStyle name="Normal 2 3 3 30 3 3" xfId="23741"/>
    <cellStyle name="Normal 2 3 3 30 3 4" xfId="23742"/>
    <cellStyle name="Normal 2 3 3 30 3 5" xfId="23743"/>
    <cellStyle name="Normal 2 3 3 30 4" xfId="23744"/>
    <cellStyle name="Normal 2 3 3 30 4 2" xfId="23745"/>
    <cellStyle name="Normal 2 3 3 30 4 3" xfId="23746"/>
    <cellStyle name="Normal 2 3 3 30 4 4" xfId="23747"/>
    <cellStyle name="Normal 2 3 3 30 4 5" xfId="23748"/>
    <cellStyle name="Normal 2 3 3 30 5" xfId="23749"/>
    <cellStyle name="Normal 2 3 3 30 5 2" xfId="23750"/>
    <cellStyle name="Normal 2 3 3 30 5 3" xfId="23751"/>
    <cellStyle name="Normal 2 3 3 30 5 4" xfId="23752"/>
    <cellStyle name="Normal 2 3 3 30 5 5" xfId="23753"/>
    <cellStyle name="Normal 2 3 3 30 6" xfId="23754"/>
    <cellStyle name="Normal 2 3 3 30 6 2" xfId="23755"/>
    <cellStyle name="Normal 2 3 3 30 6 3" xfId="23756"/>
    <cellStyle name="Normal 2 3 3 30 6 4" xfId="23757"/>
    <cellStyle name="Normal 2 3 3 30 6 5" xfId="23758"/>
    <cellStyle name="Normal 2 3 3 30 7" xfId="23759"/>
    <cellStyle name="Normal 2 3 3 30 7 2" xfId="23760"/>
    <cellStyle name="Normal 2 3 3 30 7 3" xfId="23761"/>
    <cellStyle name="Normal 2 3 3 30 7 4" xfId="23762"/>
    <cellStyle name="Normal 2 3 3 30 7 5" xfId="23763"/>
    <cellStyle name="Normal 2 3 3 30 8" xfId="23764"/>
    <cellStyle name="Normal 2 3 3 30 8 2" xfId="23765"/>
    <cellStyle name="Normal 2 3 3 30 8 3" xfId="23766"/>
    <cellStyle name="Normal 2 3 3 30 8 4" xfId="23767"/>
    <cellStyle name="Normal 2 3 3 30 8 5" xfId="23768"/>
    <cellStyle name="Normal 2 3 3 30 9" xfId="23769"/>
    <cellStyle name="Normal 2 3 3 31" xfId="23770"/>
    <cellStyle name="Normal 2 3 3 31 2" xfId="23771"/>
    <cellStyle name="Normal 2 3 3 31 3" xfId="23772"/>
    <cellStyle name="Normal 2 3 3 31 4" xfId="23773"/>
    <cellStyle name="Normal 2 3 3 31 5" xfId="23774"/>
    <cellStyle name="Normal 2 3 3 32" xfId="23775"/>
    <cellStyle name="Normal 2 3 3 32 2" xfId="23776"/>
    <cellStyle name="Normal 2 3 3 32 3" xfId="23777"/>
    <cellStyle name="Normal 2 3 3 32 4" xfId="23778"/>
    <cellStyle name="Normal 2 3 3 32 5" xfId="23779"/>
    <cellStyle name="Normal 2 3 3 33" xfId="23780"/>
    <cellStyle name="Normal 2 3 3 33 2" xfId="23781"/>
    <cellStyle name="Normal 2 3 3 33 3" xfId="23782"/>
    <cellStyle name="Normal 2 3 3 33 4" xfId="23783"/>
    <cellStyle name="Normal 2 3 3 33 5" xfId="23784"/>
    <cellStyle name="Normal 2 3 3 34" xfId="23785"/>
    <cellStyle name="Normal 2 3 3 34 2" xfId="23786"/>
    <cellStyle name="Normal 2 3 3 34 3" xfId="23787"/>
    <cellStyle name="Normal 2 3 3 34 4" xfId="23788"/>
    <cellStyle name="Normal 2 3 3 34 5" xfId="23789"/>
    <cellStyle name="Normal 2 3 3 35" xfId="23790"/>
    <cellStyle name="Normal 2 3 3 35 2" xfId="23791"/>
    <cellStyle name="Normal 2 3 3 35 3" xfId="23792"/>
    <cellStyle name="Normal 2 3 3 35 4" xfId="23793"/>
    <cellStyle name="Normal 2 3 3 35 5" xfId="23794"/>
    <cellStyle name="Normal 2 3 3 36" xfId="23795"/>
    <cellStyle name="Normal 2 3 3 36 2" xfId="23796"/>
    <cellStyle name="Normal 2 3 3 36 3" xfId="23797"/>
    <cellStyle name="Normal 2 3 3 36 4" xfId="23798"/>
    <cellStyle name="Normal 2 3 3 36 5" xfId="23799"/>
    <cellStyle name="Normal 2 3 3 37" xfId="23800"/>
    <cellStyle name="Normal 2 3 3 37 2" xfId="23801"/>
    <cellStyle name="Normal 2 3 3 37 3" xfId="23802"/>
    <cellStyle name="Normal 2 3 3 37 4" xfId="23803"/>
    <cellStyle name="Normal 2 3 3 37 5" xfId="23804"/>
    <cellStyle name="Normal 2 3 3 38" xfId="23805"/>
    <cellStyle name="Normal 2 3 3 39" xfId="23806"/>
    <cellStyle name="Normal 2 3 3 4" xfId="23807"/>
    <cellStyle name="Normal 2 3 3 4 10" xfId="23808"/>
    <cellStyle name="Normal 2 3 3 4 11" xfId="23809"/>
    <cellStyle name="Normal 2 3 3 4 12" xfId="23810"/>
    <cellStyle name="Normal 2 3 3 4 13" xfId="23811"/>
    <cellStyle name="Normal 2 3 3 4 14" xfId="23812"/>
    <cellStyle name="Normal 2 3 3 4 2" xfId="23813"/>
    <cellStyle name="Normal 2 3 3 4 2 2" xfId="23814"/>
    <cellStyle name="Normal 2 3 3 4 2 3" xfId="23815"/>
    <cellStyle name="Normal 2 3 3 4 2 4" xfId="23816"/>
    <cellStyle name="Normal 2 3 3 4 2 5" xfId="23817"/>
    <cellStyle name="Normal 2 3 3 4 3" xfId="23818"/>
    <cellStyle name="Normal 2 3 3 4 3 2" xfId="23819"/>
    <cellStyle name="Normal 2 3 3 4 3 3" xfId="23820"/>
    <cellStyle name="Normal 2 3 3 4 3 4" xfId="23821"/>
    <cellStyle name="Normal 2 3 3 4 3 5" xfId="23822"/>
    <cellStyle name="Normal 2 3 3 4 4" xfId="23823"/>
    <cellStyle name="Normal 2 3 3 4 4 2" xfId="23824"/>
    <cellStyle name="Normal 2 3 3 4 4 3" xfId="23825"/>
    <cellStyle name="Normal 2 3 3 4 4 4" xfId="23826"/>
    <cellStyle name="Normal 2 3 3 4 4 5" xfId="23827"/>
    <cellStyle name="Normal 2 3 3 4 5" xfId="23828"/>
    <cellStyle name="Normal 2 3 3 4 5 2" xfId="23829"/>
    <cellStyle name="Normal 2 3 3 4 5 3" xfId="23830"/>
    <cellStyle name="Normal 2 3 3 4 5 4" xfId="23831"/>
    <cellStyle name="Normal 2 3 3 4 5 5" xfId="23832"/>
    <cellStyle name="Normal 2 3 3 4 6" xfId="23833"/>
    <cellStyle name="Normal 2 3 3 4 6 2" xfId="23834"/>
    <cellStyle name="Normal 2 3 3 4 6 3" xfId="23835"/>
    <cellStyle name="Normal 2 3 3 4 6 4" xfId="23836"/>
    <cellStyle name="Normal 2 3 3 4 6 5" xfId="23837"/>
    <cellStyle name="Normal 2 3 3 4 7" xfId="23838"/>
    <cellStyle name="Normal 2 3 3 4 7 2" xfId="23839"/>
    <cellStyle name="Normal 2 3 3 4 7 3" xfId="23840"/>
    <cellStyle name="Normal 2 3 3 4 7 4" xfId="23841"/>
    <cellStyle name="Normal 2 3 3 4 7 5" xfId="23842"/>
    <cellStyle name="Normal 2 3 3 4 8" xfId="23843"/>
    <cellStyle name="Normal 2 3 3 4 8 2" xfId="23844"/>
    <cellStyle name="Normal 2 3 3 4 8 3" xfId="23845"/>
    <cellStyle name="Normal 2 3 3 4 8 4" xfId="23846"/>
    <cellStyle name="Normal 2 3 3 4 8 5" xfId="23847"/>
    <cellStyle name="Normal 2 3 3 4 9" xfId="23848"/>
    <cellStyle name="Normal 2 3 3 40" xfId="23849"/>
    <cellStyle name="Normal 2 3 3 41" xfId="23850"/>
    <cellStyle name="Normal 2 3 3 42" xfId="23851"/>
    <cellStyle name="Normal 2 3 3 5" xfId="23852"/>
    <cellStyle name="Normal 2 3 3 5 10" xfId="23853"/>
    <cellStyle name="Normal 2 3 3 5 11" xfId="23854"/>
    <cellStyle name="Normal 2 3 3 5 12" xfId="23855"/>
    <cellStyle name="Normal 2 3 3 5 13" xfId="23856"/>
    <cellStyle name="Normal 2 3 3 5 14" xfId="23857"/>
    <cellStyle name="Normal 2 3 3 5 2" xfId="23858"/>
    <cellStyle name="Normal 2 3 3 5 2 2" xfId="23859"/>
    <cellStyle name="Normal 2 3 3 5 2 3" xfId="23860"/>
    <cellStyle name="Normal 2 3 3 5 2 4" xfId="23861"/>
    <cellStyle name="Normal 2 3 3 5 2 5" xfId="23862"/>
    <cellStyle name="Normal 2 3 3 5 3" xfId="23863"/>
    <cellStyle name="Normal 2 3 3 5 3 2" xfId="23864"/>
    <cellStyle name="Normal 2 3 3 5 3 3" xfId="23865"/>
    <cellStyle name="Normal 2 3 3 5 3 4" xfId="23866"/>
    <cellStyle name="Normal 2 3 3 5 3 5" xfId="23867"/>
    <cellStyle name="Normal 2 3 3 5 4" xfId="23868"/>
    <cellStyle name="Normal 2 3 3 5 4 2" xfId="23869"/>
    <cellStyle name="Normal 2 3 3 5 4 3" xfId="23870"/>
    <cellStyle name="Normal 2 3 3 5 4 4" xfId="23871"/>
    <cellStyle name="Normal 2 3 3 5 4 5" xfId="23872"/>
    <cellStyle name="Normal 2 3 3 5 5" xfId="23873"/>
    <cellStyle name="Normal 2 3 3 5 5 2" xfId="23874"/>
    <cellStyle name="Normal 2 3 3 5 5 3" xfId="23875"/>
    <cellStyle name="Normal 2 3 3 5 5 4" xfId="23876"/>
    <cellStyle name="Normal 2 3 3 5 5 5" xfId="23877"/>
    <cellStyle name="Normal 2 3 3 5 6" xfId="23878"/>
    <cellStyle name="Normal 2 3 3 5 6 2" xfId="23879"/>
    <cellStyle name="Normal 2 3 3 5 6 3" xfId="23880"/>
    <cellStyle name="Normal 2 3 3 5 6 4" xfId="23881"/>
    <cellStyle name="Normal 2 3 3 5 6 5" xfId="23882"/>
    <cellStyle name="Normal 2 3 3 5 7" xfId="23883"/>
    <cellStyle name="Normal 2 3 3 5 7 2" xfId="23884"/>
    <cellStyle name="Normal 2 3 3 5 7 3" xfId="23885"/>
    <cellStyle name="Normal 2 3 3 5 7 4" xfId="23886"/>
    <cellStyle name="Normal 2 3 3 5 7 5" xfId="23887"/>
    <cellStyle name="Normal 2 3 3 5 8" xfId="23888"/>
    <cellStyle name="Normal 2 3 3 5 8 2" xfId="23889"/>
    <cellStyle name="Normal 2 3 3 5 8 3" xfId="23890"/>
    <cellStyle name="Normal 2 3 3 5 8 4" xfId="23891"/>
    <cellStyle name="Normal 2 3 3 5 8 5" xfId="23892"/>
    <cellStyle name="Normal 2 3 3 5 9" xfId="23893"/>
    <cellStyle name="Normal 2 3 3 6" xfId="23894"/>
    <cellStyle name="Normal 2 3 3 6 10" xfId="23895"/>
    <cellStyle name="Normal 2 3 3 6 11" xfId="23896"/>
    <cellStyle name="Normal 2 3 3 6 12" xfId="23897"/>
    <cellStyle name="Normal 2 3 3 6 13" xfId="23898"/>
    <cellStyle name="Normal 2 3 3 6 14" xfId="23899"/>
    <cellStyle name="Normal 2 3 3 6 2" xfId="23900"/>
    <cellStyle name="Normal 2 3 3 6 2 2" xfId="23901"/>
    <cellStyle name="Normal 2 3 3 6 2 3" xfId="23902"/>
    <cellStyle name="Normal 2 3 3 6 2 4" xfId="23903"/>
    <cellStyle name="Normal 2 3 3 6 2 5" xfId="23904"/>
    <cellStyle name="Normal 2 3 3 6 3" xfId="23905"/>
    <cellStyle name="Normal 2 3 3 6 3 2" xfId="23906"/>
    <cellStyle name="Normal 2 3 3 6 3 3" xfId="23907"/>
    <cellStyle name="Normal 2 3 3 6 3 4" xfId="23908"/>
    <cellStyle name="Normal 2 3 3 6 3 5" xfId="23909"/>
    <cellStyle name="Normal 2 3 3 6 4" xfId="23910"/>
    <cellStyle name="Normal 2 3 3 6 4 2" xfId="23911"/>
    <cellStyle name="Normal 2 3 3 6 4 3" xfId="23912"/>
    <cellStyle name="Normal 2 3 3 6 4 4" xfId="23913"/>
    <cellStyle name="Normal 2 3 3 6 4 5" xfId="23914"/>
    <cellStyle name="Normal 2 3 3 6 5" xfId="23915"/>
    <cellStyle name="Normal 2 3 3 6 5 2" xfId="23916"/>
    <cellStyle name="Normal 2 3 3 6 5 3" xfId="23917"/>
    <cellStyle name="Normal 2 3 3 6 5 4" xfId="23918"/>
    <cellStyle name="Normal 2 3 3 6 5 5" xfId="23919"/>
    <cellStyle name="Normal 2 3 3 6 6" xfId="23920"/>
    <cellStyle name="Normal 2 3 3 6 6 2" xfId="23921"/>
    <cellStyle name="Normal 2 3 3 6 6 3" xfId="23922"/>
    <cellStyle name="Normal 2 3 3 6 6 4" xfId="23923"/>
    <cellStyle name="Normal 2 3 3 6 6 5" xfId="23924"/>
    <cellStyle name="Normal 2 3 3 6 7" xfId="23925"/>
    <cellStyle name="Normal 2 3 3 6 7 2" xfId="23926"/>
    <cellStyle name="Normal 2 3 3 6 7 3" xfId="23927"/>
    <cellStyle name="Normal 2 3 3 6 7 4" xfId="23928"/>
    <cellStyle name="Normal 2 3 3 6 7 5" xfId="23929"/>
    <cellStyle name="Normal 2 3 3 6 8" xfId="23930"/>
    <cellStyle name="Normal 2 3 3 6 8 2" xfId="23931"/>
    <cellStyle name="Normal 2 3 3 6 8 3" xfId="23932"/>
    <cellStyle name="Normal 2 3 3 6 8 4" xfId="23933"/>
    <cellStyle name="Normal 2 3 3 6 8 5" xfId="23934"/>
    <cellStyle name="Normal 2 3 3 6 9" xfId="23935"/>
    <cellStyle name="Normal 2 3 3 7" xfId="23936"/>
    <cellStyle name="Normal 2 3 3 7 10" xfId="23937"/>
    <cellStyle name="Normal 2 3 3 7 11" xfId="23938"/>
    <cellStyle name="Normal 2 3 3 7 12" xfId="23939"/>
    <cellStyle name="Normal 2 3 3 7 13" xfId="23940"/>
    <cellStyle name="Normal 2 3 3 7 14" xfId="23941"/>
    <cellStyle name="Normal 2 3 3 7 2" xfId="23942"/>
    <cellStyle name="Normal 2 3 3 7 2 2" xfId="23943"/>
    <cellStyle name="Normal 2 3 3 7 2 3" xfId="23944"/>
    <cellStyle name="Normal 2 3 3 7 2 4" xfId="23945"/>
    <cellStyle name="Normal 2 3 3 7 2 5" xfId="23946"/>
    <cellStyle name="Normal 2 3 3 7 3" xfId="23947"/>
    <cellStyle name="Normal 2 3 3 7 3 2" xfId="23948"/>
    <cellStyle name="Normal 2 3 3 7 3 3" xfId="23949"/>
    <cellStyle name="Normal 2 3 3 7 3 4" xfId="23950"/>
    <cellStyle name="Normal 2 3 3 7 3 5" xfId="23951"/>
    <cellStyle name="Normal 2 3 3 7 4" xfId="23952"/>
    <cellStyle name="Normal 2 3 3 7 4 2" xfId="23953"/>
    <cellStyle name="Normal 2 3 3 7 4 3" xfId="23954"/>
    <cellStyle name="Normal 2 3 3 7 4 4" xfId="23955"/>
    <cellStyle name="Normal 2 3 3 7 4 5" xfId="23956"/>
    <cellStyle name="Normal 2 3 3 7 5" xfId="23957"/>
    <cellStyle name="Normal 2 3 3 7 5 2" xfId="23958"/>
    <cellStyle name="Normal 2 3 3 7 5 3" xfId="23959"/>
    <cellStyle name="Normal 2 3 3 7 5 4" xfId="23960"/>
    <cellStyle name="Normal 2 3 3 7 5 5" xfId="23961"/>
    <cellStyle name="Normal 2 3 3 7 6" xfId="23962"/>
    <cellStyle name="Normal 2 3 3 7 6 2" xfId="23963"/>
    <cellStyle name="Normal 2 3 3 7 6 3" xfId="23964"/>
    <cellStyle name="Normal 2 3 3 7 6 4" xfId="23965"/>
    <cellStyle name="Normal 2 3 3 7 6 5" xfId="23966"/>
    <cellStyle name="Normal 2 3 3 7 7" xfId="23967"/>
    <cellStyle name="Normal 2 3 3 7 7 2" xfId="23968"/>
    <cellStyle name="Normal 2 3 3 7 7 3" xfId="23969"/>
    <cellStyle name="Normal 2 3 3 7 7 4" xfId="23970"/>
    <cellStyle name="Normal 2 3 3 7 7 5" xfId="23971"/>
    <cellStyle name="Normal 2 3 3 7 8" xfId="23972"/>
    <cellStyle name="Normal 2 3 3 7 8 2" xfId="23973"/>
    <cellStyle name="Normal 2 3 3 7 8 3" xfId="23974"/>
    <cellStyle name="Normal 2 3 3 7 8 4" xfId="23975"/>
    <cellStyle name="Normal 2 3 3 7 8 5" xfId="23976"/>
    <cellStyle name="Normal 2 3 3 7 9" xfId="23977"/>
    <cellStyle name="Normal 2 3 3 8" xfId="23978"/>
    <cellStyle name="Normal 2 3 3 8 10" xfId="23979"/>
    <cellStyle name="Normal 2 3 3 8 11" xfId="23980"/>
    <cellStyle name="Normal 2 3 3 8 12" xfId="23981"/>
    <cellStyle name="Normal 2 3 3 8 13" xfId="23982"/>
    <cellStyle name="Normal 2 3 3 8 14" xfId="23983"/>
    <cellStyle name="Normal 2 3 3 8 2" xfId="23984"/>
    <cellStyle name="Normal 2 3 3 8 2 2" xfId="23985"/>
    <cellStyle name="Normal 2 3 3 8 2 3" xfId="23986"/>
    <cellStyle name="Normal 2 3 3 8 2 4" xfId="23987"/>
    <cellStyle name="Normal 2 3 3 8 2 5" xfId="23988"/>
    <cellStyle name="Normal 2 3 3 8 3" xfId="23989"/>
    <cellStyle name="Normal 2 3 3 8 3 2" xfId="23990"/>
    <cellStyle name="Normal 2 3 3 8 3 3" xfId="23991"/>
    <cellStyle name="Normal 2 3 3 8 3 4" xfId="23992"/>
    <cellStyle name="Normal 2 3 3 8 3 5" xfId="23993"/>
    <cellStyle name="Normal 2 3 3 8 4" xfId="23994"/>
    <cellStyle name="Normal 2 3 3 8 4 2" xfId="23995"/>
    <cellStyle name="Normal 2 3 3 8 4 3" xfId="23996"/>
    <cellStyle name="Normal 2 3 3 8 4 4" xfId="23997"/>
    <cellStyle name="Normal 2 3 3 8 4 5" xfId="23998"/>
    <cellStyle name="Normal 2 3 3 8 5" xfId="23999"/>
    <cellStyle name="Normal 2 3 3 8 5 2" xfId="24000"/>
    <cellStyle name="Normal 2 3 3 8 5 3" xfId="24001"/>
    <cellStyle name="Normal 2 3 3 8 5 4" xfId="24002"/>
    <cellStyle name="Normal 2 3 3 8 5 5" xfId="24003"/>
    <cellStyle name="Normal 2 3 3 8 6" xfId="24004"/>
    <cellStyle name="Normal 2 3 3 8 6 2" xfId="24005"/>
    <cellStyle name="Normal 2 3 3 8 6 3" xfId="24006"/>
    <cellStyle name="Normal 2 3 3 8 6 4" xfId="24007"/>
    <cellStyle name="Normal 2 3 3 8 6 5" xfId="24008"/>
    <cellStyle name="Normal 2 3 3 8 7" xfId="24009"/>
    <cellStyle name="Normal 2 3 3 8 7 2" xfId="24010"/>
    <cellStyle name="Normal 2 3 3 8 7 3" xfId="24011"/>
    <cellStyle name="Normal 2 3 3 8 7 4" xfId="24012"/>
    <cellStyle name="Normal 2 3 3 8 7 5" xfId="24013"/>
    <cellStyle name="Normal 2 3 3 8 8" xfId="24014"/>
    <cellStyle name="Normal 2 3 3 8 8 2" xfId="24015"/>
    <cellStyle name="Normal 2 3 3 8 8 3" xfId="24016"/>
    <cellStyle name="Normal 2 3 3 8 8 4" xfId="24017"/>
    <cellStyle name="Normal 2 3 3 8 8 5" xfId="24018"/>
    <cellStyle name="Normal 2 3 3 8 9" xfId="24019"/>
    <cellStyle name="Normal 2 3 3 9" xfId="24020"/>
    <cellStyle name="Normal 2 3 3 9 10" xfId="24021"/>
    <cellStyle name="Normal 2 3 3 9 11" xfId="24022"/>
    <cellStyle name="Normal 2 3 3 9 12" xfId="24023"/>
    <cellStyle name="Normal 2 3 3 9 13" xfId="24024"/>
    <cellStyle name="Normal 2 3 3 9 14" xfId="24025"/>
    <cellStyle name="Normal 2 3 3 9 2" xfId="24026"/>
    <cellStyle name="Normal 2 3 3 9 2 2" xfId="24027"/>
    <cellStyle name="Normal 2 3 3 9 2 3" xfId="24028"/>
    <cellStyle name="Normal 2 3 3 9 2 4" xfId="24029"/>
    <cellStyle name="Normal 2 3 3 9 2 5" xfId="24030"/>
    <cellStyle name="Normal 2 3 3 9 3" xfId="24031"/>
    <cellStyle name="Normal 2 3 3 9 3 2" xfId="24032"/>
    <cellStyle name="Normal 2 3 3 9 3 3" xfId="24033"/>
    <cellStyle name="Normal 2 3 3 9 3 4" xfId="24034"/>
    <cellStyle name="Normal 2 3 3 9 3 5" xfId="24035"/>
    <cellStyle name="Normal 2 3 3 9 4" xfId="24036"/>
    <cellStyle name="Normal 2 3 3 9 4 2" xfId="24037"/>
    <cellStyle name="Normal 2 3 3 9 4 3" xfId="24038"/>
    <cellStyle name="Normal 2 3 3 9 4 4" xfId="24039"/>
    <cellStyle name="Normal 2 3 3 9 4 5" xfId="24040"/>
    <cellStyle name="Normal 2 3 3 9 5" xfId="24041"/>
    <cellStyle name="Normal 2 3 3 9 5 2" xfId="24042"/>
    <cellStyle name="Normal 2 3 3 9 5 3" xfId="24043"/>
    <cellStyle name="Normal 2 3 3 9 5 4" xfId="24044"/>
    <cellStyle name="Normal 2 3 3 9 5 5" xfId="24045"/>
    <cellStyle name="Normal 2 3 3 9 6" xfId="24046"/>
    <cellStyle name="Normal 2 3 3 9 6 2" xfId="24047"/>
    <cellStyle name="Normal 2 3 3 9 6 3" xfId="24048"/>
    <cellStyle name="Normal 2 3 3 9 6 4" xfId="24049"/>
    <cellStyle name="Normal 2 3 3 9 6 5" xfId="24050"/>
    <cellStyle name="Normal 2 3 3 9 7" xfId="24051"/>
    <cellStyle name="Normal 2 3 3 9 7 2" xfId="24052"/>
    <cellStyle name="Normal 2 3 3 9 7 3" xfId="24053"/>
    <cellStyle name="Normal 2 3 3 9 7 4" xfId="24054"/>
    <cellStyle name="Normal 2 3 3 9 7 5" xfId="24055"/>
    <cellStyle name="Normal 2 3 3 9 8" xfId="24056"/>
    <cellStyle name="Normal 2 3 3 9 8 2" xfId="24057"/>
    <cellStyle name="Normal 2 3 3 9 8 3" xfId="24058"/>
    <cellStyle name="Normal 2 3 3 9 8 4" xfId="24059"/>
    <cellStyle name="Normal 2 3 3 9 8 5" xfId="24060"/>
    <cellStyle name="Normal 2 3 3 9 9" xfId="24061"/>
    <cellStyle name="Normal 2 3 30" xfId="24062"/>
    <cellStyle name="Normal 2 3 30 10" xfId="24063"/>
    <cellStyle name="Normal 2 3 30 11" xfId="24064"/>
    <cellStyle name="Normal 2 3 30 12" xfId="24065"/>
    <cellStyle name="Normal 2 3 30 13" xfId="24066"/>
    <cellStyle name="Normal 2 3 30 2" xfId="24067"/>
    <cellStyle name="Normal 2 3 30 2 2" xfId="24068"/>
    <cellStyle name="Normal 2 3 30 2 3" xfId="24069"/>
    <cellStyle name="Normal 2 3 30 2 4" xfId="24070"/>
    <cellStyle name="Normal 2 3 30 2 5" xfId="24071"/>
    <cellStyle name="Normal 2 3 30 3" xfId="24072"/>
    <cellStyle name="Normal 2 3 30 3 2" xfId="24073"/>
    <cellStyle name="Normal 2 3 30 3 3" xfId="24074"/>
    <cellStyle name="Normal 2 3 30 3 4" xfId="24075"/>
    <cellStyle name="Normal 2 3 30 3 5" xfId="24076"/>
    <cellStyle name="Normal 2 3 30 4" xfId="24077"/>
    <cellStyle name="Normal 2 3 30 4 2" xfId="24078"/>
    <cellStyle name="Normal 2 3 30 4 3" xfId="24079"/>
    <cellStyle name="Normal 2 3 30 4 4" xfId="24080"/>
    <cellStyle name="Normal 2 3 30 4 5" xfId="24081"/>
    <cellStyle name="Normal 2 3 30 5" xfId="24082"/>
    <cellStyle name="Normal 2 3 30 5 2" xfId="24083"/>
    <cellStyle name="Normal 2 3 30 5 3" xfId="24084"/>
    <cellStyle name="Normal 2 3 30 5 4" xfId="24085"/>
    <cellStyle name="Normal 2 3 30 5 5" xfId="24086"/>
    <cellStyle name="Normal 2 3 30 6" xfId="24087"/>
    <cellStyle name="Normal 2 3 30 6 2" xfId="24088"/>
    <cellStyle name="Normal 2 3 30 6 3" xfId="24089"/>
    <cellStyle name="Normal 2 3 30 6 4" xfId="24090"/>
    <cellStyle name="Normal 2 3 30 6 5" xfId="24091"/>
    <cellStyle name="Normal 2 3 30 7" xfId="24092"/>
    <cellStyle name="Normal 2 3 30 7 2" xfId="24093"/>
    <cellStyle name="Normal 2 3 30 7 3" xfId="24094"/>
    <cellStyle name="Normal 2 3 30 7 4" xfId="24095"/>
    <cellStyle name="Normal 2 3 30 7 5" xfId="24096"/>
    <cellStyle name="Normal 2 3 30 8" xfId="24097"/>
    <cellStyle name="Normal 2 3 30 8 2" xfId="24098"/>
    <cellStyle name="Normal 2 3 30 8 3" xfId="24099"/>
    <cellStyle name="Normal 2 3 30 8 4" xfId="24100"/>
    <cellStyle name="Normal 2 3 30 8 5" xfId="24101"/>
    <cellStyle name="Normal 2 3 30 9" xfId="24102"/>
    <cellStyle name="Normal 2 3 31" xfId="24103"/>
    <cellStyle name="Normal 2 3 31 10" xfId="24104"/>
    <cellStyle name="Normal 2 3 31 11" xfId="24105"/>
    <cellStyle name="Normal 2 3 31 12" xfId="24106"/>
    <cellStyle name="Normal 2 3 31 13" xfId="24107"/>
    <cellStyle name="Normal 2 3 31 2" xfId="24108"/>
    <cellStyle name="Normal 2 3 31 2 2" xfId="24109"/>
    <cellStyle name="Normal 2 3 31 2 3" xfId="24110"/>
    <cellStyle name="Normal 2 3 31 2 4" xfId="24111"/>
    <cellStyle name="Normal 2 3 31 2 5" xfId="24112"/>
    <cellStyle name="Normal 2 3 31 3" xfId="24113"/>
    <cellStyle name="Normal 2 3 31 3 2" xfId="24114"/>
    <cellStyle name="Normal 2 3 31 3 3" xfId="24115"/>
    <cellStyle name="Normal 2 3 31 3 4" xfId="24116"/>
    <cellStyle name="Normal 2 3 31 3 5" xfId="24117"/>
    <cellStyle name="Normal 2 3 31 4" xfId="24118"/>
    <cellStyle name="Normal 2 3 31 4 2" xfId="24119"/>
    <cellStyle name="Normal 2 3 31 4 3" xfId="24120"/>
    <cellStyle name="Normal 2 3 31 4 4" xfId="24121"/>
    <cellStyle name="Normal 2 3 31 4 5" xfId="24122"/>
    <cellStyle name="Normal 2 3 31 5" xfId="24123"/>
    <cellStyle name="Normal 2 3 31 5 2" xfId="24124"/>
    <cellStyle name="Normal 2 3 31 5 3" xfId="24125"/>
    <cellStyle name="Normal 2 3 31 5 4" xfId="24126"/>
    <cellStyle name="Normal 2 3 31 5 5" xfId="24127"/>
    <cellStyle name="Normal 2 3 31 6" xfId="24128"/>
    <cellStyle name="Normal 2 3 31 6 2" xfId="24129"/>
    <cellStyle name="Normal 2 3 31 6 3" xfId="24130"/>
    <cellStyle name="Normal 2 3 31 6 4" xfId="24131"/>
    <cellStyle name="Normal 2 3 31 6 5" xfId="24132"/>
    <cellStyle name="Normal 2 3 31 7" xfId="24133"/>
    <cellStyle name="Normal 2 3 31 7 2" xfId="24134"/>
    <cellStyle name="Normal 2 3 31 7 3" xfId="24135"/>
    <cellStyle name="Normal 2 3 31 7 4" xfId="24136"/>
    <cellStyle name="Normal 2 3 31 7 5" xfId="24137"/>
    <cellStyle name="Normal 2 3 31 8" xfId="24138"/>
    <cellStyle name="Normal 2 3 31 8 2" xfId="24139"/>
    <cellStyle name="Normal 2 3 31 8 3" xfId="24140"/>
    <cellStyle name="Normal 2 3 31 8 4" xfId="24141"/>
    <cellStyle name="Normal 2 3 31 8 5" xfId="24142"/>
    <cellStyle name="Normal 2 3 31 9" xfId="24143"/>
    <cellStyle name="Normal 2 3 32" xfId="24144"/>
    <cellStyle name="Normal 2 3 32 10" xfId="24145"/>
    <cellStyle name="Normal 2 3 32 11" xfId="24146"/>
    <cellStyle name="Normal 2 3 32 12" xfId="24147"/>
    <cellStyle name="Normal 2 3 32 13" xfId="24148"/>
    <cellStyle name="Normal 2 3 32 2" xfId="24149"/>
    <cellStyle name="Normal 2 3 32 2 2" xfId="24150"/>
    <cellStyle name="Normal 2 3 32 2 3" xfId="24151"/>
    <cellStyle name="Normal 2 3 32 2 4" xfId="24152"/>
    <cellStyle name="Normal 2 3 32 2 5" xfId="24153"/>
    <cellStyle name="Normal 2 3 32 3" xfId="24154"/>
    <cellStyle name="Normal 2 3 32 3 2" xfId="24155"/>
    <cellStyle name="Normal 2 3 32 3 3" xfId="24156"/>
    <cellStyle name="Normal 2 3 32 3 4" xfId="24157"/>
    <cellStyle name="Normal 2 3 32 3 5" xfId="24158"/>
    <cellStyle name="Normal 2 3 32 4" xfId="24159"/>
    <cellStyle name="Normal 2 3 32 4 2" xfId="24160"/>
    <cellStyle name="Normal 2 3 32 4 3" xfId="24161"/>
    <cellStyle name="Normal 2 3 32 4 4" xfId="24162"/>
    <cellStyle name="Normal 2 3 32 4 5" xfId="24163"/>
    <cellStyle name="Normal 2 3 32 5" xfId="24164"/>
    <cellStyle name="Normal 2 3 32 5 2" xfId="24165"/>
    <cellStyle name="Normal 2 3 32 5 3" xfId="24166"/>
    <cellStyle name="Normal 2 3 32 5 4" xfId="24167"/>
    <cellStyle name="Normal 2 3 32 5 5" xfId="24168"/>
    <cellStyle name="Normal 2 3 32 6" xfId="24169"/>
    <cellStyle name="Normal 2 3 32 6 2" xfId="24170"/>
    <cellStyle name="Normal 2 3 32 6 3" xfId="24171"/>
    <cellStyle name="Normal 2 3 32 6 4" xfId="24172"/>
    <cellStyle name="Normal 2 3 32 6 5" xfId="24173"/>
    <cellStyle name="Normal 2 3 32 7" xfId="24174"/>
    <cellStyle name="Normal 2 3 32 7 2" xfId="24175"/>
    <cellStyle name="Normal 2 3 32 7 3" xfId="24176"/>
    <cellStyle name="Normal 2 3 32 7 4" xfId="24177"/>
    <cellStyle name="Normal 2 3 32 7 5" xfId="24178"/>
    <cellStyle name="Normal 2 3 32 8" xfId="24179"/>
    <cellStyle name="Normal 2 3 32 8 2" xfId="24180"/>
    <cellStyle name="Normal 2 3 32 8 3" xfId="24181"/>
    <cellStyle name="Normal 2 3 32 8 4" xfId="24182"/>
    <cellStyle name="Normal 2 3 32 8 5" xfId="24183"/>
    <cellStyle name="Normal 2 3 32 9" xfId="24184"/>
    <cellStyle name="Normal 2 3 33" xfId="24185"/>
    <cellStyle name="Normal 2 3 33 10" xfId="24186"/>
    <cellStyle name="Normal 2 3 33 11" xfId="24187"/>
    <cellStyle name="Normal 2 3 33 12" xfId="24188"/>
    <cellStyle name="Normal 2 3 33 13" xfId="24189"/>
    <cellStyle name="Normal 2 3 33 2" xfId="24190"/>
    <cellStyle name="Normal 2 3 33 2 2" xfId="24191"/>
    <cellStyle name="Normal 2 3 33 2 3" xfId="24192"/>
    <cellStyle name="Normal 2 3 33 2 4" xfId="24193"/>
    <cellStyle name="Normal 2 3 33 2 5" xfId="24194"/>
    <cellStyle name="Normal 2 3 33 3" xfId="24195"/>
    <cellStyle name="Normal 2 3 33 3 2" xfId="24196"/>
    <cellStyle name="Normal 2 3 33 3 3" xfId="24197"/>
    <cellStyle name="Normal 2 3 33 3 4" xfId="24198"/>
    <cellStyle name="Normal 2 3 33 3 5" xfId="24199"/>
    <cellStyle name="Normal 2 3 33 4" xfId="24200"/>
    <cellStyle name="Normal 2 3 33 4 2" xfId="24201"/>
    <cellStyle name="Normal 2 3 33 4 3" xfId="24202"/>
    <cellStyle name="Normal 2 3 33 4 4" xfId="24203"/>
    <cellStyle name="Normal 2 3 33 4 5" xfId="24204"/>
    <cellStyle name="Normal 2 3 33 5" xfId="24205"/>
    <cellStyle name="Normal 2 3 33 5 2" xfId="24206"/>
    <cellStyle name="Normal 2 3 33 5 3" xfId="24207"/>
    <cellStyle name="Normal 2 3 33 5 4" xfId="24208"/>
    <cellStyle name="Normal 2 3 33 5 5" xfId="24209"/>
    <cellStyle name="Normal 2 3 33 6" xfId="24210"/>
    <cellStyle name="Normal 2 3 33 6 2" xfId="24211"/>
    <cellStyle name="Normal 2 3 33 6 3" xfId="24212"/>
    <cellStyle name="Normal 2 3 33 6 4" xfId="24213"/>
    <cellStyle name="Normal 2 3 33 6 5" xfId="24214"/>
    <cellStyle name="Normal 2 3 33 7" xfId="24215"/>
    <cellStyle name="Normal 2 3 33 7 2" xfId="24216"/>
    <cellStyle name="Normal 2 3 33 7 3" xfId="24217"/>
    <cellStyle name="Normal 2 3 33 7 4" xfId="24218"/>
    <cellStyle name="Normal 2 3 33 7 5" xfId="24219"/>
    <cellStyle name="Normal 2 3 33 8" xfId="24220"/>
    <cellStyle name="Normal 2 3 33 8 2" xfId="24221"/>
    <cellStyle name="Normal 2 3 33 8 3" xfId="24222"/>
    <cellStyle name="Normal 2 3 33 8 4" xfId="24223"/>
    <cellStyle name="Normal 2 3 33 8 5" xfId="24224"/>
    <cellStyle name="Normal 2 3 33 9" xfId="24225"/>
    <cellStyle name="Normal 2 3 34" xfId="24226"/>
    <cellStyle name="Normal 2 3 34 10" xfId="24227"/>
    <cellStyle name="Normal 2 3 34 11" xfId="24228"/>
    <cellStyle name="Normal 2 3 34 12" xfId="24229"/>
    <cellStyle name="Normal 2 3 34 13" xfId="24230"/>
    <cellStyle name="Normal 2 3 34 2" xfId="24231"/>
    <cellStyle name="Normal 2 3 34 2 2" xfId="24232"/>
    <cellStyle name="Normal 2 3 34 2 3" xfId="24233"/>
    <cellStyle name="Normal 2 3 34 2 4" xfId="24234"/>
    <cellStyle name="Normal 2 3 34 2 5" xfId="24235"/>
    <cellStyle name="Normal 2 3 34 3" xfId="24236"/>
    <cellStyle name="Normal 2 3 34 3 2" xfId="24237"/>
    <cellStyle name="Normal 2 3 34 3 3" xfId="24238"/>
    <cellStyle name="Normal 2 3 34 3 4" xfId="24239"/>
    <cellStyle name="Normal 2 3 34 3 5" xfId="24240"/>
    <cellStyle name="Normal 2 3 34 4" xfId="24241"/>
    <cellStyle name="Normal 2 3 34 4 2" xfId="24242"/>
    <cellStyle name="Normal 2 3 34 4 3" xfId="24243"/>
    <cellStyle name="Normal 2 3 34 4 4" xfId="24244"/>
    <cellStyle name="Normal 2 3 34 4 5" xfId="24245"/>
    <cellStyle name="Normal 2 3 34 5" xfId="24246"/>
    <cellStyle name="Normal 2 3 34 5 2" xfId="24247"/>
    <cellStyle name="Normal 2 3 34 5 3" xfId="24248"/>
    <cellStyle name="Normal 2 3 34 5 4" xfId="24249"/>
    <cellStyle name="Normal 2 3 34 5 5" xfId="24250"/>
    <cellStyle name="Normal 2 3 34 6" xfId="24251"/>
    <cellStyle name="Normal 2 3 34 6 2" xfId="24252"/>
    <cellStyle name="Normal 2 3 34 6 3" xfId="24253"/>
    <cellStyle name="Normal 2 3 34 6 4" xfId="24254"/>
    <cellStyle name="Normal 2 3 34 6 5" xfId="24255"/>
    <cellStyle name="Normal 2 3 34 7" xfId="24256"/>
    <cellStyle name="Normal 2 3 34 7 2" xfId="24257"/>
    <cellStyle name="Normal 2 3 34 7 3" xfId="24258"/>
    <cellStyle name="Normal 2 3 34 7 4" xfId="24259"/>
    <cellStyle name="Normal 2 3 34 7 5" xfId="24260"/>
    <cellStyle name="Normal 2 3 34 8" xfId="24261"/>
    <cellStyle name="Normal 2 3 34 8 2" xfId="24262"/>
    <cellStyle name="Normal 2 3 34 8 3" xfId="24263"/>
    <cellStyle name="Normal 2 3 34 8 4" xfId="24264"/>
    <cellStyle name="Normal 2 3 34 8 5" xfId="24265"/>
    <cellStyle name="Normal 2 3 34 9" xfId="24266"/>
    <cellStyle name="Normal 2 3 35" xfId="24267"/>
    <cellStyle name="Normal 2 3 35 10" xfId="24268"/>
    <cellStyle name="Normal 2 3 35 11" xfId="24269"/>
    <cellStyle name="Normal 2 3 35 12" xfId="24270"/>
    <cellStyle name="Normal 2 3 35 13" xfId="24271"/>
    <cellStyle name="Normal 2 3 35 2" xfId="24272"/>
    <cellStyle name="Normal 2 3 35 2 2" xfId="24273"/>
    <cellStyle name="Normal 2 3 35 2 3" xfId="24274"/>
    <cellStyle name="Normal 2 3 35 2 4" xfId="24275"/>
    <cellStyle name="Normal 2 3 35 2 5" xfId="24276"/>
    <cellStyle name="Normal 2 3 35 3" xfId="24277"/>
    <cellStyle name="Normal 2 3 35 3 2" xfId="24278"/>
    <cellStyle name="Normal 2 3 35 3 3" xfId="24279"/>
    <cellStyle name="Normal 2 3 35 3 4" xfId="24280"/>
    <cellStyle name="Normal 2 3 35 3 5" xfId="24281"/>
    <cellStyle name="Normal 2 3 35 4" xfId="24282"/>
    <cellStyle name="Normal 2 3 35 4 2" xfId="24283"/>
    <cellStyle name="Normal 2 3 35 4 3" xfId="24284"/>
    <cellStyle name="Normal 2 3 35 4 4" xfId="24285"/>
    <cellStyle name="Normal 2 3 35 4 5" xfId="24286"/>
    <cellStyle name="Normal 2 3 35 5" xfId="24287"/>
    <cellStyle name="Normal 2 3 35 5 2" xfId="24288"/>
    <cellStyle name="Normal 2 3 35 5 3" xfId="24289"/>
    <cellStyle name="Normal 2 3 35 5 4" xfId="24290"/>
    <cellStyle name="Normal 2 3 35 5 5" xfId="24291"/>
    <cellStyle name="Normal 2 3 35 6" xfId="24292"/>
    <cellStyle name="Normal 2 3 35 6 2" xfId="24293"/>
    <cellStyle name="Normal 2 3 35 6 3" xfId="24294"/>
    <cellStyle name="Normal 2 3 35 6 4" xfId="24295"/>
    <cellStyle name="Normal 2 3 35 6 5" xfId="24296"/>
    <cellStyle name="Normal 2 3 35 7" xfId="24297"/>
    <cellStyle name="Normal 2 3 35 7 2" xfId="24298"/>
    <cellStyle name="Normal 2 3 35 7 3" xfId="24299"/>
    <cellStyle name="Normal 2 3 35 7 4" xfId="24300"/>
    <cellStyle name="Normal 2 3 35 7 5" xfId="24301"/>
    <cellStyle name="Normal 2 3 35 8" xfId="24302"/>
    <cellStyle name="Normal 2 3 35 8 2" xfId="24303"/>
    <cellStyle name="Normal 2 3 35 8 3" xfId="24304"/>
    <cellStyle name="Normal 2 3 35 8 4" xfId="24305"/>
    <cellStyle name="Normal 2 3 35 8 5" xfId="24306"/>
    <cellStyle name="Normal 2 3 35 9" xfId="24307"/>
    <cellStyle name="Normal 2 3 36" xfId="24308"/>
    <cellStyle name="Normal 2 3 36 10" xfId="24309"/>
    <cellStyle name="Normal 2 3 36 11" xfId="24310"/>
    <cellStyle name="Normal 2 3 36 12" xfId="24311"/>
    <cellStyle name="Normal 2 3 36 13" xfId="24312"/>
    <cellStyle name="Normal 2 3 36 2" xfId="24313"/>
    <cellStyle name="Normal 2 3 36 2 2" xfId="24314"/>
    <cellStyle name="Normal 2 3 36 2 3" xfId="24315"/>
    <cellStyle name="Normal 2 3 36 2 4" xfId="24316"/>
    <cellStyle name="Normal 2 3 36 2 5" xfId="24317"/>
    <cellStyle name="Normal 2 3 36 3" xfId="24318"/>
    <cellStyle name="Normal 2 3 36 3 2" xfId="24319"/>
    <cellStyle name="Normal 2 3 36 3 3" xfId="24320"/>
    <cellStyle name="Normal 2 3 36 3 4" xfId="24321"/>
    <cellStyle name="Normal 2 3 36 3 5" xfId="24322"/>
    <cellStyle name="Normal 2 3 36 4" xfId="24323"/>
    <cellStyle name="Normal 2 3 36 4 2" xfId="24324"/>
    <cellStyle name="Normal 2 3 36 4 3" xfId="24325"/>
    <cellStyle name="Normal 2 3 36 4 4" xfId="24326"/>
    <cellStyle name="Normal 2 3 36 4 5" xfId="24327"/>
    <cellStyle name="Normal 2 3 36 5" xfId="24328"/>
    <cellStyle name="Normal 2 3 36 5 2" xfId="24329"/>
    <cellStyle name="Normal 2 3 36 5 3" xfId="24330"/>
    <cellStyle name="Normal 2 3 36 5 4" xfId="24331"/>
    <cellStyle name="Normal 2 3 36 5 5" xfId="24332"/>
    <cellStyle name="Normal 2 3 36 6" xfId="24333"/>
    <cellStyle name="Normal 2 3 36 6 2" xfId="24334"/>
    <cellStyle name="Normal 2 3 36 6 3" xfId="24335"/>
    <cellStyle name="Normal 2 3 36 6 4" xfId="24336"/>
    <cellStyle name="Normal 2 3 36 6 5" xfId="24337"/>
    <cellStyle name="Normal 2 3 36 7" xfId="24338"/>
    <cellStyle name="Normal 2 3 36 7 2" xfId="24339"/>
    <cellStyle name="Normal 2 3 36 7 3" xfId="24340"/>
    <cellStyle name="Normal 2 3 36 7 4" xfId="24341"/>
    <cellStyle name="Normal 2 3 36 7 5" xfId="24342"/>
    <cellStyle name="Normal 2 3 36 8" xfId="24343"/>
    <cellStyle name="Normal 2 3 36 8 2" xfId="24344"/>
    <cellStyle name="Normal 2 3 36 8 3" xfId="24345"/>
    <cellStyle name="Normal 2 3 36 8 4" xfId="24346"/>
    <cellStyle name="Normal 2 3 36 8 5" xfId="24347"/>
    <cellStyle name="Normal 2 3 36 9" xfId="24348"/>
    <cellStyle name="Normal 2 3 37" xfId="24349"/>
    <cellStyle name="Normal 2 3 37 10" xfId="24350"/>
    <cellStyle name="Normal 2 3 37 11" xfId="24351"/>
    <cellStyle name="Normal 2 3 37 12" xfId="24352"/>
    <cellStyle name="Normal 2 3 37 13" xfId="24353"/>
    <cellStyle name="Normal 2 3 37 2" xfId="24354"/>
    <cellStyle name="Normal 2 3 37 2 2" xfId="24355"/>
    <cellStyle name="Normal 2 3 37 2 3" xfId="24356"/>
    <cellStyle name="Normal 2 3 37 2 4" xfId="24357"/>
    <cellStyle name="Normal 2 3 37 2 5" xfId="24358"/>
    <cellStyle name="Normal 2 3 37 3" xfId="24359"/>
    <cellStyle name="Normal 2 3 37 3 2" xfId="24360"/>
    <cellStyle name="Normal 2 3 37 3 3" xfId="24361"/>
    <cellStyle name="Normal 2 3 37 3 4" xfId="24362"/>
    <cellStyle name="Normal 2 3 37 3 5" xfId="24363"/>
    <cellStyle name="Normal 2 3 37 4" xfId="24364"/>
    <cellStyle name="Normal 2 3 37 4 2" xfId="24365"/>
    <cellStyle name="Normal 2 3 37 4 3" xfId="24366"/>
    <cellStyle name="Normal 2 3 37 4 4" xfId="24367"/>
    <cellStyle name="Normal 2 3 37 4 5" xfId="24368"/>
    <cellStyle name="Normal 2 3 37 5" xfId="24369"/>
    <cellStyle name="Normal 2 3 37 5 2" xfId="24370"/>
    <cellStyle name="Normal 2 3 37 5 3" xfId="24371"/>
    <cellStyle name="Normal 2 3 37 5 4" xfId="24372"/>
    <cellStyle name="Normal 2 3 37 5 5" xfId="24373"/>
    <cellStyle name="Normal 2 3 37 6" xfId="24374"/>
    <cellStyle name="Normal 2 3 37 6 2" xfId="24375"/>
    <cellStyle name="Normal 2 3 37 6 3" xfId="24376"/>
    <cellStyle name="Normal 2 3 37 6 4" xfId="24377"/>
    <cellStyle name="Normal 2 3 37 6 5" xfId="24378"/>
    <cellStyle name="Normal 2 3 37 7" xfId="24379"/>
    <cellStyle name="Normal 2 3 37 7 2" xfId="24380"/>
    <cellStyle name="Normal 2 3 37 7 3" xfId="24381"/>
    <cellStyle name="Normal 2 3 37 7 4" xfId="24382"/>
    <cellStyle name="Normal 2 3 37 7 5" xfId="24383"/>
    <cellStyle name="Normal 2 3 37 8" xfId="24384"/>
    <cellStyle name="Normal 2 3 37 8 2" xfId="24385"/>
    <cellStyle name="Normal 2 3 37 8 3" xfId="24386"/>
    <cellStyle name="Normal 2 3 37 8 4" xfId="24387"/>
    <cellStyle name="Normal 2 3 37 8 5" xfId="24388"/>
    <cellStyle name="Normal 2 3 37 9" xfId="24389"/>
    <cellStyle name="Normal 2 3 38" xfId="24390"/>
    <cellStyle name="Normal 2 3 38 2" xfId="24391"/>
    <cellStyle name="Normal 2 3 38 3" xfId="24392"/>
    <cellStyle name="Normal 2 3 38 4" xfId="24393"/>
    <cellStyle name="Normal 2 3 38 5" xfId="24394"/>
    <cellStyle name="Normal 2 3 39" xfId="24395"/>
    <cellStyle name="Normal 2 3 39 2" xfId="24396"/>
    <cellStyle name="Normal 2 3 39 3" xfId="24397"/>
    <cellStyle name="Normal 2 3 39 4" xfId="24398"/>
    <cellStyle name="Normal 2 3 39 5" xfId="24399"/>
    <cellStyle name="Normal 2 3 4" xfId="24400"/>
    <cellStyle name="Normal 2 3 4 10" xfId="24401"/>
    <cellStyle name="Normal 2 3 4 10 10" xfId="24402"/>
    <cellStyle name="Normal 2 3 4 10 11" xfId="24403"/>
    <cellStyle name="Normal 2 3 4 10 12" xfId="24404"/>
    <cellStyle name="Normal 2 3 4 10 13" xfId="24405"/>
    <cellStyle name="Normal 2 3 4 10 14" xfId="24406"/>
    <cellStyle name="Normal 2 3 4 10 2" xfId="24407"/>
    <cellStyle name="Normal 2 3 4 10 2 2" xfId="24408"/>
    <cellStyle name="Normal 2 3 4 10 2 3" xfId="24409"/>
    <cellStyle name="Normal 2 3 4 10 2 4" xfId="24410"/>
    <cellStyle name="Normal 2 3 4 10 2 5" xfId="24411"/>
    <cellStyle name="Normal 2 3 4 10 3" xfId="24412"/>
    <cellStyle name="Normal 2 3 4 10 3 2" xfId="24413"/>
    <cellStyle name="Normal 2 3 4 10 3 3" xfId="24414"/>
    <cellStyle name="Normal 2 3 4 10 3 4" xfId="24415"/>
    <cellStyle name="Normal 2 3 4 10 3 5" xfId="24416"/>
    <cellStyle name="Normal 2 3 4 10 4" xfId="24417"/>
    <cellStyle name="Normal 2 3 4 10 4 2" xfId="24418"/>
    <cellStyle name="Normal 2 3 4 10 4 3" xfId="24419"/>
    <cellStyle name="Normal 2 3 4 10 4 4" xfId="24420"/>
    <cellStyle name="Normal 2 3 4 10 4 5" xfId="24421"/>
    <cellStyle name="Normal 2 3 4 10 5" xfId="24422"/>
    <cellStyle name="Normal 2 3 4 10 5 2" xfId="24423"/>
    <cellStyle name="Normal 2 3 4 10 5 3" xfId="24424"/>
    <cellStyle name="Normal 2 3 4 10 5 4" xfId="24425"/>
    <cellStyle name="Normal 2 3 4 10 5 5" xfId="24426"/>
    <cellStyle name="Normal 2 3 4 10 6" xfId="24427"/>
    <cellStyle name="Normal 2 3 4 10 6 2" xfId="24428"/>
    <cellStyle name="Normal 2 3 4 10 6 3" xfId="24429"/>
    <cellStyle name="Normal 2 3 4 10 6 4" xfId="24430"/>
    <cellStyle name="Normal 2 3 4 10 6 5" xfId="24431"/>
    <cellStyle name="Normal 2 3 4 10 7" xfId="24432"/>
    <cellStyle name="Normal 2 3 4 10 7 2" xfId="24433"/>
    <cellStyle name="Normal 2 3 4 10 7 3" xfId="24434"/>
    <cellStyle name="Normal 2 3 4 10 7 4" xfId="24435"/>
    <cellStyle name="Normal 2 3 4 10 7 5" xfId="24436"/>
    <cellStyle name="Normal 2 3 4 10 8" xfId="24437"/>
    <cellStyle name="Normal 2 3 4 10 8 2" xfId="24438"/>
    <cellStyle name="Normal 2 3 4 10 8 3" xfId="24439"/>
    <cellStyle name="Normal 2 3 4 10 8 4" xfId="24440"/>
    <cellStyle name="Normal 2 3 4 10 8 5" xfId="24441"/>
    <cellStyle name="Normal 2 3 4 10 9" xfId="24442"/>
    <cellStyle name="Normal 2 3 4 11" xfId="24443"/>
    <cellStyle name="Normal 2 3 4 11 10" xfId="24444"/>
    <cellStyle name="Normal 2 3 4 11 11" xfId="24445"/>
    <cellStyle name="Normal 2 3 4 11 12" xfId="24446"/>
    <cellStyle name="Normal 2 3 4 11 13" xfId="24447"/>
    <cellStyle name="Normal 2 3 4 11 14" xfId="24448"/>
    <cellStyle name="Normal 2 3 4 11 2" xfId="24449"/>
    <cellStyle name="Normal 2 3 4 11 2 2" xfId="24450"/>
    <cellStyle name="Normal 2 3 4 11 2 3" xfId="24451"/>
    <cellStyle name="Normal 2 3 4 11 2 4" xfId="24452"/>
    <cellStyle name="Normal 2 3 4 11 2 5" xfId="24453"/>
    <cellStyle name="Normal 2 3 4 11 3" xfId="24454"/>
    <cellStyle name="Normal 2 3 4 11 3 2" xfId="24455"/>
    <cellStyle name="Normal 2 3 4 11 3 3" xfId="24456"/>
    <cellStyle name="Normal 2 3 4 11 3 4" xfId="24457"/>
    <cellStyle name="Normal 2 3 4 11 3 5" xfId="24458"/>
    <cellStyle name="Normal 2 3 4 11 4" xfId="24459"/>
    <cellStyle name="Normal 2 3 4 11 4 2" xfId="24460"/>
    <cellStyle name="Normal 2 3 4 11 4 3" xfId="24461"/>
    <cellStyle name="Normal 2 3 4 11 4 4" xfId="24462"/>
    <cellStyle name="Normal 2 3 4 11 4 5" xfId="24463"/>
    <cellStyle name="Normal 2 3 4 11 5" xfId="24464"/>
    <cellStyle name="Normal 2 3 4 11 5 2" xfId="24465"/>
    <cellStyle name="Normal 2 3 4 11 5 3" xfId="24466"/>
    <cellStyle name="Normal 2 3 4 11 5 4" xfId="24467"/>
    <cellStyle name="Normal 2 3 4 11 5 5" xfId="24468"/>
    <cellStyle name="Normal 2 3 4 11 6" xfId="24469"/>
    <cellStyle name="Normal 2 3 4 11 6 2" xfId="24470"/>
    <cellStyle name="Normal 2 3 4 11 6 3" xfId="24471"/>
    <cellStyle name="Normal 2 3 4 11 6 4" xfId="24472"/>
    <cellStyle name="Normal 2 3 4 11 6 5" xfId="24473"/>
    <cellStyle name="Normal 2 3 4 11 7" xfId="24474"/>
    <cellStyle name="Normal 2 3 4 11 7 2" xfId="24475"/>
    <cellStyle name="Normal 2 3 4 11 7 3" xfId="24476"/>
    <cellStyle name="Normal 2 3 4 11 7 4" xfId="24477"/>
    <cellStyle name="Normal 2 3 4 11 7 5" xfId="24478"/>
    <cellStyle name="Normal 2 3 4 11 8" xfId="24479"/>
    <cellStyle name="Normal 2 3 4 11 8 2" xfId="24480"/>
    <cellStyle name="Normal 2 3 4 11 8 3" xfId="24481"/>
    <cellStyle name="Normal 2 3 4 11 8 4" xfId="24482"/>
    <cellStyle name="Normal 2 3 4 11 8 5" xfId="24483"/>
    <cellStyle name="Normal 2 3 4 11 9" xfId="24484"/>
    <cellStyle name="Normal 2 3 4 12" xfId="24485"/>
    <cellStyle name="Normal 2 3 4 12 10" xfId="24486"/>
    <cellStyle name="Normal 2 3 4 12 11" xfId="24487"/>
    <cellStyle name="Normal 2 3 4 12 12" xfId="24488"/>
    <cellStyle name="Normal 2 3 4 12 13" xfId="24489"/>
    <cellStyle name="Normal 2 3 4 12 14" xfId="24490"/>
    <cellStyle name="Normal 2 3 4 12 2" xfId="24491"/>
    <cellStyle name="Normal 2 3 4 12 2 2" xfId="24492"/>
    <cellStyle name="Normal 2 3 4 12 2 3" xfId="24493"/>
    <cellStyle name="Normal 2 3 4 12 2 4" xfId="24494"/>
    <cellStyle name="Normal 2 3 4 12 2 5" xfId="24495"/>
    <cellStyle name="Normal 2 3 4 12 3" xfId="24496"/>
    <cellStyle name="Normal 2 3 4 12 3 2" xfId="24497"/>
    <cellStyle name="Normal 2 3 4 12 3 3" xfId="24498"/>
    <cellStyle name="Normal 2 3 4 12 3 4" xfId="24499"/>
    <cellStyle name="Normal 2 3 4 12 3 5" xfId="24500"/>
    <cellStyle name="Normal 2 3 4 12 4" xfId="24501"/>
    <cellStyle name="Normal 2 3 4 12 4 2" xfId="24502"/>
    <cellStyle name="Normal 2 3 4 12 4 3" xfId="24503"/>
    <cellStyle name="Normal 2 3 4 12 4 4" xfId="24504"/>
    <cellStyle name="Normal 2 3 4 12 4 5" xfId="24505"/>
    <cellStyle name="Normal 2 3 4 12 5" xfId="24506"/>
    <cellStyle name="Normal 2 3 4 12 5 2" xfId="24507"/>
    <cellStyle name="Normal 2 3 4 12 5 3" xfId="24508"/>
    <cellStyle name="Normal 2 3 4 12 5 4" xfId="24509"/>
    <cellStyle name="Normal 2 3 4 12 5 5" xfId="24510"/>
    <cellStyle name="Normal 2 3 4 12 6" xfId="24511"/>
    <cellStyle name="Normal 2 3 4 12 6 2" xfId="24512"/>
    <cellStyle name="Normal 2 3 4 12 6 3" xfId="24513"/>
    <cellStyle name="Normal 2 3 4 12 6 4" xfId="24514"/>
    <cellStyle name="Normal 2 3 4 12 6 5" xfId="24515"/>
    <cellStyle name="Normal 2 3 4 12 7" xfId="24516"/>
    <cellStyle name="Normal 2 3 4 12 7 2" xfId="24517"/>
    <cellStyle name="Normal 2 3 4 12 7 3" xfId="24518"/>
    <cellStyle name="Normal 2 3 4 12 7 4" xfId="24519"/>
    <cellStyle name="Normal 2 3 4 12 7 5" xfId="24520"/>
    <cellStyle name="Normal 2 3 4 12 8" xfId="24521"/>
    <cellStyle name="Normal 2 3 4 12 8 2" xfId="24522"/>
    <cellStyle name="Normal 2 3 4 12 8 3" xfId="24523"/>
    <cellStyle name="Normal 2 3 4 12 8 4" xfId="24524"/>
    <cellStyle name="Normal 2 3 4 12 8 5" xfId="24525"/>
    <cellStyle name="Normal 2 3 4 12 9" xfId="24526"/>
    <cellStyle name="Normal 2 3 4 13" xfId="24527"/>
    <cellStyle name="Normal 2 3 4 13 10" xfId="24528"/>
    <cellStyle name="Normal 2 3 4 13 11" xfId="24529"/>
    <cellStyle name="Normal 2 3 4 13 12" xfId="24530"/>
    <cellStyle name="Normal 2 3 4 13 13" xfId="24531"/>
    <cellStyle name="Normal 2 3 4 13 14" xfId="24532"/>
    <cellStyle name="Normal 2 3 4 13 2" xfId="24533"/>
    <cellStyle name="Normal 2 3 4 13 2 2" xfId="24534"/>
    <cellStyle name="Normal 2 3 4 13 2 3" xfId="24535"/>
    <cellStyle name="Normal 2 3 4 13 2 4" xfId="24536"/>
    <cellStyle name="Normal 2 3 4 13 2 5" xfId="24537"/>
    <cellStyle name="Normal 2 3 4 13 3" xfId="24538"/>
    <cellStyle name="Normal 2 3 4 13 3 2" xfId="24539"/>
    <cellStyle name="Normal 2 3 4 13 3 3" xfId="24540"/>
    <cellStyle name="Normal 2 3 4 13 3 4" xfId="24541"/>
    <cellStyle name="Normal 2 3 4 13 3 5" xfId="24542"/>
    <cellStyle name="Normal 2 3 4 13 4" xfId="24543"/>
    <cellStyle name="Normal 2 3 4 13 4 2" xfId="24544"/>
    <cellStyle name="Normal 2 3 4 13 4 3" xfId="24545"/>
    <cellStyle name="Normal 2 3 4 13 4 4" xfId="24546"/>
    <cellStyle name="Normal 2 3 4 13 4 5" xfId="24547"/>
    <cellStyle name="Normal 2 3 4 13 5" xfId="24548"/>
    <cellStyle name="Normal 2 3 4 13 5 2" xfId="24549"/>
    <cellStyle name="Normal 2 3 4 13 5 3" xfId="24550"/>
    <cellStyle name="Normal 2 3 4 13 5 4" xfId="24551"/>
    <cellStyle name="Normal 2 3 4 13 5 5" xfId="24552"/>
    <cellStyle name="Normal 2 3 4 13 6" xfId="24553"/>
    <cellStyle name="Normal 2 3 4 13 6 2" xfId="24554"/>
    <cellStyle name="Normal 2 3 4 13 6 3" xfId="24555"/>
    <cellStyle name="Normal 2 3 4 13 6 4" xfId="24556"/>
    <cellStyle name="Normal 2 3 4 13 6 5" xfId="24557"/>
    <cellStyle name="Normal 2 3 4 13 7" xfId="24558"/>
    <cellStyle name="Normal 2 3 4 13 7 2" xfId="24559"/>
    <cellStyle name="Normal 2 3 4 13 7 3" xfId="24560"/>
    <cellStyle name="Normal 2 3 4 13 7 4" xfId="24561"/>
    <cellStyle name="Normal 2 3 4 13 7 5" xfId="24562"/>
    <cellStyle name="Normal 2 3 4 13 8" xfId="24563"/>
    <cellStyle name="Normal 2 3 4 13 8 2" xfId="24564"/>
    <cellStyle name="Normal 2 3 4 13 8 3" xfId="24565"/>
    <cellStyle name="Normal 2 3 4 13 8 4" xfId="24566"/>
    <cellStyle name="Normal 2 3 4 13 8 5" xfId="24567"/>
    <cellStyle name="Normal 2 3 4 13 9" xfId="24568"/>
    <cellStyle name="Normal 2 3 4 14" xfId="24569"/>
    <cellStyle name="Normal 2 3 4 14 10" xfId="24570"/>
    <cellStyle name="Normal 2 3 4 14 11" xfId="24571"/>
    <cellStyle name="Normal 2 3 4 14 12" xfId="24572"/>
    <cellStyle name="Normal 2 3 4 14 13" xfId="24573"/>
    <cellStyle name="Normal 2 3 4 14 14" xfId="24574"/>
    <cellStyle name="Normal 2 3 4 14 2" xfId="24575"/>
    <cellStyle name="Normal 2 3 4 14 2 2" xfId="24576"/>
    <cellStyle name="Normal 2 3 4 14 2 3" xfId="24577"/>
    <cellStyle name="Normal 2 3 4 14 2 4" xfId="24578"/>
    <cellStyle name="Normal 2 3 4 14 2 5" xfId="24579"/>
    <cellStyle name="Normal 2 3 4 14 3" xfId="24580"/>
    <cellStyle name="Normal 2 3 4 14 3 2" xfId="24581"/>
    <cellStyle name="Normal 2 3 4 14 3 3" xfId="24582"/>
    <cellStyle name="Normal 2 3 4 14 3 4" xfId="24583"/>
    <cellStyle name="Normal 2 3 4 14 3 5" xfId="24584"/>
    <cellStyle name="Normal 2 3 4 14 4" xfId="24585"/>
    <cellStyle name="Normal 2 3 4 14 4 2" xfId="24586"/>
    <cellStyle name="Normal 2 3 4 14 4 3" xfId="24587"/>
    <cellStyle name="Normal 2 3 4 14 4 4" xfId="24588"/>
    <cellStyle name="Normal 2 3 4 14 4 5" xfId="24589"/>
    <cellStyle name="Normal 2 3 4 14 5" xfId="24590"/>
    <cellStyle name="Normal 2 3 4 14 5 2" xfId="24591"/>
    <cellStyle name="Normal 2 3 4 14 5 3" xfId="24592"/>
    <cellStyle name="Normal 2 3 4 14 5 4" xfId="24593"/>
    <cellStyle name="Normal 2 3 4 14 5 5" xfId="24594"/>
    <cellStyle name="Normal 2 3 4 14 6" xfId="24595"/>
    <cellStyle name="Normal 2 3 4 14 6 2" xfId="24596"/>
    <cellStyle name="Normal 2 3 4 14 6 3" xfId="24597"/>
    <cellStyle name="Normal 2 3 4 14 6 4" xfId="24598"/>
    <cellStyle name="Normal 2 3 4 14 6 5" xfId="24599"/>
    <cellStyle name="Normal 2 3 4 14 7" xfId="24600"/>
    <cellStyle name="Normal 2 3 4 14 7 2" xfId="24601"/>
    <cellStyle name="Normal 2 3 4 14 7 3" xfId="24602"/>
    <cellStyle name="Normal 2 3 4 14 7 4" xfId="24603"/>
    <cellStyle name="Normal 2 3 4 14 7 5" xfId="24604"/>
    <cellStyle name="Normal 2 3 4 14 8" xfId="24605"/>
    <cellStyle name="Normal 2 3 4 14 8 2" xfId="24606"/>
    <cellStyle name="Normal 2 3 4 14 8 3" xfId="24607"/>
    <cellStyle name="Normal 2 3 4 14 8 4" xfId="24608"/>
    <cellStyle name="Normal 2 3 4 14 8 5" xfId="24609"/>
    <cellStyle name="Normal 2 3 4 14 9" xfId="24610"/>
    <cellStyle name="Normal 2 3 4 15" xfId="24611"/>
    <cellStyle name="Normal 2 3 4 15 10" xfId="24612"/>
    <cellStyle name="Normal 2 3 4 15 11" xfId="24613"/>
    <cellStyle name="Normal 2 3 4 15 12" xfId="24614"/>
    <cellStyle name="Normal 2 3 4 15 13" xfId="24615"/>
    <cellStyle name="Normal 2 3 4 15 14" xfId="24616"/>
    <cellStyle name="Normal 2 3 4 15 2" xfId="24617"/>
    <cellStyle name="Normal 2 3 4 15 2 2" xfId="24618"/>
    <cellStyle name="Normal 2 3 4 15 2 3" xfId="24619"/>
    <cellStyle name="Normal 2 3 4 15 2 4" xfId="24620"/>
    <cellStyle name="Normal 2 3 4 15 2 5" xfId="24621"/>
    <cellStyle name="Normal 2 3 4 15 3" xfId="24622"/>
    <cellStyle name="Normal 2 3 4 15 3 2" xfId="24623"/>
    <cellStyle name="Normal 2 3 4 15 3 3" xfId="24624"/>
    <cellStyle name="Normal 2 3 4 15 3 4" xfId="24625"/>
    <cellStyle name="Normal 2 3 4 15 3 5" xfId="24626"/>
    <cellStyle name="Normal 2 3 4 15 4" xfId="24627"/>
    <cellStyle name="Normal 2 3 4 15 4 2" xfId="24628"/>
    <cellStyle name="Normal 2 3 4 15 4 3" xfId="24629"/>
    <cellStyle name="Normal 2 3 4 15 4 4" xfId="24630"/>
    <cellStyle name="Normal 2 3 4 15 4 5" xfId="24631"/>
    <cellStyle name="Normal 2 3 4 15 5" xfId="24632"/>
    <cellStyle name="Normal 2 3 4 15 5 2" xfId="24633"/>
    <cellStyle name="Normal 2 3 4 15 5 3" xfId="24634"/>
    <cellStyle name="Normal 2 3 4 15 5 4" xfId="24635"/>
    <cellStyle name="Normal 2 3 4 15 5 5" xfId="24636"/>
    <cellStyle name="Normal 2 3 4 15 6" xfId="24637"/>
    <cellStyle name="Normal 2 3 4 15 6 2" xfId="24638"/>
    <cellStyle name="Normal 2 3 4 15 6 3" xfId="24639"/>
    <cellStyle name="Normal 2 3 4 15 6 4" xfId="24640"/>
    <cellStyle name="Normal 2 3 4 15 6 5" xfId="24641"/>
    <cellStyle name="Normal 2 3 4 15 7" xfId="24642"/>
    <cellStyle name="Normal 2 3 4 15 7 2" xfId="24643"/>
    <cellStyle name="Normal 2 3 4 15 7 3" xfId="24644"/>
    <cellStyle name="Normal 2 3 4 15 7 4" xfId="24645"/>
    <cellStyle name="Normal 2 3 4 15 7 5" xfId="24646"/>
    <cellStyle name="Normal 2 3 4 15 8" xfId="24647"/>
    <cellStyle name="Normal 2 3 4 15 8 2" xfId="24648"/>
    <cellStyle name="Normal 2 3 4 15 8 3" xfId="24649"/>
    <cellStyle name="Normal 2 3 4 15 8 4" xfId="24650"/>
    <cellStyle name="Normal 2 3 4 15 8 5" xfId="24651"/>
    <cellStyle name="Normal 2 3 4 15 9" xfId="24652"/>
    <cellStyle name="Normal 2 3 4 16" xfId="24653"/>
    <cellStyle name="Normal 2 3 4 16 10" xfId="24654"/>
    <cellStyle name="Normal 2 3 4 16 11" xfId="24655"/>
    <cellStyle name="Normal 2 3 4 16 12" xfId="24656"/>
    <cellStyle name="Normal 2 3 4 16 13" xfId="24657"/>
    <cellStyle name="Normal 2 3 4 16 14" xfId="24658"/>
    <cellStyle name="Normal 2 3 4 16 2" xfId="24659"/>
    <cellStyle name="Normal 2 3 4 16 2 2" xfId="24660"/>
    <cellStyle name="Normal 2 3 4 16 2 3" xfId="24661"/>
    <cellStyle name="Normal 2 3 4 16 2 4" xfId="24662"/>
    <cellStyle name="Normal 2 3 4 16 2 5" xfId="24663"/>
    <cellStyle name="Normal 2 3 4 16 3" xfId="24664"/>
    <cellStyle name="Normal 2 3 4 16 3 2" xfId="24665"/>
    <cellStyle name="Normal 2 3 4 16 3 3" xfId="24666"/>
    <cellStyle name="Normal 2 3 4 16 3 4" xfId="24667"/>
    <cellStyle name="Normal 2 3 4 16 3 5" xfId="24668"/>
    <cellStyle name="Normal 2 3 4 16 4" xfId="24669"/>
    <cellStyle name="Normal 2 3 4 16 4 2" xfId="24670"/>
    <cellStyle name="Normal 2 3 4 16 4 3" xfId="24671"/>
    <cellStyle name="Normal 2 3 4 16 4 4" xfId="24672"/>
    <cellStyle name="Normal 2 3 4 16 4 5" xfId="24673"/>
    <cellStyle name="Normal 2 3 4 16 5" xfId="24674"/>
    <cellStyle name="Normal 2 3 4 16 5 2" xfId="24675"/>
    <cellStyle name="Normal 2 3 4 16 5 3" xfId="24676"/>
    <cellStyle name="Normal 2 3 4 16 5 4" xfId="24677"/>
    <cellStyle name="Normal 2 3 4 16 5 5" xfId="24678"/>
    <cellStyle name="Normal 2 3 4 16 6" xfId="24679"/>
    <cellStyle name="Normal 2 3 4 16 6 2" xfId="24680"/>
    <cellStyle name="Normal 2 3 4 16 6 3" xfId="24681"/>
    <cellStyle name="Normal 2 3 4 16 6 4" xfId="24682"/>
    <cellStyle name="Normal 2 3 4 16 6 5" xfId="24683"/>
    <cellStyle name="Normal 2 3 4 16 7" xfId="24684"/>
    <cellStyle name="Normal 2 3 4 16 7 2" xfId="24685"/>
    <cellStyle name="Normal 2 3 4 16 7 3" xfId="24686"/>
    <cellStyle name="Normal 2 3 4 16 7 4" xfId="24687"/>
    <cellStyle name="Normal 2 3 4 16 7 5" xfId="24688"/>
    <cellStyle name="Normal 2 3 4 16 8" xfId="24689"/>
    <cellStyle name="Normal 2 3 4 16 8 2" xfId="24690"/>
    <cellStyle name="Normal 2 3 4 16 8 3" xfId="24691"/>
    <cellStyle name="Normal 2 3 4 16 8 4" xfId="24692"/>
    <cellStyle name="Normal 2 3 4 16 8 5" xfId="24693"/>
    <cellStyle name="Normal 2 3 4 16 9" xfId="24694"/>
    <cellStyle name="Normal 2 3 4 17" xfId="24695"/>
    <cellStyle name="Normal 2 3 4 17 10" xfId="24696"/>
    <cellStyle name="Normal 2 3 4 17 11" xfId="24697"/>
    <cellStyle name="Normal 2 3 4 17 12" xfId="24698"/>
    <cellStyle name="Normal 2 3 4 17 13" xfId="24699"/>
    <cellStyle name="Normal 2 3 4 17 14" xfId="24700"/>
    <cellStyle name="Normal 2 3 4 17 2" xfId="24701"/>
    <cellStyle name="Normal 2 3 4 17 2 2" xfId="24702"/>
    <cellStyle name="Normal 2 3 4 17 2 3" xfId="24703"/>
    <cellStyle name="Normal 2 3 4 17 2 4" xfId="24704"/>
    <cellStyle name="Normal 2 3 4 17 2 5" xfId="24705"/>
    <cellStyle name="Normal 2 3 4 17 3" xfId="24706"/>
    <cellStyle name="Normal 2 3 4 17 3 2" xfId="24707"/>
    <cellStyle name="Normal 2 3 4 17 3 3" xfId="24708"/>
    <cellStyle name="Normal 2 3 4 17 3 4" xfId="24709"/>
    <cellStyle name="Normal 2 3 4 17 3 5" xfId="24710"/>
    <cellStyle name="Normal 2 3 4 17 4" xfId="24711"/>
    <cellStyle name="Normal 2 3 4 17 4 2" xfId="24712"/>
    <cellStyle name="Normal 2 3 4 17 4 3" xfId="24713"/>
    <cellStyle name="Normal 2 3 4 17 4 4" xfId="24714"/>
    <cellStyle name="Normal 2 3 4 17 4 5" xfId="24715"/>
    <cellStyle name="Normal 2 3 4 17 5" xfId="24716"/>
    <cellStyle name="Normal 2 3 4 17 5 2" xfId="24717"/>
    <cellStyle name="Normal 2 3 4 17 5 3" xfId="24718"/>
    <cellStyle name="Normal 2 3 4 17 5 4" xfId="24719"/>
    <cellStyle name="Normal 2 3 4 17 5 5" xfId="24720"/>
    <cellStyle name="Normal 2 3 4 17 6" xfId="24721"/>
    <cellStyle name="Normal 2 3 4 17 6 2" xfId="24722"/>
    <cellStyle name="Normal 2 3 4 17 6 3" xfId="24723"/>
    <cellStyle name="Normal 2 3 4 17 6 4" xfId="24724"/>
    <cellStyle name="Normal 2 3 4 17 6 5" xfId="24725"/>
    <cellStyle name="Normal 2 3 4 17 7" xfId="24726"/>
    <cellStyle name="Normal 2 3 4 17 7 2" xfId="24727"/>
    <cellStyle name="Normal 2 3 4 17 7 3" xfId="24728"/>
    <cellStyle name="Normal 2 3 4 17 7 4" xfId="24729"/>
    <cellStyle name="Normal 2 3 4 17 7 5" xfId="24730"/>
    <cellStyle name="Normal 2 3 4 17 8" xfId="24731"/>
    <cellStyle name="Normal 2 3 4 17 8 2" xfId="24732"/>
    <cellStyle name="Normal 2 3 4 17 8 3" xfId="24733"/>
    <cellStyle name="Normal 2 3 4 17 8 4" xfId="24734"/>
    <cellStyle name="Normal 2 3 4 17 8 5" xfId="24735"/>
    <cellStyle name="Normal 2 3 4 17 9" xfId="24736"/>
    <cellStyle name="Normal 2 3 4 18" xfId="24737"/>
    <cellStyle name="Normal 2 3 4 18 10" xfId="24738"/>
    <cellStyle name="Normal 2 3 4 18 11" xfId="24739"/>
    <cellStyle name="Normal 2 3 4 18 12" xfId="24740"/>
    <cellStyle name="Normal 2 3 4 18 13" xfId="24741"/>
    <cellStyle name="Normal 2 3 4 18 14" xfId="24742"/>
    <cellStyle name="Normal 2 3 4 18 2" xfId="24743"/>
    <cellStyle name="Normal 2 3 4 18 2 2" xfId="24744"/>
    <cellStyle name="Normal 2 3 4 18 2 3" xfId="24745"/>
    <cellStyle name="Normal 2 3 4 18 2 4" xfId="24746"/>
    <cellStyle name="Normal 2 3 4 18 2 5" xfId="24747"/>
    <cellStyle name="Normal 2 3 4 18 3" xfId="24748"/>
    <cellStyle name="Normal 2 3 4 18 3 2" xfId="24749"/>
    <cellStyle name="Normal 2 3 4 18 3 3" xfId="24750"/>
    <cellStyle name="Normal 2 3 4 18 3 4" xfId="24751"/>
    <cellStyle name="Normal 2 3 4 18 3 5" xfId="24752"/>
    <cellStyle name="Normal 2 3 4 18 4" xfId="24753"/>
    <cellStyle name="Normal 2 3 4 18 4 2" xfId="24754"/>
    <cellStyle name="Normal 2 3 4 18 4 3" xfId="24755"/>
    <cellStyle name="Normal 2 3 4 18 4 4" xfId="24756"/>
    <cellStyle name="Normal 2 3 4 18 4 5" xfId="24757"/>
    <cellStyle name="Normal 2 3 4 18 5" xfId="24758"/>
    <cellStyle name="Normal 2 3 4 18 5 2" xfId="24759"/>
    <cellStyle name="Normal 2 3 4 18 5 3" xfId="24760"/>
    <cellStyle name="Normal 2 3 4 18 5 4" xfId="24761"/>
    <cellStyle name="Normal 2 3 4 18 5 5" xfId="24762"/>
    <cellStyle name="Normal 2 3 4 18 6" xfId="24763"/>
    <cellStyle name="Normal 2 3 4 18 6 2" xfId="24764"/>
    <cellStyle name="Normal 2 3 4 18 6 3" xfId="24765"/>
    <cellStyle name="Normal 2 3 4 18 6 4" xfId="24766"/>
    <cellStyle name="Normal 2 3 4 18 6 5" xfId="24767"/>
    <cellStyle name="Normal 2 3 4 18 7" xfId="24768"/>
    <cellStyle name="Normal 2 3 4 18 7 2" xfId="24769"/>
    <cellStyle name="Normal 2 3 4 18 7 3" xfId="24770"/>
    <cellStyle name="Normal 2 3 4 18 7 4" xfId="24771"/>
    <cellStyle name="Normal 2 3 4 18 7 5" xfId="24772"/>
    <cellStyle name="Normal 2 3 4 18 8" xfId="24773"/>
    <cellStyle name="Normal 2 3 4 18 8 2" xfId="24774"/>
    <cellStyle name="Normal 2 3 4 18 8 3" xfId="24775"/>
    <cellStyle name="Normal 2 3 4 18 8 4" xfId="24776"/>
    <cellStyle name="Normal 2 3 4 18 8 5" xfId="24777"/>
    <cellStyle name="Normal 2 3 4 18 9" xfId="24778"/>
    <cellStyle name="Normal 2 3 4 19" xfId="24779"/>
    <cellStyle name="Normal 2 3 4 19 10" xfId="24780"/>
    <cellStyle name="Normal 2 3 4 19 11" xfId="24781"/>
    <cellStyle name="Normal 2 3 4 19 12" xfId="24782"/>
    <cellStyle name="Normal 2 3 4 19 13" xfId="24783"/>
    <cellStyle name="Normal 2 3 4 19 14" xfId="24784"/>
    <cellStyle name="Normal 2 3 4 19 2" xfId="24785"/>
    <cellStyle name="Normal 2 3 4 19 2 2" xfId="24786"/>
    <cellStyle name="Normal 2 3 4 19 2 3" xfId="24787"/>
    <cellStyle name="Normal 2 3 4 19 2 4" xfId="24788"/>
    <cellStyle name="Normal 2 3 4 19 2 5" xfId="24789"/>
    <cellStyle name="Normal 2 3 4 19 3" xfId="24790"/>
    <cellStyle name="Normal 2 3 4 19 3 2" xfId="24791"/>
    <cellStyle name="Normal 2 3 4 19 3 3" xfId="24792"/>
    <cellStyle name="Normal 2 3 4 19 3 4" xfId="24793"/>
    <cellStyle name="Normal 2 3 4 19 3 5" xfId="24794"/>
    <cellStyle name="Normal 2 3 4 19 4" xfId="24795"/>
    <cellStyle name="Normal 2 3 4 19 4 2" xfId="24796"/>
    <cellStyle name="Normal 2 3 4 19 4 3" xfId="24797"/>
    <cellStyle name="Normal 2 3 4 19 4 4" xfId="24798"/>
    <cellStyle name="Normal 2 3 4 19 4 5" xfId="24799"/>
    <cellStyle name="Normal 2 3 4 19 5" xfId="24800"/>
    <cellStyle name="Normal 2 3 4 19 5 2" xfId="24801"/>
    <cellStyle name="Normal 2 3 4 19 5 3" xfId="24802"/>
    <cellStyle name="Normal 2 3 4 19 5 4" xfId="24803"/>
    <cellStyle name="Normal 2 3 4 19 5 5" xfId="24804"/>
    <cellStyle name="Normal 2 3 4 19 6" xfId="24805"/>
    <cellStyle name="Normal 2 3 4 19 6 2" xfId="24806"/>
    <cellStyle name="Normal 2 3 4 19 6 3" xfId="24807"/>
    <cellStyle name="Normal 2 3 4 19 6 4" xfId="24808"/>
    <cellStyle name="Normal 2 3 4 19 6 5" xfId="24809"/>
    <cellStyle name="Normal 2 3 4 19 7" xfId="24810"/>
    <cellStyle name="Normal 2 3 4 19 7 2" xfId="24811"/>
    <cellStyle name="Normal 2 3 4 19 7 3" xfId="24812"/>
    <cellStyle name="Normal 2 3 4 19 7 4" xfId="24813"/>
    <cellStyle name="Normal 2 3 4 19 7 5" xfId="24814"/>
    <cellStyle name="Normal 2 3 4 19 8" xfId="24815"/>
    <cellStyle name="Normal 2 3 4 19 8 2" xfId="24816"/>
    <cellStyle name="Normal 2 3 4 19 8 3" xfId="24817"/>
    <cellStyle name="Normal 2 3 4 19 8 4" xfId="24818"/>
    <cellStyle name="Normal 2 3 4 19 8 5" xfId="24819"/>
    <cellStyle name="Normal 2 3 4 19 9" xfId="24820"/>
    <cellStyle name="Normal 2 3 4 2" xfId="24821"/>
    <cellStyle name="Normal 2 3 4 2 10" xfId="24822"/>
    <cellStyle name="Normal 2 3 4 2 11" xfId="24823"/>
    <cellStyle name="Normal 2 3 4 2 12" xfId="24824"/>
    <cellStyle name="Normal 2 3 4 2 13" xfId="24825"/>
    <cellStyle name="Normal 2 3 4 2 14" xfId="24826"/>
    <cellStyle name="Normal 2 3 4 2 2" xfId="24827"/>
    <cellStyle name="Normal 2 3 4 2 2 2" xfId="24828"/>
    <cellStyle name="Normal 2 3 4 2 2 3" xfId="24829"/>
    <cellStyle name="Normal 2 3 4 2 2 4" xfId="24830"/>
    <cellStyle name="Normal 2 3 4 2 2 5" xfId="24831"/>
    <cellStyle name="Normal 2 3 4 2 3" xfId="24832"/>
    <cellStyle name="Normal 2 3 4 2 3 2" xfId="24833"/>
    <cellStyle name="Normal 2 3 4 2 3 3" xfId="24834"/>
    <cellStyle name="Normal 2 3 4 2 3 4" xfId="24835"/>
    <cellStyle name="Normal 2 3 4 2 3 5" xfId="24836"/>
    <cellStyle name="Normal 2 3 4 2 4" xfId="24837"/>
    <cellStyle name="Normal 2 3 4 2 4 2" xfId="24838"/>
    <cellStyle name="Normal 2 3 4 2 4 3" xfId="24839"/>
    <cellStyle name="Normal 2 3 4 2 4 4" xfId="24840"/>
    <cellStyle name="Normal 2 3 4 2 4 5" xfId="24841"/>
    <cellStyle name="Normal 2 3 4 2 5" xfId="24842"/>
    <cellStyle name="Normal 2 3 4 2 5 2" xfId="24843"/>
    <cellStyle name="Normal 2 3 4 2 5 3" xfId="24844"/>
    <cellStyle name="Normal 2 3 4 2 5 4" xfId="24845"/>
    <cellStyle name="Normal 2 3 4 2 5 5" xfId="24846"/>
    <cellStyle name="Normal 2 3 4 2 6" xfId="24847"/>
    <cellStyle name="Normal 2 3 4 2 6 2" xfId="24848"/>
    <cellStyle name="Normal 2 3 4 2 6 3" xfId="24849"/>
    <cellStyle name="Normal 2 3 4 2 6 4" xfId="24850"/>
    <cellStyle name="Normal 2 3 4 2 6 5" xfId="24851"/>
    <cellStyle name="Normal 2 3 4 2 7" xfId="24852"/>
    <cellStyle name="Normal 2 3 4 2 7 2" xfId="24853"/>
    <cellStyle name="Normal 2 3 4 2 7 3" xfId="24854"/>
    <cellStyle name="Normal 2 3 4 2 7 4" xfId="24855"/>
    <cellStyle name="Normal 2 3 4 2 7 5" xfId="24856"/>
    <cellStyle name="Normal 2 3 4 2 8" xfId="24857"/>
    <cellStyle name="Normal 2 3 4 2 8 2" xfId="24858"/>
    <cellStyle name="Normal 2 3 4 2 8 3" xfId="24859"/>
    <cellStyle name="Normal 2 3 4 2 8 4" xfId="24860"/>
    <cellStyle name="Normal 2 3 4 2 8 5" xfId="24861"/>
    <cellStyle name="Normal 2 3 4 2 9" xfId="24862"/>
    <cellStyle name="Normal 2 3 4 20" xfId="24863"/>
    <cellStyle name="Normal 2 3 4 20 10" xfId="24864"/>
    <cellStyle name="Normal 2 3 4 20 11" xfId="24865"/>
    <cellStyle name="Normal 2 3 4 20 12" xfId="24866"/>
    <cellStyle name="Normal 2 3 4 20 13" xfId="24867"/>
    <cellStyle name="Normal 2 3 4 20 2" xfId="24868"/>
    <cellStyle name="Normal 2 3 4 20 2 2" xfId="24869"/>
    <cellStyle name="Normal 2 3 4 20 2 3" xfId="24870"/>
    <cellStyle name="Normal 2 3 4 20 2 4" xfId="24871"/>
    <cellStyle name="Normal 2 3 4 20 2 5" xfId="24872"/>
    <cellStyle name="Normal 2 3 4 20 3" xfId="24873"/>
    <cellStyle name="Normal 2 3 4 20 3 2" xfId="24874"/>
    <cellStyle name="Normal 2 3 4 20 3 3" xfId="24875"/>
    <cellStyle name="Normal 2 3 4 20 3 4" xfId="24876"/>
    <cellStyle name="Normal 2 3 4 20 3 5" xfId="24877"/>
    <cellStyle name="Normal 2 3 4 20 4" xfId="24878"/>
    <cellStyle name="Normal 2 3 4 20 4 2" xfId="24879"/>
    <cellStyle name="Normal 2 3 4 20 4 3" xfId="24880"/>
    <cellStyle name="Normal 2 3 4 20 4 4" xfId="24881"/>
    <cellStyle name="Normal 2 3 4 20 4 5" xfId="24882"/>
    <cellStyle name="Normal 2 3 4 20 5" xfId="24883"/>
    <cellStyle name="Normal 2 3 4 20 5 2" xfId="24884"/>
    <cellStyle name="Normal 2 3 4 20 5 3" xfId="24885"/>
    <cellStyle name="Normal 2 3 4 20 5 4" xfId="24886"/>
    <cellStyle name="Normal 2 3 4 20 5 5" xfId="24887"/>
    <cellStyle name="Normal 2 3 4 20 6" xfId="24888"/>
    <cellStyle name="Normal 2 3 4 20 6 2" xfId="24889"/>
    <cellStyle name="Normal 2 3 4 20 6 3" xfId="24890"/>
    <cellStyle name="Normal 2 3 4 20 6 4" xfId="24891"/>
    <cellStyle name="Normal 2 3 4 20 6 5" xfId="24892"/>
    <cellStyle name="Normal 2 3 4 20 7" xfId="24893"/>
    <cellStyle name="Normal 2 3 4 20 7 2" xfId="24894"/>
    <cellStyle name="Normal 2 3 4 20 7 3" xfId="24895"/>
    <cellStyle name="Normal 2 3 4 20 7 4" xfId="24896"/>
    <cellStyle name="Normal 2 3 4 20 7 5" xfId="24897"/>
    <cellStyle name="Normal 2 3 4 20 8" xfId="24898"/>
    <cellStyle name="Normal 2 3 4 20 8 2" xfId="24899"/>
    <cellStyle name="Normal 2 3 4 20 8 3" xfId="24900"/>
    <cellStyle name="Normal 2 3 4 20 8 4" xfId="24901"/>
    <cellStyle name="Normal 2 3 4 20 8 5" xfId="24902"/>
    <cellStyle name="Normal 2 3 4 20 9" xfId="24903"/>
    <cellStyle name="Normal 2 3 4 21" xfId="24904"/>
    <cellStyle name="Normal 2 3 4 21 10" xfId="24905"/>
    <cellStyle name="Normal 2 3 4 21 11" xfId="24906"/>
    <cellStyle name="Normal 2 3 4 21 12" xfId="24907"/>
    <cellStyle name="Normal 2 3 4 21 13" xfId="24908"/>
    <cellStyle name="Normal 2 3 4 21 2" xfId="24909"/>
    <cellStyle name="Normal 2 3 4 21 2 2" xfId="24910"/>
    <cellStyle name="Normal 2 3 4 21 2 3" xfId="24911"/>
    <cellStyle name="Normal 2 3 4 21 2 4" xfId="24912"/>
    <cellStyle name="Normal 2 3 4 21 2 5" xfId="24913"/>
    <cellStyle name="Normal 2 3 4 21 3" xfId="24914"/>
    <cellStyle name="Normal 2 3 4 21 3 2" xfId="24915"/>
    <cellStyle name="Normal 2 3 4 21 3 3" xfId="24916"/>
    <cellStyle name="Normal 2 3 4 21 3 4" xfId="24917"/>
    <cellStyle name="Normal 2 3 4 21 3 5" xfId="24918"/>
    <cellStyle name="Normal 2 3 4 21 4" xfId="24919"/>
    <cellStyle name="Normal 2 3 4 21 4 2" xfId="24920"/>
    <cellStyle name="Normal 2 3 4 21 4 3" xfId="24921"/>
    <cellStyle name="Normal 2 3 4 21 4 4" xfId="24922"/>
    <cellStyle name="Normal 2 3 4 21 4 5" xfId="24923"/>
    <cellStyle name="Normal 2 3 4 21 5" xfId="24924"/>
    <cellStyle name="Normal 2 3 4 21 5 2" xfId="24925"/>
    <cellStyle name="Normal 2 3 4 21 5 3" xfId="24926"/>
    <cellStyle name="Normal 2 3 4 21 5 4" xfId="24927"/>
    <cellStyle name="Normal 2 3 4 21 5 5" xfId="24928"/>
    <cellStyle name="Normal 2 3 4 21 6" xfId="24929"/>
    <cellStyle name="Normal 2 3 4 21 6 2" xfId="24930"/>
    <cellStyle name="Normal 2 3 4 21 6 3" xfId="24931"/>
    <cellStyle name="Normal 2 3 4 21 6 4" xfId="24932"/>
    <cellStyle name="Normal 2 3 4 21 6 5" xfId="24933"/>
    <cellStyle name="Normal 2 3 4 21 7" xfId="24934"/>
    <cellStyle name="Normal 2 3 4 21 7 2" xfId="24935"/>
    <cellStyle name="Normal 2 3 4 21 7 3" xfId="24936"/>
    <cellStyle name="Normal 2 3 4 21 7 4" xfId="24937"/>
    <cellStyle name="Normal 2 3 4 21 7 5" xfId="24938"/>
    <cellStyle name="Normal 2 3 4 21 8" xfId="24939"/>
    <cellStyle name="Normal 2 3 4 21 8 2" xfId="24940"/>
    <cellStyle name="Normal 2 3 4 21 8 3" xfId="24941"/>
    <cellStyle name="Normal 2 3 4 21 8 4" xfId="24942"/>
    <cellStyle name="Normal 2 3 4 21 8 5" xfId="24943"/>
    <cellStyle name="Normal 2 3 4 21 9" xfId="24944"/>
    <cellStyle name="Normal 2 3 4 22" xfId="24945"/>
    <cellStyle name="Normal 2 3 4 22 10" xfId="24946"/>
    <cellStyle name="Normal 2 3 4 22 11" xfId="24947"/>
    <cellStyle name="Normal 2 3 4 22 12" xfId="24948"/>
    <cellStyle name="Normal 2 3 4 22 13" xfId="24949"/>
    <cellStyle name="Normal 2 3 4 22 2" xfId="24950"/>
    <cellStyle name="Normal 2 3 4 22 2 2" xfId="24951"/>
    <cellStyle name="Normal 2 3 4 22 2 3" xfId="24952"/>
    <cellStyle name="Normal 2 3 4 22 2 4" xfId="24953"/>
    <cellStyle name="Normal 2 3 4 22 2 5" xfId="24954"/>
    <cellStyle name="Normal 2 3 4 22 3" xfId="24955"/>
    <cellStyle name="Normal 2 3 4 22 3 2" xfId="24956"/>
    <cellStyle name="Normal 2 3 4 22 3 3" xfId="24957"/>
    <cellStyle name="Normal 2 3 4 22 3 4" xfId="24958"/>
    <cellStyle name="Normal 2 3 4 22 3 5" xfId="24959"/>
    <cellStyle name="Normal 2 3 4 22 4" xfId="24960"/>
    <cellStyle name="Normal 2 3 4 22 4 2" xfId="24961"/>
    <cellStyle name="Normal 2 3 4 22 4 3" xfId="24962"/>
    <cellStyle name="Normal 2 3 4 22 4 4" xfId="24963"/>
    <cellStyle name="Normal 2 3 4 22 4 5" xfId="24964"/>
    <cellStyle name="Normal 2 3 4 22 5" xfId="24965"/>
    <cellStyle name="Normal 2 3 4 22 5 2" xfId="24966"/>
    <cellStyle name="Normal 2 3 4 22 5 3" xfId="24967"/>
    <cellStyle name="Normal 2 3 4 22 5 4" xfId="24968"/>
    <cellStyle name="Normal 2 3 4 22 5 5" xfId="24969"/>
    <cellStyle name="Normal 2 3 4 22 6" xfId="24970"/>
    <cellStyle name="Normal 2 3 4 22 6 2" xfId="24971"/>
    <cellStyle name="Normal 2 3 4 22 6 3" xfId="24972"/>
    <cellStyle name="Normal 2 3 4 22 6 4" xfId="24973"/>
    <cellStyle name="Normal 2 3 4 22 6 5" xfId="24974"/>
    <cellStyle name="Normal 2 3 4 22 7" xfId="24975"/>
    <cellStyle name="Normal 2 3 4 22 7 2" xfId="24976"/>
    <cellStyle name="Normal 2 3 4 22 7 3" xfId="24977"/>
    <cellStyle name="Normal 2 3 4 22 7 4" xfId="24978"/>
    <cellStyle name="Normal 2 3 4 22 7 5" xfId="24979"/>
    <cellStyle name="Normal 2 3 4 22 8" xfId="24980"/>
    <cellStyle name="Normal 2 3 4 22 8 2" xfId="24981"/>
    <cellStyle name="Normal 2 3 4 22 8 3" xfId="24982"/>
    <cellStyle name="Normal 2 3 4 22 8 4" xfId="24983"/>
    <cellStyle name="Normal 2 3 4 22 8 5" xfId="24984"/>
    <cellStyle name="Normal 2 3 4 22 9" xfId="24985"/>
    <cellStyle name="Normal 2 3 4 23" xfId="24986"/>
    <cellStyle name="Normal 2 3 4 23 10" xfId="24987"/>
    <cellStyle name="Normal 2 3 4 23 11" xfId="24988"/>
    <cellStyle name="Normal 2 3 4 23 12" xfId="24989"/>
    <cellStyle name="Normal 2 3 4 23 13" xfId="24990"/>
    <cellStyle name="Normal 2 3 4 23 2" xfId="24991"/>
    <cellStyle name="Normal 2 3 4 23 2 2" xfId="24992"/>
    <cellStyle name="Normal 2 3 4 23 2 3" xfId="24993"/>
    <cellStyle name="Normal 2 3 4 23 2 4" xfId="24994"/>
    <cellStyle name="Normal 2 3 4 23 2 5" xfId="24995"/>
    <cellStyle name="Normal 2 3 4 23 3" xfId="24996"/>
    <cellStyle name="Normal 2 3 4 23 3 2" xfId="24997"/>
    <cellStyle name="Normal 2 3 4 23 3 3" xfId="24998"/>
    <cellStyle name="Normal 2 3 4 23 3 4" xfId="24999"/>
    <cellStyle name="Normal 2 3 4 23 3 5" xfId="25000"/>
    <cellStyle name="Normal 2 3 4 23 4" xfId="25001"/>
    <cellStyle name="Normal 2 3 4 23 4 2" xfId="25002"/>
    <cellStyle name="Normal 2 3 4 23 4 3" xfId="25003"/>
    <cellStyle name="Normal 2 3 4 23 4 4" xfId="25004"/>
    <cellStyle name="Normal 2 3 4 23 4 5" xfId="25005"/>
    <cellStyle name="Normal 2 3 4 23 5" xfId="25006"/>
    <cellStyle name="Normal 2 3 4 23 5 2" xfId="25007"/>
    <cellStyle name="Normal 2 3 4 23 5 3" xfId="25008"/>
    <cellStyle name="Normal 2 3 4 23 5 4" xfId="25009"/>
    <cellStyle name="Normal 2 3 4 23 5 5" xfId="25010"/>
    <cellStyle name="Normal 2 3 4 23 6" xfId="25011"/>
    <cellStyle name="Normal 2 3 4 23 6 2" xfId="25012"/>
    <cellStyle name="Normal 2 3 4 23 6 3" xfId="25013"/>
    <cellStyle name="Normal 2 3 4 23 6 4" xfId="25014"/>
    <cellStyle name="Normal 2 3 4 23 6 5" xfId="25015"/>
    <cellStyle name="Normal 2 3 4 23 7" xfId="25016"/>
    <cellStyle name="Normal 2 3 4 23 7 2" xfId="25017"/>
    <cellStyle name="Normal 2 3 4 23 7 3" xfId="25018"/>
    <cellStyle name="Normal 2 3 4 23 7 4" xfId="25019"/>
    <cellStyle name="Normal 2 3 4 23 7 5" xfId="25020"/>
    <cellStyle name="Normal 2 3 4 23 8" xfId="25021"/>
    <cellStyle name="Normal 2 3 4 23 8 2" xfId="25022"/>
    <cellStyle name="Normal 2 3 4 23 8 3" xfId="25023"/>
    <cellStyle name="Normal 2 3 4 23 8 4" xfId="25024"/>
    <cellStyle name="Normal 2 3 4 23 8 5" xfId="25025"/>
    <cellStyle name="Normal 2 3 4 23 9" xfId="25026"/>
    <cellStyle name="Normal 2 3 4 24" xfId="25027"/>
    <cellStyle name="Normal 2 3 4 24 10" xfId="25028"/>
    <cellStyle name="Normal 2 3 4 24 11" xfId="25029"/>
    <cellStyle name="Normal 2 3 4 24 12" xfId="25030"/>
    <cellStyle name="Normal 2 3 4 24 13" xfId="25031"/>
    <cellStyle name="Normal 2 3 4 24 2" xfId="25032"/>
    <cellStyle name="Normal 2 3 4 24 2 2" xfId="25033"/>
    <cellStyle name="Normal 2 3 4 24 2 3" xfId="25034"/>
    <cellStyle name="Normal 2 3 4 24 2 4" xfId="25035"/>
    <cellStyle name="Normal 2 3 4 24 2 5" xfId="25036"/>
    <cellStyle name="Normal 2 3 4 24 3" xfId="25037"/>
    <cellStyle name="Normal 2 3 4 24 3 2" xfId="25038"/>
    <cellStyle name="Normal 2 3 4 24 3 3" xfId="25039"/>
    <cellStyle name="Normal 2 3 4 24 3 4" xfId="25040"/>
    <cellStyle name="Normal 2 3 4 24 3 5" xfId="25041"/>
    <cellStyle name="Normal 2 3 4 24 4" xfId="25042"/>
    <cellStyle name="Normal 2 3 4 24 4 2" xfId="25043"/>
    <cellStyle name="Normal 2 3 4 24 4 3" xfId="25044"/>
    <cellStyle name="Normal 2 3 4 24 4 4" xfId="25045"/>
    <cellStyle name="Normal 2 3 4 24 4 5" xfId="25046"/>
    <cellStyle name="Normal 2 3 4 24 5" xfId="25047"/>
    <cellStyle name="Normal 2 3 4 24 5 2" xfId="25048"/>
    <cellStyle name="Normal 2 3 4 24 5 3" xfId="25049"/>
    <cellStyle name="Normal 2 3 4 24 5 4" xfId="25050"/>
    <cellStyle name="Normal 2 3 4 24 5 5" xfId="25051"/>
    <cellStyle name="Normal 2 3 4 24 6" xfId="25052"/>
    <cellStyle name="Normal 2 3 4 24 6 2" xfId="25053"/>
    <cellStyle name="Normal 2 3 4 24 6 3" xfId="25054"/>
    <cellStyle name="Normal 2 3 4 24 6 4" xfId="25055"/>
    <cellStyle name="Normal 2 3 4 24 6 5" xfId="25056"/>
    <cellStyle name="Normal 2 3 4 24 7" xfId="25057"/>
    <cellStyle name="Normal 2 3 4 24 7 2" xfId="25058"/>
    <cellStyle name="Normal 2 3 4 24 7 3" xfId="25059"/>
    <cellStyle name="Normal 2 3 4 24 7 4" xfId="25060"/>
    <cellStyle name="Normal 2 3 4 24 7 5" xfId="25061"/>
    <cellStyle name="Normal 2 3 4 24 8" xfId="25062"/>
    <cellStyle name="Normal 2 3 4 24 8 2" xfId="25063"/>
    <cellStyle name="Normal 2 3 4 24 8 3" xfId="25064"/>
    <cellStyle name="Normal 2 3 4 24 8 4" xfId="25065"/>
    <cellStyle name="Normal 2 3 4 24 8 5" xfId="25066"/>
    <cellStyle name="Normal 2 3 4 24 9" xfId="25067"/>
    <cellStyle name="Normal 2 3 4 25" xfId="25068"/>
    <cellStyle name="Normal 2 3 4 25 10" xfId="25069"/>
    <cellStyle name="Normal 2 3 4 25 11" xfId="25070"/>
    <cellStyle name="Normal 2 3 4 25 12" xfId="25071"/>
    <cellStyle name="Normal 2 3 4 25 13" xfId="25072"/>
    <cellStyle name="Normal 2 3 4 25 2" xfId="25073"/>
    <cellStyle name="Normal 2 3 4 25 2 2" xfId="25074"/>
    <cellStyle name="Normal 2 3 4 25 2 3" xfId="25075"/>
    <cellStyle name="Normal 2 3 4 25 2 4" xfId="25076"/>
    <cellStyle name="Normal 2 3 4 25 2 5" xfId="25077"/>
    <cellStyle name="Normal 2 3 4 25 3" xfId="25078"/>
    <cellStyle name="Normal 2 3 4 25 3 2" xfId="25079"/>
    <cellStyle name="Normal 2 3 4 25 3 3" xfId="25080"/>
    <cellStyle name="Normal 2 3 4 25 3 4" xfId="25081"/>
    <cellStyle name="Normal 2 3 4 25 3 5" xfId="25082"/>
    <cellStyle name="Normal 2 3 4 25 4" xfId="25083"/>
    <cellStyle name="Normal 2 3 4 25 4 2" xfId="25084"/>
    <cellStyle name="Normal 2 3 4 25 4 3" xfId="25085"/>
    <cellStyle name="Normal 2 3 4 25 4 4" xfId="25086"/>
    <cellStyle name="Normal 2 3 4 25 4 5" xfId="25087"/>
    <cellStyle name="Normal 2 3 4 25 5" xfId="25088"/>
    <cellStyle name="Normal 2 3 4 25 5 2" xfId="25089"/>
    <cellStyle name="Normal 2 3 4 25 5 3" xfId="25090"/>
    <cellStyle name="Normal 2 3 4 25 5 4" xfId="25091"/>
    <cellStyle name="Normal 2 3 4 25 5 5" xfId="25092"/>
    <cellStyle name="Normal 2 3 4 25 6" xfId="25093"/>
    <cellStyle name="Normal 2 3 4 25 6 2" xfId="25094"/>
    <cellStyle name="Normal 2 3 4 25 6 3" xfId="25095"/>
    <cellStyle name="Normal 2 3 4 25 6 4" xfId="25096"/>
    <cellStyle name="Normal 2 3 4 25 6 5" xfId="25097"/>
    <cellStyle name="Normal 2 3 4 25 7" xfId="25098"/>
    <cellStyle name="Normal 2 3 4 25 7 2" xfId="25099"/>
    <cellStyle name="Normal 2 3 4 25 7 3" xfId="25100"/>
    <cellStyle name="Normal 2 3 4 25 7 4" xfId="25101"/>
    <cellStyle name="Normal 2 3 4 25 7 5" xfId="25102"/>
    <cellStyle name="Normal 2 3 4 25 8" xfId="25103"/>
    <cellStyle name="Normal 2 3 4 25 8 2" xfId="25104"/>
    <cellStyle name="Normal 2 3 4 25 8 3" xfId="25105"/>
    <cellStyle name="Normal 2 3 4 25 8 4" xfId="25106"/>
    <cellStyle name="Normal 2 3 4 25 8 5" xfId="25107"/>
    <cellStyle name="Normal 2 3 4 25 9" xfId="25108"/>
    <cellStyle name="Normal 2 3 4 26" xfId="25109"/>
    <cellStyle name="Normal 2 3 4 26 10" xfId="25110"/>
    <cellStyle name="Normal 2 3 4 26 11" xfId="25111"/>
    <cellStyle name="Normal 2 3 4 26 12" xfId="25112"/>
    <cellStyle name="Normal 2 3 4 26 13" xfId="25113"/>
    <cellStyle name="Normal 2 3 4 26 2" xfId="25114"/>
    <cellStyle name="Normal 2 3 4 26 2 2" xfId="25115"/>
    <cellStyle name="Normal 2 3 4 26 2 3" xfId="25116"/>
    <cellStyle name="Normal 2 3 4 26 2 4" xfId="25117"/>
    <cellStyle name="Normal 2 3 4 26 2 5" xfId="25118"/>
    <cellStyle name="Normal 2 3 4 26 3" xfId="25119"/>
    <cellStyle name="Normal 2 3 4 26 3 2" xfId="25120"/>
    <cellStyle name="Normal 2 3 4 26 3 3" xfId="25121"/>
    <cellStyle name="Normal 2 3 4 26 3 4" xfId="25122"/>
    <cellStyle name="Normal 2 3 4 26 3 5" xfId="25123"/>
    <cellStyle name="Normal 2 3 4 26 4" xfId="25124"/>
    <cellStyle name="Normal 2 3 4 26 4 2" xfId="25125"/>
    <cellStyle name="Normal 2 3 4 26 4 3" xfId="25126"/>
    <cellStyle name="Normal 2 3 4 26 4 4" xfId="25127"/>
    <cellStyle name="Normal 2 3 4 26 4 5" xfId="25128"/>
    <cellStyle name="Normal 2 3 4 26 5" xfId="25129"/>
    <cellStyle name="Normal 2 3 4 26 5 2" xfId="25130"/>
    <cellStyle name="Normal 2 3 4 26 5 3" xfId="25131"/>
    <cellStyle name="Normal 2 3 4 26 5 4" xfId="25132"/>
    <cellStyle name="Normal 2 3 4 26 5 5" xfId="25133"/>
    <cellStyle name="Normal 2 3 4 26 6" xfId="25134"/>
    <cellStyle name="Normal 2 3 4 26 6 2" xfId="25135"/>
    <cellStyle name="Normal 2 3 4 26 6 3" xfId="25136"/>
    <cellStyle name="Normal 2 3 4 26 6 4" xfId="25137"/>
    <cellStyle name="Normal 2 3 4 26 6 5" xfId="25138"/>
    <cellStyle name="Normal 2 3 4 26 7" xfId="25139"/>
    <cellStyle name="Normal 2 3 4 26 7 2" xfId="25140"/>
    <cellStyle name="Normal 2 3 4 26 7 3" xfId="25141"/>
    <cellStyle name="Normal 2 3 4 26 7 4" xfId="25142"/>
    <cellStyle name="Normal 2 3 4 26 7 5" xfId="25143"/>
    <cellStyle name="Normal 2 3 4 26 8" xfId="25144"/>
    <cellStyle name="Normal 2 3 4 26 8 2" xfId="25145"/>
    <cellStyle name="Normal 2 3 4 26 8 3" xfId="25146"/>
    <cellStyle name="Normal 2 3 4 26 8 4" xfId="25147"/>
    <cellStyle name="Normal 2 3 4 26 8 5" xfId="25148"/>
    <cellStyle name="Normal 2 3 4 26 9" xfId="25149"/>
    <cellStyle name="Normal 2 3 4 27" xfId="25150"/>
    <cellStyle name="Normal 2 3 4 27 10" xfId="25151"/>
    <cellStyle name="Normal 2 3 4 27 11" xfId="25152"/>
    <cellStyle name="Normal 2 3 4 27 12" xfId="25153"/>
    <cellStyle name="Normal 2 3 4 27 13" xfId="25154"/>
    <cellStyle name="Normal 2 3 4 27 2" xfId="25155"/>
    <cellStyle name="Normal 2 3 4 27 2 2" xfId="25156"/>
    <cellStyle name="Normal 2 3 4 27 2 3" xfId="25157"/>
    <cellStyle name="Normal 2 3 4 27 2 4" xfId="25158"/>
    <cellStyle name="Normal 2 3 4 27 2 5" xfId="25159"/>
    <cellStyle name="Normal 2 3 4 27 3" xfId="25160"/>
    <cellStyle name="Normal 2 3 4 27 3 2" xfId="25161"/>
    <cellStyle name="Normal 2 3 4 27 3 3" xfId="25162"/>
    <cellStyle name="Normal 2 3 4 27 3 4" xfId="25163"/>
    <cellStyle name="Normal 2 3 4 27 3 5" xfId="25164"/>
    <cellStyle name="Normal 2 3 4 27 4" xfId="25165"/>
    <cellStyle name="Normal 2 3 4 27 4 2" xfId="25166"/>
    <cellStyle name="Normal 2 3 4 27 4 3" xfId="25167"/>
    <cellStyle name="Normal 2 3 4 27 4 4" xfId="25168"/>
    <cellStyle name="Normal 2 3 4 27 4 5" xfId="25169"/>
    <cellStyle name="Normal 2 3 4 27 5" xfId="25170"/>
    <cellStyle name="Normal 2 3 4 27 5 2" xfId="25171"/>
    <cellStyle name="Normal 2 3 4 27 5 3" xfId="25172"/>
    <cellStyle name="Normal 2 3 4 27 5 4" xfId="25173"/>
    <cellStyle name="Normal 2 3 4 27 5 5" xfId="25174"/>
    <cellStyle name="Normal 2 3 4 27 6" xfId="25175"/>
    <cellStyle name="Normal 2 3 4 27 6 2" xfId="25176"/>
    <cellStyle name="Normal 2 3 4 27 6 3" xfId="25177"/>
    <cellStyle name="Normal 2 3 4 27 6 4" xfId="25178"/>
    <cellStyle name="Normal 2 3 4 27 6 5" xfId="25179"/>
    <cellStyle name="Normal 2 3 4 27 7" xfId="25180"/>
    <cellStyle name="Normal 2 3 4 27 7 2" xfId="25181"/>
    <cellStyle name="Normal 2 3 4 27 7 3" xfId="25182"/>
    <cellStyle name="Normal 2 3 4 27 7 4" xfId="25183"/>
    <cellStyle name="Normal 2 3 4 27 7 5" xfId="25184"/>
    <cellStyle name="Normal 2 3 4 27 8" xfId="25185"/>
    <cellStyle name="Normal 2 3 4 27 8 2" xfId="25186"/>
    <cellStyle name="Normal 2 3 4 27 8 3" xfId="25187"/>
    <cellStyle name="Normal 2 3 4 27 8 4" xfId="25188"/>
    <cellStyle name="Normal 2 3 4 27 8 5" xfId="25189"/>
    <cellStyle name="Normal 2 3 4 27 9" xfId="25190"/>
    <cellStyle name="Normal 2 3 4 28" xfId="25191"/>
    <cellStyle name="Normal 2 3 4 28 10" xfId="25192"/>
    <cellStyle name="Normal 2 3 4 28 11" xfId="25193"/>
    <cellStyle name="Normal 2 3 4 28 12" xfId="25194"/>
    <cellStyle name="Normal 2 3 4 28 13" xfId="25195"/>
    <cellStyle name="Normal 2 3 4 28 2" xfId="25196"/>
    <cellStyle name="Normal 2 3 4 28 2 2" xfId="25197"/>
    <cellStyle name="Normal 2 3 4 28 2 3" xfId="25198"/>
    <cellStyle name="Normal 2 3 4 28 2 4" xfId="25199"/>
    <cellStyle name="Normal 2 3 4 28 2 5" xfId="25200"/>
    <cellStyle name="Normal 2 3 4 28 3" xfId="25201"/>
    <cellStyle name="Normal 2 3 4 28 3 2" xfId="25202"/>
    <cellStyle name="Normal 2 3 4 28 3 3" xfId="25203"/>
    <cellStyle name="Normal 2 3 4 28 3 4" xfId="25204"/>
    <cellStyle name="Normal 2 3 4 28 3 5" xfId="25205"/>
    <cellStyle name="Normal 2 3 4 28 4" xfId="25206"/>
    <cellStyle name="Normal 2 3 4 28 4 2" xfId="25207"/>
    <cellStyle name="Normal 2 3 4 28 4 3" xfId="25208"/>
    <cellStyle name="Normal 2 3 4 28 4 4" xfId="25209"/>
    <cellStyle name="Normal 2 3 4 28 4 5" xfId="25210"/>
    <cellStyle name="Normal 2 3 4 28 5" xfId="25211"/>
    <cellStyle name="Normal 2 3 4 28 5 2" xfId="25212"/>
    <cellStyle name="Normal 2 3 4 28 5 3" xfId="25213"/>
    <cellStyle name="Normal 2 3 4 28 5 4" xfId="25214"/>
    <cellStyle name="Normal 2 3 4 28 5 5" xfId="25215"/>
    <cellStyle name="Normal 2 3 4 28 6" xfId="25216"/>
    <cellStyle name="Normal 2 3 4 28 6 2" xfId="25217"/>
    <cellStyle name="Normal 2 3 4 28 6 3" xfId="25218"/>
    <cellStyle name="Normal 2 3 4 28 6 4" xfId="25219"/>
    <cellStyle name="Normal 2 3 4 28 6 5" xfId="25220"/>
    <cellStyle name="Normal 2 3 4 28 7" xfId="25221"/>
    <cellStyle name="Normal 2 3 4 28 7 2" xfId="25222"/>
    <cellStyle name="Normal 2 3 4 28 7 3" xfId="25223"/>
    <cellStyle name="Normal 2 3 4 28 7 4" xfId="25224"/>
    <cellStyle name="Normal 2 3 4 28 7 5" xfId="25225"/>
    <cellStyle name="Normal 2 3 4 28 8" xfId="25226"/>
    <cellStyle name="Normal 2 3 4 28 8 2" xfId="25227"/>
    <cellStyle name="Normal 2 3 4 28 8 3" xfId="25228"/>
    <cellStyle name="Normal 2 3 4 28 8 4" xfId="25229"/>
    <cellStyle name="Normal 2 3 4 28 8 5" xfId="25230"/>
    <cellStyle name="Normal 2 3 4 28 9" xfId="25231"/>
    <cellStyle name="Normal 2 3 4 29" xfId="25232"/>
    <cellStyle name="Normal 2 3 4 29 10" xfId="25233"/>
    <cellStyle name="Normal 2 3 4 29 11" xfId="25234"/>
    <cellStyle name="Normal 2 3 4 29 12" xfId="25235"/>
    <cellStyle name="Normal 2 3 4 29 13" xfId="25236"/>
    <cellStyle name="Normal 2 3 4 29 2" xfId="25237"/>
    <cellStyle name="Normal 2 3 4 29 2 2" xfId="25238"/>
    <cellStyle name="Normal 2 3 4 29 2 3" xfId="25239"/>
    <cellStyle name="Normal 2 3 4 29 2 4" xfId="25240"/>
    <cellStyle name="Normal 2 3 4 29 2 5" xfId="25241"/>
    <cellStyle name="Normal 2 3 4 29 3" xfId="25242"/>
    <cellStyle name="Normal 2 3 4 29 3 2" xfId="25243"/>
    <cellStyle name="Normal 2 3 4 29 3 3" xfId="25244"/>
    <cellStyle name="Normal 2 3 4 29 3 4" xfId="25245"/>
    <cellStyle name="Normal 2 3 4 29 3 5" xfId="25246"/>
    <cellStyle name="Normal 2 3 4 29 4" xfId="25247"/>
    <cellStyle name="Normal 2 3 4 29 4 2" xfId="25248"/>
    <cellStyle name="Normal 2 3 4 29 4 3" xfId="25249"/>
    <cellStyle name="Normal 2 3 4 29 4 4" xfId="25250"/>
    <cellStyle name="Normal 2 3 4 29 4 5" xfId="25251"/>
    <cellStyle name="Normal 2 3 4 29 5" xfId="25252"/>
    <cellStyle name="Normal 2 3 4 29 5 2" xfId="25253"/>
    <cellStyle name="Normal 2 3 4 29 5 3" xfId="25254"/>
    <cellStyle name="Normal 2 3 4 29 5 4" xfId="25255"/>
    <cellStyle name="Normal 2 3 4 29 5 5" xfId="25256"/>
    <cellStyle name="Normal 2 3 4 29 6" xfId="25257"/>
    <cellStyle name="Normal 2 3 4 29 6 2" xfId="25258"/>
    <cellStyle name="Normal 2 3 4 29 6 3" xfId="25259"/>
    <cellStyle name="Normal 2 3 4 29 6 4" xfId="25260"/>
    <cellStyle name="Normal 2 3 4 29 6 5" xfId="25261"/>
    <cellStyle name="Normal 2 3 4 29 7" xfId="25262"/>
    <cellStyle name="Normal 2 3 4 29 7 2" xfId="25263"/>
    <cellStyle name="Normal 2 3 4 29 7 3" xfId="25264"/>
    <cellStyle name="Normal 2 3 4 29 7 4" xfId="25265"/>
    <cellStyle name="Normal 2 3 4 29 7 5" xfId="25266"/>
    <cellStyle name="Normal 2 3 4 29 8" xfId="25267"/>
    <cellStyle name="Normal 2 3 4 29 8 2" xfId="25268"/>
    <cellStyle name="Normal 2 3 4 29 8 3" xfId="25269"/>
    <cellStyle name="Normal 2 3 4 29 8 4" xfId="25270"/>
    <cellStyle name="Normal 2 3 4 29 8 5" xfId="25271"/>
    <cellStyle name="Normal 2 3 4 29 9" xfId="25272"/>
    <cellStyle name="Normal 2 3 4 3" xfId="25273"/>
    <cellStyle name="Normal 2 3 4 3 10" xfId="25274"/>
    <cellStyle name="Normal 2 3 4 3 11" xfId="25275"/>
    <cellStyle name="Normal 2 3 4 3 12" xfId="25276"/>
    <cellStyle name="Normal 2 3 4 3 13" xfId="25277"/>
    <cellStyle name="Normal 2 3 4 3 14" xfId="25278"/>
    <cellStyle name="Normal 2 3 4 3 2" xfId="25279"/>
    <cellStyle name="Normal 2 3 4 3 2 2" xfId="25280"/>
    <cellStyle name="Normal 2 3 4 3 2 3" xfId="25281"/>
    <cellStyle name="Normal 2 3 4 3 2 4" xfId="25282"/>
    <cellStyle name="Normal 2 3 4 3 2 5" xfId="25283"/>
    <cellStyle name="Normal 2 3 4 3 3" xfId="25284"/>
    <cellStyle name="Normal 2 3 4 3 3 2" xfId="25285"/>
    <cellStyle name="Normal 2 3 4 3 3 3" xfId="25286"/>
    <cellStyle name="Normal 2 3 4 3 3 4" xfId="25287"/>
    <cellStyle name="Normal 2 3 4 3 3 5" xfId="25288"/>
    <cellStyle name="Normal 2 3 4 3 4" xfId="25289"/>
    <cellStyle name="Normal 2 3 4 3 4 2" xfId="25290"/>
    <cellStyle name="Normal 2 3 4 3 4 3" xfId="25291"/>
    <cellStyle name="Normal 2 3 4 3 4 4" xfId="25292"/>
    <cellStyle name="Normal 2 3 4 3 4 5" xfId="25293"/>
    <cellStyle name="Normal 2 3 4 3 5" xfId="25294"/>
    <cellStyle name="Normal 2 3 4 3 5 2" xfId="25295"/>
    <cellStyle name="Normal 2 3 4 3 5 3" xfId="25296"/>
    <cellStyle name="Normal 2 3 4 3 5 4" xfId="25297"/>
    <cellStyle name="Normal 2 3 4 3 5 5" xfId="25298"/>
    <cellStyle name="Normal 2 3 4 3 6" xfId="25299"/>
    <cellStyle name="Normal 2 3 4 3 6 2" xfId="25300"/>
    <cellStyle name="Normal 2 3 4 3 6 3" xfId="25301"/>
    <cellStyle name="Normal 2 3 4 3 6 4" xfId="25302"/>
    <cellStyle name="Normal 2 3 4 3 6 5" xfId="25303"/>
    <cellStyle name="Normal 2 3 4 3 7" xfId="25304"/>
    <cellStyle name="Normal 2 3 4 3 7 2" xfId="25305"/>
    <cellStyle name="Normal 2 3 4 3 7 3" xfId="25306"/>
    <cellStyle name="Normal 2 3 4 3 7 4" xfId="25307"/>
    <cellStyle name="Normal 2 3 4 3 7 5" xfId="25308"/>
    <cellStyle name="Normal 2 3 4 3 8" xfId="25309"/>
    <cellStyle name="Normal 2 3 4 3 8 2" xfId="25310"/>
    <cellStyle name="Normal 2 3 4 3 8 3" xfId="25311"/>
    <cellStyle name="Normal 2 3 4 3 8 4" xfId="25312"/>
    <cellStyle name="Normal 2 3 4 3 8 5" xfId="25313"/>
    <cellStyle name="Normal 2 3 4 3 9" xfId="25314"/>
    <cellStyle name="Normal 2 3 4 30" xfId="25315"/>
    <cellStyle name="Normal 2 3 4 30 10" xfId="25316"/>
    <cellStyle name="Normal 2 3 4 30 11" xfId="25317"/>
    <cellStyle name="Normal 2 3 4 30 12" xfId="25318"/>
    <cellStyle name="Normal 2 3 4 30 13" xfId="25319"/>
    <cellStyle name="Normal 2 3 4 30 2" xfId="25320"/>
    <cellStyle name="Normal 2 3 4 30 2 2" xfId="25321"/>
    <cellStyle name="Normal 2 3 4 30 2 3" xfId="25322"/>
    <cellStyle name="Normal 2 3 4 30 2 4" xfId="25323"/>
    <cellStyle name="Normal 2 3 4 30 2 5" xfId="25324"/>
    <cellStyle name="Normal 2 3 4 30 3" xfId="25325"/>
    <cellStyle name="Normal 2 3 4 30 3 2" xfId="25326"/>
    <cellStyle name="Normal 2 3 4 30 3 3" xfId="25327"/>
    <cellStyle name="Normal 2 3 4 30 3 4" xfId="25328"/>
    <cellStyle name="Normal 2 3 4 30 3 5" xfId="25329"/>
    <cellStyle name="Normal 2 3 4 30 4" xfId="25330"/>
    <cellStyle name="Normal 2 3 4 30 4 2" xfId="25331"/>
    <cellStyle name="Normal 2 3 4 30 4 3" xfId="25332"/>
    <cellStyle name="Normal 2 3 4 30 4 4" xfId="25333"/>
    <cellStyle name="Normal 2 3 4 30 4 5" xfId="25334"/>
    <cellStyle name="Normal 2 3 4 30 5" xfId="25335"/>
    <cellStyle name="Normal 2 3 4 30 5 2" xfId="25336"/>
    <cellStyle name="Normal 2 3 4 30 5 3" xfId="25337"/>
    <cellStyle name="Normal 2 3 4 30 5 4" xfId="25338"/>
    <cellStyle name="Normal 2 3 4 30 5 5" xfId="25339"/>
    <cellStyle name="Normal 2 3 4 30 6" xfId="25340"/>
    <cellStyle name="Normal 2 3 4 30 6 2" xfId="25341"/>
    <cellStyle name="Normal 2 3 4 30 6 3" xfId="25342"/>
    <cellStyle name="Normal 2 3 4 30 6 4" xfId="25343"/>
    <cellStyle name="Normal 2 3 4 30 6 5" xfId="25344"/>
    <cellStyle name="Normal 2 3 4 30 7" xfId="25345"/>
    <cellStyle name="Normal 2 3 4 30 7 2" xfId="25346"/>
    <cellStyle name="Normal 2 3 4 30 7 3" xfId="25347"/>
    <cellStyle name="Normal 2 3 4 30 7 4" xfId="25348"/>
    <cellStyle name="Normal 2 3 4 30 7 5" xfId="25349"/>
    <cellStyle name="Normal 2 3 4 30 8" xfId="25350"/>
    <cellStyle name="Normal 2 3 4 30 8 2" xfId="25351"/>
    <cellStyle name="Normal 2 3 4 30 8 3" xfId="25352"/>
    <cellStyle name="Normal 2 3 4 30 8 4" xfId="25353"/>
    <cellStyle name="Normal 2 3 4 30 8 5" xfId="25354"/>
    <cellStyle name="Normal 2 3 4 30 9" xfId="25355"/>
    <cellStyle name="Normal 2 3 4 31" xfId="25356"/>
    <cellStyle name="Normal 2 3 4 31 2" xfId="25357"/>
    <cellStyle name="Normal 2 3 4 31 3" xfId="25358"/>
    <cellStyle name="Normal 2 3 4 31 4" xfId="25359"/>
    <cellStyle name="Normal 2 3 4 31 5" xfId="25360"/>
    <cellStyle name="Normal 2 3 4 32" xfId="25361"/>
    <cellStyle name="Normal 2 3 4 32 2" xfId="25362"/>
    <cellStyle name="Normal 2 3 4 32 3" xfId="25363"/>
    <cellStyle name="Normal 2 3 4 32 4" xfId="25364"/>
    <cellStyle name="Normal 2 3 4 32 5" xfId="25365"/>
    <cellStyle name="Normal 2 3 4 33" xfId="25366"/>
    <cellStyle name="Normal 2 3 4 33 2" xfId="25367"/>
    <cellStyle name="Normal 2 3 4 33 3" xfId="25368"/>
    <cellStyle name="Normal 2 3 4 33 4" xfId="25369"/>
    <cellStyle name="Normal 2 3 4 33 5" xfId="25370"/>
    <cellStyle name="Normal 2 3 4 34" xfId="25371"/>
    <cellStyle name="Normal 2 3 4 34 2" xfId="25372"/>
    <cellStyle name="Normal 2 3 4 34 3" xfId="25373"/>
    <cellStyle name="Normal 2 3 4 34 4" xfId="25374"/>
    <cellStyle name="Normal 2 3 4 34 5" xfId="25375"/>
    <cellStyle name="Normal 2 3 4 35" xfId="25376"/>
    <cellStyle name="Normal 2 3 4 35 2" xfId="25377"/>
    <cellStyle name="Normal 2 3 4 35 3" xfId="25378"/>
    <cellStyle name="Normal 2 3 4 35 4" xfId="25379"/>
    <cellStyle name="Normal 2 3 4 35 5" xfId="25380"/>
    <cellStyle name="Normal 2 3 4 36" xfId="25381"/>
    <cellStyle name="Normal 2 3 4 36 2" xfId="25382"/>
    <cellStyle name="Normal 2 3 4 36 3" xfId="25383"/>
    <cellStyle name="Normal 2 3 4 36 4" xfId="25384"/>
    <cellStyle name="Normal 2 3 4 36 5" xfId="25385"/>
    <cellStyle name="Normal 2 3 4 37" xfId="25386"/>
    <cellStyle name="Normal 2 3 4 37 2" xfId="25387"/>
    <cellStyle name="Normal 2 3 4 37 3" xfId="25388"/>
    <cellStyle name="Normal 2 3 4 37 4" xfId="25389"/>
    <cellStyle name="Normal 2 3 4 37 5" xfId="25390"/>
    <cellStyle name="Normal 2 3 4 38" xfId="25391"/>
    <cellStyle name="Normal 2 3 4 39" xfId="25392"/>
    <cellStyle name="Normal 2 3 4 4" xfId="25393"/>
    <cellStyle name="Normal 2 3 4 4 10" xfId="25394"/>
    <cellStyle name="Normal 2 3 4 4 11" xfId="25395"/>
    <cellStyle name="Normal 2 3 4 4 12" xfId="25396"/>
    <cellStyle name="Normal 2 3 4 4 13" xfId="25397"/>
    <cellStyle name="Normal 2 3 4 4 14" xfId="25398"/>
    <cellStyle name="Normal 2 3 4 4 2" xfId="25399"/>
    <cellStyle name="Normal 2 3 4 4 2 2" xfId="25400"/>
    <cellStyle name="Normal 2 3 4 4 2 3" xfId="25401"/>
    <cellStyle name="Normal 2 3 4 4 2 4" xfId="25402"/>
    <cellStyle name="Normal 2 3 4 4 2 5" xfId="25403"/>
    <cellStyle name="Normal 2 3 4 4 3" xfId="25404"/>
    <cellStyle name="Normal 2 3 4 4 3 2" xfId="25405"/>
    <cellStyle name="Normal 2 3 4 4 3 3" xfId="25406"/>
    <cellStyle name="Normal 2 3 4 4 3 4" xfId="25407"/>
    <cellStyle name="Normal 2 3 4 4 3 5" xfId="25408"/>
    <cellStyle name="Normal 2 3 4 4 4" xfId="25409"/>
    <cellStyle name="Normal 2 3 4 4 4 2" xfId="25410"/>
    <cellStyle name="Normal 2 3 4 4 4 3" xfId="25411"/>
    <cellStyle name="Normal 2 3 4 4 4 4" xfId="25412"/>
    <cellStyle name="Normal 2 3 4 4 4 5" xfId="25413"/>
    <cellStyle name="Normal 2 3 4 4 5" xfId="25414"/>
    <cellStyle name="Normal 2 3 4 4 5 2" xfId="25415"/>
    <cellStyle name="Normal 2 3 4 4 5 3" xfId="25416"/>
    <cellStyle name="Normal 2 3 4 4 5 4" xfId="25417"/>
    <cellStyle name="Normal 2 3 4 4 5 5" xfId="25418"/>
    <cellStyle name="Normal 2 3 4 4 6" xfId="25419"/>
    <cellStyle name="Normal 2 3 4 4 6 2" xfId="25420"/>
    <cellStyle name="Normal 2 3 4 4 6 3" xfId="25421"/>
    <cellStyle name="Normal 2 3 4 4 6 4" xfId="25422"/>
    <cellStyle name="Normal 2 3 4 4 6 5" xfId="25423"/>
    <cellStyle name="Normal 2 3 4 4 7" xfId="25424"/>
    <cellStyle name="Normal 2 3 4 4 7 2" xfId="25425"/>
    <cellStyle name="Normal 2 3 4 4 7 3" xfId="25426"/>
    <cellStyle name="Normal 2 3 4 4 7 4" xfId="25427"/>
    <cellStyle name="Normal 2 3 4 4 7 5" xfId="25428"/>
    <cellStyle name="Normal 2 3 4 4 8" xfId="25429"/>
    <cellStyle name="Normal 2 3 4 4 8 2" xfId="25430"/>
    <cellStyle name="Normal 2 3 4 4 8 3" xfId="25431"/>
    <cellStyle name="Normal 2 3 4 4 8 4" xfId="25432"/>
    <cellStyle name="Normal 2 3 4 4 8 5" xfId="25433"/>
    <cellStyle name="Normal 2 3 4 4 9" xfId="25434"/>
    <cellStyle name="Normal 2 3 4 40" xfId="25435"/>
    <cellStyle name="Normal 2 3 4 41" xfId="25436"/>
    <cellStyle name="Normal 2 3 4 42" xfId="25437"/>
    <cellStyle name="Normal 2 3 4 5" xfId="25438"/>
    <cellStyle name="Normal 2 3 4 5 10" xfId="25439"/>
    <cellStyle name="Normal 2 3 4 5 11" xfId="25440"/>
    <cellStyle name="Normal 2 3 4 5 12" xfId="25441"/>
    <cellStyle name="Normal 2 3 4 5 13" xfId="25442"/>
    <cellStyle name="Normal 2 3 4 5 14" xfId="25443"/>
    <cellStyle name="Normal 2 3 4 5 2" xfId="25444"/>
    <cellStyle name="Normal 2 3 4 5 2 2" xfId="25445"/>
    <cellStyle name="Normal 2 3 4 5 2 3" xfId="25446"/>
    <cellStyle name="Normal 2 3 4 5 2 4" xfId="25447"/>
    <cellStyle name="Normal 2 3 4 5 2 5" xfId="25448"/>
    <cellStyle name="Normal 2 3 4 5 3" xfId="25449"/>
    <cellStyle name="Normal 2 3 4 5 3 2" xfId="25450"/>
    <cellStyle name="Normal 2 3 4 5 3 3" xfId="25451"/>
    <cellStyle name="Normal 2 3 4 5 3 4" xfId="25452"/>
    <cellStyle name="Normal 2 3 4 5 3 5" xfId="25453"/>
    <cellStyle name="Normal 2 3 4 5 4" xfId="25454"/>
    <cellStyle name="Normal 2 3 4 5 4 2" xfId="25455"/>
    <cellStyle name="Normal 2 3 4 5 4 3" xfId="25456"/>
    <cellStyle name="Normal 2 3 4 5 4 4" xfId="25457"/>
    <cellStyle name="Normal 2 3 4 5 4 5" xfId="25458"/>
    <cellStyle name="Normal 2 3 4 5 5" xfId="25459"/>
    <cellStyle name="Normal 2 3 4 5 5 2" xfId="25460"/>
    <cellStyle name="Normal 2 3 4 5 5 3" xfId="25461"/>
    <cellStyle name="Normal 2 3 4 5 5 4" xfId="25462"/>
    <cellStyle name="Normal 2 3 4 5 5 5" xfId="25463"/>
    <cellStyle name="Normal 2 3 4 5 6" xfId="25464"/>
    <cellStyle name="Normal 2 3 4 5 6 2" xfId="25465"/>
    <cellStyle name="Normal 2 3 4 5 6 3" xfId="25466"/>
    <cellStyle name="Normal 2 3 4 5 6 4" xfId="25467"/>
    <cellStyle name="Normal 2 3 4 5 6 5" xfId="25468"/>
    <cellStyle name="Normal 2 3 4 5 7" xfId="25469"/>
    <cellStyle name="Normal 2 3 4 5 7 2" xfId="25470"/>
    <cellStyle name="Normal 2 3 4 5 7 3" xfId="25471"/>
    <cellStyle name="Normal 2 3 4 5 7 4" xfId="25472"/>
    <cellStyle name="Normal 2 3 4 5 7 5" xfId="25473"/>
    <cellStyle name="Normal 2 3 4 5 8" xfId="25474"/>
    <cellStyle name="Normal 2 3 4 5 8 2" xfId="25475"/>
    <cellStyle name="Normal 2 3 4 5 8 3" xfId="25476"/>
    <cellStyle name="Normal 2 3 4 5 8 4" xfId="25477"/>
    <cellStyle name="Normal 2 3 4 5 8 5" xfId="25478"/>
    <cellStyle name="Normal 2 3 4 5 9" xfId="25479"/>
    <cellStyle name="Normal 2 3 4 6" xfId="25480"/>
    <cellStyle name="Normal 2 3 4 6 10" xfId="25481"/>
    <cellStyle name="Normal 2 3 4 6 11" xfId="25482"/>
    <cellStyle name="Normal 2 3 4 6 12" xfId="25483"/>
    <cellStyle name="Normal 2 3 4 6 13" xfId="25484"/>
    <cellStyle name="Normal 2 3 4 6 14" xfId="25485"/>
    <cellStyle name="Normal 2 3 4 6 2" xfId="25486"/>
    <cellStyle name="Normal 2 3 4 6 2 2" xfId="25487"/>
    <cellStyle name="Normal 2 3 4 6 2 3" xfId="25488"/>
    <cellStyle name="Normal 2 3 4 6 2 4" xfId="25489"/>
    <cellStyle name="Normal 2 3 4 6 2 5" xfId="25490"/>
    <cellStyle name="Normal 2 3 4 6 3" xfId="25491"/>
    <cellStyle name="Normal 2 3 4 6 3 2" xfId="25492"/>
    <cellStyle name="Normal 2 3 4 6 3 3" xfId="25493"/>
    <cellStyle name="Normal 2 3 4 6 3 4" xfId="25494"/>
    <cellStyle name="Normal 2 3 4 6 3 5" xfId="25495"/>
    <cellStyle name="Normal 2 3 4 6 4" xfId="25496"/>
    <cellStyle name="Normal 2 3 4 6 4 2" xfId="25497"/>
    <cellStyle name="Normal 2 3 4 6 4 3" xfId="25498"/>
    <cellStyle name="Normal 2 3 4 6 4 4" xfId="25499"/>
    <cellStyle name="Normal 2 3 4 6 4 5" xfId="25500"/>
    <cellStyle name="Normal 2 3 4 6 5" xfId="25501"/>
    <cellStyle name="Normal 2 3 4 6 5 2" xfId="25502"/>
    <cellStyle name="Normal 2 3 4 6 5 3" xfId="25503"/>
    <cellStyle name="Normal 2 3 4 6 5 4" xfId="25504"/>
    <cellStyle name="Normal 2 3 4 6 5 5" xfId="25505"/>
    <cellStyle name="Normal 2 3 4 6 6" xfId="25506"/>
    <cellStyle name="Normal 2 3 4 6 6 2" xfId="25507"/>
    <cellStyle name="Normal 2 3 4 6 6 3" xfId="25508"/>
    <cellStyle name="Normal 2 3 4 6 6 4" xfId="25509"/>
    <cellStyle name="Normal 2 3 4 6 6 5" xfId="25510"/>
    <cellStyle name="Normal 2 3 4 6 7" xfId="25511"/>
    <cellStyle name="Normal 2 3 4 6 7 2" xfId="25512"/>
    <cellStyle name="Normal 2 3 4 6 7 3" xfId="25513"/>
    <cellStyle name="Normal 2 3 4 6 7 4" xfId="25514"/>
    <cellStyle name="Normal 2 3 4 6 7 5" xfId="25515"/>
    <cellStyle name="Normal 2 3 4 6 8" xfId="25516"/>
    <cellStyle name="Normal 2 3 4 6 8 2" xfId="25517"/>
    <cellStyle name="Normal 2 3 4 6 8 3" xfId="25518"/>
    <cellStyle name="Normal 2 3 4 6 8 4" xfId="25519"/>
    <cellStyle name="Normal 2 3 4 6 8 5" xfId="25520"/>
    <cellStyle name="Normal 2 3 4 6 9" xfId="25521"/>
    <cellStyle name="Normal 2 3 4 7" xfId="25522"/>
    <cellStyle name="Normal 2 3 4 7 10" xfId="25523"/>
    <cellStyle name="Normal 2 3 4 7 11" xfId="25524"/>
    <cellStyle name="Normal 2 3 4 7 12" xfId="25525"/>
    <cellStyle name="Normal 2 3 4 7 13" xfId="25526"/>
    <cellStyle name="Normal 2 3 4 7 14" xfId="25527"/>
    <cellStyle name="Normal 2 3 4 7 2" xfId="25528"/>
    <cellStyle name="Normal 2 3 4 7 2 2" xfId="25529"/>
    <cellStyle name="Normal 2 3 4 7 2 3" xfId="25530"/>
    <cellStyle name="Normal 2 3 4 7 2 4" xfId="25531"/>
    <cellStyle name="Normal 2 3 4 7 2 5" xfId="25532"/>
    <cellStyle name="Normal 2 3 4 7 3" xfId="25533"/>
    <cellStyle name="Normal 2 3 4 7 3 2" xfId="25534"/>
    <cellStyle name="Normal 2 3 4 7 3 3" xfId="25535"/>
    <cellStyle name="Normal 2 3 4 7 3 4" xfId="25536"/>
    <cellStyle name="Normal 2 3 4 7 3 5" xfId="25537"/>
    <cellStyle name="Normal 2 3 4 7 4" xfId="25538"/>
    <cellStyle name="Normal 2 3 4 7 4 2" xfId="25539"/>
    <cellStyle name="Normal 2 3 4 7 4 3" xfId="25540"/>
    <cellStyle name="Normal 2 3 4 7 4 4" xfId="25541"/>
    <cellStyle name="Normal 2 3 4 7 4 5" xfId="25542"/>
    <cellStyle name="Normal 2 3 4 7 5" xfId="25543"/>
    <cellStyle name="Normal 2 3 4 7 5 2" xfId="25544"/>
    <cellStyle name="Normal 2 3 4 7 5 3" xfId="25545"/>
    <cellStyle name="Normal 2 3 4 7 5 4" xfId="25546"/>
    <cellStyle name="Normal 2 3 4 7 5 5" xfId="25547"/>
    <cellStyle name="Normal 2 3 4 7 6" xfId="25548"/>
    <cellStyle name="Normal 2 3 4 7 6 2" xfId="25549"/>
    <cellStyle name="Normal 2 3 4 7 6 3" xfId="25550"/>
    <cellStyle name="Normal 2 3 4 7 6 4" xfId="25551"/>
    <cellStyle name="Normal 2 3 4 7 6 5" xfId="25552"/>
    <cellStyle name="Normal 2 3 4 7 7" xfId="25553"/>
    <cellStyle name="Normal 2 3 4 7 7 2" xfId="25554"/>
    <cellStyle name="Normal 2 3 4 7 7 3" xfId="25555"/>
    <cellStyle name="Normal 2 3 4 7 7 4" xfId="25556"/>
    <cellStyle name="Normal 2 3 4 7 7 5" xfId="25557"/>
    <cellStyle name="Normal 2 3 4 7 8" xfId="25558"/>
    <cellStyle name="Normal 2 3 4 7 8 2" xfId="25559"/>
    <cellStyle name="Normal 2 3 4 7 8 3" xfId="25560"/>
    <cellStyle name="Normal 2 3 4 7 8 4" xfId="25561"/>
    <cellStyle name="Normal 2 3 4 7 8 5" xfId="25562"/>
    <cellStyle name="Normal 2 3 4 7 9" xfId="25563"/>
    <cellStyle name="Normal 2 3 4 8" xfId="25564"/>
    <cellStyle name="Normal 2 3 4 8 10" xfId="25565"/>
    <cellStyle name="Normal 2 3 4 8 11" xfId="25566"/>
    <cellStyle name="Normal 2 3 4 8 12" xfId="25567"/>
    <cellStyle name="Normal 2 3 4 8 13" xfId="25568"/>
    <cellStyle name="Normal 2 3 4 8 14" xfId="25569"/>
    <cellStyle name="Normal 2 3 4 8 2" xfId="25570"/>
    <cellStyle name="Normal 2 3 4 8 2 2" xfId="25571"/>
    <cellStyle name="Normal 2 3 4 8 2 3" xfId="25572"/>
    <cellStyle name="Normal 2 3 4 8 2 4" xfId="25573"/>
    <cellStyle name="Normal 2 3 4 8 2 5" xfId="25574"/>
    <cellStyle name="Normal 2 3 4 8 3" xfId="25575"/>
    <cellStyle name="Normal 2 3 4 8 3 2" xfId="25576"/>
    <cellStyle name="Normal 2 3 4 8 3 3" xfId="25577"/>
    <cellStyle name="Normal 2 3 4 8 3 4" xfId="25578"/>
    <cellStyle name="Normal 2 3 4 8 3 5" xfId="25579"/>
    <cellStyle name="Normal 2 3 4 8 4" xfId="25580"/>
    <cellStyle name="Normal 2 3 4 8 4 2" xfId="25581"/>
    <cellStyle name="Normal 2 3 4 8 4 3" xfId="25582"/>
    <cellStyle name="Normal 2 3 4 8 4 4" xfId="25583"/>
    <cellStyle name="Normal 2 3 4 8 4 5" xfId="25584"/>
    <cellStyle name="Normal 2 3 4 8 5" xfId="25585"/>
    <cellStyle name="Normal 2 3 4 8 5 2" xfId="25586"/>
    <cellStyle name="Normal 2 3 4 8 5 3" xfId="25587"/>
    <cellStyle name="Normal 2 3 4 8 5 4" xfId="25588"/>
    <cellStyle name="Normal 2 3 4 8 5 5" xfId="25589"/>
    <cellStyle name="Normal 2 3 4 8 6" xfId="25590"/>
    <cellStyle name="Normal 2 3 4 8 6 2" xfId="25591"/>
    <cellStyle name="Normal 2 3 4 8 6 3" xfId="25592"/>
    <cellStyle name="Normal 2 3 4 8 6 4" xfId="25593"/>
    <cellStyle name="Normal 2 3 4 8 6 5" xfId="25594"/>
    <cellStyle name="Normal 2 3 4 8 7" xfId="25595"/>
    <cellStyle name="Normal 2 3 4 8 7 2" xfId="25596"/>
    <cellStyle name="Normal 2 3 4 8 7 3" xfId="25597"/>
    <cellStyle name="Normal 2 3 4 8 7 4" xfId="25598"/>
    <cellStyle name="Normal 2 3 4 8 7 5" xfId="25599"/>
    <cellStyle name="Normal 2 3 4 8 8" xfId="25600"/>
    <cellStyle name="Normal 2 3 4 8 8 2" xfId="25601"/>
    <cellStyle name="Normal 2 3 4 8 8 3" xfId="25602"/>
    <cellStyle name="Normal 2 3 4 8 8 4" xfId="25603"/>
    <cellStyle name="Normal 2 3 4 8 8 5" xfId="25604"/>
    <cellStyle name="Normal 2 3 4 8 9" xfId="25605"/>
    <cellStyle name="Normal 2 3 4 9" xfId="25606"/>
    <cellStyle name="Normal 2 3 4 9 10" xfId="25607"/>
    <cellStyle name="Normal 2 3 4 9 11" xfId="25608"/>
    <cellStyle name="Normal 2 3 4 9 12" xfId="25609"/>
    <cellStyle name="Normal 2 3 4 9 13" xfId="25610"/>
    <cellStyle name="Normal 2 3 4 9 14" xfId="25611"/>
    <cellStyle name="Normal 2 3 4 9 2" xfId="25612"/>
    <cellStyle name="Normal 2 3 4 9 2 2" xfId="25613"/>
    <cellStyle name="Normal 2 3 4 9 2 3" xfId="25614"/>
    <cellStyle name="Normal 2 3 4 9 2 4" xfId="25615"/>
    <cellStyle name="Normal 2 3 4 9 2 5" xfId="25616"/>
    <cellStyle name="Normal 2 3 4 9 3" xfId="25617"/>
    <cellStyle name="Normal 2 3 4 9 3 2" xfId="25618"/>
    <cellStyle name="Normal 2 3 4 9 3 3" xfId="25619"/>
    <cellStyle name="Normal 2 3 4 9 3 4" xfId="25620"/>
    <cellStyle name="Normal 2 3 4 9 3 5" xfId="25621"/>
    <cellStyle name="Normal 2 3 4 9 4" xfId="25622"/>
    <cellStyle name="Normal 2 3 4 9 4 2" xfId="25623"/>
    <cellStyle name="Normal 2 3 4 9 4 3" xfId="25624"/>
    <cellStyle name="Normal 2 3 4 9 4 4" xfId="25625"/>
    <cellStyle name="Normal 2 3 4 9 4 5" xfId="25626"/>
    <cellStyle name="Normal 2 3 4 9 5" xfId="25627"/>
    <cellStyle name="Normal 2 3 4 9 5 2" xfId="25628"/>
    <cellStyle name="Normal 2 3 4 9 5 3" xfId="25629"/>
    <cellStyle name="Normal 2 3 4 9 5 4" xfId="25630"/>
    <cellStyle name="Normal 2 3 4 9 5 5" xfId="25631"/>
    <cellStyle name="Normal 2 3 4 9 6" xfId="25632"/>
    <cellStyle name="Normal 2 3 4 9 6 2" xfId="25633"/>
    <cellStyle name="Normal 2 3 4 9 6 3" xfId="25634"/>
    <cellStyle name="Normal 2 3 4 9 6 4" xfId="25635"/>
    <cellStyle name="Normal 2 3 4 9 6 5" xfId="25636"/>
    <cellStyle name="Normal 2 3 4 9 7" xfId="25637"/>
    <cellStyle name="Normal 2 3 4 9 7 2" xfId="25638"/>
    <cellStyle name="Normal 2 3 4 9 7 3" xfId="25639"/>
    <cellStyle name="Normal 2 3 4 9 7 4" xfId="25640"/>
    <cellStyle name="Normal 2 3 4 9 7 5" xfId="25641"/>
    <cellStyle name="Normal 2 3 4 9 8" xfId="25642"/>
    <cellStyle name="Normal 2 3 4 9 8 2" xfId="25643"/>
    <cellStyle name="Normal 2 3 4 9 8 3" xfId="25644"/>
    <cellStyle name="Normal 2 3 4 9 8 4" xfId="25645"/>
    <cellStyle name="Normal 2 3 4 9 8 5" xfId="25646"/>
    <cellStyle name="Normal 2 3 4 9 9" xfId="25647"/>
    <cellStyle name="Normal 2 3 40" xfId="25648"/>
    <cellStyle name="Normal 2 3 40 2" xfId="25649"/>
    <cellStyle name="Normal 2 3 40 3" xfId="25650"/>
    <cellStyle name="Normal 2 3 40 4" xfId="25651"/>
    <cellStyle name="Normal 2 3 40 5" xfId="25652"/>
    <cellStyle name="Normal 2 3 41" xfId="25653"/>
    <cellStyle name="Normal 2 3 41 2" xfId="25654"/>
    <cellStyle name="Normal 2 3 41 3" xfId="25655"/>
    <cellStyle name="Normal 2 3 41 4" xfId="25656"/>
    <cellStyle name="Normal 2 3 41 5" xfId="25657"/>
    <cellStyle name="Normal 2 3 42" xfId="25658"/>
    <cellStyle name="Normal 2 3 42 2" xfId="25659"/>
    <cellStyle name="Normal 2 3 42 3" xfId="25660"/>
    <cellStyle name="Normal 2 3 42 4" xfId="25661"/>
    <cellStyle name="Normal 2 3 42 5" xfId="25662"/>
    <cellStyle name="Normal 2 3 43" xfId="25663"/>
    <cellStyle name="Normal 2 3 43 2" xfId="25664"/>
    <cellStyle name="Normal 2 3 43 3" xfId="25665"/>
    <cellStyle name="Normal 2 3 43 4" xfId="25666"/>
    <cellStyle name="Normal 2 3 43 5" xfId="25667"/>
    <cellStyle name="Normal 2 3 44" xfId="25668"/>
    <cellStyle name="Normal 2 3 44 2" xfId="25669"/>
    <cellStyle name="Normal 2 3 44 3" xfId="25670"/>
    <cellStyle name="Normal 2 3 44 4" xfId="25671"/>
    <cellStyle name="Normal 2 3 44 5" xfId="25672"/>
    <cellStyle name="Normal 2 3 45" xfId="25673"/>
    <cellStyle name="Normal 2 3 46" xfId="25674"/>
    <cellStyle name="Normal 2 3 47" xfId="25675"/>
    <cellStyle name="Normal 2 3 48" xfId="25676"/>
    <cellStyle name="Normal 2 3 49" xfId="25677"/>
    <cellStyle name="Normal 2 3 5" xfId="25678"/>
    <cellStyle name="Normal 2 3 5 10" xfId="25679"/>
    <cellStyle name="Normal 2 3 5 10 10" xfId="25680"/>
    <cellStyle name="Normal 2 3 5 10 11" xfId="25681"/>
    <cellStyle name="Normal 2 3 5 10 12" xfId="25682"/>
    <cellStyle name="Normal 2 3 5 10 13" xfId="25683"/>
    <cellStyle name="Normal 2 3 5 10 14" xfId="25684"/>
    <cellStyle name="Normal 2 3 5 10 2" xfId="25685"/>
    <cellStyle name="Normal 2 3 5 10 2 2" xfId="25686"/>
    <cellStyle name="Normal 2 3 5 10 2 3" xfId="25687"/>
    <cellStyle name="Normal 2 3 5 10 2 4" xfId="25688"/>
    <cellStyle name="Normal 2 3 5 10 2 5" xfId="25689"/>
    <cellStyle name="Normal 2 3 5 10 3" xfId="25690"/>
    <cellStyle name="Normal 2 3 5 10 3 2" xfId="25691"/>
    <cellStyle name="Normal 2 3 5 10 3 3" xfId="25692"/>
    <cellStyle name="Normal 2 3 5 10 3 4" xfId="25693"/>
    <cellStyle name="Normal 2 3 5 10 3 5" xfId="25694"/>
    <cellStyle name="Normal 2 3 5 10 4" xfId="25695"/>
    <cellStyle name="Normal 2 3 5 10 4 2" xfId="25696"/>
    <cellStyle name="Normal 2 3 5 10 4 3" xfId="25697"/>
    <cellStyle name="Normal 2 3 5 10 4 4" xfId="25698"/>
    <cellStyle name="Normal 2 3 5 10 4 5" xfId="25699"/>
    <cellStyle name="Normal 2 3 5 10 5" xfId="25700"/>
    <cellStyle name="Normal 2 3 5 10 5 2" xfId="25701"/>
    <cellStyle name="Normal 2 3 5 10 5 3" xfId="25702"/>
    <cellStyle name="Normal 2 3 5 10 5 4" xfId="25703"/>
    <cellStyle name="Normal 2 3 5 10 5 5" xfId="25704"/>
    <cellStyle name="Normal 2 3 5 10 6" xfId="25705"/>
    <cellStyle name="Normal 2 3 5 10 6 2" xfId="25706"/>
    <cellStyle name="Normal 2 3 5 10 6 3" xfId="25707"/>
    <cellStyle name="Normal 2 3 5 10 6 4" xfId="25708"/>
    <cellStyle name="Normal 2 3 5 10 6 5" xfId="25709"/>
    <cellStyle name="Normal 2 3 5 10 7" xfId="25710"/>
    <cellStyle name="Normal 2 3 5 10 7 2" xfId="25711"/>
    <cellStyle name="Normal 2 3 5 10 7 3" xfId="25712"/>
    <cellStyle name="Normal 2 3 5 10 7 4" xfId="25713"/>
    <cellStyle name="Normal 2 3 5 10 7 5" xfId="25714"/>
    <cellStyle name="Normal 2 3 5 10 8" xfId="25715"/>
    <cellStyle name="Normal 2 3 5 10 8 2" xfId="25716"/>
    <cellStyle name="Normal 2 3 5 10 8 3" xfId="25717"/>
    <cellStyle name="Normal 2 3 5 10 8 4" xfId="25718"/>
    <cellStyle name="Normal 2 3 5 10 8 5" xfId="25719"/>
    <cellStyle name="Normal 2 3 5 10 9" xfId="25720"/>
    <cellStyle name="Normal 2 3 5 11" xfId="25721"/>
    <cellStyle name="Normal 2 3 5 11 10" xfId="25722"/>
    <cellStyle name="Normal 2 3 5 11 11" xfId="25723"/>
    <cellStyle name="Normal 2 3 5 11 12" xfId="25724"/>
    <cellStyle name="Normal 2 3 5 11 13" xfId="25725"/>
    <cellStyle name="Normal 2 3 5 11 14" xfId="25726"/>
    <cellStyle name="Normal 2 3 5 11 2" xfId="25727"/>
    <cellStyle name="Normal 2 3 5 11 2 2" xfId="25728"/>
    <cellStyle name="Normal 2 3 5 11 2 3" xfId="25729"/>
    <cellStyle name="Normal 2 3 5 11 2 4" xfId="25730"/>
    <cellStyle name="Normal 2 3 5 11 2 5" xfId="25731"/>
    <cellStyle name="Normal 2 3 5 11 3" xfId="25732"/>
    <cellStyle name="Normal 2 3 5 11 3 2" xfId="25733"/>
    <cellStyle name="Normal 2 3 5 11 3 3" xfId="25734"/>
    <cellStyle name="Normal 2 3 5 11 3 4" xfId="25735"/>
    <cellStyle name="Normal 2 3 5 11 3 5" xfId="25736"/>
    <cellStyle name="Normal 2 3 5 11 4" xfId="25737"/>
    <cellStyle name="Normal 2 3 5 11 4 2" xfId="25738"/>
    <cellStyle name="Normal 2 3 5 11 4 3" xfId="25739"/>
    <cellStyle name="Normal 2 3 5 11 4 4" xfId="25740"/>
    <cellStyle name="Normal 2 3 5 11 4 5" xfId="25741"/>
    <cellStyle name="Normal 2 3 5 11 5" xfId="25742"/>
    <cellStyle name="Normal 2 3 5 11 5 2" xfId="25743"/>
    <cellStyle name="Normal 2 3 5 11 5 3" xfId="25744"/>
    <cellStyle name="Normal 2 3 5 11 5 4" xfId="25745"/>
    <cellStyle name="Normal 2 3 5 11 5 5" xfId="25746"/>
    <cellStyle name="Normal 2 3 5 11 6" xfId="25747"/>
    <cellStyle name="Normal 2 3 5 11 6 2" xfId="25748"/>
    <cellStyle name="Normal 2 3 5 11 6 3" xfId="25749"/>
    <cellStyle name="Normal 2 3 5 11 6 4" xfId="25750"/>
    <cellStyle name="Normal 2 3 5 11 6 5" xfId="25751"/>
    <cellStyle name="Normal 2 3 5 11 7" xfId="25752"/>
    <cellStyle name="Normal 2 3 5 11 7 2" xfId="25753"/>
    <cellStyle name="Normal 2 3 5 11 7 3" xfId="25754"/>
    <cellStyle name="Normal 2 3 5 11 7 4" xfId="25755"/>
    <cellStyle name="Normal 2 3 5 11 7 5" xfId="25756"/>
    <cellStyle name="Normal 2 3 5 11 8" xfId="25757"/>
    <cellStyle name="Normal 2 3 5 11 8 2" xfId="25758"/>
    <cellStyle name="Normal 2 3 5 11 8 3" xfId="25759"/>
    <cellStyle name="Normal 2 3 5 11 8 4" xfId="25760"/>
    <cellStyle name="Normal 2 3 5 11 8 5" xfId="25761"/>
    <cellStyle name="Normal 2 3 5 11 9" xfId="25762"/>
    <cellStyle name="Normal 2 3 5 12" xfId="25763"/>
    <cellStyle name="Normal 2 3 5 12 10" xfId="25764"/>
    <cellStyle name="Normal 2 3 5 12 11" xfId="25765"/>
    <cellStyle name="Normal 2 3 5 12 12" xfId="25766"/>
    <cellStyle name="Normal 2 3 5 12 13" xfId="25767"/>
    <cellStyle name="Normal 2 3 5 12 14" xfId="25768"/>
    <cellStyle name="Normal 2 3 5 12 2" xfId="25769"/>
    <cellStyle name="Normal 2 3 5 12 2 2" xfId="25770"/>
    <cellStyle name="Normal 2 3 5 12 2 3" xfId="25771"/>
    <cellStyle name="Normal 2 3 5 12 2 4" xfId="25772"/>
    <cellStyle name="Normal 2 3 5 12 2 5" xfId="25773"/>
    <cellStyle name="Normal 2 3 5 12 3" xfId="25774"/>
    <cellStyle name="Normal 2 3 5 12 3 2" xfId="25775"/>
    <cellStyle name="Normal 2 3 5 12 3 3" xfId="25776"/>
    <cellStyle name="Normal 2 3 5 12 3 4" xfId="25777"/>
    <cellStyle name="Normal 2 3 5 12 3 5" xfId="25778"/>
    <cellStyle name="Normal 2 3 5 12 4" xfId="25779"/>
    <cellStyle name="Normal 2 3 5 12 4 2" xfId="25780"/>
    <cellStyle name="Normal 2 3 5 12 4 3" xfId="25781"/>
    <cellStyle name="Normal 2 3 5 12 4 4" xfId="25782"/>
    <cellStyle name="Normal 2 3 5 12 4 5" xfId="25783"/>
    <cellStyle name="Normal 2 3 5 12 5" xfId="25784"/>
    <cellStyle name="Normal 2 3 5 12 5 2" xfId="25785"/>
    <cellStyle name="Normal 2 3 5 12 5 3" xfId="25786"/>
    <cellStyle name="Normal 2 3 5 12 5 4" xfId="25787"/>
    <cellStyle name="Normal 2 3 5 12 5 5" xfId="25788"/>
    <cellStyle name="Normal 2 3 5 12 6" xfId="25789"/>
    <cellStyle name="Normal 2 3 5 12 6 2" xfId="25790"/>
    <cellStyle name="Normal 2 3 5 12 6 3" xfId="25791"/>
    <cellStyle name="Normal 2 3 5 12 6 4" xfId="25792"/>
    <cellStyle name="Normal 2 3 5 12 6 5" xfId="25793"/>
    <cellStyle name="Normal 2 3 5 12 7" xfId="25794"/>
    <cellStyle name="Normal 2 3 5 12 7 2" xfId="25795"/>
    <cellStyle name="Normal 2 3 5 12 7 3" xfId="25796"/>
    <cellStyle name="Normal 2 3 5 12 7 4" xfId="25797"/>
    <cellStyle name="Normal 2 3 5 12 7 5" xfId="25798"/>
    <cellStyle name="Normal 2 3 5 12 8" xfId="25799"/>
    <cellStyle name="Normal 2 3 5 12 8 2" xfId="25800"/>
    <cellStyle name="Normal 2 3 5 12 8 3" xfId="25801"/>
    <cellStyle name="Normal 2 3 5 12 8 4" xfId="25802"/>
    <cellStyle name="Normal 2 3 5 12 8 5" xfId="25803"/>
    <cellStyle name="Normal 2 3 5 12 9" xfId="25804"/>
    <cellStyle name="Normal 2 3 5 13" xfId="25805"/>
    <cellStyle name="Normal 2 3 5 13 10" xfId="25806"/>
    <cellStyle name="Normal 2 3 5 13 11" xfId="25807"/>
    <cellStyle name="Normal 2 3 5 13 12" xfId="25808"/>
    <cellStyle name="Normal 2 3 5 13 13" xfId="25809"/>
    <cellStyle name="Normal 2 3 5 13 14" xfId="25810"/>
    <cellStyle name="Normal 2 3 5 13 2" xfId="25811"/>
    <cellStyle name="Normal 2 3 5 13 2 2" xfId="25812"/>
    <cellStyle name="Normal 2 3 5 13 2 3" xfId="25813"/>
    <cellStyle name="Normal 2 3 5 13 2 4" xfId="25814"/>
    <cellStyle name="Normal 2 3 5 13 2 5" xfId="25815"/>
    <cellStyle name="Normal 2 3 5 13 3" xfId="25816"/>
    <cellStyle name="Normal 2 3 5 13 3 2" xfId="25817"/>
    <cellStyle name="Normal 2 3 5 13 3 3" xfId="25818"/>
    <cellStyle name="Normal 2 3 5 13 3 4" xfId="25819"/>
    <cellStyle name="Normal 2 3 5 13 3 5" xfId="25820"/>
    <cellStyle name="Normal 2 3 5 13 4" xfId="25821"/>
    <cellStyle name="Normal 2 3 5 13 4 2" xfId="25822"/>
    <cellStyle name="Normal 2 3 5 13 4 3" xfId="25823"/>
    <cellStyle name="Normal 2 3 5 13 4 4" xfId="25824"/>
    <cellStyle name="Normal 2 3 5 13 4 5" xfId="25825"/>
    <cellStyle name="Normal 2 3 5 13 5" xfId="25826"/>
    <cellStyle name="Normal 2 3 5 13 5 2" xfId="25827"/>
    <cellStyle name="Normal 2 3 5 13 5 3" xfId="25828"/>
    <cellStyle name="Normal 2 3 5 13 5 4" xfId="25829"/>
    <cellStyle name="Normal 2 3 5 13 5 5" xfId="25830"/>
    <cellStyle name="Normal 2 3 5 13 6" xfId="25831"/>
    <cellStyle name="Normal 2 3 5 13 6 2" xfId="25832"/>
    <cellStyle name="Normal 2 3 5 13 6 3" xfId="25833"/>
    <cellStyle name="Normal 2 3 5 13 6 4" xfId="25834"/>
    <cellStyle name="Normal 2 3 5 13 6 5" xfId="25835"/>
    <cellStyle name="Normal 2 3 5 13 7" xfId="25836"/>
    <cellStyle name="Normal 2 3 5 13 7 2" xfId="25837"/>
    <cellStyle name="Normal 2 3 5 13 7 3" xfId="25838"/>
    <cellStyle name="Normal 2 3 5 13 7 4" xfId="25839"/>
    <cellStyle name="Normal 2 3 5 13 7 5" xfId="25840"/>
    <cellStyle name="Normal 2 3 5 13 8" xfId="25841"/>
    <cellStyle name="Normal 2 3 5 13 8 2" xfId="25842"/>
    <cellStyle name="Normal 2 3 5 13 8 3" xfId="25843"/>
    <cellStyle name="Normal 2 3 5 13 8 4" xfId="25844"/>
    <cellStyle name="Normal 2 3 5 13 8 5" xfId="25845"/>
    <cellStyle name="Normal 2 3 5 13 9" xfId="25846"/>
    <cellStyle name="Normal 2 3 5 14" xfId="25847"/>
    <cellStyle name="Normal 2 3 5 14 10" xfId="25848"/>
    <cellStyle name="Normal 2 3 5 14 11" xfId="25849"/>
    <cellStyle name="Normal 2 3 5 14 12" xfId="25850"/>
    <cellStyle name="Normal 2 3 5 14 13" xfId="25851"/>
    <cellStyle name="Normal 2 3 5 14 14" xfId="25852"/>
    <cellStyle name="Normal 2 3 5 14 2" xfId="25853"/>
    <cellStyle name="Normal 2 3 5 14 2 2" xfId="25854"/>
    <cellStyle name="Normal 2 3 5 14 2 3" xfId="25855"/>
    <cellStyle name="Normal 2 3 5 14 2 4" xfId="25856"/>
    <cellStyle name="Normal 2 3 5 14 2 5" xfId="25857"/>
    <cellStyle name="Normal 2 3 5 14 3" xfId="25858"/>
    <cellStyle name="Normal 2 3 5 14 3 2" xfId="25859"/>
    <cellStyle name="Normal 2 3 5 14 3 3" xfId="25860"/>
    <cellStyle name="Normal 2 3 5 14 3 4" xfId="25861"/>
    <cellStyle name="Normal 2 3 5 14 3 5" xfId="25862"/>
    <cellStyle name="Normal 2 3 5 14 4" xfId="25863"/>
    <cellStyle name="Normal 2 3 5 14 4 2" xfId="25864"/>
    <cellStyle name="Normal 2 3 5 14 4 3" xfId="25865"/>
    <cellStyle name="Normal 2 3 5 14 4 4" xfId="25866"/>
    <cellStyle name="Normal 2 3 5 14 4 5" xfId="25867"/>
    <cellStyle name="Normal 2 3 5 14 5" xfId="25868"/>
    <cellStyle name="Normal 2 3 5 14 5 2" xfId="25869"/>
    <cellStyle name="Normal 2 3 5 14 5 3" xfId="25870"/>
    <cellStyle name="Normal 2 3 5 14 5 4" xfId="25871"/>
    <cellStyle name="Normal 2 3 5 14 5 5" xfId="25872"/>
    <cellStyle name="Normal 2 3 5 14 6" xfId="25873"/>
    <cellStyle name="Normal 2 3 5 14 6 2" xfId="25874"/>
    <cellStyle name="Normal 2 3 5 14 6 3" xfId="25875"/>
    <cellStyle name="Normal 2 3 5 14 6 4" xfId="25876"/>
    <cellStyle name="Normal 2 3 5 14 6 5" xfId="25877"/>
    <cellStyle name="Normal 2 3 5 14 7" xfId="25878"/>
    <cellStyle name="Normal 2 3 5 14 7 2" xfId="25879"/>
    <cellStyle name="Normal 2 3 5 14 7 3" xfId="25880"/>
    <cellStyle name="Normal 2 3 5 14 7 4" xfId="25881"/>
    <cellStyle name="Normal 2 3 5 14 7 5" xfId="25882"/>
    <cellStyle name="Normal 2 3 5 14 8" xfId="25883"/>
    <cellStyle name="Normal 2 3 5 14 8 2" xfId="25884"/>
    <cellStyle name="Normal 2 3 5 14 8 3" xfId="25885"/>
    <cellStyle name="Normal 2 3 5 14 8 4" xfId="25886"/>
    <cellStyle name="Normal 2 3 5 14 8 5" xfId="25887"/>
    <cellStyle name="Normal 2 3 5 14 9" xfId="25888"/>
    <cellStyle name="Normal 2 3 5 15" xfId="25889"/>
    <cellStyle name="Normal 2 3 5 15 10" xfId="25890"/>
    <cellStyle name="Normal 2 3 5 15 11" xfId="25891"/>
    <cellStyle name="Normal 2 3 5 15 12" xfId="25892"/>
    <cellStyle name="Normal 2 3 5 15 13" xfId="25893"/>
    <cellStyle name="Normal 2 3 5 15 14" xfId="25894"/>
    <cellStyle name="Normal 2 3 5 15 2" xfId="25895"/>
    <cellStyle name="Normal 2 3 5 15 2 2" xfId="25896"/>
    <cellStyle name="Normal 2 3 5 15 2 3" xfId="25897"/>
    <cellStyle name="Normal 2 3 5 15 2 4" xfId="25898"/>
    <cellStyle name="Normal 2 3 5 15 2 5" xfId="25899"/>
    <cellStyle name="Normal 2 3 5 15 3" xfId="25900"/>
    <cellStyle name="Normal 2 3 5 15 3 2" xfId="25901"/>
    <cellStyle name="Normal 2 3 5 15 3 3" xfId="25902"/>
    <cellStyle name="Normal 2 3 5 15 3 4" xfId="25903"/>
    <cellStyle name="Normal 2 3 5 15 3 5" xfId="25904"/>
    <cellStyle name="Normal 2 3 5 15 4" xfId="25905"/>
    <cellStyle name="Normal 2 3 5 15 4 2" xfId="25906"/>
    <cellStyle name="Normal 2 3 5 15 4 3" xfId="25907"/>
    <cellStyle name="Normal 2 3 5 15 4 4" xfId="25908"/>
    <cellStyle name="Normal 2 3 5 15 4 5" xfId="25909"/>
    <cellStyle name="Normal 2 3 5 15 5" xfId="25910"/>
    <cellStyle name="Normal 2 3 5 15 5 2" xfId="25911"/>
    <cellStyle name="Normal 2 3 5 15 5 3" xfId="25912"/>
    <cellStyle name="Normal 2 3 5 15 5 4" xfId="25913"/>
    <cellStyle name="Normal 2 3 5 15 5 5" xfId="25914"/>
    <cellStyle name="Normal 2 3 5 15 6" xfId="25915"/>
    <cellStyle name="Normal 2 3 5 15 6 2" xfId="25916"/>
    <cellStyle name="Normal 2 3 5 15 6 3" xfId="25917"/>
    <cellStyle name="Normal 2 3 5 15 6 4" xfId="25918"/>
    <cellStyle name="Normal 2 3 5 15 6 5" xfId="25919"/>
    <cellStyle name="Normal 2 3 5 15 7" xfId="25920"/>
    <cellStyle name="Normal 2 3 5 15 7 2" xfId="25921"/>
    <cellStyle name="Normal 2 3 5 15 7 3" xfId="25922"/>
    <cellStyle name="Normal 2 3 5 15 7 4" xfId="25923"/>
    <cellStyle name="Normal 2 3 5 15 7 5" xfId="25924"/>
    <cellStyle name="Normal 2 3 5 15 8" xfId="25925"/>
    <cellStyle name="Normal 2 3 5 15 8 2" xfId="25926"/>
    <cellStyle name="Normal 2 3 5 15 8 3" xfId="25927"/>
    <cellStyle name="Normal 2 3 5 15 8 4" xfId="25928"/>
    <cellStyle name="Normal 2 3 5 15 8 5" xfId="25929"/>
    <cellStyle name="Normal 2 3 5 15 9" xfId="25930"/>
    <cellStyle name="Normal 2 3 5 16" xfId="25931"/>
    <cellStyle name="Normal 2 3 5 16 10" xfId="25932"/>
    <cellStyle name="Normal 2 3 5 16 11" xfId="25933"/>
    <cellStyle name="Normal 2 3 5 16 12" xfId="25934"/>
    <cellStyle name="Normal 2 3 5 16 13" xfId="25935"/>
    <cellStyle name="Normal 2 3 5 16 14" xfId="25936"/>
    <cellStyle name="Normal 2 3 5 16 2" xfId="25937"/>
    <cellStyle name="Normal 2 3 5 16 2 2" xfId="25938"/>
    <cellStyle name="Normal 2 3 5 16 2 3" xfId="25939"/>
    <cellStyle name="Normal 2 3 5 16 2 4" xfId="25940"/>
    <cellStyle name="Normal 2 3 5 16 2 5" xfId="25941"/>
    <cellStyle name="Normal 2 3 5 16 3" xfId="25942"/>
    <cellStyle name="Normal 2 3 5 16 3 2" xfId="25943"/>
    <cellStyle name="Normal 2 3 5 16 3 3" xfId="25944"/>
    <cellStyle name="Normal 2 3 5 16 3 4" xfId="25945"/>
    <cellStyle name="Normal 2 3 5 16 3 5" xfId="25946"/>
    <cellStyle name="Normal 2 3 5 16 4" xfId="25947"/>
    <cellStyle name="Normal 2 3 5 16 4 2" xfId="25948"/>
    <cellStyle name="Normal 2 3 5 16 4 3" xfId="25949"/>
    <cellStyle name="Normal 2 3 5 16 4 4" xfId="25950"/>
    <cellStyle name="Normal 2 3 5 16 4 5" xfId="25951"/>
    <cellStyle name="Normal 2 3 5 16 5" xfId="25952"/>
    <cellStyle name="Normal 2 3 5 16 5 2" xfId="25953"/>
    <cellStyle name="Normal 2 3 5 16 5 3" xfId="25954"/>
    <cellStyle name="Normal 2 3 5 16 5 4" xfId="25955"/>
    <cellStyle name="Normal 2 3 5 16 5 5" xfId="25956"/>
    <cellStyle name="Normal 2 3 5 16 6" xfId="25957"/>
    <cellStyle name="Normal 2 3 5 16 6 2" xfId="25958"/>
    <cellStyle name="Normal 2 3 5 16 6 3" xfId="25959"/>
    <cellStyle name="Normal 2 3 5 16 6 4" xfId="25960"/>
    <cellStyle name="Normal 2 3 5 16 6 5" xfId="25961"/>
    <cellStyle name="Normal 2 3 5 16 7" xfId="25962"/>
    <cellStyle name="Normal 2 3 5 16 7 2" xfId="25963"/>
    <cellStyle name="Normal 2 3 5 16 7 3" xfId="25964"/>
    <cellStyle name="Normal 2 3 5 16 7 4" xfId="25965"/>
    <cellStyle name="Normal 2 3 5 16 7 5" xfId="25966"/>
    <cellStyle name="Normal 2 3 5 16 8" xfId="25967"/>
    <cellStyle name="Normal 2 3 5 16 8 2" xfId="25968"/>
    <cellStyle name="Normal 2 3 5 16 8 3" xfId="25969"/>
    <cellStyle name="Normal 2 3 5 16 8 4" xfId="25970"/>
    <cellStyle name="Normal 2 3 5 16 8 5" xfId="25971"/>
    <cellStyle name="Normal 2 3 5 16 9" xfId="25972"/>
    <cellStyle name="Normal 2 3 5 17" xfId="25973"/>
    <cellStyle name="Normal 2 3 5 17 10" xfId="25974"/>
    <cellStyle name="Normal 2 3 5 17 11" xfId="25975"/>
    <cellStyle name="Normal 2 3 5 17 12" xfId="25976"/>
    <cellStyle name="Normal 2 3 5 17 13" xfId="25977"/>
    <cellStyle name="Normal 2 3 5 17 14" xfId="25978"/>
    <cellStyle name="Normal 2 3 5 17 2" xfId="25979"/>
    <cellStyle name="Normal 2 3 5 17 2 2" xfId="25980"/>
    <cellStyle name="Normal 2 3 5 17 2 3" xfId="25981"/>
    <cellStyle name="Normal 2 3 5 17 2 4" xfId="25982"/>
    <cellStyle name="Normal 2 3 5 17 2 5" xfId="25983"/>
    <cellStyle name="Normal 2 3 5 17 3" xfId="25984"/>
    <cellStyle name="Normal 2 3 5 17 3 2" xfId="25985"/>
    <cellStyle name="Normal 2 3 5 17 3 3" xfId="25986"/>
    <cellStyle name="Normal 2 3 5 17 3 4" xfId="25987"/>
    <cellStyle name="Normal 2 3 5 17 3 5" xfId="25988"/>
    <cellStyle name="Normal 2 3 5 17 4" xfId="25989"/>
    <cellStyle name="Normal 2 3 5 17 4 2" xfId="25990"/>
    <cellStyle name="Normal 2 3 5 17 4 3" xfId="25991"/>
    <cellStyle name="Normal 2 3 5 17 4 4" xfId="25992"/>
    <cellStyle name="Normal 2 3 5 17 4 5" xfId="25993"/>
    <cellStyle name="Normal 2 3 5 17 5" xfId="25994"/>
    <cellStyle name="Normal 2 3 5 17 5 2" xfId="25995"/>
    <cellStyle name="Normal 2 3 5 17 5 3" xfId="25996"/>
    <cellStyle name="Normal 2 3 5 17 5 4" xfId="25997"/>
    <cellStyle name="Normal 2 3 5 17 5 5" xfId="25998"/>
    <cellStyle name="Normal 2 3 5 17 6" xfId="25999"/>
    <cellStyle name="Normal 2 3 5 17 6 2" xfId="26000"/>
    <cellStyle name="Normal 2 3 5 17 6 3" xfId="26001"/>
    <cellStyle name="Normal 2 3 5 17 6 4" xfId="26002"/>
    <cellStyle name="Normal 2 3 5 17 6 5" xfId="26003"/>
    <cellStyle name="Normal 2 3 5 17 7" xfId="26004"/>
    <cellStyle name="Normal 2 3 5 17 7 2" xfId="26005"/>
    <cellStyle name="Normal 2 3 5 17 7 3" xfId="26006"/>
    <cellStyle name="Normal 2 3 5 17 7 4" xfId="26007"/>
    <cellStyle name="Normal 2 3 5 17 7 5" xfId="26008"/>
    <cellStyle name="Normal 2 3 5 17 8" xfId="26009"/>
    <cellStyle name="Normal 2 3 5 17 8 2" xfId="26010"/>
    <cellStyle name="Normal 2 3 5 17 8 3" xfId="26011"/>
    <cellStyle name="Normal 2 3 5 17 8 4" xfId="26012"/>
    <cellStyle name="Normal 2 3 5 17 8 5" xfId="26013"/>
    <cellStyle name="Normal 2 3 5 17 9" xfId="26014"/>
    <cellStyle name="Normal 2 3 5 18" xfId="26015"/>
    <cellStyle name="Normal 2 3 5 18 10" xfId="26016"/>
    <cellStyle name="Normal 2 3 5 18 11" xfId="26017"/>
    <cellStyle name="Normal 2 3 5 18 12" xfId="26018"/>
    <cellStyle name="Normal 2 3 5 18 13" xfId="26019"/>
    <cellStyle name="Normal 2 3 5 18 14" xfId="26020"/>
    <cellStyle name="Normal 2 3 5 18 2" xfId="26021"/>
    <cellStyle name="Normal 2 3 5 18 2 2" xfId="26022"/>
    <cellStyle name="Normal 2 3 5 18 2 3" xfId="26023"/>
    <cellStyle name="Normal 2 3 5 18 2 4" xfId="26024"/>
    <cellStyle name="Normal 2 3 5 18 2 5" xfId="26025"/>
    <cellStyle name="Normal 2 3 5 18 3" xfId="26026"/>
    <cellStyle name="Normal 2 3 5 18 3 2" xfId="26027"/>
    <cellStyle name="Normal 2 3 5 18 3 3" xfId="26028"/>
    <cellStyle name="Normal 2 3 5 18 3 4" xfId="26029"/>
    <cellStyle name="Normal 2 3 5 18 3 5" xfId="26030"/>
    <cellStyle name="Normal 2 3 5 18 4" xfId="26031"/>
    <cellStyle name="Normal 2 3 5 18 4 2" xfId="26032"/>
    <cellStyle name="Normal 2 3 5 18 4 3" xfId="26033"/>
    <cellStyle name="Normal 2 3 5 18 4 4" xfId="26034"/>
    <cellStyle name="Normal 2 3 5 18 4 5" xfId="26035"/>
    <cellStyle name="Normal 2 3 5 18 5" xfId="26036"/>
    <cellStyle name="Normal 2 3 5 18 5 2" xfId="26037"/>
    <cellStyle name="Normal 2 3 5 18 5 3" xfId="26038"/>
    <cellStyle name="Normal 2 3 5 18 5 4" xfId="26039"/>
    <cellStyle name="Normal 2 3 5 18 5 5" xfId="26040"/>
    <cellStyle name="Normal 2 3 5 18 6" xfId="26041"/>
    <cellStyle name="Normal 2 3 5 18 6 2" xfId="26042"/>
    <cellStyle name="Normal 2 3 5 18 6 3" xfId="26043"/>
    <cellStyle name="Normal 2 3 5 18 6 4" xfId="26044"/>
    <cellStyle name="Normal 2 3 5 18 6 5" xfId="26045"/>
    <cellStyle name="Normal 2 3 5 18 7" xfId="26046"/>
    <cellStyle name="Normal 2 3 5 18 7 2" xfId="26047"/>
    <cellStyle name="Normal 2 3 5 18 7 3" xfId="26048"/>
    <cellStyle name="Normal 2 3 5 18 7 4" xfId="26049"/>
    <cellStyle name="Normal 2 3 5 18 7 5" xfId="26050"/>
    <cellStyle name="Normal 2 3 5 18 8" xfId="26051"/>
    <cellStyle name="Normal 2 3 5 18 8 2" xfId="26052"/>
    <cellStyle name="Normal 2 3 5 18 8 3" xfId="26053"/>
    <cellStyle name="Normal 2 3 5 18 8 4" xfId="26054"/>
    <cellStyle name="Normal 2 3 5 18 8 5" xfId="26055"/>
    <cellStyle name="Normal 2 3 5 18 9" xfId="26056"/>
    <cellStyle name="Normal 2 3 5 19" xfId="26057"/>
    <cellStyle name="Normal 2 3 5 19 10" xfId="26058"/>
    <cellStyle name="Normal 2 3 5 19 11" xfId="26059"/>
    <cellStyle name="Normal 2 3 5 19 12" xfId="26060"/>
    <cellStyle name="Normal 2 3 5 19 13" xfId="26061"/>
    <cellStyle name="Normal 2 3 5 19 14" xfId="26062"/>
    <cellStyle name="Normal 2 3 5 19 2" xfId="26063"/>
    <cellStyle name="Normal 2 3 5 19 2 2" xfId="26064"/>
    <cellStyle name="Normal 2 3 5 19 2 3" xfId="26065"/>
    <cellStyle name="Normal 2 3 5 19 2 4" xfId="26066"/>
    <cellStyle name="Normal 2 3 5 19 2 5" xfId="26067"/>
    <cellStyle name="Normal 2 3 5 19 3" xfId="26068"/>
    <cellStyle name="Normal 2 3 5 19 3 2" xfId="26069"/>
    <cellStyle name="Normal 2 3 5 19 3 3" xfId="26070"/>
    <cellStyle name="Normal 2 3 5 19 3 4" xfId="26071"/>
    <cellStyle name="Normal 2 3 5 19 3 5" xfId="26072"/>
    <cellStyle name="Normal 2 3 5 19 4" xfId="26073"/>
    <cellStyle name="Normal 2 3 5 19 4 2" xfId="26074"/>
    <cellStyle name="Normal 2 3 5 19 4 3" xfId="26075"/>
    <cellStyle name="Normal 2 3 5 19 4 4" xfId="26076"/>
    <cellStyle name="Normal 2 3 5 19 4 5" xfId="26077"/>
    <cellStyle name="Normal 2 3 5 19 5" xfId="26078"/>
    <cellStyle name="Normal 2 3 5 19 5 2" xfId="26079"/>
    <cellStyle name="Normal 2 3 5 19 5 3" xfId="26080"/>
    <cellStyle name="Normal 2 3 5 19 5 4" xfId="26081"/>
    <cellStyle name="Normal 2 3 5 19 5 5" xfId="26082"/>
    <cellStyle name="Normal 2 3 5 19 6" xfId="26083"/>
    <cellStyle name="Normal 2 3 5 19 6 2" xfId="26084"/>
    <cellStyle name="Normal 2 3 5 19 6 3" xfId="26085"/>
    <cellStyle name="Normal 2 3 5 19 6 4" xfId="26086"/>
    <cellStyle name="Normal 2 3 5 19 6 5" xfId="26087"/>
    <cellStyle name="Normal 2 3 5 19 7" xfId="26088"/>
    <cellStyle name="Normal 2 3 5 19 7 2" xfId="26089"/>
    <cellStyle name="Normal 2 3 5 19 7 3" xfId="26090"/>
    <cellStyle name="Normal 2 3 5 19 7 4" xfId="26091"/>
    <cellStyle name="Normal 2 3 5 19 7 5" xfId="26092"/>
    <cellStyle name="Normal 2 3 5 19 8" xfId="26093"/>
    <cellStyle name="Normal 2 3 5 19 8 2" xfId="26094"/>
    <cellStyle name="Normal 2 3 5 19 8 3" xfId="26095"/>
    <cellStyle name="Normal 2 3 5 19 8 4" xfId="26096"/>
    <cellStyle name="Normal 2 3 5 19 8 5" xfId="26097"/>
    <cellStyle name="Normal 2 3 5 19 9" xfId="26098"/>
    <cellStyle name="Normal 2 3 5 2" xfId="26099"/>
    <cellStyle name="Normal 2 3 5 2 10" xfId="26100"/>
    <cellStyle name="Normal 2 3 5 2 11" xfId="26101"/>
    <cellStyle name="Normal 2 3 5 2 12" xfId="26102"/>
    <cellStyle name="Normal 2 3 5 2 13" xfId="26103"/>
    <cellStyle name="Normal 2 3 5 2 14" xfId="26104"/>
    <cellStyle name="Normal 2 3 5 2 2" xfId="26105"/>
    <cellStyle name="Normal 2 3 5 2 2 2" xfId="26106"/>
    <cellStyle name="Normal 2 3 5 2 2 3" xfId="26107"/>
    <cellStyle name="Normal 2 3 5 2 2 4" xfId="26108"/>
    <cellStyle name="Normal 2 3 5 2 2 5" xfId="26109"/>
    <cellStyle name="Normal 2 3 5 2 3" xfId="26110"/>
    <cellStyle name="Normal 2 3 5 2 3 2" xfId="26111"/>
    <cellStyle name="Normal 2 3 5 2 3 3" xfId="26112"/>
    <cellStyle name="Normal 2 3 5 2 3 4" xfId="26113"/>
    <cellStyle name="Normal 2 3 5 2 3 5" xfId="26114"/>
    <cellStyle name="Normal 2 3 5 2 4" xfId="26115"/>
    <cellStyle name="Normal 2 3 5 2 4 2" xfId="26116"/>
    <cellStyle name="Normal 2 3 5 2 4 3" xfId="26117"/>
    <cellStyle name="Normal 2 3 5 2 4 4" xfId="26118"/>
    <cellStyle name="Normal 2 3 5 2 4 5" xfId="26119"/>
    <cellStyle name="Normal 2 3 5 2 5" xfId="26120"/>
    <cellStyle name="Normal 2 3 5 2 5 2" xfId="26121"/>
    <cellStyle name="Normal 2 3 5 2 5 3" xfId="26122"/>
    <cellStyle name="Normal 2 3 5 2 5 4" xfId="26123"/>
    <cellStyle name="Normal 2 3 5 2 5 5" xfId="26124"/>
    <cellStyle name="Normal 2 3 5 2 6" xfId="26125"/>
    <cellStyle name="Normal 2 3 5 2 6 2" xfId="26126"/>
    <cellStyle name="Normal 2 3 5 2 6 3" xfId="26127"/>
    <cellStyle name="Normal 2 3 5 2 6 4" xfId="26128"/>
    <cellStyle name="Normal 2 3 5 2 6 5" xfId="26129"/>
    <cellStyle name="Normal 2 3 5 2 7" xfId="26130"/>
    <cellStyle name="Normal 2 3 5 2 7 2" xfId="26131"/>
    <cellStyle name="Normal 2 3 5 2 7 3" xfId="26132"/>
    <cellStyle name="Normal 2 3 5 2 7 4" xfId="26133"/>
    <cellStyle name="Normal 2 3 5 2 7 5" xfId="26134"/>
    <cellStyle name="Normal 2 3 5 2 8" xfId="26135"/>
    <cellStyle name="Normal 2 3 5 2 8 2" xfId="26136"/>
    <cellStyle name="Normal 2 3 5 2 8 3" xfId="26137"/>
    <cellStyle name="Normal 2 3 5 2 8 4" xfId="26138"/>
    <cellStyle name="Normal 2 3 5 2 8 5" xfId="26139"/>
    <cellStyle name="Normal 2 3 5 2 9" xfId="26140"/>
    <cellStyle name="Normal 2 3 5 20" xfId="26141"/>
    <cellStyle name="Normal 2 3 5 20 2" xfId="26142"/>
    <cellStyle name="Normal 2 3 5 20 3" xfId="26143"/>
    <cellStyle name="Normal 2 3 5 20 4" xfId="26144"/>
    <cellStyle name="Normal 2 3 5 20 5" xfId="26145"/>
    <cellStyle name="Normal 2 3 5 21" xfId="26146"/>
    <cellStyle name="Normal 2 3 5 21 2" xfId="26147"/>
    <cellStyle name="Normal 2 3 5 21 3" xfId="26148"/>
    <cellStyle name="Normal 2 3 5 21 4" xfId="26149"/>
    <cellStyle name="Normal 2 3 5 21 5" xfId="26150"/>
    <cellStyle name="Normal 2 3 5 22" xfId="26151"/>
    <cellStyle name="Normal 2 3 5 22 2" xfId="26152"/>
    <cellStyle name="Normal 2 3 5 22 3" xfId="26153"/>
    <cellStyle name="Normal 2 3 5 22 4" xfId="26154"/>
    <cellStyle name="Normal 2 3 5 22 5" xfId="26155"/>
    <cellStyle name="Normal 2 3 5 23" xfId="26156"/>
    <cellStyle name="Normal 2 3 5 23 2" xfId="26157"/>
    <cellStyle name="Normal 2 3 5 23 3" xfId="26158"/>
    <cellStyle name="Normal 2 3 5 23 4" xfId="26159"/>
    <cellStyle name="Normal 2 3 5 23 5" xfId="26160"/>
    <cellStyle name="Normal 2 3 5 24" xfId="26161"/>
    <cellStyle name="Normal 2 3 5 24 2" xfId="26162"/>
    <cellStyle name="Normal 2 3 5 24 3" xfId="26163"/>
    <cellStyle name="Normal 2 3 5 24 4" xfId="26164"/>
    <cellStyle name="Normal 2 3 5 24 5" xfId="26165"/>
    <cellStyle name="Normal 2 3 5 25" xfId="26166"/>
    <cellStyle name="Normal 2 3 5 25 2" xfId="26167"/>
    <cellStyle name="Normal 2 3 5 25 3" xfId="26168"/>
    <cellStyle name="Normal 2 3 5 25 4" xfId="26169"/>
    <cellStyle name="Normal 2 3 5 25 5" xfId="26170"/>
    <cellStyle name="Normal 2 3 5 26" xfId="26171"/>
    <cellStyle name="Normal 2 3 5 26 2" xfId="26172"/>
    <cellStyle name="Normal 2 3 5 26 3" xfId="26173"/>
    <cellStyle name="Normal 2 3 5 26 4" xfId="26174"/>
    <cellStyle name="Normal 2 3 5 26 5" xfId="26175"/>
    <cellStyle name="Normal 2 3 5 27" xfId="26176"/>
    <cellStyle name="Normal 2 3 5 28" xfId="26177"/>
    <cellStyle name="Normal 2 3 5 29" xfId="26178"/>
    <cellStyle name="Normal 2 3 5 3" xfId="26179"/>
    <cellStyle name="Normal 2 3 5 3 10" xfId="26180"/>
    <cellStyle name="Normal 2 3 5 3 11" xfId="26181"/>
    <cellStyle name="Normal 2 3 5 3 12" xfId="26182"/>
    <cellStyle name="Normal 2 3 5 3 13" xfId="26183"/>
    <cellStyle name="Normal 2 3 5 3 14" xfId="26184"/>
    <cellStyle name="Normal 2 3 5 3 2" xfId="26185"/>
    <cellStyle name="Normal 2 3 5 3 2 2" xfId="26186"/>
    <cellStyle name="Normal 2 3 5 3 2 3" xfId="26187"/>
    <cellStyle name="Normal 2 3 5 3 2 4" xfId="26188"/>
    <cellStyle name="Normal 2 3 5 3 2 5" xfId="26189"/>
    <cellStyle name="Normal 2 3 5 3 3" xfId="26190"/>
    <cellStyle name="Normal 2 3 5 3 3 2" xfId="26191"/>
    <cellStyle name="Normal 2 3 5 3 3 3" xfId="26192"/>
    <cellStyle name="Normal 2 3 5 3 3 4" xfId="26193"/>
    <cellStyle name="Normal 2 3 5 3 3 5" xfId="26194"/>
    <cellStyle name="Normal 2 3 5 3 4" xfId="26195"/>
    <cellStyle name="Normal 2 3 5 3 4 2" xfId="26196"/>
    <cellStyle name="Normal 2 3 5 3 4 3" xfId="26197"/>
    <cellStyle name="Normal 2 3 5 3 4 4" xfId="26198"/>
    <cellStyle name="Normal 2 3 5 3 4 5" xfId="26199"/>
    <cellStyle name="Normal 2 3 5 3 5" xfId="26200"/>
    <cellStyle name="Normal 2 3 5 3 5 2" xfId="26201"/>
    <cellStyle name="Normal 2 3 5 3 5 3" xfId="26202"/>
    <cellStyle name="Normal 2 3 5 3 5 4" xfId="26203"/>
    <cellStyle name="Normal 2 3 5 3 5 5" xfId="26204"/>
    <cellStyle name="Normal 2 3 5 3 6" xfId="26205"/>
    <cellStyle name="Normal 2 3 5 3 6 2" xfId="26206"/>
    <cellStyle name="Normal 2 3 5 3 6 3" xfId="26207"/>
    <cellStyle name="Normal 2 3 5 3 6 4" xfId="26208"/>
    <cellStyle name="Normal 2 3 5 3 6 5" xfId="26209"/>
    <cellStyle name="Normal 2 3 5 3 7" xfId="26210"/>
    <cellStyle name="Normal 2 3 5 3 7 2" xfId="26211"/>
    <cellStyle name="Normal 2 3 5 3 7 3" xfId="26212"/>
    <cellStyle name="Normal 2 3 5 3 7 4" xfId="26213"/>
    <cellStyle name="Normal 2 3 5 3 7 5" xfId="26214"/>
    <cellStyle name="Normal 2 3 5 3 8" xfId="26215"/>
    <cellStyle name="Normal 2 3 5 3 8 2" xfId="26216"/>
    <cellStyle name="Normal 2 3 5 3 8 3" xfId="26217"/>
    <cellStyle name="Normal 2 3 5 3 8 4" xfId="26218"/>
    <cellStyle name="Normal 2 3 5 3 8 5" xfId="26219"/>
    <cellStyle name="Normal 2 3 5 3 9" xfId="26220"/>
    <cellStyle name="Normal 2 3 5 30" xfId="26221"/>
    <cellStyle name="Normal 2 3 5 31" xfId="26222"/>
    <cellStyle name="Normal 2 3 5 32" xfId="26223"/>
    <cellStyle name="Normal 2 3 5 4" xfId="26224"/>
    <cellStyle name="Normal 2 3 5 4 10" xfId="26225"/>
    <cellStyle name="Normal 2 3 5 4 11" xfId="26226"/>
    <cellStyle name="Normal 2 3 5 4 12" xfId="26227"/>
    <cellStyle name="Normal 2 3 5 4 13" xfId="26228"/>
    <cellStyle name="Normal 2 3 5 4 14" xfId="26229"/>
    <cellStyle name="Normal 2 3 5 4 2" xfId="26230"/>
    <cellStyle name="Normal 2 3 5 4 2 2" xfId="26231"/>
    <cellStyle name="Normal 2 3 5 4 2 3" xfId="26232"/>
    <cellStyle name="Normal 2 3 5 4 2 4" xfId="26233"/>
    <cellStyle name="Normal 2 3 5 4 2 5" xfId="26234"/>
    <cellStyle name="Normal 2 3 5 4 3" xfId="26235"/>
    <cellStyle name="Normal 2 3 5 4 3 2" xfId="26236"/>
    <cellStyle name="Normal 2 3 5 4 3 3" xfId="26237"/>
    <cellStyle name="Normal 2 3 5 4 3 4" xfId="26238"/>
    <cellStyle name="Normal 2 3 5 4 3 5" xfId="26239"/>
    <cellStyle name="Normal 2 3 5 4 4" xfId="26240"/>
    <cellStyle name="Normal 2 3 5 4 4 2" xfId="26241"/>
    <cellStyle name="Normal 2 3 5 4 4 3" xfId="26242"/>
    <cellStyle name="Normal 2 3 5 4 4 4" xfId="26243"/>
    <cellStyle name="Normal 2 3 5 4 4 5" xfId="26244"/>
    <cellStyle name="Normal 2 3 5 4 5" xfId="26245"/>
    <cellStyle name="Normal 2 3 5 4 5 2" xfId="26246"/>
    <cellStyle name="Normal 2 3 5 4 5 3" xfId="26247"/>
    <cellStyle name="Normal 2 3 5 4 5 4" xfId="26248"/>
    <cellStyle name="Normal 2 3 5 4 5 5" xfId="26249"/>
    <cellStyle name="Normal 2 3 5 4 6" xfId="26250"/>
    <cellStyle name="Normal 2 3 5 4 6 2" xfId="26251"/>
    <cellStyle name="Normal 2 3 5 4 6 3" xfId="26252"/>
    <cellStyle name="Normal 2 3 5 4 6 4" xfId="26253"/>
    <cellStyle name="Normal 2 3 5 4 6 5" xfId="26254"/>
    <cellStyle name="Normal 2 3 5 4 7" xfId="26255"/>
    <cellStyle name="Normal 2 3 5 4 7 2" xfId="26256"/>
    <cellStyle name="Normal 2 3 5 4 7 3" xfId="26257"/>
    <cellStyle name="Normal 2 3 5 4 7 4" xfId="26258"/>
    <cellStyle name="Normal 2 3 5 4 7 5" xfId="26259"/>
    <cellStyle name="Normal 2 3 5 4 8" xfId="26260"/>
    <cellStyle name="Normal 2 3 5 4 8 2" xfId="26261"/>
    <cellStyle name="Normal 2 3 5 4 8 3" xfId="26262"/>
    <cellStyle name="Normal 2 3 5 4 8 4" xfId="26263"/>
    <cellStyle name="Normal 2 3 5 4 8 5" xfId="26264"/>
    <cellStyle name="Normal 2 3 5 4 9" xfId="26265"/>
    <cellStyle name="Normal 2 3 5 5" xfId="26266"/>
    <cellStyle name="Normal 2 3 5 5 10" xfId="26267"/>
    <cellStyle name="Normal 2 3 5 5 11" xfId="26268"/>
    <cellStyle name="Normal 2 3 5 5 12" xfId="26269"/>
    <cellStyle name="Normal 2 3 5 5 13" xfId="26270"/>
    <cellStyle name="Normal 2 3 5 5 14" xfId="26271"/>
    <cellStyle name="Normal 2 3 5 5 2" xfId="26272"/>
    <cellStyle name="Normal 2 3 5 5 2 2" xfId="26273"/>
    <cellStyle name="Normal 2 3 5 5 2 3" xfId="26274"/>
    <cellStyle name="Normal 2 3 5 5 2 4" xfId="26275"/>
    <cellStyle name="Normal 2 3 5 5 2 5" xfId="26276"/>
    <cellStyle name="Normal 2 3 5 5 3" xfId="26277"/>
    <cellStyle name="Normal 2 3 5 5 3 2" xfId="26278"/>
    <cellStyle name="Normal 2 3 5 5 3 3" xfId="26279"/>
    <cellStyle name="Normal 2 3 5 5 3 4" xfId="26280"/>
    <cellStyle name="Normal 2 3 5 5 3 5" xfId="26281"/>
    <cellStyle name="Normal 2 3 5 5 4" xfId="26282"/>
    <cellStyle name="Normal 2 3 5 5 4 2" xfId="26283"/>
    <cellStyle name="Normal 2 3 5 5 4 3" xfId="26284"/>
    <cellStyle name="Normal 2 3 5 5 4 4" xfId="26285"/>
    <cellStyle name="Normal 2 3 5 5 4 5" xfId="26286"/>
    <cellStyle name="Normal 2 3 5 5 5" xfId="26287"/>
    <cellStyle name="Normal 2 3 5 5 5 2" xfId="26288"/>
    <cellStyle name="Normal 2 3 5 5 5 3" xfId="26289"/>
    <cellStyle name="Normal 2 3 5 5 5 4" xfId="26290"/>
    <cellStyle name="Normal 2 3 5 5 5 5" xfId="26291"/>
    <cellStyle name="Normal 2 3 5 5 6" xfId="26292"/>
    <cellStyle name="Normal 2 3 5 5 6 2" xfId="26293"/>
    <cellStyle name="Normal 2 3 5 5 6 3" xfId="26294"/>
    <cellStyle name="Normal 2 3 5 5 6 4" xfId="26295"/>
    <cellStyle name="Normal 2 3 5 5 6 5" xfId="26296"/>
    <cellStyle name="Normal 2 3 5 5 7" xfId="26297"/>
    <cellStyle name="Normal 2 3 5 5 7 2" xfId="26298"/>
    <cellStyle name="Normal 2 3 5 5 7 3" xfId="26299"/>
    <cellStyle name="Normal 2 3 5 5 7 4" xfId="26300"/>
    <cellStyle name="Normal 2 3 5 5 7 5" xfId="26301"/>
    <cellStyle name="Normal 2 3 5 5 8" xfId="26302"/>
    <cellStyle name="Normal 2 3 5 5 8 2" xfId="26303"/>
    <cellStyle name="Normal 2 3 5 5 8 3" xfId="26304"/>
    <cellStyle name="Normal 2 3 5 5 8 4" xfId="26305"/>
    <cellStyle name="Normal 2 3 5 5 8 5" xfId="26306"/>
    <cellStyle name="Normal 2 3 5 5 9" xfId="26307"/>
    <cellStyle name="Normal 2 3 5 6" xfId="26308"/>
    <cellStyle name="Normal 2 3 5 6 10" xfId="26309"/>
    <cellStyle name="Normal 2 3 5 6 11" xfId="26310"/>
    <cellStyle name="Normal 2 3 5 6 12" xfId="26311"/>
    <cellStyle name="Normal 2 3 5 6 13" xfId="26312"/>
    <cellStyle name="Normal 2 3 5 6 14" xfId="26313"/>
    <cellStyle name="Normal 2 3 5 6 2" xfId="26314"/>
    <cellStyle name="Normal 2 3 5 6 2 2" xfId="26315"/>
    <cellStyle name="Normal 2 3 5 6 2 3" xfId="26316"/>
    <cellStyle name="Normal 2 3 5 6 2 4" xfId="26317"/>
    <cellStyle name="Normal 2 3 5 6 2 5" xfId="26318"/>
    <cellStyle name="Normal 2 3 5 6 3" xfId="26319"/>
    <cellStyle name="Normal 2 3 5 6 3 2" xfId="26320"/>
    <cellStyle name="Normal 2 3 5 6 3 3" xfId="26321"/>
    <cellStyle name="Normal 2 3 5 6 3 4" xfId="26322"/>
    <cellStyle name="Normal 2 3 5 6 3 5" xfId="26323"/>
    <cellStyle name="Normal 2 3 5 6 4" xfId="26324"/>
    <cellStyle name="Normal 2 3 5 6 4 2" xfId="26325"/>
    <cellStyle name="Normal 2 3 5 6 4 3" xfId="26326"/>
    <cellStyle name="Normal 2 3 5 6 4 4" xfId="26327"/>
    <cellStyle name="Normal 2 3 5 6 4 5" xfId="26328"/>
    <cellStyle name="Normal 2 3 5 6 5" xfId="26329"/>
    <cellStyle name="Normal 2 3 5 6 5 2" xfId="26330"/>
    <cellStyle name="Normal 2 3 5 6 5 3" xfId="26331"/>
    <cellStyle name="Normal 2 3 5 6 5 4" xfId="26332"/>
    <cellStyle name="Normal 2 3 5 6 5 5" xfId="26333"/>
    <cellStyle name="Normal 2 3 5 6 6" xfId="26334"/>
    <cellStyle name="Normal 2 3 5 6 6 2" xfId="26335"/>
    <cellStyle name="Normal 2 3 5 6 6 3" xfId="26336"/>
    <cellStyle name="Normal 2 3 5 6 6 4" xfId="26337"/>
    <cellStyle name="Normal 2 3 5 6 6 5" xfId="26338"/>
    <cellStyle name="Normal 2 3 5 6 7" xfId="26339"/>
    <cellStyle name="Normal 2 3 5 6 7 2" xfId="26340"/>
    <cellStyle name="Normal 2 3 5 6 7 3" xfId="26341"/>
    <cellStyle name="Normal 2 3 5 6 7 4" xfId="26342"/>
    <cellStyle name="Normal 2 3 5 6 7 5" xfId="26343"/>
    <cellStyle name="Normal 2 3 5 6 8" xfId="26344"/>
    <cellStyle name="Normal 2 3 5 6 8 2" xfId="26345"/>
    <cellStyle name="Normal 2 3 5 6 8 3" xfId="26346"/>
    <cellStyle name="Normal 2 3 5 6 8 4" xfId="26347"/>
    <cellStyle name="Normal 2 3 5 6 8 5" xfId="26348"/>
    <cellStyle name="Normal 2 3 5 6 9" xfId="26349"/>
    <cellStyle name="Normal 2 3 5 7" xfId="26350"/>
    <cellStyle name="Normal 2 3 5 7 10" xfId="26351"/>
    <cellStyle name="Normal 2 3 5 7 11" xfId="26352"/>
    <cellStyle name="Normal 2 3 5 7 12" xfId="26353"/>
    <cellStyle name="Normal 2 3 5 7 13" xfId="26354"/>
    <cellStyle name="Normal 2 3 5 7 14" xfId="26355"/>
    <cellStyle name="Normal 2 3 5 7 2" xfId="26356"/>
    <cellStyle name="Normal 2 3 5 7 2 2" xfId="26357"/>
    <cellStyle name="Normal 2 3 5 7 2 3" xfId="26358"/>
    <cellStyle name="Normal 2 3 5 7 2 4" xfId="26359"/>
    <cellStyle name="Normal 2 3 5 7 2 5" xfId="26360"/>
    <cellStyle name="Normal 2 3 5 7 3" xfId="26361"/>
    <cellStyle name="Normal 2 3 5 7 3 2" xfId="26362"/>
    <cellStyle name="Normal 2 3 5 7 3 3" xfId="26363"/>
    <cellStyle name="Normal 2 3 5 7 3 4" xfId="26364"/>
    <cellStyle name="Normal 2 3 5 7 3 5" xfId="26365"/>
    <cellStyle name="Normal 2 3 5 7 4" xfId="26366"/>
    <cellStyle name="Normal 2 3 5 7 4 2" xfId="26367"/>
    <cellStyle name="Normal 2 3 5 7 4 3" xfId="26368"/>
    <cellStyle name="Normal 2 3 5 7 4 4" xfId="26369"/>
    <cellStyle name="Normal 2 3 5 7 4 5" xfId="26370"/>
    <cellStyle name="Normal 2 3 5 7 5" xfId="26371"/>
    <cellStyle name="Normal 2 3 5 7 5 2" xfId="26372"/>
    <cellStyle name="Normal 2 3 5 7 5 3" xfId="26373"/>
    <cellStyle name="Normal 2 3 5 7 5 4" xfId="26374"/>
    <cellStyle name="Normal 2 3 5 7 5 5" xfId="26375"/>
    <cellStyle name="Normal 2 3 5 7 6" xfId="26376"/>
    <cellStyle name="Normal 2 3 5 7 6 2" xfId="26377"/>
    <cellStyle name="Normal 2 3 5 7 6 3" xfId="26378"/>
    <cellStyle name="Normal 2 3 5 7 6 4" xfId="26379"/>
    <cellStyle name="Normal 2 3 5 7 6 5" xfId="26380"/>
    <cellStyle name="Normal 2 3 5 7 7" xfId="26381"/>
    <cellStyle name="Normal 2 3 5 7 7 2" xfId="26382"/>
    <cellStyle name="Normal 2 3 5 7 7 3" xfId="26383"/>
    <cellStyle name="Normal 2 3 5 7 7 4" xfId="26384"/>
    <cellStyle name="Normal 2 3 5 7 7 5" xfId="26385"/>
    <cellStyle name="Normal 2 3 5 7 8" xfId="26386"/>
    <cellStyle name="Normal 2 3 5 7 8 2" xfId="26387"/>
    <cellStyle name="Normal 2 3 5 7 8 3" xfId="26388"/>
    <cellStyle name="Normal 2 3 5 7 8 4" xfId="26389"/>
    <cellStyle name="Normal 2 3 5 7 8 5" xfId="26390"/>
    <cellStyle name="Normal 2 3 5 7 9" xfId="26391"/>
    <cellStyle name="Normal 2 3 5 8" xfId="26392"/>
    <cellStyle name="Normal 2 3 5 8 10" xfId="26393"/>
    <cellStyle name="Normal 2 3 5 8 11" xfId="26394"/>
    <cellStyle name="Normal 2 3 5 8 12" xfId="26395"/>
    <cellStyle name="Normal 2 3 5 8 13" xfId="26396"/>
    <cellStyle name="Normal 2 3 5 8 14" xfId="26397"/>
    <cellStyle name="Normal 2 3 5 8 2" xfId="26398"/>
    <cellStyle name="Normal 2 3 5 8 2 2" xfId="26399"/>
    <cellStyle name="Normal 2 3 5 8 2 3" xfId="26400"/>
    <cellStyle name="Normal 2 3 5 8 2 4" xfId="26401"/>
    <cellStyle name="Normal 2 3 5 8 2 5" xfId="26402"/>
    <cellStyle name="Normal 2 3 5 8 3" xfId="26403"/>
    <cellStyle name="Normal 2 3 5 8 3 2" xfId="26404"/>
    <cellStyle name="Normal 2 3 5 8 3 3" xfId="26405"/>
    <cellStyle name="Normal 2 3 5 8 3 4" xfId="26406"/>
    <cellStyle name="Normal 2 3 5 8 3 5" xfId="26407"/>
    <cellStyle name="Normal 2 3 5 8 4" xfId="26408"/>
    <cellStyle name="Normal 2 3 5 8 4 2" xfId="26409"/>
    <cellStyle name="Normal 2 3 5 8 4 3" xfId="26410"/>
    <cellStyle name="Normal 2 3 5 8 4 4" xfId="26411"/>
    <cellStyle name="Normal 2 3 5 8 4 5" xfId="26412"/>
    <cellStyle name="Normal 2 3 5 8 5" xfId="26413"/>
    <cellStyle name="Normal 2 3 5 8 5 2" xfId="26414"/>
    <cellStyle name="Normal 2 3 5 8 5 3" xfId="26415"/>
    <cellStyle name="Normal 2 3 5 8 5 4" xfId="26416"/>
    <cellStyle name="Normal 2 3 5 8 5 5" xfId="26417"/>
    <cellStyle name="Normal 2 3 5 8 6" xfId="26418"/>
    <cellStyle name="Normal 2 3 5 8 6 2" xfId="26419"/>
    <cellStyle name="Normal 2 3 5 8 6 3" xfId="26420"/>
    <cellStyle name="Normal 2 3 5 8 6 4" xfId="26421"/>
    <cellStyle name="Normal 2 3 5 8 6 5" xfId="26422"/>
    <cellStyle name="Normal 2 3 5 8 7" xfId="26423"/>
    <cellStyle name="Normal 2 3 5 8 7 2" xfId="26424"/>
    <cellStyle name="Normal 2 3 5 8 7 3" xfId="26425"/>
    <cellStyle name="Normal 2 3 5 8 7 4" xfId="26426"/>
    <cellStyle name="Normal 2 3 5 8 7 5" xfId="26427"/>
    <cellStyle name="Normal 2 3 5 8 8" xfId="26428"/>
    <cellStyle name="Normal 2 3 5 8 8 2" xfId="26429"/>
    <cellStyle name="Normal 2 3 5 8 8 3" xfId="26430"/>
    <cellStyle name="Normal 2 3 5 8 8 4" xfId="26431"/>
    <cellStyle name="Normal 2 3 5 8 8 5" xfId="26432"/>
    <cellStyle name="Normal 2 3 5 8 9" xfId="26433"/>
    <cellStyle name="Normal 2 3 5 9" xfId="26434"/>
    <cellStyle name="Normal 2 3 5 9 10" xfId="26435"/>
    <cellStyle name="Normal 2 3 5 9 11" xfId="26436"/>
    <cellStyle name="Normal 2 3 5 9 12" xfId="26437"/>
    <cellStyle name="Normal 2 3 5 9 13" xfId="26438"/>
    <cellStyle name="Normal 2 3 5 9 14" xfId="26439"/>
    <cellStyle name="Normal 2 3 5 9 2" xfId="26440"/>
    <cellStyle name="Normal 2 3 5 9 2 2" xfId="26441"/>
    <cellStyle name="Normal 2 3 5 9 2 3" xfId="26442"/>
    <cellStyle name="Normal 2 3 5 9 2 4" xfId="26443"/>
    <cellStyle name="Normal 2 3 5 9 2 5" xfId="26444"/>
    <cellStyle name="Normal 2 3 5 9 3" xfId="26445"/>
    <cellStyle name="Normal 2 3 5 9 3 2" xfId="26446"/>
    <cellStyle name="Normal 2 3 5 9 3 3" xfId="26447"/>
    <cellStyle name="Normal 2 3 5 9 3 4" xfId="26448"/>
    <cellStyle name="Normal 2 3 5 9 3 5" xfId="26449"/>
    <cellStyle name="Normal 2 3 5 9 4" xfId="26450"/>
    <cellStyle name="Normal 2 3 5 9 4 2" xfId="26451"/>
    <cellStyle name="Normal 2 3 5 9 4 3" xfId="26452"/>
    <cellStyle name="Normal 2 3 5 9 4 4" xfId="26453"/>
    <cellStyle name="Normal 2 3 5 9 4 5" xfId="26454"/>
    <cellStyle name="Normal 2 3 5 9 5" xfId="26455"/>
    <cellStyle name="Normal 2 3 5 9 5 2" xfId="26456"/>
    <cellStyle name="Normal 2 3 5 9 5 3" xfId="26457"/>
    <cellStyle name="Normal 2 3 5 9 5 4" xfId="26458"/>
    <cellStyle name="Normal 2 3 5 9 5 5" xfId="26459"/>
    <cellStyle name="Normal 2 3 5 9 6" xfId="26460"/>
    <cellStyle name="Normal 2 3 5 9 6 2" xfId="26461"/>
    <cellStyle name="Normal 2 3 5 9 6 3" xfId="26462"/>
    <cellStyle name="Normal 2 3 5 9 6 4" xfId="26463"/>
    <cellStyle name="Normal 2 3 5 9 6 5" xfId="26464"/>
    <cellStyle name="Normal 2 3 5 9 7" xfId="26465"/>
    <cellStyle name="Normal 2 3 5 9 7 2" xfId="26466"/>
    <cellStyle name="Normal 2 3 5 9 7 3" xfId="26467"/>
    <cellStyle name="Normal 2 3 5 9 7 4" xfId="26468"/>
    <cellStyle name="Normal 2 3 5 9 7 5" xfId="26469"/>
    <cellStyle name="Normal 2 3 5 9 8" xfId="26470"/>
    <cellStyle name="Normal 2 3 5 9 8 2" xfId="26471"/>
    <cellStyle name="Normal 2 3 5 9 8 3" xfId="26472"/>
    <cellStyle name="Normal 2 3 5 9 8 4" xfId="26473"/>
    <cellStyle name="Normal 2 3 5 9 8 5" xfId="26474"/>
    <cellStyle name="Normal 2 3 5 9 9" xfId="26475"/>
    <cellStyle name="Normal 2 3 50" xfId="26476"/>
    <cellStyle name="Normal 2 3 51" xfId="20728"/>
    <cellStyle name="Normal 2 3 6" xfId="26477"/>
    <cellStyle name="Normal 2 3 6 10" xfId="26478"/>
    <cellStyle name="Normal 2 3 6 10 10" xfId="26479"/>
    <cellStyle name="Normal 2 3 6 10 11" xfId="26480"/>
    <cellStyle name="Normal 2 3 6 10 12" xfId="26481"/>
    <cellStyle name="Normal 2 3 6 10 13" xfId="26482"/>
    <cellStyle name="Normal 2 3 6 10 14" xfId="26483"/>
    <cellStyle name="Normal 2 3 6 10 2" xfId="26484"/>
    <cellStyle name="Normal 2 3 6 10 2 2" xfId="26485"/>
    <cellStyle name="Normal 2 3 6 10 2 3" xfId="26486"/>
    <cellStyle name="Normal 2 3 6 10 2 4" xfId="26487"/>
    <cellStyle name="Normal 2 3 6 10 2 5" xfId="26488"/>
    <cellStyle name="Normal 2 3 6 10 3" xfId="26489"/>
    <cellStyle name="Normal 2 3 6 10 3 2" xfId="26490"/>
    <cellStyle name="Normal 2 3 6 10 3 3" xfId="26491"/>
    <cellStyle name="Normal 2 3 6 10 3 4" xfId="26492"/>
    <cellStyle name="Normal 2 3 6 10 3 5" xfId="26493"/>
    <cellStyle name="Normal 2 3 6 10 4" xfId="26494"/>
    <cellStyle name="Normal 2 3 6 10 4 2" xfId="26495"/>
    <cellStyle name="Normal 2 3 6 10 4 3" xfId="26496"/>
    <cellStyle name="Normal 2 3 6 10 4 4" xfId="26497"/>
    <cellStyle name="Normal 2 3 6 10 4 5" xfId="26498"/>
    <cellStyle name="Normal 2 3 6 10 5" xfId="26499"/>
    <cellStyle name="Normal 2 3 6 10 5 2" xfId="26500"/>
    <cellStyle name="Normal 2 3 6 10 5 3" xfId="26501"/>
    <cellStyle name="Normal 2 3 6 10 5 4" xfId="26502"/>
    <cellStyle name="Normal 2 3 6 10 5 5" xfId="26503"/>
    <cellStyle name="Normal 2 3 6 10 6" xfId="26504"/>
    <cellStyle name="Normal 2 3 6 10 6 2" xfId="26505"/>
    <cellStyle name="Normal 2 3 6 10 6 3" xfId="26506"/>
    <cellStyle name="Normal 2 3 6 10 6 4" xfId="26507"/>
    <cellStyle name="Normal 2 3 6 10 6 5" xfId="26508"/>
    <cellStyle name="Normal 2 3 6 10 7" xfId="26509"/>
    <cellStyle name="Normal 2 3 6 10 7 2" xfId="26510"/>
    <cellStyle name="Normal 2 3 6 10 7 3" xfId="26511"/>
    <cellStyle name="Normal 2 3 6 10 7 4" xfId="26512"/>
    <cellStyle name="Normal 2 3 6 10 7 5" xfId="26513"/>
    <cellStyle name="Normal 2 3 6 10 8" xfId="26514"/>
    <cellStyle name="Normal 2 3 6 10 8 2" xfId="26515"/>
    <cellStyle name="Normal 2 3 6 10 8 3" xfId="26516"/>
    <cellStyle name="Normal 2 3 6 10 8 4" xfId="26517"/>
    <cellStyle name="Normal 2 3 6 10 8 5" xfId="26518"/>
    <cellStyle name="Normal 2 3 6 10 9" xfId="26519"/>
    <cellStyle name="Normal 2 3 6 11" xfId="26520"/>
    <cellStyle name="Normal 2 3 6 11 10" xfId="26521"/>
    <cellStyle name="Normal 2 3 6 11 11" xfId="26522"/>
    <cellStyle name="Normal 2 3 6 11 12" xfId="26523"/>
    <cellStyle name="Normal 2 3 6 11 13" xfId="26524"/>
    <cellStyle name="Normal 2 3 6 11 14" xfId="26525"/>
    <cellStyle name="Normal 2 3 6 11 2" xfId="26526"/>
    <cellStyle name="Normal 2 3 6 11 2 2" xfId="26527"/>
    <cellStyle name="Normal 2 3 6 11 2 3" xfId="26528"/>
    <cellStyle name="Normal 2 3 6 11 2 4" xfId="26529"/>
    <cellStyle name="Normal 2 3 6 11 2 5" xfId="26530"/>
    <cellStyle name="Normal 2 3 6 11 3" xfId="26531"/>
    <cellStyle name="Normal 2 3 6 11 3 2" xfId="26532"/>
    <cellStyle name="Normal 2 3 6 11 3 3" xfId="26533"/>
    <cellStyle name="Normal 2 3 6 11 3 4" xfId="26534"/>
    <cellStyle name="Normal 2 3 6 11 3 5" xfId="26535"/>
    <cellStyle name="Normal 2 3 6 11 4" xfId="26536"/>
    <cellStyle name="Normal 2 3 6 11 4 2" xfId="26537"/>
    <cellStyle name="Normal 2 3 6 11 4 3" xfId="26538"/>
    <cellStyle name="Normal 2 3 6 11 4 4" xfId="26539"/>
    <cellStyle name="Normal 2 3 6 11 4 5" xfId="26540"/>
    <cellStyle name="Normal 2 3 6 11 5" xfId="26541"/>
    <cellStyle name="Normal 2 3 6 11 5 2" xfId="26542"/>
    <cellStyle name="Normal 2 3 6 11 5 3" xfId="26543"/>
    <cellStyle name="Normal 2 3 6 11 5 4" xfId="26544"/>
    <cellStyle name="Normal 2 3 6 11 5 5" xfId="26545"/>
    <cellStyle name="Normal 2 3 6 11 6" xfId="26546"/>
    <cellStyle name="Normal 2 3 6 11 6 2" xfId="26547"/>
    <cellStyle name="Normal 2 3 6 11 6 3" xfId="26548"/>
    <cellStyle name="Normal 2 3 6 11 6 4" xfId="26549"/>
    <cellStyle name="Normal 2 3 6 11 6 5" xfId="26550"/>
    <cellStyle name="Normal 2 3 6 11 7" xfId="26551"/>
    <cellStyle name="Normal 2 3 6 11 7 2" xfId="26552"/>
    <cellStyle name="Normal 2 3 6 11 7 3" xfId="26553"/>
    <cellStyle name="Normal 2 3 6 11 7 4" xfId="26554"/>
    <cellStyle name="Normal 2 3 6 11 7 5" xfId="26555"/>
    <cellStyle name="Normal 2 3 6 11 8" xfId="26556"/>
    <cellStyle name="Normal 2 3 6 11 8 2" xfId="26557"/>
    <cellStyle name="Normal 2 3 6 11 8 3" xfId="26558"/>
    <cellStyle name="Normal 2 3 6 11 8 4" xfId="26559"/>
    <cellStyle name="Normal 2 3 6 11 8 5" xfId="26560"/>
    <cellStyle name="Normal 2 3 6 11 9" xfId="26561"/>
    <cellStyle name="Normal 2 3 6 12" xfId="26562"/>
    <cellStyle name="Normal 2 3 6 12 10" xfId="26563"/>
    <cellStyle name="Normal 2 3 6 12 11" xfId="26564"/>
    <cellStyle name="Normal 2 3 6 12 12" xfId="26565"/>
    <cellStyle name="Normal 2 3 6 12 13" xfId="26566"/>
    <cellStyle name="Normal 2 3 6 12 14" xfId="26567"/>
    <cellStyle name="Normal 2 3 6 12 2" xfId="26568"/>
    <cellStyle name="Normal 2 3 6 12 2 2" xfId="26569"/>
    <cellStyle name="Normal 2 3 6 12 2 3" xfId="26570"/>
    <cellStyle name="Normal 2 3 6 12 2 4" xfId="26571"/>
    <cellStyle name="Normal 2 3 6 12 2 5" xfId="26572"/>
    <cellStyle name="Normal 2 3 6 12 3" xfId="26573"/>
    <cellStyle name="Normal 2 3 6 12 3 2" xfId="26574"/>
    <cellStyle name="Normal 2 3 6 12 3 3" xfId="26575"/>
    <cellStyle name="Normal 2 3 6 12 3 4" xfId="26576"/>
    <cellStyle name="Normal 2 3 6 12 3 5" xfId="26577"/>
    <cellStyle name="Normal 2 3 6 12 4" xfId="26578"/>
    <cellStyle name="Normal 2 3 6 12 4 2" xfId="26579"/>
    <cellStyle name="Normal 2 3 6 12 4 3" xfId="26580"/>
    <cellStyle name="Normal 2 3 6 12 4 4" xfId="26581"/>
    <cellStyle name="Normal 2 3 6 12 4 5" xfId="26582"/>
    <cellStyle name="Normal 2 3 6 12 5" xfId="26583"/>
    <cellStyle name="Normal 2 3 6 12 5 2" xfId="26584"/>
    <cellStyle name="Normal 2 3 6 12 5 3" xfId="26585"/>
    <cellStyle name="Normal 2 3 6 12 5 4" xfId="26586"/>
    <cellStyle name="Normal 2 3 6 12 5 5" xfId="26587"/>
    <cellStyle name="Normal 2 3 6 12 6" xfId="26588"/>
    <cellStyle name="Normal 2 3 6 12 6 2" xfId="26589"/>
    <cellStyle name="Normal 2 3 6 12 6 3" xfId="26590"/>
    <cellStyle name="Normal 2 3 6 12 6 4" xfId="26591"/>
    <cellStyle name="Normal 2 3 6 12 6 5" xfId="26592"/>
    <cellStyle name="Normal 2 3 6 12 7" xfId="26593"/>
    <cellStyle name="Normal 2 3 6 12 7 2" xfId="26594"/>
    <cellStyle name="Normal 2 3 6 12 7 3" xfId="26595"/>
    <cellStyle name="Normal 2 3 6 12 7 4" xfId="26596"/>
    <cellStyle name="Normal 2 3 6 12 7 5" xfId="26597"/>
    <cellStyle name="Normal 2 3 6 12 8" xfId="26598"/>
    <cellStyle name="Normal 2 3 6 12 8 2" xfId="26599"/>
    <cellStyle name="Normal 2 3 6 12 8 3" xfId="26600"/>
    <cellStyle name="Normal 2 3 6 12 8 4" xfId="26601"/>
    <cellStyle name="Normal 2 3 6 12 8 5" xfId="26602"/>
    <cellStyle name="Normal 2 3 6 12 9" xfId="26603"/>
    <cellStyle name="Normal 2 3 6 13" xfId="26604"/>
    <cellStyle name="Normal 2 3 6 13 10" xfId="26605"/>
    <cellStyle name="Normal 2 3 6 13 11" xfId="26606"/>
    <cellStyle name="Normal 2 3 6 13 12" xfId="26607"/>
    <cellStyle name="Normal 2 3 6 13 13" xfId="26608"/>
    <cellStyle name="Normal 2 3 6 13 14" xfId="26609"/>
    <cellStyle name="Normal 2 3 6 13 2" xfId="26610"/>
    <cellStyle name="Normal 2 3 6 13 2 2" xfId="26611"/>
    <cellStyle name="Normal 2 3 6 13 2 3" xfId="26612"/>
    <cellStyle name="Normal 2 3 6 13 2 4" xfId="26613"/>
    <cellStyle name="Normal 2 3 6 13 2 5" xfId="26614"/>
    <cellStyle name="Normal 2 3 6 13 3" xfId="26615"/>
    <cellStyle name="Normal 2 3 6 13 3 2" xfId="26616"/>
    <cellStyle name="Normal 2 3 6 13 3 3" xfId="26617"/>
    <cellStyle name="Normal 2 3 6 13 3 4" xfId="26618"/>
    <cellStyle name="Normal 2 3 6 13 3 5" xfId="26619"/>
    <cellStyle name="Normal 2 3 6 13 4" xfId="26620"/>
    <cellStyle name="Normal 2 3 6 13 4 2" xfId="26621"/>
    <cellStyle name="Normal 2 3 6 13 4 3" xfId="26622"/>
    <cellStyle name="Normal 2 3 6 13 4 4" xfId="26623"/>
    <cellStyle name="Normal 2 3 6 13 4 5" xfId="26624"/>
    <cellStyle name="Normal 2 3 6 13 5" xfId="26625"/>
    <cellStyle name="Normal 2 3 6 13 5 2" xfId="26626"/>
    <cellStyle name="Normal 2 3 6 13 5 3" xfId="26627"/>
    <cellStyle name="Normal 2 3 6 13 5 4" xfId="26628"/>
    <cellStyle name="Normal 2 3 6 13 5 5" xfId="26629"/>
    <cellStyle name="Normal 2 3 6 13 6" xfId="26630"/>
    <cellStyle name="Normal 2 3 6 13 6 2" xfId="26631"/>
    <cellStyle name="Normal 2 3 6 13 6 3" xfId="26632"/>
    <cellStyle name="Normal 2 3 6 13 6 4" xfId="26633"/>
    <cellStyle name="Normal 2 3 6 13 6 5" xfId="26634"/>
    <cellStyle name="Normal 2 3 6 13 7" xfId="26635"/>
    <cellStyle name="Normal 2 3 6 13 7 2" xfId="26636"/>
    <cellStyle name="Normal 2 3 6 13 7 3" xfId="26637"/>
    <cellStyle name="Normal 2 3 6 13 7 4" xfId="26638"/>
    <cellStyle name="Normal 2 3 6 13 7 5" xfId="26639"/>
    <cellStyle name="Normal 2 3 6 13 8" xfId="26640"/>
    <cellStyle name="Normal 2 3 6 13 8 2" xfId="26641"/>
    <cellStyle name="Normal 2 3 6 13 8 3" xfId="26642"/>
    <cellStyle name="Normal 2 3 6 13 8 4" xfId="26643"/>
    <cellStyle name="Normal 2 3 6 13 8 5" xfId="26644"/>
    <cellStyle name="Normal 2 3 6 13 9" xfId="26645"/>
    <cellStyle name="Normal 2 3 6 14" xfId="26646"/>
    <cellStyle name="Normal 2 3 6 14 10" xfId="26647"/>
    <cellStyle name="Normal 2 3 6 14 11" xfId="26648"/>
    <cellStyle name="Normal 2 3 6 14 12" xfId="26649"/>
    <cellStyle name="Normal 2 3 6 14 13" xfId="26650"/>
    <cellStyle name="Normal 2 3 6 14 14" xfId="26651"/>
    <cellStyle name="Normal 2 3 6 14 2" xfId="26652"/>
    <cellStyle name="Normal 2 3 6 14 2 2" xfId="26653"/>
    <cellStyle name="Normal 2 3 6 14 2 3" xfId="26654"/>
    <cellStyle name="Normal 2 3 6 14 2 4" xfId="26655"/>
    <cellStyle name="Normal 2 3 6 14 2 5" xfId="26656"/>
    <cellStyle name="Normal 2 3 6 14 3" xfId="26657"/>
    <cellStyle name="Normal 2 3 6 14 3 2" xfId="26658"/>
    <cellStyle name="Normal 2 3 6 14 3 3" xfId="26659"/>
    <cellStyle name="Normal 2 3 6 14 3 4" xfId="26660"/>
    <cellStyle name="Normal 2 3 6 14 3 5" xfId="26661"/>
    <cellStyle name="Normal 2 3 6 14 4" xfId="26662"/>
    <cellStyle name="Normal 2 3 6 14 4 2" xfId="26663"/>
    <cellStyle name="Normal 2 3 6 14 4 3" xfId="26664"/>
    <cellStyle name="Normal 2 3 6 14 4 4" xfId="26665"/>
    <cellStyle name="Normal 2 3 6 14 4 5" xfId="26666"/>
    <cellStyle name="Normal 2 3 6 14 5" xfId="26667"/>
    <cellStyle name="Normal 2 3 6 14 5 2" xfId="26668"/>
    <cellStyle name="Normal 2 3 6 14 5 3" xfId="26669"/>
    <cellStyle name="Normal 2 3 6 14 5 4" xfId="26670"/>
    <cellStyle name="Normal 2 3 6 14 5 5" xfId="26671"/>
    <cellStyle name="Normal 2 3 6 14 6" xfId="26672"/>
    <cellStyle name="Normal 2 3 6 14 6 2" xfId="26673"/>
    <cellStyle name="Normal 2 3 6 14 6 3" xfId="26674"/>
    <cellStyle name="Normal 2 3 6 14 6 4" xfId="26675"/>
    <cellStyle name="Normal 2 3 6 14 6 5" xfId="26676"/>
    <cellStyle name="Normal 2 3 6 14 7" xfId="26677"/>
    <cellStyle name="Normal 2 3 6 14 7 2" xfId="26678"/>
    <cellStyle name="Normal 2 3 6 14 7 3" xfId="26679"/>
    <cellStyle name="Normal 2 3 6 14 7 4" xfId="26680"/>
    <cellStyle name="Normal 2 3 6 14 7 5" xfId="26681"/>
    <cellStyle name="Normal 2 3 6 14 8" xfId="26682"/>
    <cellStyle name="Normal 2 3 6 14 8 2" xfId="26683"/>
    <cellStyle name="Normal 2 3 6 14 8 3" xfId="26684"/>
    <cellStyle name="Normal 2 3 6 14 8 4" xfId="26685"/>
    <cellStyle name="Normal 2 3 6 14 8 5" xfId="26686"/>
    <cellStyle name="Normal 2 3 6 14 9" xfId="26687"/>
    <cellStyle name="Normal 2 3 6 15" xfId="26688"/>
    <cellStyle name="Normal 2 3 6 15 10" xfId="26689"/>
    <cellStyle name="Normal 2 3 6 15 11" xfId="26690"/>
    <cellStyle name="Normal 2 3 6 15 12" xfId="26691"/>
    <cellStyle name="Normal 2 3 6 15 13" xfId="26692"/>
    <cellStyle name="Normal 2 3 6 15 14" xfId="26693"/>
    <cellStyle name="Normal 2 3 6 15 2" xfId="26694"/>
    <cellStyle name="Normal 2 3 6 15 2 2" xfId="26695"/>
    <cellStyle name="Normal 2 3 6 15 2 3" xfId="26696"/>
    <cellStyle name="Normal 2 3 6 15 2 4" xfId="26697"/>
    <cellStyle name="Normal 2 3 6 15 2 5" xfId="26698"/>
    <cellStyle name="Normal 2 3 6 15 3" xfId="26699"/>
    <cellStyle name="Normal 2 3 6 15 3 2" xfId="26700"/>
    <cellStyle name="Normal 2 3 6 15 3 3" xfId="26701"/>
    <cellStyle name="Normal 2 3 6 15 3 4" xfId="26702"/>
    <cellStyle name="Normal 2 3 6 15 3 5" xfId="26703"/>
    <cellStyle name="Normal 2 3 6 15 4" xfId="26704"/>
    <cellStyle name="Normal 2 3 6 15 4 2" xfId="26705"/>
    <cellStyle name="Normal 2 3 6 15 4 3" xfId="26706"/>
    <cellStyle name="Normal 2 3 6 15 4 4" xfId="26707"/>
    <cellStyle name="Normal 2 3 6 15 4 5" xfId="26708"/>
    <cellStyle name="Normal 2 3 6 15 5" xfId="26709"/>
    <cellStyle name="Normal 2 3 6 15 5 2" xfId="26710"/>
    <cellStyle name="Normal 2 3 6 15 5 3" xfId="26711"/>
    <cellStyle name="Normal 2 3 6 15 5 4" xfId="26712"/>
    <cellStyle name="Normal 2 3 6 15 5 5" xfId="26713"/>
    <cellStyle name="Normal 2 3 6 15 6" xfId="26714"/>
    <cellStyle name="Normal 2 3 6 15 6 2" xfId="26715"/>
    <cellStyle name="Normal 2 3 6 15 6 3" xfId="26716"/>
    <cellStyle name="Normal 2 3 6 15 6 4" xfId="26717"/>
    <cellStyle name="Normal 2 3 6 15 6 5" xfId="26718"/>
    <cellStyle name="Normal 2 3 6 15 7" xfId="26719"/>
    <cellStyle name="Normal 2 3 6 15 7 2" xfId="26720"/>
    <cellStyle name="Normal 2 3 6 15 7 3" xfId="26721"/>
    <cellStyle name="Normal 2 3 6 15 7 4" xfId="26722"/>
    <cellStyle name="Normal 2 3 6 15 7 5" xfId="26723"/>
    <cellStyle name="Normal 2 3 6 15 8" xfId="26724"/>
    <cellStyle name="Normal 2 3 6 15 8 2" xfId="26725"/>
    <cellStyle name="Normal 2 3 6 15 8 3" xfId="26726"/>
    <cellStyle name="Normal 2 3 6 15 8 4" xfId="26727"/>
    <cellStyle name="Normal 2 3 6 15 8 5" xfId="26728"/>
    <cellStyle name="Normal 2 3 6 15 9" xfId="26729"/>
    <cellStyle name="Normal 2 3 6 16" xfId="26730"/>
    <cellStyle name="Normal 2 3 6 16 10" xfId="26731"/>
    <cellStyle name="Normal 2 3 6 16 11" xfId="26732"/>
    <cellStyle name="Normal 2 3 6 16 12" xfId="26733"/>
    <cellStyle name="Normal 2 3 6 16 13" xfId="26734"/>
    <cellStyle name="Normal 2 3 6 16 14" xfId="26735"/>
    <cellStyle name="Normal 2 3 6 16 2" xfId="26736"/>
    <cellStyle name="Normal 2 3 6 16 2 2" xfId="26737"/>
    <cellStyle name="Normal 2 3 6 16 2 3" xfId="26738"/>
    <cellStyle name="Normal 2 3 6 16 2 4" xfId="26739"/>
    <cellStyle name="Normal 2 3 6 16 2 5" xfId="26740"/>
    <cellStyle name="Normal 2 3 6 16 3" xfId="26741"/>
    <cellStyle name="Normal 2 3 6 16 3 2" xfId="26742"/>
    <cellStyle name="Normal 2 3 6 16 3 3" xfId="26743"/>
    <cellStyle name="Normal 2 3 6 16 3 4" xfId="26744"/>
    <cellStyle name="Normal 2 3 6 16 3 5" xfId="26745"/>
    <cellStyle name="Normal 2 3 6 16 4" xfId="26746"/>
    <cellStyle name="Normal 2 3 6 16 4 2" xfId="26747"/>
    <cellStyle name="Normal 2 3 6 16 4 3" xfId="26748"/>
    <cellStyle name="Normal 2 3 6 16 4 4" xfId="26749"/>
    <cellStyle name="Normal 2 3 6 16 4 5" xfId="26750"/>
    <cellStyle name="Normal 2 3 6 16 5" xfId="26751"/>
    <cellStyle name="Normal 2 3 6 16 5 2" xfId="26752"/>
    <cellStyle name="Normal 2 3 6 16 5 3" xfId="26753"/>
    <cellStyle name="Normal 2 3 6 16 5 4" xfId="26754"/>
    <cellStyle name="Normal 2 3 6 16 5 5" xfId="26755"/>
    <cellStyle name="Normal 2 3 6 16 6" xfId="26756"/>
    <cellStyle name="Normal 2 3 6 16 6 2" xfId="26757"/>
    <cellStyle name="Normal 2 3 6 16 6 3" xfId="26758"/>
    <cellStyle name="Normal 2 3 6 16 6 4" xfId="26759"/>
    <cellStyle name="Normal 2 3 6 16 6 5" xfId="26760"/>
    <cellStyle name="Normal 2 3 6 16 7" xfId="26761"/>
    <cellStyle name="Normal 2 3 6 16 7 2" xfId="26762"/>
    <cellStyle name="Normal 2 3 6 16 7 3" xfId="26763"/>
    <cellStyle name="Normal 2 3 6 16 7 4" xfId="26764"/>
    <cellStyle name="Normal 2 3 6 16 7 5" xfId="26765"/>
    <cellStyle name="Normal 2 3 6 16 8" xfId="26766"/>
    <cellStyle name="Normal 2 3 6 16 8 2" xfId="26767"/>
    <cellStyle name="Normal 2 3 6 16 8 3" xfId="26768"/>
    <cellStyle name="Normal 2 3 6 16 8 4" xfId="26769"/>
    <cellStyle name="Normal 2 3 6 16 8 5" xfId="26770"/>
    <cellStyle name="Normal 2 3 6 16 9" xfId="26771"/>
    <cellStyle name="Normal 2 3 6 17" xfId="26772"/>
    <cellStyle name="Normal 2 3 6 17 10" xfId="26773"/>
    <cellStyle name="Normal 2 3 6 17 11" xfId="26774"/>
    <cellStyle name="Normal 2 3 6 17 12" xfId="26775"/>
    <cellStyle name="Normal 2 3 6 17 13" xfId="26776"/>
    <cellStyle name="Normal 2 3 6 17 14" xfId="26777"/>
    <cellStyle name="Normal 2 3 6 17 2" xfId="26778"/>
    <cellStyle name="Normal 2 3 6 17 2 2" xfId="26779"/>
    <cellStyle name="Normal 2 3 6 17 2 3" xfId="26780"/>
    <cellStyle name="Normal 2 3 6 17 2 4" xfId="26781"/>
    <cellStyle name="Normal 2 3 6 17 2 5" xfId="26782"/>
    <cellStyle name="Normal 2 3 6 17 3" xfId="26783"/>
    <cellStyle name="Normal 2 3 6 17 3 2" xfId="26784"/>
    <cellStyle name="Normal 2 3 6 17 3 3" xfId="26785"/>
    <cellStyle name="Normal 2 3 6 17 3 4" xfId="26786"/>
    <cellStyle name="Normal 2 3 6 17 3 5" xfId="26787"/>
    <cellStyle name="Normal 2 3 6 17 4" xfId="26788"/>
    <cellStyle name="Normal 2 3 6 17 4 2" xfId="26789"/>
    <cellStyle name="Normal 2 3 6 17 4 3" xfId="26790"/>
    <cellStyle name="Normal 2 3 6 17 4 4" xfId="26791"/>
    <cellStyle name="Normal 2 3 6 17 4 5" xfId="26792"/>
    <cellStyle name="Normal 2 3 6 17 5" xfId="26793"/>
    <cellStyle name="Normal 2 3 6 17 5 2" xfId="26794"/>
    <cellStyle name="Normal 2 3 6 17 5 3" xfId="26795"/>
    <cellStyle name="Normal 2 3 6 17 5 4" xfId="26796"/>
    <cellStyle name="Normal 2 3 6 17 5 5" xfId="26797"/>
    <cellStyle name="Normal 2 3 6 17 6" xfId="26798"/>
    <cellStyle name="Normal 2 3 6 17 6 2" xfId="26799"/>
    <cellStyle name="Normal 2 3 6 17 6 3" xfId="26800"/>
    <cellStyle name="Normal 2 3 6 17 6 4" xfId="26801"/>
    <cellStyle name="Normal 2 3 6 17 6 5" xfId="26802"/>
    <cellStyle name="Normal 2 3 6 17 7" xfId="26803"/>
    <cellStyle name="Normal 2 3 6 17 7 2" xfId="26804"/>
    <cellStyle name="Normal 2 3 6 17 7 3" xfId="26805"/>
    <cellStyle name="Normal 2 3 6 17 7 4" xfId="26806"/>
    <cellStyle name="Normal 2 3 6 17 7 5" xfId="26807"/>
    <cellStyle name="Normal 2 3 6 17 8" xfId="26808"/>
    <cellStyle name="Normal 2 3 6 17 8 2" xfId="26809"/>
    <cellStyle name="Normal 2 3 6 17 8 3" xfId="26810"/>
    <cellStyle name="Normal 2 3 6 17 8 4" xfId="26811"/>
    <cellStyle name="Normal 2 3 6 17 8 5" xfId="26812"/>
    <cellStyle name="Normal 2 3 6 17 9" xfId="26813"/>
    <cellStyle name="Normal 2 3 6 18" xfId="26814"/>
    <cellStyle name="Normal 2 3 6 18 10" xfId="26815"/>
    <cellStyle name="Normal 2 3 6 18 11" xfId="26816"/>
    <cellStyle name="Normal 2 3 6 18 12" xfId="26817"/>
    <cellStyle name="Normal 2 3 6 18 13" xfId="26818"/>
    <cellStyle name="Normal 2 3 6 18 14" xfId="26819"/>
    <cellStyle name="Normal 2 3 6 18 2" xfId="26820"/>
    <cellStyle name="Normal 2 3 6 18 2 2" xfId="26821"/>
    <cellStyle name="Normal 2 3 6 18 2 3" xfId="26822"/>
    <cellStyle name="Normal 2 3 6 18 2 4" xfId="26823"/>
    <cellStyle name="Normal 2 3 6 18 2 5" xfId="26824"/>
    <cellStyle name="Normal 2 3 6 18 3" xfId="26825"/>
    <cellStyle name="Normal 2 3 6 18 3 2" xfId="26826"/>
    <cellStyle name="Normal 2 3 6 18 3 3" xfId="26827"/>
    <cellStyle name="Normal 2 3 6 18 3 4" xfId="26828"/>
    <cellStyle name="Normal 2 3 6 18 3 5" xfId="26829"/>
    <cellStyle name="Normal 2 3 6 18 4" xfId="26830"/>
    <cellStyle name="Normal 2 3 6 18 4 2" xfId="26831"/>
    <cellStyle name="Normal 2 3 6 18 4 3" xfId="26832"/>
    <cellStyle name="Normal 2 3 6 18 4 4" xfId="26833"/>
    <cellStyle name="Normal 2 3 6 18 4 5" xfId="26834"/>
    <cellStyle name="Normal 2 3 6 18 5" xfId="26835"/>
    <cellStyle name="Normal 2 3 6 18 5 2" xfId="26836"/>
    <cellStyle name="Normal 2 3 6 18 5 3" xfId="26837"/>
    <cellStyle name="Normal 2 3 6 18 5 4" xfId="26838"/>
    <cellStyle name="Normal 2 3 6 18 5 5" xfId="26839"/>
    <cellStyle name="Normal 2 3 6 18 6" xfId="26840"/>
    <cellStyle name="Normal 2 3 6 18 6 2" xfId="26841"/>
    <cellStyle name="Normal 2 3 6 18 6 3" xfId="26842"/>
    <cellStyle name="Normal 2 3 6 18 6 4" xfId="26843"/>
    <cellStyle name="Normal 2 3 6 18 6 5" xfId="26844"/>
    <cellStyle name="Normal 2 3 6 18 7" xfId="26845"/>
    <cellStyle name="Normal 2 3 6 18 7 2" xfId="26846"/>
    <cellStyle name="Normal 2 3 6 18 7 3" xfId="26847"/>
    <cellStyle name="Normal 2 3 6 18 7 4" xfId="26848"/>
    <cellStyle name="Normal 2 3 6 18 7 5" xfId="26849"/>
    <cellStyle name="Normal 2 3 6 18 8" xfId="26850"/>
    <cellStyle name="Normal 2 3 6 18 8 2" xfId="26851"/>
    <cellStyle name="Normal 2 3 6 18 8 3" xfId="26852"/>
    <cellStyle name="Normal 2 3 6 18 8 4" xfId="26853"/>
    <cellStyle name="Normal 2 3 6 18 8 5" xfId="26854"/>
    <cellStyle name="Normal 2 3 6 18 9" xfId="26855"/>
    <cellStyle name="Normal 2 3 6 19" xfId="26856"/>
    <cellStyle name="Normal 2 3 6 19 10" xfId="26857"/>
    <cellStyle name="Normal 2 3 6 19 11" xfId="26858"/>
    <cellStyle name="Normal 2 3 6 19 12" xfId="26859"/>
    <cellStyle name="Normal 2 3 6 19 13" xfId="26860"/>
    <cellStyle name="Normal 2 3 6 19 14" xfId="26861"/>
    <cellStyle name="Normal 2 3 6 19 2" xfId="26862"/>
    <cellStyle name="Normal 2 3 6 19 2 2" xfId="26863"/>
    <cellStyle name="Normal 2 3 6 19 2 3" xfId="26864"/>
    <cellStyle name="Normal 2 3 6 19 2 4" xfId="26865"/>
    <cellStyle name="Normal 2 3 6 19 2 5" xfId="26866"/>
    <cellStyle name="Normal 2 3 6 19 3" xfId="26867"/>
    <cellStyle name="Normal 2 3 6 19 3 2" xfId="26868"/>
    <cellStyle name="Normal 2 3 6 19 3 3" xfId="26869"/>
    <cellStyle name="Normal 2 3 6 19 3 4" xfId="26870"/>
    <cellStyle name="Normal 2 3 6 19 3 5" xfId="26871"/>
    <cellStyle name="Normal 2 3 6 19 4" xfId="26872"/>
    <cellStyle name="Normal 2 3 6 19 4 2" xfId="26873"/>
    <cellStyle name="Normal 2 3 6 19 4 3" xfId="26874"/>
    <cellStyle name="Normal 2 3 6 19 4 4" xfId="26875"/>
    <cellStyle name="Normal 2 3 6 19 4 5" xfId="26876"/>
    <cellStyle name="Normal 2 3 6 19 5" xfId="26877"/>
    <cellStyle name="Normal 2 3 6 19 5 2" xfId="26878"/>
    <cellStyle name="Normal 2 3 6 19 5 3" xfId="26879"/>
    <cellStyle name="Normal 2 3 6 19 5 4" xfId="26880"/>
    <cellStyle name="Normal 2 3 6 19 5 5" xfId="26881"/>
    <cellStyle name="Normal 2 3 6 19 6" xfId="26882"/>
    <cellStyle name="Normal 2 3 6 19 6 2" xfId="26883"/>
    <cellStyle name="Normal 2 3 6 19 6 3" xfId="26884"/>
    <cellStyle name="Normal 2 3 6 19 6 4" xfId="26885"/>
    <cellStyle name="Normal 2 3 6 19 6 5" xfId="26886"/>
    <cellStyle name="Normal 2 3 6 19 7" xfId="26887"/>
    <cellStyle name="Normal 2 3 6 19 7 2" xfId="26888"/>
    <cellStyle name="Normal 2 3 6 19 7 3" xfId="26889"/>
    <cellStyle name="Normal 2 3 6 19 7 4" xfId="26890"/>
    <cellStyle name="Normal 2 3 6 19 7 5" xfId="26891"/>
    <cellStyle name="Normal 2 3 6 19 8" xfId="26892"/>
    <cellStyle name="Normal 2 3 6 19 8 2" xfId="26893"/>
    <cellStyle name="Normal 2 3 6 19 8 3" xfId="26894"/>
    <cellStyle name="Normal 2 3 6 19 8 4" xfId="26895"/>
    <cellStyle name="Normal 2 3 6 19 8 5" xfId="26896"/>
    <cellStyle name="Normal 2 3 6 19 9" xfId="26897"/>
    <cellStyle name="Normal 2 3 6 2" xfId="26898"/>
    <cellStyle name="Normal 2 3 6 2 10" xfId="26899"/>
    <cellStyle name="Normal 2 3 6 2 11" xfId="26900"/>
    <cellStyle name="Normal 2 3 6 2 12" xfId="26901"/>
    <cellStyle name="Normal 2 3 6 2 13" xfId="26902"/>
    <cellStyle name="Normal 2 3 6 2 14" xfId="26903"/>
    <cellStyle name="Normal 2 3 6 2 2" xfId="26904"/>
    <cellStyle name="Normal 2 3 6 2 2 2" xfId="26905"/>
    <cellStyle name="Normal 2 3 6 2 2 3" xfId="26906"/>
    <cellStyle name="Normal 2 3 6 2 2 4" xfId="26907"/>
    <cellStyle name="Normal 2 3 6 2 2 5" xfId="26908"/>
    <cellStyle name="Normal 2 3 6 2 3" xfId="26909"/>
    <cellStyle name="Normal 2 3 6 2 3 2" xfId="26910"/>
    <cellStyle name="Normal 2 3 6 2 3 3" xfId="26911"/>
    <cellStyle name="Normal 2 3 6 2 3 4" xfId="26912"/>
    <cellStyle name="Normal 2 3 6 2 3 5" xfId="26913"/>
    <cellStyle name="Normal 2 3 6 2 4" xfId="26914"/>
    <cellStyle name="Normal 2 3 6 2 4 2" xfId="26915"/>
    <cellStyle name="Normal 2 3 6 2 4 3" xfId="26916"/>
    <cellStyle name="Normal 2 3 6 2 4 4" xfId="26917"/>
    <cellStyle name="Normal 2 3 6 2 4 5" xfId="26918"/>
    <cellStyle name="Normal 2 3 6 2 5" xfId="26919"/>
    <cellStyle name="Normal 2 3 6 2 5 2" xfId="26920"/>
    <cellStyle name="Normal 2 3 6 2 5 3" xfId="26921"/>
    <cellStyle name="Normal 2 3 6 2 5 4" xfId="26922"/>
    <cellStyle name="Normal 2 3 6 2 5 5" xfId="26923"/>
    <cellStyle name="Normal 2 3 6 2 6" xfId="26924"/>
    <cellStyle name="Normal 2 3 6 2 6 2" xfId="26925"/>
    <cellStyle name="Normal 2 3 6 2 6 3" xfId="26926"/>
    <cellStyle name="Normal 2 3 6 2 6 4" xfId="26927"/>
    <cellStyle name="Normal 2 3 6 2 6 5" xfId="26928"/>
    <cellStyle name="Normal 2 3 6 2 7" xfId="26929"/>
    <cellStyle name="Normal 2 3 6 2 7 2" xfId="26930"/>
    <cellStyle name="Normal 2 3 6 2 7 3" xfId="26931"/>
    <cellStyle name="Normal 2 3 6 2 7 4" xfId="26932"/>
    <cellStyle name="Normal 2 3 6 2 7 5" xfId="26933"/>
    <cellStyle name="Normal 2 3 6 2 8" xfId="26934"/>
    <cellStyle name="Normal 2 3 6 2 8 2" xfId="26935"/>
    <cellStyle name="Normal 2 3 6 2 8 3" xfId="26936"/>
    <cellStyle name="Normal 2 3 6 2 8 4" xfId="26937"/>
    <cellStyle name="Normal 2 3 6 2 8 5" xfId="26938"/>
    <cellStyle name="Normal 2 3 6 2 9" xfId="26939"/>
    <cellStyle name="Normal 2 3 6 20" xfId="26940"/>
    <cellStyle name="Normal 2 3 6 20 2" xfId="26941"/>
    <cellStyle name="Normal 2 3 6 20 3" xfId="26942"/>
    <cellStyle name="Normal 2 3 6 20 4" xfId="26943"/>
    <cellStyle name="Normal 2 3 6 20 5" xfId="26944"/>
    <cellStyle name="Normal 2 3 6 21" xfId="26945"/>
    <cellStyle name="Normal 2 3 6 21 2" xfId="26946"/>
    <cellStyle name="Normal 2 3 6 21 3" xfId="26947"/>
    <cellStyle name="Normal 2 3 6 21 4" xfId="26948"/>
    <cellStyle name="Normal 2 3 6 21 5" xfId="26949"/>
    <cellStyle name="Normal 2 3 6 22" xfId="26950"/>
    <cellStyle name="Normal 2 3 6 22 2" xfId="26951"/>
    <cellStyle name="Normal 2 3 6 22 3" xfId="26952"/>
    <cellStyle name="Normal 2 3 6 22 4" xfId="26953"/>
    <cellStyle name="Normal 2 3 6 22 5" xfId="26954"/>
    <cellStyle name="Normal 2 3 6 23" xfId="26955"/>
    <cellStyle name="Normal 2 3 6 23 2" xfId="26956"/>
    <cellStyle name="Normal 2 3 6 23 3" xfId="26957"/>
    <cellStyle name="Normal 2 3 6 23 4" xfId="26958"/>
    <cellStyle name="Normal 2 3 6 23 5" xfId="26959"/>
    <cellStyle name="Normal 2 3 6 24" xfId="26960"/>
    <cellStyle name="Normal 2 3 6 24 2" xfId="26961"/>
    <cellStyle name="Normal 2 3 6 24 3" xfId="26962"/>
    <cellStyle name="Normal 2 3 6 24 4" xfId="26963"/>
    <cellStyle name="Normal 2 3 6 24 5" xfId="26964"/>
    <cellStyle name="Normal 2 3 6 25" xfId="26965"/>
    <cellStyle name="Normal 2 3 6 25 2" xfId="26966"/>
    <cellStyle name="Normal 2 3 6 25 3" xfId="26967"/>
    <cellStyle name="Normal 2 3 6 25 4" xfId="26968"/>
    <cellStyle name="Normal 2 3 6 25 5" xfId="26969"/>
    <cellStyle name="Normal 2 3 6 26" xfId="26970"/>
    <cellStyle name="Normal 2 3 6 26 2" xfId="26971"/>
    <cellStyle name="Normal 2 3 6 26 3" xfId="26972"/>
    <cellStyle name="Normal 2 3 6 26 4" xfId="26973"/>
    <cellStyle name="Normal 2 3 6 26 5" xfId="26974"/>
    <cellStyle name="Normal 2 3 6 27" xfId="26975"/>
    <cellStyle name="Normal 2 3 6 28" xfId="26976"/>
    <cellStyle name="Normal 2 3 6 29" xfId="26977"/>
    <cellStyle name="Normal 2 3 6 3" xfId="26978"/>
    <cellStyle name="Normal 2 3 6 3 10" xfId="26979"/>
    <cellStyle name="Normal 2 3 6 3 11" xfId="26980"/>
    <cellStyle name="Normal 2 3 6 3 12" xfId="26981"/>
    <cellStyle name="Normal 2 3 6 3 13" xfId="26982"/>
    <cellStyle name="Normal 2 3 6 3 14" xfId="26983"/>
    <cellStyle name="Normal 2 3 6 3 2" xfId="26984"/>
    <cellStyle name="Normal 2 3 6 3 2 2" xfId="26985"/>
    <cellStyle name="Normal 2 3 6 3 2 3" xfId="26986"/>
    <cellStyle name="Normal 2 3 6 3 2 4" xfId="26987"/>
    <cellStyle name="Normal 2 3 6 3 2 5" xfId="26988"/>
    <cellStyle name="Normal 2 3 6 3 3" xfId="26989"/>
    <cellStyle name="Normal 2 3 6 3 3 2" xfId="26990"/>
    <cellStyle name="Normal 2 3 6 3 3 3" xfId="26991"/>
    <cellStyle name="Normal 2 3 6 3 3 4" xfId="26992"/>
    <cellStyle name="Normal 2 3 6 3 3 5" xfId="26993"/>
    <cellStyle name="Normal 2 3 6 3 4" xfId="26994"/>
    <cellStyle name="Normal 2 3 6 3 4 2" xfId="26995"/>
    <cellStyle name="Normal 2 3 6 3 4 3" xfId="26996"/>
    <cellStyle name="Normal 2 3 6 3 4 4" xfId="26997"/>
    <cellStyle name="Normal 2 3 6 3 4 5" xfId="26998"/>
    <cellStyle name="Normal 2 3 6 3 5" xfId="26999"/>
    <cellStyle name="Normal 2 3 6 3 5 2" xfId="27000"/>
    <cellStyle name="Normal 2 3 6 3 5 3" xfId="27001"/>
    <cellStyle name="Normal 2 3 6 3 5 4" xfId="27002"/>
    <cellStyle name="Normal 2 3 6 3 5 5" xfId="27003"/>
    <cellStyle name="Normal 2 3 6 3 6" xfId="27004"/>
    <cellStyle name="Normal 2 3 6 3 6 2" xfId="27005"/>
    <cellStyle name="Normal 2 3 6 3 6 3" xfId="27006"/>
    <cellStyle name="Normal 2 3 6 3 6 4" xfId="27007"/>
    <cellStyle name="Normal 2 3 6 3 6 5" xfId="27008"/>
    <cellStyle name="Normal 2 3 6 3 7" xfId="27009"/>
    <cellStyle name="Normal 2 3 6 3 7 2" xfId="27010"/>
    <cellStyle name="Normal 2 3 6 3 7 3" xfId="27011"/>
    <cellStyle name="Normal 2 3 6 3 7 4" xfId="27012"/>
    <cellStyle name="Normal 2 3 6 3 7 5" xfId="27013"/>
    <cellStyle name="Normal 2 3 6 3 8" xfId="27014"/>
    <cellStyle name="Normal 2 3 6 3 8 2" xfId="27015"/>
    <cellStyle name="Normal 2 3 6 3 8 3" xfId="27016"/>
    <cellStyle name="Normal 2 3 6 3 8 4" xfId="27017"/>
    <cellStyle name="Normal 2 3 6 3 8 5" xfId="27018"/>
    <cellStyle name="Normal 2 3 6 3 9" xfId="27019"/>
    <cellStyle name="Normal 2 3 6 30" xfId="27020"/>
    <cellStyle name="Normal 2 3 6 31" xfId="27021"/>
    <cellStyle name="Normal 2 3 6 32" xfId="27022"/>
    <cellStyle name="Normal 2 3 6 4" xfId="27023"/>
    <cellStyle name="Normal 2 3 6 4 10" xfId="27024"/>
    <cellStyle name="Normal 2 3 6 4 11" xfId="27025"/>
    <cellStyle name="Normal 2 3 6 4 12" xfId="27026"/>
    <cellStyle name="Normal 2 3 6 4 13" xfId="27027"/>
    <cellStyle name="Normal 2 3 6 4 14" xfId="27028"/>
    <cellStyle name="Normal 2 3 6 4 2" xfId="27029"/>
    <cellStyle name="Normal 2 3 6 4 2 2" xfId="27030"/>
    <cellStyle name="Normal 2 3 6 4 2 3" xfId="27031"/>
    <cellStyle name="Normal 2 3 6 4 2 4" xfId="27032"/>
    <cellStyle name="Normal 2 3 6 4 2 5" xfId="27033"/>
    <cellStyle name="Normal 2 3 6 4 3" xfId="27034"/>
    <cellStyle name="Normal 2 3 6 4 3 2" xfId="27035"/>
    <cellStyle name="Normal 2 3 6 4 3 3" xfId="27036"/>
    <cellStyle name="Normal 2 3 6 4 3 4" xfId="27037"/>
    <cellStyle name="Normal 2 3 6 4 3 5" xfId="27038"/>
    <cellStyle name="Normal 2 3 6 4 4" xfId="27039"/>
    <cellStyle name="Normal 2 3 6 4 4 2" xfId="27040"/>
    <cellStyle name="Normal 2 3 6 4 4 3" xfId="27041"/>
    <cellStyle name="Normal 2 3 6 4 4 4" xfId="27042"/>
    <cellStyle name="Normal 2 3 6 4 4 5" xfId="27043"/>
    <cellStyle name="Normal 2 3 6 4 5" xfId="27044"/>
    <cellStyle name="Normal 2 3 6 4 5 2" xfId="27045"/>
    <cellStyle name="Normal 2 3 6 4 5 3" xfId="27046"/>
    <cellStyle name="Normal 2 3 6 4 5 4" xfId="27047"/>
    <cellStyle name="Normal 2 3 6 4 5 5" xfId="27048"/>
    <cellStyle name="Normal 2 3 6 4 6" xfId="27049"/>
    <cellStyle name="Normal 2 3 6 4 6 2" xfId="27050"/>
    <cellStyle name="Normal 2 3 6 4 6 3" xfId="27051"/>
    <cellStyle name="Normal 2 3 6 4 6 4" xfId="27052"/>
    <cellStyle name="Normal 2 3 6 4 6 5" xfId="27053"/>
    <cellStyle name="Normal 2 3 6 4 7" xfId="27054"/>
    <cellStyle name="Normal 2 3 6 4 7 2" xfId="27055"/>
    <cellStyle name="Normal 2 3 6 4 7 3" xfId="27056"/>
    <cellStyle name="Normal 2 3 6 4 7 4" xfId="27057"/>
    <cellStyle name="Normal 2 3 6 4 7 5" xfId="27058"/>
    <cellStyle name="Normal 2 3 6 4 8" xfId="27059"/>
    <cellStyle name="Normal 2 3 6 4 8 2" xfId="27060"/>
    <cellStyle name="Normal 2 3 6 4 8 3" xfId="27061"/>
    <cellStyle name="Normal 2 3 6 4 8 4" xfId="27062"/>
    <cellStyle name="Normal 2 3 6 4 8 5" xfId="27063"/>
    <cellStyle name="Normal 2 3 6 4 9" xfId="27064"/>
    <cellStyle name="Normal 2 3 6 5" xfId="27065"/>
    <cellStyle name="Normal 2 3 6 5 10" xfId="27066"/>
    <cellStyle name="Normal 2 3 6 5 11" xfId="27067"/>
    <cellStyle name="Normal 2 3 6 5 12" xfId="27068"/>
    <cellStyle name="Normal 2 3 6 5 13" xfId="27069"/>
    <cellStyle name="Normal 2 3 6 5 14" xfId="27070"/>
    <cellStyle name="Normal 2 3 6 5 2" xfId="27071"/>
    <cellStyle name="Normal 2 3 6 5 2 2" xfId="27072"/>
    <cellStyle name="Normal 2 3 6 5 2 3" xfId="27073"/>
    <cellStyle name="Normal 2 3 6 5 2 4" xfId="27074"/>
    <cellStyle name="Normal 2 3 6 5 2 5" xfId="27075"/>
    <cellStyle name="Normal 2 3 6 5 3" xfId="27076"/>
    <cellStyle name="Normal 2 3 6 5 3 2" xfId="27077"/>
    <cellStyle name="Normal 2 3 6 5 3 3" xfId="27078"/>
    <cellStyle name="Normal 2 3 6 5 3 4" xfId="27079"/>
    <cellStyle name="Normal 2 3 6 5 3 5" xfId="27080"/>
    <cellStyle name="Normal 2 3 6 5 4" xfId="27081"/>
    <cellStyle name="Normal 2 3 6 5 4 2" xfId="27082"/>
    <cellStyle name="Normal 2 3 6 5 4 3" xfId="27083"/>
    <cellStyle name="Normal 2 3 6 5 4 4" xfId="27084"/>
    <cellStyle name="Normal 2 3 6 5 4 5" xfId="27085"/>
    <cellStyle name="Normal 2 3 6 5 5" xfId="27086"/>
    <cellStyle name="Normal 2 3 6 5 5 2" xfId="27087"/>
    <cellStyle name="Normal 2 3 6 5 5 3" xfId="27088"/>
    <cellStyle name="Normal 2 3 6 5 5 4" xfId="27089"/>
    <cellStyle name="Normal 2 3 6 5 5 5" xfId="27090"/>
    <cellStyle name="Normal 2 3 6 5 6" xfId="27091"/>
    <cellStyle name="Normal 2 3 6 5 6 2" xfId="27092"/>
    <cellStyle name="Normal 2 3 6 5 6 3" xfId="27093"/>
    <cellStyle name="Normal 2 3 6 5 6 4" xfId="27094"/>
    <cellStyle name="Normal 2 3 6 5 6 5" xfId="27095"/>
    <cellStyle name="Normal 2 3 6 5 7" xfId="27096"/>
    <cellStyle name="Normal 2 3 6 5 7 2" xfId="27097"/>
    <cellStyle name="Normal 2 3 6 5 7 3" xfId="27098"/>
    <cellStyle name="Normal 2 3 6 5 7 4" xfId="27099"/>
    <cellStyle name="Normal 2 3 6 5 7 5" xfId="27100"/>
    <cellStyle name="Normal 2 3 6 5 8" xfId="27101"/>
    <cellStyle name="Normal 2 3 6 5 8 2" xfId="27102"/>
    <cellStyle name="Normal 2 3 6 5 8 3" xfId="27103"/>
    <cellStyle name="Normal 2 3 6 5 8 4" xfId="27104"/>
    <cellStyle name="Normal 2 3 6 5 8 5" xfId="27105"/>
    <cellStyle name="Normal 2 3 6 5 9" xfId="27106"/>
    <cellStyle name="Normal 2 3 6 6" xfId="27107"/>
    <cellStyle name="Normal 2 3 6 6 10" xfId="27108"/>
    <cellStyle name="Normal 2 3 6 6 11" xfId="27109"/>
    <cellStyle name="Normal 2 3 6 6 12" xfId="27110"/>
    <cellStyle name="Normal 2 3 6 6 13" xfId="27111"/>
    <cellStyle name="Normal 2 3 6 6 14" xfId="27112"/>
    <cellStyle name="Normal 2 3 6 6 2" xfId="27113"/>
    <cellStyle name="Normal 2 3 6 6 2 2" xfId="27114"/>
    <cellStyle name="Normal 2 3 6 6 2 3" xfId="27115"/>
    <cellStyle name="Normal 2 3 6 6 2 4" xfId="27116"/>
    <cellStyle name="Normal 2 3 6 6 2 5" xfId="27117"/>
    <cellStyle name="Normal 2 3 6 6 3" xfId="27118"/>
    <cellStyle name="Normal 2 3 6 6 3 2" xfId="27119"/>
    <cellStyle name="Normal 2 3 6 6 3 3" xfId="27120"/>
    <cellStyle name="Normal 2 3 6 6 3 4" xfId="27121"/>
    <cellStyle name="Normal 2 3 6 6 3 5" xfId="27122"/>
    <cellStyle name="Normal 2 3 6 6 4" xfId="27123"/>
    <cellStyle name="Normal 2 3 6 6 4 2" xfId="27124"/>
    <cellStyle name="Normal 2 3 6 6 4 3" xfId="27125"/>
    <cellStyle name="Normal 2 3 6 6 4 4" xfId="27126"/>
    <cellStyle name="Normal 2 3 6 6 4 5" xfId="27127"/>
    <cellStyle name="Normal 2 3 6 6 5" xfId="27128"/>
    <cellStyle name="Normal 2 3 6 6 5 2" xfId="27129"/>
    <cellStyle name="Normal 2 3 6 6 5 3" xfId="27130"/>
    <cellStyle name="Normal 2 3 6 6 5 4" xfId="27131"/>
    <cellStyle name="Normal 2 3 6 6 5 5" xfId="27132"/>
    <cellStyle name="Normal 2 3 6 6 6" xfId="27133"/>
    <cellStyle name="Normal 2 3 6 6 6 2" xfId="27134"/>
    <cellStyle name="Normal 2 3 6 6 6 3" xfId="27135"/>
    <cellStyle name="Normal 2 3 6 6 6 4" xfId="27136"/>
    <cellStyle name="Normal 2 3 6 6 6 5" xfId="27137"/>
    <cellStyle name="Normal 2 3 6 6 7" xfId="27138"/>
    <cellStyle name="Normal 2 3 6 6 7 2" xfId="27139"/>
    <cellStyle name="Normal 2 3 6 6 7 3" xfId="27140"/>
    <cellStyle name="Normal 2 3 6 6 7 4" xfId="27141"/>
    <cellStyle name="Normal 2 3 6 6 7 5" xfId="27142"/>
    <cellStyle name="Normal 2 3 6 6 8" xfId="27143"/>
    <cellStyle name="Normal 2 3 6 6 8 2" xfId="27144"/>
    <cellStyle name="Normal 2 3 6 6 8 3" xfId="27145"/>
    <cellStyle name="Normal 2 3 6 6 8 4" xfId="27146"/>
    <cellStyle name="Normal 2 3 6 6 8 5" xfId="27147"/>
    <cellStyle name="Normal 2 3 6 6 9" xfId="27148"/>
    <cellStyle name="Normal 2 3 6 7" xfId="27149"/>
    <cellStyle name="Normal 2 3 6 7 10" xfId="27150"/>
    <cellStyle name="Normal 2 3 6 7 11" xfId="27151"/>
    <cellStyle name="Normal 2 3 6 7 12" xfId="27152"/>
    <cellStyle name="Normal 2 3 6 7 13" xfId="27153"/>
    <cellStyle name="Normal 2 3 6 7 14" xfId="27154"/>
    <cellStyle name="Normal 2 3 6 7 2" xfId="27155"/>
    <cellStyle name="Normal 2 3 6 7 2 2" xfId="27156"/>
    <cellStyle name="Normal 2 3 6 7 2 3" xfId="27157"/>
    <cellStyle name="Normal 2 3 6 7 2 4" xfId="27158"/>
    <cellStyle name="Normal 2 3 6 7 2 5" xfId="27159"/>
    <cellStyle name="Normal 2 3 6 7 3" xfId="27160"/>
    <cellStyle name="Normal 2 3 6 7 3 2" xfId="27161"/>
    <cellStyle name="Normal 2 3 6 7 3 3" xfId="27162"/>
    <cellStyle name="Normal 2 3 6 7 3 4" xfId="27163"/>
    <cellStyle name="Normal 2 3 6 7 3 5" xfId="27164"/>
    <cellStyle name="Normal 2 3 6 7 4" xfId="27165"/>
    <cellStyle name="Normal 2 3 6 7 4 2" xfId="27166"/>
    <cellStyle name="Normal 2 3 6 7 4 3" xfId="27167"/>
    <cellStyle name="Normal 2 3 6 7 4 4" xfId="27168"/>
    <cellStyle name="Normal 2 3 6 7 4 5" xfId="27169"/>
    <cellStyle name="Normal 2 3 6 7 5" xfId="27170"/>
    <cellStyle name="Normal 2 3 6 7 5 2" xfId="27171"/>
    <cellStyle name="Normal 2 3 6 7 5 3" xfId="27172"/>
    <cellStyle name="Normal 2 3 6 7 5 4" xfId="27173"/>
    <cellStyle name="Normal 2 3 6 7 5 5" xfId="27174"/>
    <cellStyle name="Normal 2 3 6 7 6" xfId="27175"/>
    <cellStyle name="Normal 2 3 6 7 6 2" xfId="27176"/>
    <cellStyle name="Normal 2 3 6 7 6 3" xfId="27177"/>
    <cellStyle name="Normal 2 3 6 7 6 4" xfId="27178"/>
    <cellStyle name="Normal 2 3 6 7 6 5" xfId="27179"/>
    <cellStyle name="Normal 2 3 6 7 7" xfId="27180"/>
    <cellStyle name="Normal 2 3 6 7 7 2" xfId="27181"/>
    <cellStyle name="Normal 2 3 6 7 7 3" xfId="27182"/>
    <cellStyle name="Normal 2 3 6 7 7 4" xfId="27183"/>
    <cellStyle name="Normal 2 3 6 7 7 5" xfId="27184"/>
    <cellStyle name="Normal 2 3 6 7 8" xfId="27185"/>
    <cellStyle name="Normal 2 3 6 7 8 2" xfId="27186"/>
    <cellStyle name="Normal 2 3 6 7 8 3" xfId="27187"/>
    <cellStyle name="Normal 2 3 6 7 8 4" xfId="27188"/>
    <cellStyle name="Normal 2 3 6 7 8 5" xfId="27189"/>
    <cellStyle name="Normal 2 3 6 7 9" xfId="27190"/>
    <cellStyle name="Normal 2 3 6 8" xfId="27191"/>
    <cellStyle name="Normal 2 3 6 8 10" xfId="27192"/>
    <cellStyle name="Normal 2 3 6 8 11" xfId="27193"/>
    <cellStyle name="Normal 2 3 6 8 12" xfId="27194"/>
    <cellStyle name="Normal 2 3 6 8 13" xfId="27195"/>
    <cellStyle name="Normal 2 3 6 8 14" xfId="27196"/>
    <cellStyle name="Normal 2 3 6 8 2" xfId="27197"/>
    <cellStyle name="Normal 2 3 6 8 2 2" xfId="27198"/>
    <cellStyle name="Normal 2 3 6 8 2 3" xfId="27199"/>
    <cellStyle name="Normal 2 3 6 8 2 4" xfId="27200"/>
    <cellStyle name="Normal 2 3 6 8 2 5" xfId="27201"/>
    <cellStyle name="Normal 2 3 6 8 3" xfId="27202"/>
    <cellStyle name="Normal 2 3 6 8 3 2" xfId="27203"/>
    <cellStyle name="Normal 2 3 6 8 3 3" xfId="27204"/>
    <cellStyle name="Normal 2 3 6 8 3 4" xfId="27205"/>
    <cellStyle name="Normal 2 3 6 8 3 5" xfId="27206"/>
    <cellStyle name="Normal 2 3 6 8 4" xfId="27207"/>
    <cellStyle name="Normal 2 3 6 8 4 2" xfId="27208"/>
    <cellStyle name="Normal 2 3 6 8 4 3" xfId="27209"/>
    <cellStyle name="Normal 2 3 6 8 4 4" xfId="27210"/>
    <cellStyle name="Normal 2 3 6 8 4 5" xfId="27211"/>
    <cellStyle name="Normal 2 3 6 8 5" xfId="27212"/>
    <cellStyle name="Normal 2 3 6 8 5 2" xfId="27213"/>
    <cellStyle name="Normal 2 3 6 8 5 3" xfId="27214"/>
    <cellStyle name="Normal 2 3 6 8 5 4" xfId="27215"/>
    <cellStyle name="Normal 2 3 6 8 5 5" xfId="27216"/>
    <cellStyle name="Normal 2 3 6 8 6" xfId="27217"/>
    <cellStyle name="Normal 2 3 6 8 6 2" xfId="27218"/>
    <cellStyle name="Normal 2 3 6 8 6 3" xfId="27219"/>
    <cellStyle name="Normal 2 3 6 8 6 4" xfId="27220"/>
    <cellStyle name="Normal 2 3 6 8 6 5" xfId="27221"/>
    <cellStyle name="Normal 2 3 6 8 7" xfId="27222"/>
    <cellStyle name="Normal 2 3 6 8 7 2" xfId="27223"/>
    <cellStyle name="Normal 2 3 6 8 7 3" xfId="27224"/>
    <cellStyle name="Normal 2 3 6 8 7 4" xfId="27225"/>
    <cellStyle name="Normal 2 3 6 8 7 5" xfId="27226"/>
    <cellStyle name="Normal 2 3 6 8 8" xfId="27227"/>
    <cellStyle name="Normal 2 3 6 8 8 2" xfId="27228"/>
    <cellStyle name="Normal 2 3 6 8 8 3" xfId="27229"/>
    <cellStyle name="Normal 2 3 6 8 8 4" xfId="27230"/>
    <cellStyle name="Normal 2 3 6 8 8 5" xfId="27231"/>
    <cellStyle name="Normal 2 3 6 8 9" xfId="27232"/>
    <cellStyle name="Normal 2 3 6 9" xfId="27233"/>
    <cellStyle name="Normal 2 3 6 9 10" xfId="27234"/>
    <cellStyle name="Normal 2 3 6 9 11" xfId="27235"/>
    <cellStyle name="Normal 2 3 6 9 12" xfId="27236"/>
    <cellStyle name="Normal 2 3 6 9 13" xfId="27237"/>
    <cellStyle name="Normal 2 3 6 9 14" xfId="27238"/>
    <cellStyle name="Normal 2 3 6 9 2" xfId="27239"/>
    <cellStyle name="Normal 2 3 6 9 2 2" xfId="27240"/>
    <cellStyle name="Normal 2 3 6 9 2 3" xfId="27241"/>
    <cellStyle name="Normal 2 3 6 9 2 4" xfId="27242"/>
    <cellStyle name="Normal 2 3 6 9 2 5" xfId="27243"/>
    <cellStyle name="Normal 2 3 6 9 3" xfId="27244"/>
    <cellStyle name="Normal 2 3 6 9 3 2" xfId="27245"/>
    <cellStyle name="Normal 2 3 6 9 3 3" xfId="27246"/>
    <cellStyle name="Normal 2 3 6 9 3 4" xfId="27247"/>
    <cellStyle name="Normal 2 3 6 9 3 5" xfId="27248"/>
    <cellStyle name="Normal 2 3 6 9 4" xfId="27249"/>
    <cellStyle name="Normal 2 3 6 9 4 2" xfId="27250"/>
    <cellStyle name="Normal 2 3 6 9 4 3" xfId="27251"/>
    <cellStyle name="Normal 2 3 6 9 4 4" xfId="27252"/>
    <cellStyle name="Normal 2 3 6 9 4 5" xfId="27253"/>
    <cellStyle name="Normal 2 3 6 9 5" xfId="27254"/>
    <cellStyle name="Normal 2 3 6 9 5 2" xfId="27255"/>
    <cellStyle name="Normal 2 3 6 9 5 3" xfId="27256"/>
    <cellStyle name="Normal 2 3 6 9 5 4" xfId="27257"/>
    <cellStyle name="Normal 2 3 6 9 5 5" xfId="27258"/>
    <cellStyle name="Normal 2 3 6 9 6" xfId="27259"/>
    <cellStyle name="Normal 2 3 6 9 6 2" xfId="27260"/>
    <cellStyle name="Normal 2 3 6 9 6 3" xfId="27261"/>
    <cellStyle name="Normal 2 3 6 9 6 4" xfId="27262"/>
    <cellStyle name="Normal 2 3 6 9 6 5" xfId="27263"/>
    <cellStyle name="Normal 2 3 6 9 7" xfId="27264"/>
    <cellStyle name="Normal 2 3 6 9 7 2" xfId="27265"/>
    <cellStyle name="Normal 2 3 6 9 7 3" xfId="27266"/>
    <cellStyle name="Normal 2 3 6 9 7 4" xfId="27267"/>
    <cellStyle name="Normal 2 3 6 9 7 5" xfId="27268"/>
    <cellStyle name="Normal 2 3 6 9 8" xfId="27269"/>
    <cellStyle name="Normal 2 3 6 9 8 2" xfId="27270"/>
    <cellStyle name="Normal 2 3 6 9 8 3" xfId="27271"/>
    <cellStyle name="Normal 2 3 6 9 8 4" xfId="27272"/>
    <cellStyle name="Normal 2 3 6 9 8 5" xfId="27273"/>
    <cellStyle name="Normal 2 3 6 9 9" xfId="27274"/>
    <cellStyle name="Normal 2 3 7" xfId="27275"/>
    <cellStyle name="Normal 2 3 7 10" xfId="27276"/>
    <cellStyle name="Normal 2 3 7 10 10" xfId="27277"/>
    <cellStyle name="Normal 2 3 7 10 11" xfId="27278"/>
    <cellStyle name="Normal 2 3 7 10 12" xfId="27279"/>
    <cellStyle name="Normal 2 3 7 10 13" xfId="27280"/>
    <cellStyle name="Normal 2 3 7 10 14" xfId="27281"/>
    <cellStyle name="Normal 2 3 7 10 2" xfId="27282"/>
    <cellStyle name="Normal 2 3 7 10 2 2" xfId="27283"/>
    <cellStyle name="Normal 2 3 7 10 2 3" xfId="27284"/>
    <cellStyle name="Normal 2 3 7 10 2 4" xfId="27285"/>
    <cellStyle name="Normal 2 3 7 10 2 5" xfId="27286"/>
    <cellStyle name="Normal 2 3 7 10 3" xfId="27287"/>
    <cellStyle name="Normal 2 3 7 10 3 2" xfId="27288"/>
    <cellStyle name="Normal 2 3 7 10 3 3" xfId="27289"/>
    <cellStyle name="Normal 2 3 7 10 3 4" xfId="27290"/>
    <cellStyle name="Normal 2 3 7 10 3 5" xfId="27291"/>
    <cellStyle name="Normal 2 3 7 10 4" xfId="27292"/>
    <cellStyle name="Normal 2 3 7 10 4 2" xfId="27293"/>
    <cellStyle name="Normal 2 3 7 10 4 3" xfId="27294"/>
    <cellStyle name="Normal 2 3 7 10 4 4" xfId="27295"/>
    <cellStyle name="Normal 2 3 7 10 4 5" xfId="27296"/>
    <cellStyle name="Normal 2 3 7 10 5" xfId="27297"/>
    <cellStyle name="Normal 2 3 7 10 5 2" xfId="27298"/>
    <cellStyle name="Normal 2 3 7 10 5 3" xfId="27299"/>
    <cellStyle name="Normal 2 3 7 10 5 4" xfId="27300"/>
    <cellStyle name="Normal 2 3 7 10 5 5" xfId="27301"/>
    <cellStyle name="Normal 2 3 7 10 6" xfId="27302"/>
    <cellStyle name="Normal 2 3 7 10 6 2" xfId="27303"/>
    <cellStyle name="Normal 2 3 7 10 6 3" xfId="27304"/>
    <cellStyle name="Normal 2 3 7 10 6 4" xfId="27305"/>
    <cellStyle name="Normal 2 3 7 10 6 5" xfId="27306"/>
    <cellStyle name="Normal 2 3 7 10 7" xfId="27307"/>
    <cellStyle name="Normal 2 3 7 10 7 2" xfId="27308"/>
    <cellStyle name="Normal 2 3 7 10 7 3" xfId="27309"/>
    <cellStyle name="Normal 2 3 7 10 7 4" xfId="27310"/>
    <cellStyle name="Normal 2 3 7 10 7 5" xfId="27311"/>
    <cellStyle name="Normal 2 3 7 10 8" xfId="27312"/>
    <cellStyle name="Normal 2 3 7 10 8 2" xfId="27313"/>
    <cellStyle name="Normal 2 3 7 10 8 3" xfId="27314"/>
    <cellStyle name="Normal 2 3 7 10 8 4" xfId="27315"/>
    <cellStyle name="Normal 2 3 7 10 8 5" xfId="27316"/>
    <cellStyle name="Normal 2 3 7 10 9" xfId="27317"/>
    <cellStyle name="Normal 2 3 7 11" xfId="27318"/>
    <cellStyle name="Normal 2 3 7 11 10" xfId="27319"/>
    <cellStyle name="Normal 2 3 7 11 11" xfId="27320"/>
    <cellStyle name="Normal 2 3 7 11 12" xfId="27321"/>
    <cellStyle name="Normal 2 3 7 11 13" xfId="27322"/>
    <cellStyle name="Normal 2 3 7 11 14" xfId="27323"/>
    <cellStyle name="Normal 2 3 7 11 2" xfId="27324"/>
    <cellStyle name="Normal 2 3 7 11 2 2" xfId="27325"/>
    <cellStyle name="Normal 2 3 7 11 2 3" xfId="27326"/>
    <cellStyle name="Normal 2 3 7 11 2 4" xfId="27327"/>
    <cellStyle name="Normal 2 3 7 11 2 5" xfId="27328"/>
    <cellStyle name="Normal 2 3 7 11 3" xfId="27329"/>
    <cellStyle name="Normal 2 3 7 11 3 2" xfId="27330"/>
    <cellStyle name="Normal 2 3 7 11 3 3" xfId="27331"/>
    <cellStyle name="Normal 2 3 7 11 3 4" xfId="27332"/>
    <cellStyle name="Normal 2 3 7 11 3 5" xfId="27333"/>
    <cellStyle name="Normal 2 3 7 11 4" xfId="27334"/>
    <cellStyle name="Normal 2 3 7 11 4 2" xfId="27335"/>
    <cellStyle name="Normal 2 3 7 11 4 3" xfId="27336"/>
    <cellStyle name="Normal 2 3 7 11 4 4" xfId="27337"/>
    <cellStyle name="Normal 2 3 7 11 4 5" xfId="27338"/>
    <cellStyle name="Normal 2 3 7 11 5" xfId="27339"/>
    <cellStyle name="Normal 2 3 7 11 5 2" xfId="27340"/>
    <cellStyle name="Normal 2 3 7 11 5 3" xfId="27341"/>
    <cellStyle name="Normal 2 3 7 11 5 4" xfId="27342"/>
    <cellStyle name="Normal 2 3 7 11 5 5" xfId="27343"/>
    <cellStyle name="Normal 2 3 7 11 6" xfId="27344"/>
    <cellStyle name="Normal 2 3 7 11 6 2" xfId="27345"/>
    <cellStyle name="Normal 2 3 7 11 6 3" xfId="27346"/>
    <cellStyle name="Normal 2 3 7 11 6 4" xfId="27347"/>
    <cellStyle name="Normal 2 3 7 11 6 5" xfId="27348"/>
    <cellStyle name="Normal 2 3 7 11 7" xfId="27349"/>
    <cellStyle name="Normal 2 3 7 11 7 2" xfId="27350"/>
    <cellStyle name="Normal 2 3 7 11 7 3" xfId="27351"/>
    <cellStyle name="Normal 2 3 7 11 7 4" xfId="27352"/>
    <cellStyle name="Normal 2 3 7 11 7 5" xfId="27353"/>
    <cellStyle name="Normal 2 3 7 11 8" xfId="27354"/>
    <cellStyle name="Normal 2 3 7 11 8 2" xfId="27355"/>
    <cellStyle name="Normal 2 3 7 11 8 3" xfId="27356"/>
    <cellStyle name="Normal 2 3 7 11 8 4" xfId="27357"/>
    <cellStyle name="Normal 2 3 7 11 8 5" xfId="27358"/>
    <cellStyle name="Normal 2 3 7 11 9" xfId="27359"/>
    <cellStyle name="Normal 2 3 7 12" xfId="27360"/>
    <cellStyle name="Normal 2 3 7 12 10" xfId="27361"/>
    <cellStyle name="Normal 2 3 7 12 11" xfId="27362"/>
    <cellStyle name="Normal 2 3 7 12 12" xfId="27363"/>
    <cellStyle name="Normal 2 3 7 12 13" xfId="27364"/>
    <cellStyle name="Normal 2 3 7 12 14" xfId="27365"/>
    <cellStyle name="Normal 2 3 7 12 2" xfId="27366"/>
    <cellStyle name="Normal 2 3 7 12 2 2" xfId="27367"/>
    <cellStyle name="Normal 2 3 7 12 2 3" xfId="27368"/>
    <cellStyle name="Normal 2 3 7 12 2 4" xfId="27369"/>
    <cellStyle name="Normal 2 3 7 12 2 5" xfId="27370"/>
    <cellStyle name="Normal 2 3 7 12 3" xfId="27371"/>
    <cellStyle name="Normal 2 3 7 12 3 2" xfId="27372"/>
    <cellStyle name="Normal 2 3 7 12 3 3" xfId="27373"/>
    <cellStyle name="Normal 2 3 7 12 3 4" xfId="27374"/>
    <cellStyle name="Normal 2 3 7 12 3 5" xfId="27375"/>
    <cellStyle name="Normal 2 3 7 12 4" xfId="27376"/>
    <cellStyle name="Normal 2 3 7 12 4 2" xfId="27377"/>
    <cellStyle name="Normal 2 3 7 12 4 3" xfId="27378"/>
    <cellStyle name="Normal 2 3 7 12 4 4" xfId="27379"/>
    <cellStyle name="Normal 2 3 7 12 4 5" xfId="27380"/>
    <cellStyle name="Normal 2 3 7 12 5" xfId="27381"/>
    <cellStyle name="Normal 2 3 7 12 5 2" xfId="27382"/>
    <cellStyle name="Normal 2 3 7 12 5 3" xfId="27383"/>
    <cellStyle name="Normal 2 3 7 12 5 4" xfId="27384"/>
    <cellStyle name="Normal 2 3 7 12 5 5" xfId="27385"/>
    <cellStyle name="Normal 2 3 7 12 6" xfId="27386"/>
    <cellStyle name="Normal 2 3 7 12 6 2" xfId="27387"/>
    <cellStyle name="Normal 2 3 7 12 6 3" xfId="27388"/>
    <cellStyle name="Normal 2 3 7 12 6 4" xfId="27389"/>
    <cellStyle name="Normal 2 3 7 12 6 5" xfId="27390"/>
    <cellStyle name="Normal 2 3 7 12 7" xfId="27391"/>
    <cellStyle name="Normal 2 3 7 12 7 2" xfId="27392"/>
    <cellStyle name="Normal 2 3 7 12 7 3" xfId="27393"/>
    <cellStyle name="Normal 2 3 7 12 7 4" xfId="27394"/>
    <cellStyle name="Normal 2 3 7 12 7 5" xfId="27395"/>
    <cellStyle name="Normal 2 3 7 12 8" xfId="27396"/>
    <cellStyle name="Normal 2 3 7 12 8 2" xfId="27397"/>
    <cellStyle name="Normal 2 3 7 12 8 3" xfId="27398"/>
    <cellStyle name="Normal 2 3 7 12 8 4" xfId="27399"/>
    <cellStyle name="Normal 2 3 7 12 8 5" xfId="27400"/>
    <cellStyle name="Normal 2 3 7 12 9" xfId="27401"/>
    <cellStyle name="Normal 2 3 7 13" xfId="27402"/>
    <cellStyle name="Normal 2 3 7 13 10" xfId="27403"/>
    <cellStyle name="Normal 2 3 7 13 11" xfId="27404"/>
    <cellStyle name="Normal 2 3 7 13 12" xfId="27405"/>
    <cellStyle name="Normal 2 3 7 13 13" xfId="27406"/>
    <cellStyle name="Normal 2 3 7 13 14" xfId="27407"/>
    <cellStyle name="Normal 2 3 7 13 2" xfId="27408"/>
    <cellStyle name="Normal 2 3 7 13 2 2" xfId="27409"/>
    <cellStyle name="Normal 2 3 7 13 2 3" xfId="27410"/>
    <cellStyle name="Normal 2 3 7 13 2 4" xfId="27411"/>
    <cellStyle name="Normal 2 3 7 13 2 5" xfId="27412"/>
    <cellStyle name="Normal 2 3 7 13 3" xfId="27413"/>
    <cellStyle name="Normal 2 3 7 13 3 2" xfId="27414"/>
    <cellStyle name="Normal 2 3 7 13 3 3" xfId="27415"/>
    <cellStyle name="Normal 2 3 7 13 3 4" xfId="27416"/>
    <cellStyle name="Normal 2 3 7 13 3 5" xfId="27417"/>
    <cellStyle name="Normal 2 3 7 13 4" xfId="27418"/>
    <cellStyle name="Normal 2 3 7 13 4 2" xfId="27419"/>
    <cellStyle name="Normal 2 3 7 13 4 3" xfId="27420"/>
    <cellStyle name="Normal 2 3 7 13 4 4" xfId="27421"/>
    <cellStyle name="Normal 2 3 7 13 4 5" xfId="27422"/>
    <cellStyle name="Normal 2 3 7 13 5" xfId="27423"/>
    <cellStyle name="Normal 2 3 7 13 5 2" xfId="27424"/>
    <cellStyle name="Normal 2 3 7 13 5 3" xfId="27425"/>
    <cellStyle name="Normal 2 3 7 13 5 4" xfId="27426"/>
    <cellStyle name="Normal 2 3 7 13 5 5" xfId="27427"/>
    <cellStyle name="Normal 2 3 7 13 6" xfId="27428"/>
    <cellStyle name="Normal 2 3 7 13 6 2" xfId="27429"/>
    <cellStyle name="Normal 2 3 7 13 6 3" xfId="27430"/>
    <cellStyle name="Normal 2 3 7 13 6 4" xfId="27431"/>
    <cellStyle name="Normal 2 3 7 13 6 5" xfId="27432"/>
    <cellStyle name="Normal 2 3 7 13 7" xfId="27433"/>
    <cellStyle name="Normal 2 3 7 13 7 2" xfId="27434"/>
    <cellStyle name="Normal 2 3 7 13 7 3" xfId="27435"/>
    <cellStyle name="Normal 2 3 7 13 7 4" xfId="27436"/>
    <cellStyle name="Normal 2 3 7 13 7 5" xfId="27437"/>
    <cellStyle name="Normal 2 3 7 13 8" xfId="27438"/>
    <cellStyle name="Normal 2 3 7 13 8 2" xfId="27439"/>
    <cellStyle name="Normal 2 3 7 13 8 3" xfId="27440"/>
    <cellStyle name="Normal 2 3 7 13 8 4" xfId="27441"/>
    <cellStyle name="Normal 2 3 7 13 8 5" xfId="27442"/>
    <cellStyle name="Normal 2 3 7 13 9" xfId="27443"/>
    <cellStyle name="Normal 2 3 7 14" xfId="27444"/>
    <cellStyle name="Normal 2 3 7 14 10" xfId="27445"/>
    <cellStyle name="Normal 2 3 7 14 11" xfId="27446"/>
    <cellStyle name="Normal 2 3 7 14 12" xfId="27447"/>
    <cellStyle name="Normal 2 3 7 14 13" xfId="27448"/>
    <cellStyle name="Normal 2 3 7 14 14" xfId="27449"/>
    <cellStyle name="Normal 2 3 7 14 2" xfId="27450"/>
    <cellStyle name="Normal 2 3 7 14 2 2" xfId="27451"/>
    <cellStyle name="Normal 2 3 7 14 2 3" xfId="27452"/>
    <cellStyle name="Normal 2 3 7 14 2 4" xfId="27453"/>
    <cellStyle name="Normal 2 3 7 14 2 5" xfId="27454"/>
    <cellStyle name="Normal 2 3 7 14 3" xfId="27455"/>
    <cellStyle name="Normal 2 3 7 14 3 2" xfId="27456"/>
    <cellStyle name="Normal 2 3 7 14 3 3" xfId="27457"/>
    <cellStyle name="Normal 2 3 7 14 3 4" xfId="27458"/>
    <cellStyle name="Normal 2 3 7 14 3 5" xfId="27459"/>
    <cellStyle name="Normal 2 3 7 14 4" xfId="27460"/>
    <cellStyle name="Normal 2 3 7 14 4 2" xfId="27461"/>
    <cellStyle name="Normal 2 3 7 14 4 3" xfId="27462"/>
    <cellStyle name="Normal 2 3 7 14 4 4" xfId="27463"/>
    <cellStyle name="Normal 2 3 7 14 4 5" xfId="27464"/>
    <cellStyle name="Normal 2 3 7 14 5" xfId="27465"/>
    <cellStyle name="Normal 2 3 7 14 5 2" xfId="27466"/>
    <cellStyle name="Normal 2 3 7 14 5 3" xfId="27467"/>
    <cellStyle name="Normal 2 3 7 14 5 4" xfId="27468"/>
    <cellStyle name="Normal 2 3 7 14 5 5" xfId="27469"/>
    <cellStyle name="Normal 2 3 7 14 6" xfId="27470"/>
    <cellStyle name="Normal 2 3 7 14 6 2" xfId="27471"/>
    <cellStyle name="Normal 2 3 7 14 6 3" xfId="27472"/>
    <cellStyle name="Normal 2 3 7 14 6 4" xfId="27473"/>
    <cellStyle name="Normal 2 3 7 14 6 5" xfId="27474"/>
    <cellStyle name="Normal 2 3 7 14 7" xfId="27475"/>
    <cellStyle name="Normal 2 3 7 14 7 2" xfId="27476"/>
    <cellStyle name="Normal 2 3 7 14 7 3" xfId="27477"/>
    <cellStyle name="Normal 2 3 7 14 7 4" xfId="27478"/>
    <cellStyle name="Normal 2 3 7 14 7 5" xfId="27479"/>
    <cellStyle name="Normal 2 3 7 14 8" xfId="27480"/>
    <cellStyle name="Normal 2 3 7 14 8 2" xfId="27481"/>
    <cellStyle name="Normal 2 3 7 14 8 3" xfId="27482"/>
    <cellStyle name="Normal 2 3 7 14 8 4" xfId="27483"/>
    <cellStyle name="Normal 2 3 7 14 8 5" xfId="27484"/>
    <cellStyle name="Normal 2 3 7 14 9" xfId="27485"/>
    <cellStyle name="Normal 2 3 7 15" xfId="27486"/>
    <cellStyle name="Normal 2 3 7 15 10" xfId="27487"/>
    <cellStyle name="Normal 2 3 7 15 11" xfId="27488"/>
    <cellStyle name="Normal 2 3 7 15 12" xfId="27489"/>
    <cellStyle name="Normal 2 3 7 15 13" xfId="27490"/>
    <cellStyle name="Normal 2 3 7 15 14" xfId="27491"/>
    <cellStyle name="Normal 2 3 7 15 2" xfId="27492"/>
    <cellStyle name="Normal 2 3 7 15 2 2" xfId="27493"/>
    <cellStyle name="Normal 2 3 7 15 2 3" xfId="27494"/>
    <cellStyle name="Normal 2 3 7 15 2 4" xfId="27495"/>
    <cellStyle name="Normal 2 3 7 15 2 5" xfId="27496"/>
    <cellStyle name="Normal 2 3 7 15 3" xfId="27497"/>
    <cellStyle name="Normal 2 3 7 15 3 2" xfId="27498"/>
    <cellStyle name="Normal 2 3 7 15 3 3" xfId="27499"/>
    <cellStyle name="Normal 2 3 7 15 3 4" xfId="27500"/>
    <cellStyle name="Normal 2 3 7 15 3 5" xfId="27501"/>
    <cellStyle name="Normal 2 3 7 15 4" xfId="27502"/>
    <cellStyle name="Normal 2 3 7 15 4 2" xfId="27503"/>
    <cellStyle name="Normal 2 3 7 15 4 3" xfId="27504"/>
    <cellStyle name="Normal 2 3 7 15 4 4" xfId="27505"/>
    <cellStyle name="Normal 2 3 7 15 4 5" xfId="27506"/>
    <cellStyle name="Normal 2 3 7 15 5" xfId="27507"/>
    <cellStyle name="Normal 2 3 7 15 5 2" xfId="27508"/>
    <cellStyle name="Normal 2 3 7 15 5 3" xfId="27509"/>
    <cellStyle name="Normal 2 3 7 15 5 4" xfId="27510"/>
    <cellStyle name="Normal 2 3 7 15 5 5" xfId="27511"/>
    <cellStyle name="Normal 2 3 7 15 6" xfId="27512"/>
    <cellStyle name="Normal 2 3 7 15 6 2" xfId="27513"/>
    <cellStyle name="Normal 2 3 7 15 6 3" xfId="27514"/>
    <cellStyle name="Normal 2 3 7 15 6 4" xfId="27515"/>
    <cellStyle name="Normal 2 3 7 15 6 5" xfId="27516"/>
    <cellStyle name="Normal 2 3 7 15 7" xfId="27517"/>
    <cellStyle name="Normal 2 3 7 15 7 2" xfId="27518"/>
    <cellStyle name="Normal 2 3 7 15 7 3" xfId="27519"/>
    <cellStyle name="Normal 2 3 7 15 7 4" xfId="27520"/>
    <cellStyle name="Normal 2 3 7 15 7 5" xfId="27521"/>
    <cellStyle name="Normal 2 3 7 15 8" xfId="27522"/>
    <cellStyle name="Normal 2 3 7 15 8 2" xfId="27523"/>
    <cellStyle name="Normal 2 3 7 15 8 3" xfId="27524"/>
    <cellStyle name="Normal 2 3 7 15 8 4" xfId="27525"/>
    <cellStyle name="Normal 2 3 7 15 8 5" xfId="27526"/>
    <cellStyle name="Normal 2 3 7 15 9" xfId="27527"/>
    <cellStyle name="Normal 2 3 7 16" xfId="27528"/>
    <cellStyle name="Normal 2 3 7 16 10" xfId="27529"/>
    <cellStyle name="Normal 2 3 7 16 11" xfId="27530"/>
    <cellStyle name="Normal 2 3 7 16 12" xfId="27531"/>
    <cellStyle name="Normal 2 3 7 16 13" xfId="27532"/>
    <cellStyle name="Normal 2 3 7 16 14" xfId="27533"/>
    <cellStyle name="Normal 2 3 7 16 2" xfId="27534"/>
    <cellStyle name="Normal 2 3 7 16 2 2" xfId="27535"/>
    <cellStyle name="Normal 2 3 7 16 2 3" xfId="27536"/>
    <cellStyle name="Normal 2 3 7 16 2 4" xfId="27537"/>
    <cellStyle name="Normal 2 3 7 16 2 5" xfId="27538"/>
    <cellStyle name="Normal 2 3 7 16 3" xfId="27539"/>
    <cellStyle name="Normal 2 3 7 16 3 2" xfId="27540"/>
    <cellStyle name="Normal 2 3 7 16 3 3" xfId="27541"/>
    <cellStyle name="Normal 2 3 7 16 3 4" xfId="27542"/>
    <cellStyle name="Normal 2 3 7 16 3 5" xfId="27543"/>
    <cellStyle name="Normal 2 3 7 16 4" xfId="27544"/>
    <cellStyle name="Normal 2 3 7 16 4 2" xfId="27545"/>
    <cellStyle name="Normal 2 3 7 16 4 3" xfId="27546"/>
    <cellStyle name="Normal 2 3 7 16 4 4" xfId="27547"/>
    <cellStyle name="Normal 2 3 7 16 4 5" xfId="27548"/>
    <cellStyle name="Normal 2 3 7 16 5" xfId="27549"/>
    <cellStyle name="Normal 2 3 7 16 5 2" xfId="27550"/>
    <cellStyle name="Normal 2 3 7 16 5 3" xfId="27551"/>
    <cellStyle name="Normal 2 3 7 16 5 4" xfId="27552"/>
    <cellStyle name="Normal 2 3 7 16 5 5" xfId="27553"/>
    <cellStyle name="Normal 2 3 7 16 6" xfId="27554"/>
    <cellStyle name="Normal 2 3 7 16 6 2" xfId="27555"/>
    <cellStyle name="Normal 2 3 7 16 6 3" xfId="27556"/>
    <cellStyle name="Normal 2 3 7 16 6 4" xfId="27557"/>
    <cellStyle name="Normal 2 3 7 16 6 5" xfId="27558"/>
    <cellStyle name="Normal 2 3 7 16 7" xfId="27559"/>
    <cellStyle name="Normal 2 3 7 16 7 2" xfId="27560"/>
    <cellStyle name="Normal 2 3 7 16 7 3" xfId="27561"/>
    <cellStyle name="Normal 2 3 7 16 7 4" xfId="27562"/>
    <cellStyle name="Normal 2 3 7 16 7 5" xfId="27563"/>
    <cellStyle name="Normal 2 3 7 16 8" xfId="27564"/>
    <cellStyle name="Normal 2 3 7 16 8 2" xfId="27565"/>
    <cellStyle name="Normal 2 3 7 16 8 3" xfId="27566"/>
    <cellStyle name="Normal 2 3 7 16 8 4" xfId="27567"/>
    <cellStyle name="Normal 2 3 7 16 8 5" xfId="27568"/>
    <cellStyle name="Normal 2 3 7 16 9" xfId="27569"/>
    <cellStyle name="Normal 2 3 7 17" xfId="27570"/>
    <cellStyle name="Normal 2 3 7 17 2" xfId="27571"/>
    <cellStyle name="Normal 2 3 7 17 3" xfId="27572"/>
    <cellStyle name="Normal 2 3 7 17 4" xfId="27573"/>
    <cellStyle name="Normal 2 3 7 17 5" xfId="27574"/>
    <cellStyle name="Normal 2 3 7 18" xfId="27575"/>
    <cellStyle name="Normal 2 3 7 18 2" xfId="27576"/>
    <cellStyle name="Normal 2 3 7 18 3" xfId="27577"/>
    <cellStyle name="Normal 2 3 7 18 4" xfId="27578"/>
    <cellStyle name="Normal 2 3 7 18 5" xfId="27579"/>
    <cellStyle name="Normal 2 3 7 19" xfId="27580"/>
    <cellStyle name="Normal 2 3 7 19 2" xfId="27581"/>
    <cellStyle name="Normal 2 3 7 19 3" xfId="27582"/>
    <cellStyle name="Normal 2 3 7 19 4" xfId="27583"/>
    <cellStyle name="Normal 2 3 7 19 5" xfId="27584"/>
    <cellStyle name="Normal 2 3 7 2" xfId="27585"/>
    <cellStyle name="Normal 2 3 7 2 10" xfId="27586"/>
    <cellStyle name="Normal 2 3 7 2 11" xfId="27587"/>
    <cellStyle name="Normal 2 3 7 2 12" xfId="27588"/>
    <cellStyle name="Normal 2 3 7 2 13" xfId="27589"/>
    <cellStyle name="Normal 2 3 7 2 14" xfId="27590"/>
    <cellStyle name="Normal 2 3 7 2 2" xfId="27591"/>
    <cellStyle name="Normal 2 3 7 2 2 2" xfId="27592"/>
    <cellStyle name="Normal 2 3 7 2 2 3" xfId="27593"/>
    <cellStyle name="Normal 2 3 7 2 2 4" xfId="27594"/>
    <cellStyle name="Normal 2 3 7 2 2 5" xfId="27595"/>
    <cellStyle name="Normal 2 3 7 2 3" xfId="27596"/>
    <cellStyle name="Normal 2 3 7 2 3 2" xfId="27597"/>
    <cellStyle name="Normal 2 3 7 2 3 3" xfId="27598"/>
    <cellStyle name="Normal 2 3 7 2 3 4" xfId="27599"/>
    <cellStyle name="Normal 2 3 7 2 3 5" xfId="27600"/>
    <cellStyle name="Normal 2 3 7 2 4" xfId="27601"/>
    <cellStyle name="Normal 2 3 7 2 4 2" xfId="27602"/>
    <cellStyle name="Normal 2 3 7 2 4 3" xfId="27603"/>
    <cellStyle name="Normal 2 3 7 2 4 4" xfId="27604"/>
    <cellStyle name="Normal 2 3 7 2 4 5" xfId="27605"/>
    <cellStyle name="Normal 2 3 7 2 5" xfId="27606"/>
    <cellStyle name="Normal 2 3 7 2 5 2" xfId="27607"/>
    <cellStyle name="Normal 2 3 7 2 5 3" xfId="27608"/>
    <cellStyle name="Normal 2 3 7 2 5 4" xfId="27609"/>
    <cellStyle name="Normal 2 3 7 2 5 5" xfId="27610"/>
    <cellStyle name="Normal 2 3 7 2 6" xfId="27611"/>
    <cellStyle name="Normal 2 3 7 2 6 2" xfId="27612"/>
    <cellStyle name="Normal 2 3 7 2 6 3" xfId="27613"/>
    <cellStyle name="Normal 2 3 7 2 6 4" xfId="27614"/>
    <cellStyle name="Normal 2 3 7 2 6 5" xfId="27615"/>
    <cellStyle name="Normal 2 3 7 2 7" xfId="27616"/>
    <cellStyle name="Normal 2 3 7 2 7 2" xfId="27617"/>
    <cellStyle name="Normal 2 3 7 2 7 3" xfId="27618"/>
    <cellStyle name="Normal 2 3 7 2 7 4" xfId="27619"/>
    <cellStyle name="Normal 2 3 7 2 7 5" xfId="27620"/>
    <cellStyle name="Normal 2 3 7 2 8" xfId="27621"/>
    <cellStyle name="Normal 2 3 7 2 8 2" xfId="27622"/>
    <cellStyle name="Normal 2 3 7 2 8 3" xfId="27623"/>
    <cellStyle name="Normal 2 3 7 2 8 4" xfId="27624"/>
    <cellStyle name="Normal 2 3 7 2 8 5" xfId="27625"/>
    <cellStyle name="Normal 2 3 7 2 9" xfId="27626"/>
    <cellStyle name="Normal 2 3 7 20" xfId="27627"/>
    <cellStyle name="Normal 2 3 7 20 2" xfId="27628"/>
    <cellStyle name="Normal 2 3 7 20 3" xfId="27629"/>
    <cellStyle name="Normal 2 3 7 20 4" xfId="27630"/>
    <cellStyle name="Normal 2 3 7 20 5" xfId="27631"/>
    <cellStyle name="Normal 2 3 7 21" xfId="27632"/>
    <cellStyle name="Normal 2 3 7 21 2" xfId="27633"/>
    <cellStyle name="Normal 2 3 7 21 3" xfId="27634"/>
    <cellStyle name="Normal 2 3 7 21 4" xfId="27635"/>
    <cellStyle name="Normal 2 3 7 21 5" xfId="27636"/>
    <cellStyle name="Normal 2 3 7 22" xfId="27637"/>
    <cellStyle name="Normal 2 3 7 22 2" xfId="27638"/>
    <cellStyle name="Normal 2 3 7 22 3" xfId="27639"/>
    <cellStyle name="Normal 2 3 7 22 4" xfId="27640"/>
    <cellStyle name="Normal 2 3 7 22 5" xfId="27641"/>
    <cellStyle name="Normal 2 3 7 23" xfId="27642"/>
    <cellStyle name="Normal 2 3 7 23 2" xfId="27643"/>
    <cellStyle name="Normal 2 3 7 23 3" xfId="27644"/>
    <cellStyle name="Normal 2 3 7 23 4" xfId="27645"/>
    <cellStyle name="Normal 2 3 7 23 5" xfId="27646"/>
    <cellStyle name="Normal 2 3 7 24" xfId="27647"/>
    <cellStyle name="Normal 2 3 7 25" xfId="27648"/>
    <cellStyle name="Normal 2 3 7 26" xfId="27649"/>
    <cellStyle name="Normal 2 3 7 27" xfId="27650"/>
    <cellStyle name="Normal 2 3 7 28" xfId="27651"/>
    <cellStyle name="Normal 2 3 7 29" xfId="27652"/>
    <cellStyle name="Normal 2 3 7 3" xfId="27653"/>
    <cellStyle name="Normal 2 3 7 3 10" xfId="27654"/>
    <cellStyle name="Normal 2 3 7 3 11" xfId="27655"/>
    <cellStyle name="Normal 2 3 7 3 12" xfId="27656"/>
    <cellStyle name="Normal 2 3 7 3 13" xfId="27657"/>
    <cellStyle name="Normal 2 3 7 3 14" xfId="27658"/>
    <cellStyle name="Normal 2 3 7 3 2" xfId="27659"/>
    <cellStyle name="Normal 2 3 7 3 2 2" xfId="27660"/>
    <cellStyle name="Normal 2 3 7 3 2 3" xfId="27661"/>
    <cellStyle name="Normal 2 3 7 3 2 4" xfId="27662"/>
    <cellStyle name="Normal 2 3 7 3 2 5" xfId="27663"/>
    <cellStyle name="Normal 2 3 7 3 3" xfId="27664"/>
    <cellStyle name="Normal 2 3 7 3 3 2" xfId="27665"/>
    <cellStyle name="Normal 2 3 7 3 3 3" xfId="27666"/>
    <cellStyle name="Normal 2 3 7 3 3 4" xfId="27667"/>
    <cellStyle name="Normal 2 3 7 3 3 5" xfId="27668"/>
    <cellStyle name="Normal 2 3 7 3 4" xfId="27669"/>
    <cellStyle name="Normal 2 3 7 3 4 2" xfId="27670"/>
    <cellStyle name="Normal 2 3 7 3 4 3" xfId="27671"/>
    <cellStyle name="Normal 2 3 7 3 4 4" xfId="27672"/>
    <cellStyle name="Normal 2 3 7 3 4 5" xfId="27673"/>
    <cellStyle name="Normal 2 3 7 3 5" xfId="27674"/>
    <cellStyle name="Normal 2 3 7 3 5 2" xfId="27675"/>
    <cellStyle name="Normal 2 3 7 3 5 3" xfId="27676"/>
    <cellStyle name="Normal 2 3 7 3 5 4" xfId="27677"/>
    <cellStyle name="Normal 2 3 7 3 5 5" xfId="27678"/>
    <cellStyle name="Normal 2 3 7 3 6" xfId="27679"/>
    <cellStyle name="Normal 2 3 7 3 6 2" xfId="27680"/>
    <cellStyle name="Normal 2 3 7 3 6 3" xfId="27681"/>
    <cellStyle name="Normal 2 3 7 3 6 4" xfId="27682"/>
    <cellStyle name="Normal 2 3 7 3 6 5" xfId="27683"/>
    <cellStyle name="Normal 2 3 7 3 7" xfId="27684"/>
    <cellStyle name="Normal 2 3 7 3 7 2" xfId="27685"/>
    <cellStyle name="Normal 2 3 7 3 7 3" xfId="27686"/>
    <cellStyle name="Normal 2 3 7 3 7 4" xfId="27687"/>
    <cellStyle name="Normal 2 3 7 3 7 5" xfId="27688"/>
    <cellStyle name="Normal 2 3 7 3 8" xfId="27689"/>
    <cellStyle name="Normal 2 3 7 3 8 2" xfId="27690"/>
    <cellStyle name="Normal 2 3 7 3 8 3" xfId="27691"/>
    <cellStyle name="Normal 2 3 7 3 8 4" xfId="27692"/>
    <cellStyle name="Normal 2 3 7 3 8 5" xfId="27693"/>
    <cellStyle name="Normal 2 3 7 3 9" xfId="27694"/>
    <cellStyle name="Normal 2 3 7 4" xfId="27695"/>
    <cellStyle name="Normal 2 3 7 4 10" xfId="27696"/>
    <cellStyle name="Normal 2 3 7 4 11" xfId="27697"/>
    <cellStyle name="Normal 2 3 7 4 12" xfId="27698"/>
    <cellStyle name="Normal 2 3 7 4 13" xfId="27699"/>
    <cellStyle name="Normal 2 3 7 4 14" xfId="27700"/>
    <cellStyle name="Normal 2 3 7 4 2" xfId="27701"/>
    <cellStyle name="Normal 2 3 7 4 2 2" xfId="27702"/>
    <cellStyle name="Normal 2 3 7 4 2 3" xfId="27703"/>
    <cellStyle name="Normal 2 3 7 4 2 4" xfId="27704"/>
    <cellStyle name="Normal 2 3 7 4 2 5" xfId="27705"/>
    <cellStyle name="Normal 2 3 7 4 3" xfId="27706"/>
    <cellStyle name="Normal 2 3 7 4 3 2" xfId="27707"/>
    <cellStyle name="Normal 2 3 7 4 3 3" xfId="27708"/>
    <cellStyle name="Normal 2 3 7 4 3 4" xfId="27709"/>
    <cellStyle name="Normal 2 3 7 4 3 5" xfId="27710"/>
    <cellStyle name="Normal 2 3 7 4 4" xfId="27711"/>
    <cellStyle name="Normal 2 3 7 4 4 2" xfId="27712"/>
    <cellStyle name="Normal 2 3 7 4 4 3" xfId="27713"/>
    <cellStyle name="Normal 2 3 7 4 4 4" xfId="27714"/>
    <cellStyle name="Normal 2 3 7 4 4 5" xfId="27715"/>
    <cellStyle name="Normal 2 3 7 4 5" xfId="27716"/>
    <cellStyle name="Normal 2 3 7 4 5 2" xfId="27717"/>
    <cellStyle name="Normal 2 3 7 4 5 3" xfId="27718"/>
    <cellStyle name="Normal 2 3 7 4 5 4" xfId="27719"/>
    <cellStyle name="Normal 2 3 7 4 5 5" xfId="27720"/>
    <cellStyle name="Normal 2 3 7 4 6" xfId="27721"/>
    <cellStyle name="Normal 2 3 7 4 6 2" xfId="27722"/>
    <cellStyle name="Normal 2 3 7 4 6 3" xfId="27723"/>
    <cellStyle name="Normal 2 3 7 4 6 4" xfId="27724"/>
    <cellStyle name="Normal 2 3 7 4 6 5" xfId="27725"/>
    <cellStyle name="Normal 2 3 7 4 7" xfId="27726"/>
    <cellStyle name="Normal 2 3 7 4 7 2" xfId="27727"/>
    <cellStyle name="Normal 2 3 7 4 7 3" xfId="27728"/>
    <cellStyle name="Normal 2 3 7 4 7 4" xfId="27729"/>
    <cellStyle name="Normal 2 3 7 4 7 5" xfId="27730"/>
    <cellStyle name="Normal 2 3 7 4 8" xfId="27731"/>
    <cellStyle name="Normal 2 3 7 4 8 2" xfId="27732"/>
    <cellStyle name="Normal 2 3 7 4 8 3" xfId="27733"/>
    <cellStyle name="Normal 2 3 7 4 8 4" xfId="27734"/>
    <cellStyle name="Normal 2 3 7 4 8 5" xfId="27735"/>
    <cellStyle name="Normal 2 3 7 4 9" xfId="27736"/>
    <cellStyle name="Normal 2 3 7 5" xfId="27737"/>
    <cellStyle name="Normal 2 3 7 5 10" xfId="27738"/>
    <cellStyle name="Normal 2 3 7 5 11" xfId="27739"/>
    <cellStyle name="Normal 2 3 7 5 12" xfId="27740"/>
    <cellStyle name="Normal 2 3 7 5 13" xfId="27741"/>
    <cellStyle name="Normal 2 3 7 5 14" xfId="27742"/>
    <cellStyle name="Normal 2 3 7 5 2" xfId="27743"/>
    <cellStyle name="Normal 2 3 7 5 2 2" xfId="27744"/>
    <cellStyle name="Normal 2 3 7 5 2 3" xfId="27745"/>
    <cellStyle name="Normal 2 3 7 5 2 4" xfId="27746"/>
    <cellStyle name="Normal 2 3 7 5 2 5" xfId="27747"/>
    <cellStyle name="Normal 2 3 7 5 3" xfId="27748"/>
    <cellStyle name="Normal 2 3 7 5 3 2" xfId="27749"/>
    <cellStyle name="Normal 2 3 7 5 3 3" xfId="27750"/>
    <cellStyle name="Normal 2 3 7 5 3 4" xfId="27751"/>
    <cellStyle name="Normal 2 3 7 5 3 5" xfId="27752"/>
    <cellStyle name="Normal 2 3 7 5 4" xfId="27753"/>
    <cellStyle name="Normal 2 3 7 5 4 2" xfId="27754"/>
    <cellStyle name="Normal 2 3 7 5 4 3" xfId="27755"/>
    <cellStyle name="Normal 2 3 7 5 4 4" xfId="27756"/>
    <cellStyle name="Normal 2 3 7 5 4 5" xfId="27757"/>
    <cellStyle name="Normal 2 3 7 5 5" xfId="27758"/>
    <cellStyle name="Normal 2 3 7 5 5 2" xfId="27759"/>
    <cellStyle name="Normal 2 3 7 5 5 3" xfId="27760"/>
    <cellStyle name="Normal 2 3 7 5 5 4" xfId="27761"/>
    <cellStyle name="Normal 2 3 7 5 5 5" xfId="27762"/>
    <cellStyle name="Normal 2 3 7 5 6" xfId="27763"/>
    <cellStyle name="Normal 2 3 7 5 6 2" xfId="27764"/>
    <cellStyle name="Normal 2 3 7 5 6 3" xfId="27765"/>
    <cellStyle name="Normal 2 3 7 5 6 4" xfId="27766"/>
    <cellStyle name="Normal 2 3 7 5 6 5" xfId="27767"/>
    <cellStyle name="Normal 2 3 7 5 7" xfId="27768"/>
    <cellStyle name="Normal 2 3 7 5 7 2" xfId="27769"/>
    <cellStyle name="Normal 2 3 7 5 7 3" xfId="27770"/>
    <cellStyle name="Normal 2 3 7 5 7 4" xfId="27771"/>
    <cellStyle name="Normal 2 3 7 5 7 5" xfId="27772"/>
    <cellStyle name="Normal 2 3 7 5 8" xfId="27773"/>
    <cellStyle name="Normal 2 3 7 5 8 2" xfId="27774"/>
    <cellStyle name="Normal 2 3 7 5 8 3" xfId="27775"/>
    <cellStyle name="Normal 2 3 7 5 8 4" xfId="27776"/>
    <cellStyle name="Normal 2 3 7 5 8 5" xfId="27777"/>
    <cellStyle name="Normal 2 3 7 5 9" xfId="27778"/>
    <cellStyle name="Normal 2 3 7 6" xfId="27779"/>
    <cellStyle name="Normal 2 3 7 6 10" xfId="27780"/>
    <cellStyle name="Normal 2 3 7 6 11" xfId="27781"/>
    <cellStyle name="Normal 2 3 7 6 12" xfId="27782"/>
    <cellStyle name="Normal 2 3 7 6 13" xfId="27783"/>
    <cellStyle name="Normal 2 3 7 6 14" xfId="27784"/>
    <cellStyle name="Normal 2 3 7 6 2" xfId="27785"/>
    <cellStyle name="Normal 2 3 7 6 2 2" xfId="27786"/>
    <cellStyle name="Normal 2 3 7 6 2 3" xfId="27787"/>
    <cellStyle name="Normal 2 3 7 6 2 4" xfId="27788"/>
    <cellStyle name="Normal 2 3 7 6 2 5" xfId="27789"/>
    <cellStyle name="Normal 2 3 7 6 3" xfId="27790"/>
    <cellStyle name="Normal 2 3 7 6 3 2" xfId="27791"/>
    <cellStyle name="Normal 2 3 7 6 3 3" xfId="27792"/>
    <cellStyle name="Normal 2 3 7 6 3 4" xfId="27793"/>
    <cellStyle name="Normal 2 3 7 6 3 5" xfId="27794"/>
    <cellStyle name="Normal 2 3 7 6 4" xfId="27795"/>
    <cellStyle name="Normal 2 3 7 6 4 2" xfId="27796"/>
    <cellStyle name="Normal 2 3 7 6 4 3" xfId="27797"/>
    <cellStyle name="Normal 2 3 7 6 4 4" xfId="27798"/>
    <cellStyle name="Normal 2 3 7 6 4 5" xfId="27799"/>
    <cellStyle name="Normal 2 3 7 6 5" xfId="27800"/>
    <cellStyle name="Normal 2 3 7 6 5 2" xfId="27801"/>
    <cellStyle name="Normal 2 3 7 6 5 3" xfId="27802"/>
    <cellStyle name="Normal 2 3 7 6 5 4" xfId="27803"/>
    <cellStyle name="Normal 2 3 7 6 5 5" xfId="27804"/>
    <cellStyle name="Normal 2 3 7 6 6" xfId="27805"/>
    <cellStyle name="Normal 2 3 7 6 6 2" xfId="27806"/>
    <cellStyle name="Normal 2 3 7 6 6 3" xfId="27807"/>
    <cellStyle name="Normal 2 3 7 6 6 4" xfId="27808"/>
    <cellStyle name="Normal 2 3 7 6 6 5" xfId="27809"/>
    <cellStyle name="Normal 2 3 7 6 7" xfId="27810"/>
    <cellStyle name="Normal 2 3 7 6 7 2" xfId="27811"/>
    <cellStyle name="Normal 2 3 7 6 7 3" xfId="27812"/>
    <cellStyle name="Normal 2 3 7 6 7 4" xfId="27813"/>
    <cellStyle name="Normal 2 3 7 6 7 5" xfId="27814"/>
    <cellStyle name="Normal 2 3 7 6 8" xfId="27815"/>
    <cellStyle name="Normal 2 3 7 6 8 2" xfId="27816"/>
    <cellStyle name="Normal 2 3 7 6 8 3" xfId="27817"/>
    <cellStyle name="Normal 2 3 7 6 8 4" xfId="27818"/>
    <cellStyle name="Normal 2 3 7 6 8 5" xfId="27819"/>
    <cellStyle name="Normal 2 3 7 6 9" xfId="27820"/>
    <cellStyle name="Normal 2 3 7 7" xfId="27821"/>
    <cellStyle name="Normal 2 3 7 7 10" xfId="27822"/>
    <cellStyle name="Normal 2 3 7 7 11" xfId="27823"/>
    <cellStyle name="Normal 2 3 7 7 12" xfId="27824"/>
    <cellStyle name="Normal 2 3 7 7 13" xfId="27825"/>
    <cellStyle name="Normal 2 3 7 7 14" xfId="27826"/>
    <cellStyle name="Normal 2 3 7 7 2" xfId="27827"/>
    <cellStyle name="Normal 2 3 7 7 2 2" xfId="27828"/>
    <cellStyle name="Normal 2 3 7 7 2 3" xfId="27829"/>
    <cellStyle name="Normal 2 3 7 7 2 4" xfId="27830"/>
    <cellStyle name="Normal 2 3 7 7 2 5" xfId="27831"/>
    <cellStyle name="Normal 2 3 7 7 3" xfId="27832"/>
    <cellStyle name="Normal 2 3 7 7 3 2" xfId="27833"/>
    <cellStyle name="Normal 2 3 7 7 3 3" xfId="27834"/>
    <cellStyle name="Normal 2 3 7 7 3 4" xfId="27835"/>
    <cellStyle name="Normal 2 3 7 7 3 5" xfId="27836"/>
    <cellStyle name="Normal 2 3 7 7 4" xfId="27837"/>
    <cellStyle name="Normal 2 3 7 7 4 2" xfId="27838"/>
    <cellStyle name="Normal 2 3 7 7 4 3" xfId="27839"/>
    <cellStyle name="Normal 2 3 7 7 4 4" xfId="27840"/>
    <cellStyle name="Normal 2 3 7 7 4 5" xfId="27841"/>
    <cellStyle name="Normal 2 3 7 7 5" xfId="27842"/>
    <cellStyle name="Normal 2 3 7 7 5 2" xfId="27843"/>
    <cellStyle name="Normal 2 3 7 7 5 3" xfId="27844"/>
    <cellStyle name="Normal 2 3 7 7 5 4" xfId="27845"/>
    <cellStyle name="Normal 2 3 7 7 5 5" xfId="27846"/>
    <cellStyle name="Normal 2 3 7 7 6" xfId="27847"/>
    <cellStyle name="Normal 2 3 7 7 6 2" xfId="27848"/>
    <cellStyle name="Normal 2 3 7 7 6 3" xfId="27849"/>
    <cellStyle name="Normal 2 3 7 7 6 4" xfId="27850"/>
    <cellStyle name="Normal 2 3 7 7 6 5" xfId="27851"/>
    <cellStyle name="Normal 2 3 7 7 7" xfId="27852"/>
    <cellStyle name="Normal 2 3 7 7 7 2" xfId="27853"/>
    <cellStyle name="Normal 2 3 7 7 7 3" xfId="27854"/>
    <cellStyle name="Normal 2 3 7 7 7 4" xfId="27855"/>
    <cellStyle name="Normal 2 3 7 7 7 5" xfId="27856"/>
    <cellStyle name="Normal 2 3 7 7 8" xfId="27857"/>
    <cellStyle name="Normal 2 3 7 7 8 2" xfId="27858"/>
    <cellStyle name="Normal 2 3 7 7 8 3" xfId="27859"/>
    <cellStyle name="Normal 2 3 7 7 8 4" xfId="27860"/>
    <cellStyle name="Normal 2 3 7 7 8 5" xfId="27861"/>
    <cellStyle name="Normal 2 3 7 7 9" xfId="27862"/>
    <cellStyle name="Normal 2 3 7 8" xfId="27863"/>
    <cellStyle name="Normal 2 3 7 8 10" xfId="27864"/>
    <cellStyle name="Normal 2 3 7 8 11" xfId="27865"/>
    <cellStyle name="Normal 2 3 7 8 12" xfId="27866"/>
    <cellStyle name="Normal 2 3 7 8 13" xfId="27867"/>
    <cellStyle name="Normal 2 3 7 8 14" xfId="27868"/>
    <cellStyle name="Normal 2 3 7 8 2" xfId="27869"/>
    <cellStyle name="Normal 2 3 7 8 2 2" xfId="27870"/>
    <cellStyle name="Normal 2 3 7 8 2 3" xfId="27871"/>
    <cellStyle name="Normal 2 3 7 8 2 4" xfId="27872"/>
    <cellStyle name="Normal 2 3 7 8 2 5" xfId="27873"/>
    <cellStyle name="Normal 2 3 7 8 3" xfId="27874"/>
    <cellStyle name="Normal 2 3 7 8 3 2" xfId="27875"/>
    <cellStyle name="Normal 2 3 7 8 3 3" xfId="27876"/>
    <cellStyle name="Normal 2 3 7 8 3 4" xfId="27877"/>
    <cellStyle name="Normal 2 3 7 8 3 5" xfId="27878"/>
    <cellStyle name="Normal 2 3 7 8 4" xfId="27879"/>
    <cellStyle name="Normal 2 3 7 8 4 2" xfId="27880"/>
    <cellStyle name="Normal 2 3 7 8 4 3" xfId="27881"/>
    <cellStyle name="Normal 2 3 7 8 4 4" xfId="27882"/>
    <cellStyle name="Normal 2 3 7 8 4 5" xfId="27883"/>
    <cellStyle name="Normal 2 3 7 8 5" xfId="27884"/>
    <cellStyle name="Normal 2 3 7 8 5 2" xfId="27885"/>
    <cellStyle name="Normal 2 3 7 8 5 3" xfId="27886"/>
    <cellStyle name="Normal 2 3 7 8 5 4" xfId="27887"/>
    <cellStyle name="Normal 2 3 7 8 5 5" xfId="27888"/>
    <cellStyle name="Normal 2 3 7 8 6" xfId="27889"/>
    <cellStyle name="Normal 2 3 7 8 6 2" xfId="27890"/>
    <cellStyle name="Normal 2 3 7 8 6 3" xfId="27891"/>
    <cellStyle name="Normal 2 3 7 8 6 4" xfId="27892"/>
    <cellStyle name="Normal 2 3 7 8 6 5" xfId="27893"/>
    <cellStyle name="Normal 2 3 7 8 7" xfId="27894"/>
    <cellStyle name="Normal 2 3 7 8 7 2" xfId="27895"/>
    <cellStyle name="Normal 2 3 7 8 7 3" xfId="27896"/>
    <cellStyle name="Normal 2 3 7 8 7 4" xfId="27897"/>
    <cellStyle name="Normal 2 3 7 8 7 5" xfId="27898"/>
    <cellStyle name="Normal 2 3 7 8 8" xfId="27899"/>
    <cellStyle name="Normal 2 3 7 8 8 2" xfId="27900"/>
    <cellStyle name="Normal 2 3 7 8 8 3" xfId="27901"/>
    <cellStyle name="Normal 2 3 7 8 8 4" xfId="27902"/>
    <cellStyle name="Normal 2 3 7 8 8 5" xfId="27903"/>
    <cellStyle name="Normal 2 3 7 8 9" xfId="27904"/>
    <cellStyle name="Normal 2 3 7 9" xfId="27905"/>
    <cellStyle name="Normal 2 3 7 9 10" xfId="27906"/>
    <cellStyle name="Normal 2 3 7 9 11" xfId="27907"/>
    <cellStyle name="Normal 2 3 7 9 12" xfId="27908"/>
    <cellStyle name="Normal 2 3 7 9 13" xfId="27909"/>
    <cellStyle name="Normal 2 3 7 9 14" xfId="27910"/>
    <cellStyle name="Normal 2 3 7 9 2" xfId="27911"/>
    <cellStyle name="Normal 2 3 7 9 2 2" xfId="27912"/>
    <cellStyle name="Normal 2 3 7 9 2 3" xfId="27913"/>
    <cellStyle name="Normal 2 3 7 9 2 4" xfId="27914"/>
    <cellStyle name="Normal 2 3 7 9 2 5" xfId="27915"/>
    <cellStyle name="Normal 2 3 7 9 3" xfId="27916"/>
    <cellStyle name="Normal 2 3 7 9 3 2" xfId="27917"/>
    <cellStyle name="Normal 2 3 7 9 3 3" xfId="27918"/>
    <cellStyle name="Normal 2 3 7 9 3 4" xfId="27919"/>
    <cellStyle name="Normal 2 3 7 9 3 5" xfId="27920"/>
    <cellStyle name="Normal 2 3 7 9 4" xfId="27921"/>
    <cellStyle name="Normal 2 3 7 9 4 2" xfId="27922"/>
    <cellStyle name="Normal 2 3 7 9 4 3" xfId="27923"/>
    <cellStyle name="Normal 2 3 7 9 4 4" xfId="27924"/>
    <cellStyle name="Normal 2 3 7 9 4 5" xfId="27925"/>
    <cellStyle name="Normal 2 3 7 9 5" xfId="27926"/>
    <cellStyle name="Normal 2 3 7 9 5 2" xfId="27927"/>
    <cellStyle name="Normal 2 3 7 9 5 3" xfId="27928"/>
    <cellStyle name="Normal 2 3 7 9 5 4" xfId="27929"/>
    <cellStyle name="Normal 2 3 7 9 5 5" xfId="27930"/>
    <cellStyle name="Normal 2 3 7 9 6" xfId="27931"/>
    <cellStyle name="Normal 2 3 7 9 6 2" xfId="27932"/>
    <cellStyle name="Normal 2 3 7 9 6 3" xfId="27933"/>
    <cellStyle name="Normal 2 3 7 9 6 4" xfId="27934"/>
    <cellStyle name="Normal 2 3 7 9 6 5" xfId="27935"/>
    <cellStyle name="Normal 2 3 7 9 7" xfId="27936"/>
    <cellStyle name="Normal 2 3 7 9 7 2" xfId="27937"/>
    <cellStyle name="Normal 2 3 7 9 7 3" xfId="27938"/>
    <cellStyle name="Normal 2 3 7 9 7 4" xfId="27939"/>
    <cellStyle name="Normal 2 3 7 9 7 5" xfId="27940"/>
    <cellStyle name="Normal 2 3 7 9 8" xfId="27941"/>
    <cellStyle name="Normal 2 3 7 9 8 2" xfId="27942"/>
    <cellStyle name="Normal 2 3 7 9 8 3" xfId="27943"/>
    <cellStyle name="Normal 2 3 7 9 8 4" xfId="27944"/>
    <cellStyle name="Normal 2 3 7 9 8 5" xfId="27945"/>
    <cellStyle name="Normal 2 3 7 9 9" xfId="27946"/>
    <cellStyle name="Normal 2 3 8" xfId="27947"/>
    <cellStyle name="Normal 2 3 8 10" xfId="27948"/>
    <cellStyle name="Normal 2 3 8 10 10" xfId="27949"/>
    <cellStyle name="Normal 2 3 8 10 11" xfId="27950"/>
    <cellStyle name="Normal 2 3 8 10 12" xfId="27951"/>
    <cellStyle name="Normal 2 3 8 10 13" xfId="27952"/>
    <cellStyle name="Normal 2 3 8 10 14" xfId="27953"/>
    <cellStyle name="Normal 2 3 8 10 2" xfId="27954"/>
    <cellStyle name="Normal 2 3 8 10 2 2" xfId="27955"/>
    <cellStyle name="Normal 2 3 8 10 2 3" xfId="27956"/>
    <cellStyle name="Normal 2 3 8 10 2 4" xfId="27957"/>
    <cellStyle name="Normal 2 3 8 10 2 5" xfId="27958"/>
    <cellStyle name="Normal 2 3 8 10 3" xfId="27959"/>
    <cellStyle name="Normal 2 3 8 10 3 2" xfId="27960"/>
    <cellStyle name="Normal 2 3 8 10 3 3" xfId="27961"/>
    <cellStyle name="Normal 2 3 8 10 3 4" xfId="27962"/>
    <cellStyle name="Normal 2 3 8 10 3 5" xfId="27963"/>
    <cellStyle name="Normal 2 3 8 10 4" xfId="27964"/>
    <cellStyle name="Normal 2 3 8 10 4 2" xfId="27965"/>
    <cellStyle name="Normal 2 3 8 10 4 3" xfId="27966"/>
    <cellStyle name="Normal 2 3 8 10 4 4" xfId="27967"/>
    <cellStyle name="Normal 2 3 8 10 4 5" xfId="27968"/>
    <cellStyle name="Normal 2 3 8 10 5" xfId="27969"/>
    <cellStyle name="Normal 2 3 8 10 5 2" xfId="27970"/>
    <cellStyle name="Normal 2 3 8 10 5 3" xfId="27971"/>
    <cellStyle name="Normal 2 3 8 10 5 4" xfId="27972"/>
    <cellStyle name="Normal 2 3 8 10 5 5" xfId="27973"/>
    <cellStyle name="Normal 2 3 8 10 6" xfId="27974"/>
    <cellStyle name="Normal 2 3 8 10 6 2" xfId="27975"/>
    <cellStyle name="Normal 2 3 8 10 6 3" xfId="27976"/>
    <cellStyle name="Normal 2 3 8 10 6 4" xfId="27977"/>
    <cellStyle name="Normal 2 3 8 10 6 5" xfId="27978"/>
    <cellStyle name="Normal 2 3 8 10 7" xfId="27979"/>
    <cellStyle name="Normal 2 3 8 10 7 2" xfId="27980"/>
    <cellStyle name="Normal 2 3 8 10 7 3" xfId="27981"/>
    <cellStyle name="Normal 2 3 8 10 7 4" xfId="27982"/>
    <cellStyle name="Normal 2 3 8 10 7 5" xfId="27983"/>
    <cellStyle name="Normal 2 3 8 10 8" xfId="27984"/>
    <cellStyle name="Normal 2 3 8 10 8 2" xfId="27985"/>
    <cellStyle name="Normal 2 3 8 10 8 3" xfId="27986"/>
    <cellStyle name="Normal 2 3 8 10 8 4" xfId="27987"/>
    <cellStyle name="Normal 2 3 8 10 8 5" xfId="27988"/>
    <cellStyle name="Normal 2 3 8 10 9" xfId="27989"/>
    <cellStyle name="Normal 2 3 8 11" xfId="27990"/>
    <cellStyle name="Normal 2 3 8 11 10" xfId="27991"/>
    <cellStyle name="Normal 2 3 8 11 11" xfId="27992"/>
    <cellStyle name="Normal 2 3 8 11 12" xfId="27993"/>
    <cellStyle name="Normal 2 3 8 11 13" xfId="27994"/>
    <cellStyle name="Normal 2 3 8 11 14" xfId="27995"/>
    <cellStyle name="Normal 2 3 8 11 2" xfId="27996"/>
    <cellStyle name="Normal 2 3 8 11 2 2" xfId="27997"/>
    <cellStyle name="Normal 2 3 8 11 2 3" xfId="27998"/>
    <cellStyle name="Normal 2 3 8 11 2 4" xfId="27999"/>
    <cellStyle name="Normal 2 3 8 11 2 5" xfId="28000"/>
    <cellStyle name="Normal 2 3 8 11 3" xfId="28001"/>
    <cellStyle name="Normal 2 3 8 11 3 2" xfId="28002"/>
    <cellStyle name="Normal 2 3 8 11 3 3" xfId="28003"/>
    <cellStyle name="Normal 2 3 8 11 3 4" xfId="28004"/>
    <cellStyle name="Normal 2 3 8 11 3 5" xfId="28005"/>
    <cellStyle name="Normal 2 3 8 11 4" xfId="28006"/>
    <cellStyle name="Normal 2 3 8 11 4 2" xfId="28007"/>
    <cellStyle name="Normal 2 3 8 11 4 3" xfId="28008"/>
    <cellStyle name="Normal 2 3 8 11 4 4" xfId="28009"/>
    <cellStyle name="Normal 2 3 8 11 4 5" xfId="28010"/>
    <cellStyle name="Normal 2 3 8 11 5" xfId="28011"/>
    <cellStyle name="Normal 2 3 8 11 5 2" xfId="28012"/>
    <cellStyle name="Normal 2 3 8 11 5 3" xfId="28013"/>
    <cellStyle name="Normal 2 3 8 11 5 4" xfId="28014"/>
    <cellStyle name="Normal 2 3 8 11 5 5" xfId="28015"/>
    <cellStyle name="Normal 2 3 8 11 6" xfId="28016"/>
    <cellStyle name="Normal 2 3 8 11 6 2" xfId="28017"/>
    <cellStyle name="Normal 2 3 8 11 6 3" xfId="28018"/>
    <cellStyle name="Normal 2 3 8 11 6 4" xfId="28019"/>
    <cellStyle name="Normal 2 3 8 11 6 5" xfId="28020"/>
    <cellStyle name="Normal 2 3 8 11 7" xfId="28021"/>
    <cellStyle name="Normal 2 3 8 11 7 2" xfId="28022"/>
    <cellStyle name="Normal 2 3 8 11 7 3" xfId="28023"/>
    <cellStyle name="Normal 2 3 8 11 7 4" xfId="28024"/>
    <cellStyle name="Normal 2 3 8 11 7 5" xfId="28025"/>
    <cellStyle name="Normal 2 3 8 11 8" xfId="28026"/>
    <cellStyle name="Normal 2 3 8 11 8 2" xfId="28027"/>
    <cellStyle name="Normal 2 3 8 11 8 3" xfId="28028"/>
    <cellStyle name="Normal 2 3 8 11 8 4" xfId="28029"/>
    <cellStyle name="Normal 2 3 8 11 8 5" xfId="28030"/>
    <cellStyle name="Normal 2 3 8 11 9" xfId="28031"/>
    <cellStyle name="Normal 2 3 8 12" xfId="28032"/>
    <cellStyle name="Normal 2 3 8 12 10" xfId="28033"/>
    <cellStyle name="Normal 2 3 8 12 11" xfId="28034"/>
    <cellStyle name="Normal 2 3 8 12 12" xfId="28035"/>
    <cellStyle name="Normal 2 3 8 12 13" xfId="28036"/>
    <cellStyle name="Normal 2 3 8 12 14" xfId="28037"/>
    <cellStyle name="Normal 2 3 8 12 2" xfId="28038"/>
    <cellStyle name="Normal 2 3 8 12 2 2" xfId="28039"/>
    <cellStyle name="Normal 2 3 8 12 2 3" xfId="28040"/>
    <cellStyle name="Normal 2 3 8 12 2 4" xfId="28041"/>
    <cellStyle name="Normal 2 3 8 12 2 5" xfId="28042"/>
    <cellStyle name="Normal 2 3 8 12 3" xfId="28043"/>
    <cellStyle name="Normal 2 3 8 12 3 2" xfId="28044"/>
    <cellStyle name="Normal 2 3 8 12 3 3" xfId="28045"/>
    <cellStyle name="Normal 2 3 8 12 3 4" xfId="28046"/>
    <cellStyle name="Normal 2 3 8 12 3 5" xfId="28047"/>
    <cellStyle name="Normal 2 3 8 12 4" xfId="28048"/>
    <cellStyle name="Normal 2 3 8 12 4 2" xfId="28049"/>
    <cellStyle name="Normal 2 3 8 12 4 3" xfId="28050"/>
    <cellStyle name="Normal 2 3 8 12 4 4" xfId="28051"/>
    <cellStyle name="Normal 2 3 8 12 4 5" xfId="28052"/>
    <cellStyle name="Normal 2 3 8 12 5" xfId="28053"/>
    <cellStyle name="Normal 2 3 8 12 5 2" xfId="28054"/>
    <cellStyle name="Normal 2 3 8 12 5 3" xfId="28055"/>
    <cellStyle name="Normal 2 3 8 12 5 4" xfId="28056"/>
    <cellStyle name="Normal 2 3 8 12 5 5" xfId="28057"/>
    <cellStyle name="Normal 2 3 8 12 6" xfId="28058"/>
    <cellStyle name="Normal 2 3 8 12 6 2" xfId="28059"/>
    <cellStyle name="Normal 2 3 8 12 6 3" xfId="28060"/>
    <cellStyle name="Normal 2 3 8 12 6 4" xfId="28061"/>
    <cellStyle name="Normal 2 3 8 12 6 5" xfId="28062"/>
    <cellStyle name="Normal 2 3 8 12 7" xfId="28063"/>
    <cellStyle name="Normal 2 3 8 12 7 2" xfId="28064"/>
    <cellStyle name="Normal 2 3 8 12 7 3" xfId="28065"/>
    <cellStyle name="Normal 2 3 8 12 7 4" xfId="28066"/>
    <cellStyle name="Normal 2 3 8 12 7 5" xfId="28067"/>
    <cellStyle name="Normal 2 3 8 12 8" xfId="28068"/>
    <cellStyle name="Normal 2 3 8 12 8 2" xfId="28069"/>
    <cellStyle name="Normal 2 3 8 12 8 3" xfId="28070"/>
    <cellStyle name="Normal 2 3 8 12 8 4" xfId="28071"/>
    <cellStyle name="Normal 2 3 8 12 8 5" xfId="28072"/>
    <cellStyle name="Normal 2 3 8 12 9" xfId="28073"/>
    <cellStyle name="Normal 2 3 8 13" xfId="28074"/>
    <cellStyle name="Normal 2 3 8 13 10" xfId="28075"/>
    <cellStyle name="Normal 2 3 8 13 11" xfId="28076"/>
    <cellStyle name="Normal 2 3 8 13 12" xfId="28077"/>
    <cellStyle name="Normal 2 3 8 13 13" xfId="28078"/>
    <cellStyle name="Normal 2 3 8 13 14" xfId="28079"/>
    <cellStyle name="Normal 2 3 8 13 2" xfId="28080"/>
    <cellStyle name="Normal 2 3 8 13 2 2" xfId="28081"/>
    <cellStyle name="Normal 2 3 8 13 2 3" xfId="28082"/>
    <cellStyle name="Normal 2 3 8 13 2 4" xfId="28083"/>
    <cellStyle name="Normal 2 3 8 13 2 5" xfId="28084"/>
    <cellStyle name="Normal 2 3 8 13 3" xfId="28085"/>
    <cellStyle name="Normal 2 3 8 13 3 2" xfId="28086"/>
    <cellStyle name="Normal 2 3 8 13 3 3" xfId="28087"/>
    <cellStyle name="Normal 2 3 8 13 3 4" xfId="28088"/>
    <cellStyle name="Normal 2 3 8 13 3 5" xfId="28089"/>
    <cellStyle name="Normal 2 3 8 13 4" xfId="28090"/>
    <cellStyle name="Normal 2 3 8 13 4 2" xfId="28091"/>
    <cellStyle name="Normal 2 3 8 13 4 3" xfId="28092"/>
    <cellStyle name="Normal 2 3 8 13 4 4" xfId="28093"/>
    <cellStyle name="Normal 2 3 8 13 4 5" xfId="28094"/>
    <cellStyle name="Normal 2 3 8 13 5" xfId="28095"/>
    <cellStyle name="Normal 2 3 8 13 5 2" xfId="28096"/>
    <cellStyle name="Normal 2 3 8 13 5 3" xfId="28097"/>
    <cellStyle name="Normal 2 3 8 13 5 4" xfId="28098"/>
    <cellStyle name="Normal 2 3 8 13 5 5" xfId="28099"/>
    <cellStyle name="Normal 2 3 8 13 6" xfId="28100"/>
    <cellStyle name="Normal 2 3 8 13 6 2" xfId="28101"/>
    <cellStyle name="Normal 2 3 8 13 6 3" xfId="28102"/>
    <cellStyle name="Normal 2 3 8 13 6 4" xfId="28103"/>
    <cellStyle name="Normal 2 3 8 13 6 5" xfId="28104"/>
    <cellStyle name="Normal 2 3 8 13 7" xfId="28105"/>
    <cellStyle name="Normal 2 3 8 13 7 2" xfId="28106"/>
    <cellStyle name="Normal 2 3 8 13 7 3" xfId="28107"/>
    <cellStyle name="Normal 2 3 8 13 7 4" xfId="28108"/>
    <cellStyle name="Normal 2 3 8 13 7 5" xfId="28109"/>
    <cellStyle name="Normal 2 3 8 13 8" xfId="28110"/>
    <cellStyle name="Normal 2 3 8 13 8 2" xfId="28111"/>
    <cellStyle name="Normal 2 3 8 13 8 3" xfId="28112"/>
    <cellStyle name="Normal 2 3 8 13 8 4" xfId="28113"/>
    <cellStyle name="Normal 2 3 8 13 8 5" xfId="28114"/>
    <cellStyle name="Normal 2 3 8 13 9" xfId="28115"/>
    <cellStyle name="Normal 2 3 8 14" xfId="28116"/>
    <cellStyle name="Normal 2 3 8 14 10" xfId="28117"/>
    <cellStyle name="Normal 2 3 8 14 11" xfId="28118"/>
    <cellStyle name="Normal 2 3 8 14 12" xfId="28119"/>
    <cellStyle name="Normal 2 3 8 14 13" xfId="28120"/>
    <cellStyle name="Normal 2 3 8 14 14" xfId="28121"/>
    <cellStyle name="Normal 2 3 8 14 2" xfId="28122"/>
    <cellStyle name="Normal 2 3 8 14 2 2" xfId="28123"/>
    <cellStyle name="Normal 2 3 8 14 2 3" xfId="28124"/>
    <cellStyle name="Normal 2 3 8 14 2 4" xfId="28125"/>
    <cellStyle name="Normal 2 3 8 14 2 5" xfId="28126"/>
    <cellStyle name="Normal 2 3 8 14 3" xfId="28127"/>
    <cellStyle name="Normal 2 3 8 14 3 2" xfId="28128"/>
    <cellStyle name="Normal 2 3 8 14 3 3" xfId="28129"/>
    <cellStyle name="Normal 2 3 8 14 3 4" xfId="28130"/>
    <cellStyle name="Normal 2 3 8 14 3 5" xfId="28131"/>
    <cellStyle name="Normal 2 3 8 14 4" xfId="28132"/>
    <cellStyle name="Normal 2 3 8 14 4 2" xfId="28133"/>
    <cellStyle name="Normal 2 3 8 14 4 3" xfId="28134"/>
    <cellStyle name="Normal 2 3 8 14 4 4" xfId="28135"/>
    <cellStyle name="Normal 2 3 8 14 4 5" xfId="28136"/>
    <cellStyle name="Normal 2 3 8 14 5" xfId="28137"/>
    <cellStyle name="Normal 2 3 8 14 5 2" xfId="28138"/>
    <cellStyle name="Normal 2 3 8 14 5 3" xfId="28139"/>
    <cellStyle name="Normal 2 3 8 14 5 4" xfId="28140"/>
    <cellStyle name="Normal 2 3 8 14 5 5" xfId="28141"/>
    <cellStyle name="Normal 2 3 8 14 6" xfId="28142"/>
    <cellStyle name="Normal 2 3 8 14 6 2" xfId="28143"/>
    <cellStyle name="Normal 2 3 8 14 6 3" xfId="28144"/>
    <cellStyle name="Normal 2 3 8 14 6 4" xfId="28145"/>
    <cellStyle name="Normal 2 3 8 14 6 5" xfId="28146"/>
    <cellStyle name="Normal 2 3 8 14 7" xfId="28147"/>
    <cellStyle name="Normal 2 3 8 14 7 2" xfId="28148"/>
    <cellStyle name="Normal 2 3 8 14 7 3" xfId="28149"/>
    <cellStyle name="Normal 2 3 8 14 7 4" xfId="28150"/>
    <cellStyle name="Normal 2 3 8 14 7 5" xfId="28151"/>
    <cellStyle name="Normal 2 3 8 14 8" xfId="28152"/>
    <cellStyle name="Normal 2 3 8 14 8 2" xfId="28153"/>
    <cellStyle name="Normal 2 3 8 14 8 3" xfId="28154"/>
    <cellStyle name="Normal 2 3 8 14 8 4" xfId="28155"/>
    <cellStyle name="Normal 2 3 8 14 8 5" xfId="28156"/>
    <cellStyle name="Normal 2 3 8 14 9" xfId="28157"/>
    <cellStyle name="Normal 2 3 8 15" xfId="28158"/>
    <cellStyle name="Normal 2 3 8 15 10" xfId="28159"/>
    <cellStyle name="Normal 2 3 8 15 11" xfId="28160"/>
    <cellStyle name="Normal 2 3 8 15 12" xfId="28161"/>
    <cellStyle name="Normal 2 3 8 15 13" xfId="28162"/>
    <cellStyle name="Normal 2 3 8 15 14" xfId="28163"/>
    <cellStyle name="Normal 2 3 8 15 2" xfId="28164"/>
    <cellStyle name="Normal 2 3 8 15 2 2" xfId="28165"/>
    <cellStyle name="Normal 2 3 8 15 2 3" xfId="28166"/>
    <cellStyle name="Normal 2 3 8 15 2 4" xfId="28167"/>
    <cellStyle name="Normal 2 3 8 15 2 5" xfId="28168"/>
    <cellStyle name="Normal 2 3 8 15 3" xfId="28169"/>
    <cellStyle name="Normal 2 3 8 15 3 2" xfId="28170"/>
    <cellStyle name="Normal 2 3 8 15 3 3" xfId="28171"/>
    <cellStyle name="Normal 2 3 8 15 3 4" xfId="28172"/>
    <cellStyle name="Normal 2 3 8 15 3 5" xfId="28173"/>
    <cellStyle name="Normal 2 3 8 15 4" xfId="28174"/>
    <cellStyle name="Normal 2 3 8 15 4 2" xfId="28175"/>
    <cellStyle name="Normal 2 3 8 15 4 3" xfId="28176"/>
    <cellStyle name="Normal 2 3 8 15 4 4" xfId="28177"/>
    <cellStyle name="Normal 2 3 8 15 4 5" xfId="28178"/>
    <cellStyle name="Normal 2 3 8 15 5" xfId="28179"/>
    <cellStyle name="Normal 2 3 8 15 5 2" xfId="28180"/>
    <cellStyle name="Normal 2 3 8 15 5 3" xfId="28181"/>
    <cellStyle name="Normal 2 3 8 15 5 4" xfId="28182"/>
    <cellStyle name="Normal 2 3 8 15 5 5" xfId="28183"/>
    <cellStyle name="Normal 2 3 8 15 6" xfId="28184"/>
    <cellStyle name="Normal 2 3 8 15 6 2" xfId="28185"/>
    <cellStyle name="Normal 2 3 8 15 6 3" xfId="28186"/>
    <cellStyle name="Normal 2 3 8 15 6 4" xfId="28187"/>
    <cellStyle name="Normal 2 3 8 15 6 5" xfId="28188"/>
    <cellStyle name="Normal 2 3 8 15 7" xfId="28189"/>
    <cellStyle name="Normal 2 3 8 15 7 2" xfId="28190"/>
    <cellStyle name="Normal 2 3 8 15 7 3" xfId="28191"/>
    <cellStyle name="Normal 2 3 8 15 7 4" xfId="28192"/>
    <cellStyle name="Normal 2 3 8 15 7 5" xfId="28193"/>
    <cellStyle name="Normal 2 3 8 15 8" xfId="28194"/>
    <cellStyle name="Normal 2 3 8 15 8 2" xfId="28195"/>
    <cellStyle name="Normal 2 3 8 15 8 3" xfId="28196"/>
    <cellStyle name="Normal 2 3 8 15 8 4" xfId="28197"/>
    <cellStyle name="Normal 2 3 8 15 8 5" xfId="28198"/>
    <cellStyle name="Normal 2 3 8 15 9" xfId="28199"/>
    <cellStyle name="Normal 2 3 8 16" xfId="28200"/>
    <cellStyle name="Normal 2 3 8 16 10" xfId="28201"/>
    <cellStyle name="Normal 2 3 8 16 11" xfId="28202"/>
    <cellStyle name="Normal 2 3 8 16 12" xfId="28203"/>
    <cellStyle name="Normal 2 3 8 16 13" xfId="28204"/>
    <cellStyle name="Normal 2 3 8 16 14" xfId="28205"/>
    <cellStyle name="Normal 2 3 8 16 2" xfId="28206"/>
    <cellStyle name="Normal 2 3 8 16 2 2" xfId="28207"/>
    <cellStyle name="Normal 2 3 8 16 2 3" xfId="28208"/>
    <cellStyle name="Normal 2 3 8 16 2 4" xfId="28209"/>
    <cellStyle name="Normal 2 3 8 16 2 5" xfId="28210"/>
    <cellStyle name="Normal 2 3 8 16 3" xfId="28211"/>
    <cellStyle name="Normal 2 3 8 16 3 2" xfId="28212"/>
    <cellStyle name="Normal 2 3 8 16 3 3" xfId="28213"/>
    <cellStyle name="Normal 2 3 8 16 3 4" xfId="28214"/>
    <cellStyle name="Normal 2 3 8 16 3 5" xfId="28215"/>
    <cellStyle name="Normal 2 3 8 16 4" xfId="28216"/>
    <cellStyle name="Normal 2 3 8 16 4 2" xfId="28217"/>
    <cellStyle name="Normal 2 3 8 16 4 3" xfId="28218"/>
    <cellStyle name="Normal 2 3 8 16 4 4" xfId="28219"/>
    <cellStyle name="Normal 2 3 8 16 4 5" xfId="28220"/>
    <cellStyle name="Normal 2 3 8 16 5" xfId="28221"/>
    <cellStyle name="Normal 2 3 8 16 5 2" xfId="28222"/>
    <cellStyle name="Normal 2 3 8 16 5 3" xfId="28223"/>
    <cellStyle name="Normal 2 3 8 16 5 4" xfId="28224"/>
    <cellStyle name="Normal 2 3 8 16 5 5" xfId="28225"/>
    <cellStyle name="Normal 2 3 8 16 6" xfId="28226"/>
    <cellStyle name="Normal 2 3 8 16 6 2" xfId="28227"/>
    <cellStyle name="Normal 2 3 8 16 6 3" xfId="28228"/>
    <cellStyle name="Normal 2 3 8 16 6 4" xfId="28229"/>
    <cellStyle name="Normal 2 3 8 16 6 5" xfId="28230"/>
    <cellStyle name="Normal 2 3 8 16 7" xfId="28231"/>
    <cellStyle name="Normal 2 3 8 16 7 2" xfId="28232"/>
    <cellStyle name="Normal 2 3 8 16 7 3" xfId="28233"/>
    <cellStyle name="Normal 2 3 8 16 7 4" xfId="28234"/>
    <cellStyle name="Normal 2 3 8 16 7 5" xfId="28235"/>
    <cellStyle name="Normal 2 3 8 16 8" xfId="28236"/>
    <cellStyle name="Normal 2 3 8 16 8 2" xfId="28237"/>
    <cellStyle name="Normal 2 3 8 16 8 3" xfId="28238"/>
    <cellStyle name="Normal 2 3 8 16 8 4" xfId="28239"/>
    <cellStyle name="Normal 2 3 8 16 8 5" xfId="28240"/>
    <cellStyle name="Normal 2 3 8 16 9" xfId="28241"/>
    <cellStyle name="Normal 2 3 8 17" xfId="28242"/>
    <cellStyle name="Normal 2 3 8 17 2" xfId="28243"/>
    <cellStyle name="Normal 2 3 8 17 3" xfId="28244"/>
    <cellStyle name="Normal 2 3 8 17 4" xfId="28245"/>
    <cellStyle name="Normal 2 3 8 17 5" xfId="28246"/>
    <cellStyle name="Normal 2 3 8 18" xfId="28247"/>
    <cellStyle name="Normal 2 3 8 18 2" xfId="28248"/>
    <cellStyle name="Normal 2 3 8 18 3" xfId="28249"/>
    <cellStyle name="Normal 2 3 8 18 4" xfId="28250"/>
    <cellStyle name="Normal 2 3 8 18 5" xfId="28251"/>
    <cellStyle name="Normal 2 3 8 19" xfId="28252"/>
    <cellStyle name="Normal 2 3 8 19 2" xfId="28253"/>
    <cellStyle name="Normal 2 3 8 19 3" xfId="28254"/>
    <cellStyle name="Normal 2 3 8 19 4" xfId="28255"/>
    <cellStyle name="Normal 2 3 8 19 5" xfId="28256"/>
    <cellStyle name="Normal 2 3 8 2" xfId="28257"/>
    <cellStyle name="Normal 2 3 8 2 10" xfId="28258"/>
    <cellStyle name="Normal 2 3 8 2 11" xfId="28259"/>
    <cellStyle name="Normal 2 3 8 2 12" xfId="28260"/>
    <cellStyle name="Normal 2 3 8 2 13" xfId="28261"/>
    <cellStyle name="Normal 2 3 8 2 14" xfId="28262"/>
    <cellStyle name="Normal 2 3 8 2 2" xfId="28263"/>
    <cellStyle name="Normal 2 3 8 2 2 2" xfId="28264"/>
    <cellStyle name="Normal 2 3 8 2 2 3" xfId="28265"/>
    <cellStyle name="Normal 2 3 8 2 2 4" xfId="28266"/>
    <cellStyle name="Normal 2 3 8 2 2 5" xfId="28267"/>
    <cellStyle name="Normal 2 3 8 2 3" xfId="28268"/>
    <cellStyle name="Normal 2 3 8 2 3 2" xfId="28269"/>
    <cellStyle name="Normal 2 3 8 2 3 3" xfId="28270"/>
    <cellStyle name="Normal 2 3 8 2 3 4" xfId="28271"/>
    <cellStyle name="Normal 2 3 8 2 3 5" xfId="28272"/>
    <cellStyle name="Normal 2 3 8 2 4" xfId="28273"/>
    <cellStyle name="Normal 2 3 8 2 4 2" xfId="28274"/>
    <cellStyle name="Normal 2 3 8 2 4 3" xfId="28275"/>
    <cellStyle name="Normal 2 3 8 2 4 4" xfId="28276"/>
    <cellStyle name="Normal 2 3 8 2 4 5" xfId="28277"/>
    <cellStyle name="Normal 2 3 8 2 5" xfId="28278"/>
    <cellStyle name="Normal 2 3 8 2 5 2" xfId="28279"/>
    <cellStyle name="Normal 2 3 8 2 5 3" xfId="28280"/>
    <cellStyle name="Normal 2 3 8 2 5 4" xfId="28281"/>
    <cellStyle name="Normal 2 3 8 2 5 5" xfId="28282"/>
    <cellStyle name="Normal 2 3 8 2 6" xfId="28283"/>
    <cellStyle name="Normal 2 3 8 2 6 2" xfId="28284"/>
    <cellStyle name="Normal 2 3 8 2 6 3" xfId="28285"/>
    <cellStyle name="Normal 2 3 8 2 6 4" xfId="28286"/>
    <cellStyle name="Normal 2 3 8 2 6 5" xfId="28287"/>
    <cellStyle name="Normal 2 3 8 2 7" xfId="28288"/>
    <cellStyle name="Normal 2 3 8 2 7 2" xfId="28289"/>
    <cellStyle name="Normal 2 3 8 2 7 3" xfId="28290"/>
    <cellStyle name="Normal 2 3 8 2 7 4" xfId="28291"/>
    <cellStyle name="Normal 2 3 8 2 7 5" xfId="28292"/>
    <cellStyle name="Normal 2 3 8 2 8" xfId="28293"/>
    <cellStyle name="Normal 2 3 8 2 8 2" xfId="28294"/>
    <cellStyle name="Normal 2 3 8 2 8 3" xfId="28295"/>
    <cellStyle name="Normal 2 3 8 2 8 4" xfId="28296"/>
    <cellStyle name="Normal 2 3 8 2 8 5" xfId="28297"/>
    <cellStyle name="Normal 2 3 8 2 9" xfId="28298"/>
    <cellStyle name="Normal 2 3 8 20" xfId="28299"/>
    <cellStyle name="Normal 2 3 8 20 2" xfId="28300"/>
    <cellStyle name="Normal 2 3 8 20 3" xfId="28301"/>
    <cellStyle name="Normal 2 3 8 20 4" xfId="28302"/>
    <cellStyle name="Normal 2 3 8 20 5" xfId="28303"/>
    <cellStyle name="Normal 2 3 8 21" xfId="28304"/>
    <cellStyle name="Normal 2 3 8 21 2" xfId="28305"/>
    <cellStyle name="Normal 2 3 8 21 3" xfId="28306"/>
    <cellStyle name="Normal 2 3 8 21 4" xfId="28307"/>
    <cellStyle name="Normal 2 3 8 21 5" xfId="28308"/>
    <cellStyle name="Normal 2 3 8 22" xfId="28309"/>
    <cellStyle name="Normal 2 3 8 22 2" xfId="28310"/>
    <cellStyle name="Normal 2 3 8 22 3" xfId="28311"/>
    <cellStyle name="Normal 2 3 8 22 4" xfId="28312"/>
    <cellStyle name="Normal 2 3 8 22 5" xfId="28313"/>
    <cellStyle name="Normal 2 3 8 23" xfId="28314"/>
    <cellStyle name="Normal 2 3 8 23 2" xfId="28315"/>
    <cellStyle name="Normal 2 3 8 23 3" xfId="28316"/>
    <cellStyle name="Normal 2 3 8 23 4" xfId="28317"/>
    <cellStyle name="Normal 2 3 8 23 5" xfId="28318"/>
    <cellStyle name="Normal 2 3 8 24" xfId="28319"/>
    <cellStyle name="Normal 2 3 8 25" xfId="28320"/>
    <cellStyle name="Normal 2 3 8 26" xfId="28321"/>
    <cellStyle name="Normal 2 3 8 27" xfId="28322"/>
    <cellStyle name="Normal 2 3 8 28" xfId="28323"/>
    <cellStyle name="Normal 2 3 8 29" xfId="28324"/>
    <cellStyle name="Normal 2 3 8 3" xfId="28325"/>
    <cellStyle name="Normal 2 3 8 3 10" xfId="28326"/>
    <cellStyle name="Normal 2 3 8 3 11" xfId="28327"/>
    <cellStyle name="Normal 2 3 8 3 12" xfId="28328"/>
    <cellStyle name="Normal 2 3 8 3 13" xfId="28329"/>
    <cellStyle name="Normal 2 3 8 3 14" xfId="28330"/>
    <cellStyle name="Normal 2 3 8 3 2" xfId="28331"/>
    <cellStyle name="Normal 2 3 8 3 2 2" xfId="28332"/>
    <cellStyle name="Normal 2 3 8 3 2 3" xfId="28333"/>
    <cellStyle name="Normal 2 3 8 3 2 4" xfId="28334"/>
    <cellStyle name="Normal 2 3 8 3 2 5" xfId="28335"/>
    <cellStyle name="Normal 2 3 8 3 3" xfId="28336"/>
    <cellStyle name="Normal 2 3 8 3 3 2" xfId="28337"/>
    <cellStyle name="Normal 2 3 8 3 3 3" xfId="28338"/>
    <cellStyle name="Normal 2 3 8 3 3 4" xfId="28339"/>
    <cellStyle name="Normal 2 3 8 3 3 5" xfId="28340"/>
    <cellStyle name="Normal 2 3 8 3 4" xfId="28341"/>
    <cellStyle name="Normal 2 3 8 3 4 2" xfId="28342"/>
    <cellStyle name="Normal 2 3 8 3 4 3" xfId="28343"/>
    <cellStyle name="Normal 2 3 8 3 4 4" xfId="28344"/>
    <cellStyle name="Normal 2 3 8 3 4 5" xfId="28345"/>
    <cellStyle name="Normal 2 3 8 3 5" xfId="28346"/>
    <cellStyle name="Normal 2 3 8 3 5 2" xfId="28347"/>
    <cellStyle name="Normal 2 3 8 3 5 3" xfId="28348"/>
    <cellStyle name="Normal 2 3 8 3 5 4" xfId="28349"/>
    <cellStyle name="Normal 2 3 8 3 5 5" xfId="28350"/>
    <cellStyle name="Normal 2 3 8 3 6" xfId="28351"/>
    <cellStyle name="Normal 2 3 8 3 6 2" xfId="28352"/>
    <cellStyle name="Normal 2 3 8 3 6 3" xfId="28353"/>
    <cellStyle name="Normal 2 3 8 3 6 4" xfId="28354"/>
    <cellStyle name="Normal 2 3 8 3 6 5" xfId="28355"/>
    <cellStyle name="Normal 2 3 8 3 7" xfId="28356"/>
    <cellStyle name="Normal 2 3 8 3 7 2" xfId="28357"/>
    <cellStyle name="Normal 2 3 8 3 7 3" xfId="28358"/>
    <cellStyle name="Normal 2 3 8 3 7 4" xfId="28359"/>
    <cellStyle name="Normal 2 3 8 3 7 5" xfId="28360"/>
    <cellStyle name="Normal 2 3 8 3 8" xfId="28361"/>
    <cellStyle name="Normal 2 3 8 3 8 2" xfId="28362"/>
    <cellStyle name="Normal 2 3 8 3 8 3" xfId="28363"/>
    <cellStyle name="Normal 2 3 8 3 8 4" xfId="28364"/>
    <cellStyle name="Normal 2 3 8 3 8 5" xfId="28365"/>
    <cellStyle name="Normal 2 3 8 3 9" xfId="28366"/>
    <cellStyle name="Normal 2 3 8 4" xfId="28367"/>
    <cellStyle name="Normal 2 3 8 4 10" xfId="28368"/>
    <cellStyle name="Normal 2 3 8 4 11" xfId="28369"/>
    <cellStyle name="Normal 2 3 8 4 12" xfId="28370"/>
    <cellStyle name="Normal 2 3 8 4 13" xfId="28371"/>
    <cellStyle name="Normal 2 3 8 4 14" xfId="28372"/>
    <cellStyle name="Normal 2 3 8 4 2" xfId="28373"/>
    <cellStyle name="Normal 2 3 8 4 2 2" xfId="28374"/>
    <cellStyle name="Normal 2 3 8 4 2 3" xfId="28375"/>
    <cellStyle name="Normal 2 3 8 4 2 4" xfId="28376"/>
    <cellStyle name="Normal 2 3 8 4 2 5" xfId="28377"/>
    <cellStyle name="Normal 2 3 8 4 3" xfId="28378"/>
    <cellStyle name="Normal 2 3 8 4 3 2" xfId="28379"/>
    <cellStyle name="Normal 2 3 8 4 3 3" xfId="28380"/>
    <cellStyle name="Normal 2 3 8 4 3 4" xfId="28381"/>
    <cellStyle name="Normal 2 3 8 4 3 5" xfId="28382"/>
    <cellStyle name="Normal 2 3 8 4 4" xfId="28383"/>
    <cellStyle name="Normal 2 3 8 4 4 2" xfId="28384"/>
    <cellStyle name="Normal 2 3 8 4 4 3" xfId="28385"/>
    <cellStyle name="Normal 2 3 8 4 4 4" xfId="28386"/>
    <cellStyle name="Normal 2 3 8 4 4 5" xfId="28387"/>
    <cellStyle name="Normal 2 3 8 4 5" xfId="28388"/>
    <cellStyle name="Normal 2 3 8 4 5 2" xfId="28389"/>
    <cellStyle name="Normal 2 3 8 4 5 3" xfId="28390"/>
    <cellStyle name="Normal 2 3 8 4 5 4" xfId="28391"/>
    <cellStyle name="Normal 2 3 8 4 5 5" xfId="28392"/>
    <cellStyle name="Normal 2 3 8 4 6" xfId="28393"/>
    <cellStyle name="Normal 2 3 8 4 6 2" xfId="28394"/>
    <cellStyle name="Normal 2 3 8 4 6 3" xfId="28395"/>
    <cellStyle name="Normal 2 3 8 4 6 4" xfId="28396"/>
    <cellStyle name="Normal 2 3 8 4 6 5" xfId="28397"/>
    <cellStyle name="Normal 2 3 8 4 7" xfId="28398"/>
    <cellStyle name="Normal 2 3 8 4 7 2" xfId="28399"/>
    <cellStyle name="Normal 2 3 8 4 7 3" xfId="28400"/>
    <cellStyle name="Normal 2 3 8 4 7 4" xfId="28401"/>
    <cellStyle name="Normal 2 3 8 4 7 5" xfId="28402"/>
    <cellStyle name="Normal 2 3 8 4 8" xfId="28403"/>
    <cellStyle name="Normal 2 3 8 4 8 2" xfId="28404"/>
    <cellStyle name="Normal 2 3 8 4 8 3" xfId="28405"/>
    <cellStyle name="Normal 2 3 8 4 8 4" xfId="28406"/>
    <cellStyle name="Normal 2 3 8 4 8 5" xfId="28407"/>
    <cellStyle name="Normal 2 3 8 4 9" xfId="28408"/>
    <cellStyle name="Normal 2 3 8 5" xfId="28409"/>
    <cellStyle name="Normal 2 3 8 5 10" xfId="28410"/>
    <cellStyle name="Normal 2 3 8 5 11" xfId="28411"/>
    <cellStyle name="Normal 2 3 8 5 12" xfId="28412"/>
    <cellStyle name="Normal 2 3 8 5 13" xfId="28413"/>
    <cellStyle name="Normal 2 3 8 5 14" xfId="28414"/>
    <cellStyle name="Normal 2 3 8 5 2" xfId="28415"/>
    <cellStyle name="Normal 2 3 8 5 2 2" xfId="28416"/>
    <cellStyle name="Normal 2 3 8 5 2 3" xfId="28417"/>
    <cellStyle name="Normal 2 3 8 5 2 4" xfId="28418"/>
    <cellStyle name="Normal 2 3 8 5 2 5" xfId="28419"/>
    <cellStyle name="Normal 2 3 8 5 3" xfId="28420"/>
    <cellStyle name="Normal 2 3 8 5 3 2" xfId="28421"/>
    <cellStyle name="Normal 2 3 8 5 3 3" xfId="28422"/>
    <cellStyle name="Normal 2 3 8 5 3 4" xfId="28423"/>
    <cellStyle name="Normal 2 3 8 5 3 5" xfId="28424"/>
    <cellStyle name="Normal 2 3 8 5 4" xfId="28425"/>
    <cellStyle name="Normal 2 3 8 5 4 2" xfId="28426"/>
    <cellStyle name="Normal 2 3 8 5 4 3" xfId="28427"/>
    <cellStyle name="Normal 2 3 8 5 4 4" xfId="28428"/>
    <cellStyle name="Normal 2 3 8 5 4 5" xfId="28429"/>
    <cellStyle name="Normal 2 3 8 5 5" xfId="28430"/>
    <cellStyle name="Normal 2 3 8 5 5 2" xfId="28431"/>
    <cellStyle name="Normal 2 3 8 5 5 3" xfId="28432"/>
    <cellStyle name="Normal 2 3 8 5 5 4" xfId="28433"/>
    <cellStyle name="Normal 2 3 8 5 5 5" xfId="28434"/>
    <cellStyle name="Normal 2 3 8 5 6" xfId="28435"/>
    <cellStyle name="Normal 2 3 8 5 6 2" xfId="28436"/>
    <cellStyle name="Normal 2 3 8 5 6 3" xfId="28437"/>
    <cellStyle name="Normal 2 3 8 5 6 4" xfId="28438"/>
    <cellStyle name="Normal 2 3 8 5 6 5" xfId="28439"/>
    <cellStyle name="Normal 2 3 8 5 7" xfId="28440"/>
    <cellStyle name="Normal 2 3 8 5 7 2" xfId="28441"/>
    <cellStyle name="Normal 2 3 8 5 7 3" xfId="28442"/>
    <cellStyle name="Normal 2 3 8 5 7 4" xfId="28443"/>
    <cellStyle name="Normal 2 3 8 5 7 5" xfId="28444"/>
    <cellStyle name="Normal 2 3 8 5 8" xfId="28445"/>
    <cellStyle name="Normal 2 3 8 5 8 2" xfId="28446"/>
    <cellStyle name="Normal 2 3 8 5 8 3" xfId="28447"/>
    <cellStyle name="Normal 2 3 8 5 8 4" xfId="28448"/>
    <cellStyle name="Normal 2 3 8 5 8 5" xfId="28449"/>
    <cellStyle name="Normal 2 3 8 5 9" xfId="28450"/>
    <cellStyle name="Normal 2 3 8 6" xfId="28451"/>
    <cellStyle name="Normal 2 3 8 6 10" xfId="28452"/>
    <cellStyle name="Normal 2 3 8 6 11" xfId="28453"/>
    <cellStyle name="Normal 2 3 8 6 12" xfId="28454"/>
    <cellStyle name="Normal 2 3 8 6 13" xfId="28455"/>
    <cellStyle name="Normal 2 3 8 6 14" xfId="28456"/>
    <cellStyle name="Normal 2 3 8 6 2" xfId="28457"/>
    <cellStyle name="Normal 2 3 8 6 2 2" xfId="28458"/>
    <cellStyle name="Normal 2 3 8 6 2 3" xfId="28459"/>
    <cellStyle name="Normal 2 3 8 6 2 4" xfId="28460"/>
    <cellStyle name="Normal 2 3 8 6 2 5" xfId="28461"/>
    <cellStyle name="Normal 2 3 8 6 3" xfId="28462"/>
    <cellStyle name="Normal 2 3 8 6 3 2" xfId="28463"/>
    <cellStyle name="Normal 2 3 8 6 3 3" xfId="28464"/>
    <cellStyle name="Normal 2 3 8 6 3 4" xfId="28465"/>
    <cellStyle name="Normal 2 3 8 6 3 5" xfId="28466"/>
    <cellStyle name="Normal 2 3 8 6 4" xfId="28467"/>
    <cellStyle name="Normal 2 3 8 6 4 2" xfId="28468"/>
    <cellStyle name="Normal 2 3 8 6 4 3" xfId="28469"/>
    <cellStyle name="Normal 2 3 8 6 4 4" xfId="28470"/>
    <cellStyle name="Normal 2 3 8 6 4 5" xfId="28471"/>
    <cellStyle name="Normal 2 3 8 6 5" xfId="28472"/>
    <cellStyle name="Normal 2 3 8 6 5 2" xfId="28473"/>
    <cellStyle name="Normal 2 3 8 6 5 3" xfId="28474"/>
    <cellStyle name="Normal 2 3 8 6 5 4" xfId="28475"/>
    <cellStyle name="Normal 2 3 8 6 5 5" xfId="28476"/>
    <cellStyle name="Normal 2 3 8 6 6" xfId="28477"/>
    <cellStyle name="Normal 2 3 8 6 6 2" xfId="28478"/>
    <cellStyle name="Normal 2 3 8 6 6 3" xfId="28479"/>
    <cellStyle name="Normal 2 3 8 6 6 4" xfId="28480"/>
    <cellStyle name="Normal 2 3 8 6 6 5" xfId="28481"/>
    <cellStyle name="Normal 2 3 8 6 7" xfId="28482"/>
    <cellStyle name="Normal 2 3 8 6 7 2" xfId="28483"/>
    <cellStyle name="Normal 2 3 8 6 7 3" xfId="28484"/>
    <cellStyle name="Normal 2 3 8 6 7 4" xfId="28485"/>
    <cellStyle name="Normal 2 3 8 6 7 5" xfId="28486"/>
    <cellStyle name="Normal 2 3 8 6 8" xfId="28487"/>
    <cellStyle name="Normal 2 3 8 6 8 2" xfId="28488"/>
    <cellStyle name="Normal 2 3 8 6 8 3" xfId="28489"/>
    <cellStyle name="Normal 2 3 8 6 8 4" xfId="28490"/>
    <cellStyle name="Normal 2 3 8 6 8 5" xfId="28491"/>
    <cellStyle name="Normal 2 3 8 6 9" xfId="28492"/>
    <cellStyle name="Normal 2 3 8 7" xfId="28493"/>
    <cellStyle name="Normal 2 3 8 7 10" xfId="28494"/>
    <cellStyle name="Normal 2 3 8 7 11" xfId="28495"/>
    <cellStyle name="Normal 2 3 8 7 12" xfId="28496"/>
    <cellStyle name="Normal 2 3 8 7 13" xfId="28497"/>
    <cellStyle name="Normal 2 3 8 7 14" xfId="28498"/>
    <cellStyle name="Normal 2 3 8 7 2" xfId="28499"/>
    <cellStyle name="Normal 2 3 8 7 2 2" xfId="28500"/>
    <cellStyle name="Normal 2 3 8 7 2 3" xfId="28501"/>
    <cellStyle name="Normal 2 3 8 7 2 4" xfId="28502"/>
    <cellStyle name="Normal 2 3 8 7 2 5" xfId="28503"/>
    <cellStyle name="Normal 2 3 8 7 3" xfId="28504"/>
    <cellStyle name="Normal 2 3 8 7 3 2" xfId="28505"/>
    <cellStyle name="Normal 2 3 8 7 3 3" xfId="28506"/>
    <cellStyle name="Normal 2 3 8 7 3 4" xfId="28507"/>
    <cellStyle name="Normal 2 3 8 7 3 5" xfId="28508"/>
    <cellStyle name="Normal 2 3 8 7 4" xfId="28509"/>
    <cellStyle name="Normal 2 3 8 7 4 2" xfId="28510"/>
    <cellStyle name="Normal 2 3 8 7 4 3" xfId="28511"/>
    <cellStyle name="Normal 2 3 8 7 4 4" xfId="28512"/>
    <cellStyle name="Normal 2 3 8 7 4 5" xfId="28513"/>
    <cellStyle name="Normal 2 3 8 7 5" xfId="28514"/>
    <cellStyle name="Normal 2 3 8 7 5 2" xfId="28515"/>
    <cellStyle name="Normal 2 3 8 7 5 3" xfId="28516"/>
    <cellStyle name="Normal 2 3 8 7 5 4" xfId="28517"/>
    <cellStyle name="Normal 2 3 8 7 5 5" xfId="28518"/>
    <cellStyle name="Normal 2 3 8 7 6" xfId="28519"/>
    <cellStyle name="Normal 2 3 8 7 6 2" xfId="28520"/>
    <cellStyle name="Normal 2 3 8 7 6 3" xfId="28521"/>
    <cellStyle name="Normal 2 3 8 7 6 4" xfId="28522"/>
    <cellStyle name="Normal 2 3 8 7 6 5" xfId="28523"/>
    <cellStyle name="Normal 2 3 8 7 7" xfId="28524"/>
    <cellStyle name="Normal 2 3 8 7 7 2" xfId="28525"/>
    <cellStyle name="Normal 2 3 8 7 7 3" xfId="28526"/>
    <cellStyle name="Normal 2 3 8 7 7 4" xfId="28527"/>
    <cellStyle name="Normal 2 3 8 7 7 5" xfId="28528"/>
    <cellStyle name="Normal 2 3 8 7 8" xfId="28529"/>
    <cellStyle name="Normal 2 3 8 7 8 2" xfId="28530"/>
    <cellStyle name="Normal 2 3 8 7 8 3" xfId="28531"/>
    <cellStyle name="Normal 2 3 8 7 8 4" xfId="28532"/>
    <cellStyle name="Normal 2 3 8 7 8 5" xfId="28533"/>
    <cellStyle name="Normal 2 3 8 7 9" xfId="28534"/>
    <cellStyle name="Normal 2 3 8 8" xfId="28535"/>
    <cellStyle name="Normal 2 3 8 8 10" xfId="28536"/>
    <cellStyle name="Normal 2 3 8 8 11" xfId="28537"/>
    <cellStyle name="Normal 2 3 8 8 12" xfId="28538"/>
    <cellStyle name="Normal 2 3 8 8 13" xfId="28539"/>
    <cellStyle name="Normal 2 3 8 8 14" xfId="28540"/>
    <cellStyle name="Normal 2 3 8 8 2" xfId="28541"/>
    <cellStyle name="Normal 2 3 8 8 2 2" xfId="28542"/>
    <cellStyle name="Normal 2 3 8 8 2 3" xfId="28543"/>
    <cellStyle name="Normal 2 3 8 8 2 4" xfId="28544"/>
    <cellStyle name="Normal 2 3 8 8 2 5" xfId="28545"/>
    <cellStyle name="Normal 2 3 8 8 3" xfId="28546"/>
    <cellStyle name="Normal 2 3 8 8 3 2" xfId="28547"/>
    <cellStyle name="Normal 2 3 8 8 3 3" xfId="28548"/>
    <cellStyle name="Normal 2 3 8 8 3 4" xfId="28549"/>
    <cellStyle name="Normal 2 3 8 8 3 5" xfId="28550"/>
    <cellStyle name="Normal 2 3 8 8 4" xfId="28551"/>
    <cellStyle name="Normal 2 3 8 8 4 2" xfId="28552"/>
    <cellStyle name="Normal 2 3 8 8 4 3" xfId="28553"/>
    <cellStyle name="Normal 2 3 8 8 4 4" xfId="28554"/>
    <cellStyle name="Normal 2 3 8 8 4 5" xfId="28555"/>
    <cellStyle name="Normal 2 3 8 8 5" xfId="28556"/>
    <cellStyle name="Normal 2 3 8 8 5 2" xfId="28557"/>
    <cellStyle name="Normal 2 3 8 8 5 3" xfId="28558"/>
    <cellStyle name="Normal 2 3 8 8 5 4" xfId="28559"/>
    <cellStyle name="Normal 2 3 8 8 5 5" xfId="28560"/>
    <cellStyle name="Normal 2 3 8 8 6" xfId="28561"/>
    <cellStyle name="Normal 2 3 8 8 6 2" xfId="28562"/>
    <cellStyle name="Normal 2 3 8 8 6 3" xfId="28563"/>
    <cellStyle name="Normal 2 3 8 8 6 4" xfId="28564"/>
    <cellStyle name="Normal 2 3 8 8 6 5" xfId="28565"/>
    <cellStyle name="Normal 2 3 8 8 7" xfId="28566"/>
    <cellStyle name="Normal 2 3 8 8 7 2" xfId="28567"/>
    <cellStyle name="Normal 2 3 8 8 7 3" xfId="28568"/>
    <cellStyle name="Normal 2 3 8 8 7 4" xfId="28569"/>
    <cellStyle name="Normal 2 3 8 8 7 5" xfId="28570"/>
    <cellStyle name="Normal 2 3 8 8 8" xfId="28571"/>
    <cellStyle name="Normal 2 3 8 8 8 2" xfId="28572"/>
    <cellStyle name="Normal 2 3 8 8 8 3" xfId="28573"/>
    <cellStyle name="Normal 2 3 8 8 8 4" xfId="28574"/>
    <cellStyle name="Normal 2 3 8 8 8 5" xfId="28575"/>
    <cellStyle name="Normal 2 3 8 8 9" xfId="28576"/>
    <cellStyle name="Normal 2 3 8 9" xfId="28577"/>
    <cellStyle name="Normal 2 3 8 9 10" xfId="28578"/>
    <cellStyle name="Normal 2 3 8 9 11" xfId="28579"/>
    <cellStyle name="Normal 2 3 8 9 12" xfId="28580"/>
    <cellStyle name="Normal 2 3 8 9 13" xfId="28581"/>
    <cellStyle name="Normal 2 3 8 9 14" xfId="28582"/>
    <cellStyle name="Normal 2 3 8 9 2" xfId="28583"/>
    <cellStyle name="Normal 2 3 8 9 2 2" xfId="28584"/>
    <cellStyle name="Normal 2 3 8 9 2 3" xfId="28585"/>
    <cellStyle name="Normal 2 3 8 9 2 4" xfId="28586"/>
    <cellStyle name="Normal 2 3 8 9 2 5" xfId="28587"/>
    <cellStyle name="Normal 2 3 8 9 3" xfId="28588"/>
    <cellStyle name="Normal 2 3 8 9 3 2" xfId="28589"/>
    <cellStyle name="Normal 2 3 8 9 3 3" xfId="28590"/>
    <cellStyle name="Normal 2 3 8 9 3 4" xfId="28591"/>
    <cellStyle name="Normal 2 3 8 9 3 5" xfId="28592"/>
    <cellStyle name="Normal 2 3 8 9 4" xfId="28593"/>
    <cellStyle name="Normal 2 3 8 9 4 2" xfId="28594"/>
    <cellStyle name="Normal 2 3 8 9 4 3" xfId="28595"/>
    <cellStyle name="Normal 2 3 8 9 4 4" xfId="28596"/>
    <cellStyle name="Normal 2 3 8 9 4 5" xfId="28597"/>
    <cellStyle name="Normal 2 3 8 9 5" xfId="28598"/>
    <cellStyle name="Normal 2 3 8 9 5 2" xfId="28599"/>
    <cellStyle name="Normal 2 3 8 9 5 3" xfId="28600"/>
    <cellStyle name="Normal 2 3 8 9 5 4" xfId="28601"/>
    <cellStyle name="Normal 2 3 8 9 5 5" xfId="28602"/>
    <cellStyle name="Normal 2 3 8 9 6" xfId="28603"/>
    <cellStyle name="Normal 2 3 8 9 6 2" xfId="28604"/>
    <cellStyle name="Normal 2 3 8 9 6 3" xfId="28605"/>
    <cellStyle name="Normal 2 3 8 9 6 4" xfId="28606"/>
    <cellStyle name="Normal 2 3 8 9 6 5" xfId="28607"/>
    <cellStyle name="Normal 2 3 8 9 7" xfId="28608"/>
    <cellStyle name="Normal 2 3 8 9 7 2" xfId="28609"/>
    <cellStyle name="Normal 2 3 8 9 7 3" xfId="28610"/>
    <cellStyle name="Normal 2 3 8 9 7 4" xfId="28611"/>
    <cellStyle name="Normal 2 3 8 9 7 5" xfId="28612"/>
    <cellStyle name="Normal 2 3 8 9 8" xfId="28613"/>
    <cellStyle name="Normal 2 3 8 9 8 2" xfId="28614"/>
    <cellStyle name="Normal 2 3 8 9 8 3" xfId="28615"/>
    <cellStyle name="Normal 2 3 8 9 8 4" xfId="28616"/>
    <cellStyle name="Normal 2 3 8 9 8 5" xfId="28617"/>
    <cellStyle name="Normal 2 3 8 9 9" xfId="28618"/>
    <cellStyle name="Normal 2 3 9" xfId="28619"/>
    <cellStyle name="Normal 2 3 9 10" xfId="28620"/>
    <cellStyle name="Normal 2 3 9 10 10" xfId="28621"/>
    <cellStyle name="Normal 2 3 9 10 11" xfId="28622"/>
    <cellStyle name="Normal 2 3 9 10 12" xfId="28623"/>
    <cellStyle name="Normal 2 3 9 10 13" xfId="28624"/>
    <cellStyle name="Normal 2 3 9 10 14" xfId="28625"/>
    <cellStyle name="Normal 2 3 9 10 2" xfId="28626"/>
    <cellStyle name="Normal 2 3 9 10 2 2" xfId="28627"/>
    <cellStyle name="Normal 2 3 9 10 2 3" xfId="28628"/>
    <cellStyle name="Normal 2 3 9 10 2 4" xfId="28629"/>
    <cellStyle name="Normal 2 3 9 10 2 5" xfId="28630"/>
    <cellStyle name="Normal 2 3 9 10 3" xfId="28631"/>
    <cellStyle name="Normal 2 3 9 10 3 2" xfId="28632"/>
    <cellStyle name="Normal 2 3 9 10 3 3" xfId="28633"/>
    <cellStyle name="Normal 2 3 9 10 3 4" xfId="28634"/>
    <cellStyle name="Normal 2 3 9 10 3 5" xfId="28635"/>
    <cellStyle name="Normal 2 3 9 10 4" xfId="28636"/>
    <cellStyle name="Normal 2 3 9 10 4 2" xfId="28637"/>
    <cellStyle name="Normal 2 3 9 10 4 3" xfId="28638"/>
    <cellStyle name="Normal 2 3 9 10 4 4" xfId="28639"/>
    <cellStyle name="Normal 2 3 9 10 4 5" xfId="28640"/>
    <cellStyle name="Normal 2 3 9 10 5" xfId="28641"/>
    <cellStyle name="Normal 2 3 9 10 5 2" xfId="28642"/>
    <cellStyle name="Normal 2 3 9 10 5 3" xfId="28643"/>
    <cellStyle name="Normal 2 3 9 10 5 4" xfId="28644"/>
    <cellStyle name="Normal 2 3 9 10 5 5" xfId="28645"/>
    <cellStyle name="Normal 2 3 9 10 6" xfId="28646"/>
    <cellStyle name="Normal 2 3 9 10 6 2" xfId="28647"/>
    <cellStyle name="Normal 2 3 9 10 6 3" xfId="28648"/>
    <cellStyle name="Normal 2 3 9 10 6 4" xfId="28649"/>
    <cellStyle name="Normal 2 3 9 10 6 5" xfId="28650"/>
    <cellStyle name="Normal 2 3 9 10 7" xfId="28651"/>
    <cellStyle name="Normal 2 3 9 10 7 2" xfId="28652"/>
    <cellStyle name="Normal 2 3 9 10 7 3" xfId="28653"/>
    <cellStyle name="Normal 2 3 9 10 7 4" xfId="28654"/>
    <cellStyle name="Normal 2 3 9 10 7 5" xfId="28655"/>
    <cellStyle name="Normal 2 3 9 10 8" xfId="28656"/>
    <cellStyle name="Normal 2 3 9 10 8 2" xfId="28657"/>
    <cellStyle name="Normal 2 3 9 10 8 3" xfId="28658"/>
    <cellStyle name="Normal 2 3 9 10 8 4" xfId="28659"/>
    <cellStyle name="Normal 2 3 9 10 8 5" xfId="28660"/>
    <cellStyle name="Normal 2 3 9 10 9" xfId="28661"/>
    <cellStyle name="Normal 2 3 9 11" xfId="28662"/>
    <cellStyle name="Normal 2 3 9 11 10" xfId="28663"/>
    <cellStyle name="Normal 2 3 9 11 11" xfId="28664"/>
    <cellStyle name="Normal 2 3 9 11 12" xfId="28665"/>
    <cellStyle name="Normal 2 3 9 11 13" xfId="28666"/>
    <cellStyle name="Normal 2 3 9 11 14" xfId="28667"/>
    <cellStyle name="Normal 2 3 9 11 2" xfId="28668"/>
    <cellStyle name="Normal 2 3 9 11 2 2" xfId="28669"/>
    <cellStyle name="Normal 2 3 9 11 2 3" xfId="28670"/>
    <cellStyle name="Normal 2 3 9 11 2 4" xfId="28671"/>
    <cellStyle name="Normal 2 3 9 11 2 5" xfId="28672"/>
    <cellStyle name="Normal 2 3 9 11 3" xfId="28673"/>
    <cellStyle name="Normal 2 3 9 11 3 2" xfId="28674"/>
    <cellStyle name="Normal 2 3 9 11 3 3" xfId="28675"/>
    <cellStyle name="Normal 2 3 9 11 3 4" xfId="28676"/>
    <cellStyle name="Normal 2 3 9 11 3 5" xfId="28677"/>
    <cellStyle name="Normal 2 3 9 11 4" xfId="28678"/>
    <cellStyle name="Normal 2 3 9 11 4 2" xfId="28679"/>
    <cellStyle name="Normal 2 3 9 11 4 3" xfId="28680"/>
    <cellStyle name="Normal 2 3 9 11 4 4" xfId="28681"/>
    <cellStyle name="Normal 2 3 9 11 4 5" xfId="28682"/>
    <cellStyle name="Normal 2 3 9 11 5" xfId="28683"/>
    <cellStyle name="Normal 2 3 9 11 5 2" xfId="28684"/>
    <cellStyle name="Normal 2 3 9 11 5 3" xfId="28685"/>
    <cellStyle name="Normal 2 3 9 11 5 4" xfId="28686"/>
    <cellStyle name="Normal 2 3 9 11 5 5" xfId="28687"/>
    <cellStyle name="Normal 2 3 9 11 6" xfId="28688"/>
    <cellStyle name="Normal 2 3 9 11 6 2" xfId="28689"/>
    <cellStyle name="Normal 2 3 9 11 6 3" xfId="28690"/>
    <cellStyle name="Normal 2 3 9 11 6 4" xfId="28691"/>
    <cellStyle name="Normal 2 3 9 11 6 5" xfId="28692"/>
    <cellStyle name="Normal 2 3 9 11 7" xfId="28693"/>
    <cellStyle name="Normal 2 3 9 11 7 2" xfId="28694"/>
    <cellStyle name="Normal 2 3 9 11 7 3" xfId="28695"/>
    <cellStyle name="Normal 2 3 9 11 7 4" xfId="28696"/>
    <cellStyle name="Normal 2 3 9 11 7 5" xfId="28697"/>
    <cellStyle name="Normal 2 3 9 11 8" xfId="28698"/>
    <cellStyle name="Normal 2 3 9 11 8 2" xfId="28699"/>
    <cellStyle name="Normal 2 3 9 11 8 3" xfId="28700"/>
    <cellStyle name="Normal 2 3 9 11 8 4" xfId="28701"/>
    <cellStyle name="Normal 2 3 9 11 8 5" xfId="28702"/>
    <cellStyle name="Normal 2 3 9 11 9" xfId="28703"/>
    <cellStyle name="Normal 2 3 9 12" xfId="28704"/>
    <cellStyle name="Normal 2 3 9 12 10" xfId="28705"/>
    <cellStyle name="Normal 2 3 9 12 11" xfId="28706"/>
    <cellStyle name="Normal 2 3 9 12 12" xfId="28707"/>
    <cellStyle name="Normal 2 3 9 12 13" xfId="28708"/>
    <cellStyle name="Normal 2 3 9 12 14" xfId="28709"/>
    <cellStyle name="Normal 2 3 9 12 2" xfId="28710"/>
    <cellStyle name="Normal 2 3 9 12 2 2" xfId="28711"/>
    <cellStyle name="Normal 2 3 9 12 2 3" xfId="28712"/>
    <cellStyle name="Normal 2 3 9 12 2 4" xfId="28713"/>
    <cellStyle name="Normal 2 3 9 12 2 5" xfId="28714"/>
    <cellStyle name="Normal 2 3 9 12 3" xfId="28715"/>
    <cellStyle name="Normal 2 3 9 12 3 2" xfId="28716"/>
    <cellStyle name="Normal 2 3 9 12 3 3" xfId="28717"/>
    <cellStyle name="Normal 2 3 9 12 3 4" xfId="28718"/>
    <cellStyle name="Normal 2 3 9 12 3 5" xfId="28719"/>
    <cellStyle name="Normal 2 3 9 12 4" xfId="28720"/>
    <cellStyle name="Normal 2 3 9 12 4 2" xfId="28721"/>
    <cellStyle name="Normal 2 3 9 12 4 3" xfId="28722"/>
    <cellStyle name="Normal 2 3 9 12 4 4" xfId="28723"/>
    <cellStyle name="Normal 2 3 9 12 4 5" xfId="28724"/>
    <cellStyle name="Normal 2 3 9 12 5" xfId="28725"/>
    <cellStyle name="Normal 2 3 9 12 5 2" xfId="28726"/>
    <cellStyle name="Normal 2 3 9 12 5 3" xfId="28727"/>
    <cellStyle name="Normal 2 3 9 12 5 4" xfId="28728"/>
    <cellStyle name="Normal 2 3 9 12 5 5" xfId="28729"/>
    <cellStyle name="Normal 2 3 9 12 6" xfId="28730"/>
    <cellStyle name="Normal 2 3 9 12 6 2" xfId="28731"/>
    <cellStyle name="Normal 2 3 9 12 6 3" xfId="28732"/>
    <cellStyle name="Normal 2 3 9 12 6 4" xfId="28733"/>
    <cellStyle name="Normal 2 3 9 12 6 5" xfId="28734"/>
    <cellStyle name="Normal 2 3 9 12 7" xfId="28735"/>
    <cellStyle name="Normal 2 3 9 12 7 2" xfId="28736"/>
    <cellStyle name="Normal 2 3 9 12 7 3" xfId="28737"/>
    <cellStyle name="Normal 2 3 9 12 7 4" xfId="28738"/>
    <cellStyle name="Normal 2 3 9 12 7 5" xfId="28739"/>
    <cellStyle name="Normal 2 3 9 12 8" xfId="28740"/>
    <cellStyle name="Normal 2 3 9 12 8 2" xfId="28741"/>
    <cellStyle name="Normal 2 3 9 12 8 3" xfId="28742"/>
    <cellStyle name="Normal 2 3 9 12 8 4" xfId="28743"/>
    <cellStyle name="Normal 2 3 9 12 8 5" xfId="28744"/>
    <cellStyle name="Normal 2 3 9 12 9" xfId="28745"/>
    <cellStyle name="Normal 2 3 9 13" xfId="28746"/>
    <cellStyle name="Normal 2 3 9 13 10" xfId="28747"/>
    <cellStyle name="Normal 2 3 9 13 11" xfId="28748"/>
    <cellStyle name="Normal 2 3 9 13 12" xfId="28749"/>
    <cellStyle name="Normal 2 3 9 13 13" xfId="28750"/>
    <cellStyle name="Normal 2 3 9 13 14" xfId="28751"/>
    <cellStyle name="Normal 2 3 9 13 2" xfId="28752"/>
    <cellStyle name="Normal 2 3 9 13 2 2" xfId="28753"/>
    <cellStyle name="Normal 2 3 9 13 2 3" xfId="28754"/>
    <cellStyle name="Normal 2 3 9 13 2 4" xfId="28755"/>
    <cellStyle name="Normal 2 3 9 13 2 5" xfId="28756"/>
    <cellStyle name="Normal 2 3 9 13 3" xfId="28757"/>
    <cellStyle name="Normal 2 3 9 13 3 2" xfId="28758"/>
    <cellStyle name="Normal 2 3 9 13 3 3" xfId="28759"/>
    <cellStyle name="Normal 2 3 9 13 3 4" xfId="28760"/>
    <cellStyle name="Normal 2 3 9 13 3 5" xfId="28761"/>
    <cellStyle name="Normal 2 3 9 13 4" xfId="28762"/>
    <cellStyle name="Normal 2 3 9 13 4 2" xfId="28763"/>
    <cellStyle name="Normal 2 3 9 13 4 3" xfId="28764"/>
    <cellStyle name="Normal 2 3 9 13 4 4" xfId="28765"/>
    <cellStyle name="Normal 2 3 9 13 4 5" xfId="28766"/>
    <cellStyle name="Normal 2 3 9 13 5" xfId="28767"/>
    <cellStyle name="Normal 2 3 9 13 5 2" xfId="28768"/>
    <cellStyle name="Normal 2 3 9 13 5 3" xfId="28769"/>
    <cellStyle name="Normal 2 3 9 13 5 4" xfId="28770"/>
    <cellStyle name="Normal 2 3 9 13 5 5" xfId="28771"/>
    <cellStyle name="Normal 2 3 9 13 6" xfId="28772"/>
    <cellStyle name="Normal 2 3 9 13 6 2" xfId="28773"/>
    <cellStyle name="Normal 2 3 9 13 6 3" xfId="28774"/>
    <cellStyle name="Normal 2 3 9 13 6 4" xfId="28775"/>
    <cellStyle name="Normal 2 3 9 13 6 5" xfId="28776"/>
    <cellStyle name="Normal 2 3 9 13 7" xfId="28777"/>
    <cellStyle name="Normal 2 3 9 13 7 2" xfId="28778"/>
    <cellStyle name="Normal 2 3 9 13 7 3" xfId="28779"/>
    <cellStyle name="Normal 2 3 9 13 7 4" xfId="28780"/>
    <cellStyle name="Normal 2 3 9 13 7 5" xfId="28781"/>
    <cellStyle name="Normal 2 3 9 13 8" xfId="28782"/>
    <cellStyle name="Normal 2 3 9 13 8 2" xfId="28783"/>
    <cellStyle name="Normal 2 3 9 13 8 3" xfId="28784"/>
    <cellStyle name="Normal 2 3 9 13 8 4" xfId="28785"/>
    <cellStyle name="Normal 2 3 9 13 8 5" xfId="28786"/>
    <cellStyle name="Normal 2 3 9 13 9" xfId="28787"/>
    <cellStyle name="Normal 2 3 9 14" xfId="28788"/>
    <cellStyle name="Normal 2 3 9 14 10" xfId="28789"/>
    <cellStyle name="Normal 2 3 9 14 11" xfId="28790"/>
    <cellStyle name="Normal 2 3 9 14 12" xfId="28791"/>
    <cellStyle name="Normal 2 3 9 14 13" xfId="28792"/>
    <cellStyle name="Normal 2 3 9 14 14" xfId="28793"/>
    <cellStyle name="Normal 2 3 9 14 2" xfId="28794"/>
    <cellStyle name="Normal 2 3 9 14 2 2" xfId="28795"/>
    <cellStyle name="Normal 2 3 9 14 2 3" xfId="28796"/>
    <cellStyle name="Normal 2 3 9 14 2 4" xfId="28797"/>
    <cellStyle name="Normal 2 3 9 14 2 5" xfId="28798"/>
    <cellStyle name="Normal 2 3 9 14 3" xfId="28799"/>
    <cellStyle name="Normal 2 3 9 14 3 2" xfId="28800"/>
    <cellStyle name="Normal 2 3 9 14 3 3" xfId="28801"/>
    <cellStyle name="Normal 2 3 9 14 3 4" xfId="28802"/>
    <cellStyle name="Normal 2 3 9 14 3 5" xfId="28803"/>
    <cellStyle name="Normal 2 3 9 14 4" xfId="28804"/>
    <cellStyle name="Normal 2 3 9 14 4 2" xfId="28805"/>
    <cellStyle name="Normal 2 3 9 14 4 3" xfId="28806"/>
    <cellStyle name="Normal 2 3 9 14 4 4" xfId="28807"/>
    <cellStyle name="Normal 2 3 9 14 4 5" xfId="28808"/>
    <cellStyle name="Normal 2 3 9 14 5" xfId="28809"/>
    <cellStyle name="Normal 2 3 9 14 5 2" xfId="28810"/>
    <cellStyle name="Normal 2 3 9 14 5 3" xfId="28811"/>
    <cellStyle name="Normal 2 3 9 14 5 4" xfId="28812"/>
    <cellStyle name="Normal 2 3 9 14 5 5" xfId="28813"/>
    <cellStyle name="Normal 2 3 9 14 6" xfId="28814"/>
    <cellStyle name="Normal 2 3 9 14 6 2" xfId="28815"/>
    <cellStyle name="Normal 2 3 9 14 6 3" xfId="28816"/>
    <cellStyle name="Normal 2 3 9 14 6 4" xfId="28817"/>
    <cellStyle name="Normal 2 3 9 14 6 5" xfId="28818"/>
    <cellStyle name="Normal 2 3 9 14 7" xfId="28819"/>
    <cellStyle name="Normal 2 3 9 14 7 2" xfId="28820"/>
    <cellStyle name="Normal 2 3 9 14 7 3" xfId="28821"/>
    <cellStyle name="Normal 2 3 9 14 7 4" xfId="28822"/>
    <cellStyle name="Normal 2 3 9 14 7 5" xfId="28823"/>
    <cellStyle name="Normal 2 3 9 14 8" xfId="28824"/>
    <cellStyle name="Normal 2 3 9 14 8 2" xfId="28825"/>
    <cellStyle name="Normal 2 3 9 14 8 3" xfId="28826"/>
    <cellStyle name="Normal 2 3 9 14 8 4" xfId="28827"/>
    <cellStyle name="Normal 2 3 9 14 8 5" xfId="28828"/>
    <cellStyle name="Normal 2 3 9 14 9" xfId="28829"/>
    <cellStyle name="Normal 2 3 9 15" xfId="28830"/>
    <cellStyle name="Normal 2 3 9 15 10" xfId="28831"/>
    <cellStyle name="Normal 2 3 9 15 11" xfId="28832"/>
    <cellStyle name="Normal 2 3 9 15 12" xfId="28833"/>
    <cellStyle name="Normal 2 3 9 15 13" xfId="28834"/>
    <cellStyle name="Normal 2 3 9 15 14" xfId="28835"/>
    <cellStyle name="Normal 2 3 9 15 2" xfId="28836"/>
    <cellStyle name="Normal 2 3 9 15 2 2" xfId="28837"/>
    <cellStyle name="Normal 2 3 9 15 2 3" xfId="28838"/>
    <cellStyle name="Normal 2 3 9 15 2 4" xfId="28839"/>
    <cellStyle name="Normal 2 3 9 15 2 5" xfId="28840"/>
    <cellStyle name="Normal 2 3 9 15 3" xfId="28841"/>
    <cellStyle name="Normal 2 3 9 15 3 2" xfId="28842"/>
    <cellStyle name="Normal 2 3 9 15 3 3" xfId="28843"/>
    <cellStyle name="Normal 2 3 9 15 3 4" xfId="28844"/>
    <cellStyle name="Normal 2 3 9 15 3 5" xfId="28845"/>
    <cellStyle name="Normal 2 3 9 15 4" xfId="28846"/>
    <cellStyle name="Normal 2 3 9 15 4 2" xfId="28847"/>
    <cellStyle name="Normal 2 3 9 15 4 3" xfId="28848"/>
    <cellStyle name="Normal 2 3 9 15 4 4" xfId="28849"/>
    <cellStyle name="Normal 2 3 9 15 4 5" xfId="28850"/>
    <cellStyle name="Normal 2 3 9 15 5" xfId="28851"/>
    <cellStyle name="Normal 2 3 9 15 5 2" xfId="28852"/>
    <cellStyle name="Normal 2 3 9 15 5 3" xfId="28853"/>
    <cellStyle name="Normal 2 3 9 15 5 4" xfId="28854"/>
    <cellStyle name="Normal 2 3 9 15 5 5" xfId="28855"/>
    <cellStyle name="Normal 2 3 9 15 6" xfId="28856"/>
    <cellStyle name="Normal 2 3 9 15 6 2" xfId="28857"/>
    <cellStyle name="Normal 2 3 9 15 6 3" xfId="28858"/>
    <cellStyle name="Normal 2 3 9 15 6 4" xfId="28859"/>
    <cellStyle name="Normal 2 3 9 15 6 5" xfId="28860"/>
    <cellStyle name="Normal 2 3 9 15 7" xfId="28861"/>
    <cellStyle name="Normal 2 3 9 15 7 2" xfId="28862"/>
    <cellStyle name="Normal 2 3 9 15 7 3" xfId="28863"/>
    <cellStyle name="Normal 2 3 9 15 7 4" xfId="28864"/>
    <cellStyle name="Normal 2 3 9 15 7 5" xfId="28865"/>
    <cellStyle name="Normal 2 3 9 15 8" xfId="28866"/>
    <cellStyle name="Normal 2 3 9 15 8 2" xfId="28867"/>
    <cellStyle name="Normal 2 3 9 15 8 3" xfId="28868"/>
    <cellStyle name="Normal 2 3 9 15 8 4" xfId="28869"/>
    <cellStyle name="Normal 2 3 9 15 8 5" xfId="28870"/>
    <cellStyle name="Normal 2 3 9 15 9" xfId="28871"/>
    <cellStyle name="Normal 2 3 9 16" xfId="28872"/>
    <cellStyle name="Normal 2 3 9 16 10" xfId="28873"/>
    <cellStyle name="Normal 2 3 9 16 11" xfId="28874"/>
    <cellStyle name="Normal 2 3 9 16 12" xfId="28875"/>
    <cellStyle name="Normal 2 3 9 16 13" xfId="28876"/>
    <cellStyle name="Normal 2 3 9 16 14" xfId="28877"/>
    <cellStyle name="Normal 2 3 9 16 2" xfId="28878"/>
    <cellStyle name="Normal 2 3 9 16 2 2" xfId="28879"/>
    <cellStyle name="Normal 2 3 9 16 2 3" xfId="28880"/>
    <cellStyle name="Normal 2 3 9 16 2 4" xfId="28881"/>
    <cellStyle name="Normal 2 3 9 16 2 5" xfId="28882"/>
    <cellStyle name="Normal 2 3 9 16 3" xfId="28883"/>
    <cellStyle name="Normal 2 3 9 16 3 2" xfId="28884"/>
    <cellStyle name="Normal 2 3 9 16 3 3" xfId="28885"/>
    <cellStyle name="Normal 2 3 9 16 3 4" xfId="28886"/>
    <cellStyle name="Normal 2 3 9 16 3 5" xfId="28887"/>
    <cellStyle name="Normal 2 3 9 16 4" xfId="28888"/>
    <cellStyle name="Normal 2 3 9 16 4 2" xfId="28889"/>
    <cellStyle name="Normal 2 3 9 16 4 3" xfId="28890"/>
    <cellStyle name="Normal 2 3 9 16 4 4" xfId="28891"/>
    <cellStyle name="Normal 2 3 9 16 4 5" xfId="28892"/>
    <cellStyle name="Normal 2 3 9 16 5" xfId="28893"/>
    <cellStyle name="Normal 2 3 9 16 5 2" xfId="28894"/>
    <cellStyle name="Normal 2 3 9 16 5 3" xfId="28895"/>
    <cellStyle name="Normal 2 3 9 16 5 4" xfId="28896"/>
    <cellStyle name="Normal 2 3 9 16 5 5" xfId="28897"/>
    <cellStyle name="Normal 2 3 9 16 6" xfId="28898"/>
    <cellStyle name="Normal 2 3 9 16 6 2" xfId="28899"/>
    <cellStyle name="Normal 2 3 9 16 6 3" xfId="28900"/>
    <cellStyle name="Normal 2 3 9 16 6 4" xfId="28901"/>
    <cellStyle name="Normal 2 3 9 16 6 5" xfId="28902"/>
    <cellStyle name="Normal 2 3 9 16 7" xfId="28903"/>
    <cellStyle name="Normal 2 3 9 16 7 2" xfId="28904"/>
    <cellStyle name="Normal 2 3 9 16 7 3" xfId="28905"/>
    <cellStyle name="Normal 2 3 9 16 7 4" xfId="28906"/>
    <cellStyle name="Normal 2 3 9 16 7 5" xfId="28907"/>
    <cellStyle name="Normal 2 3 9 16 8" xfId="28908"/>
    <cellStyle name="Normal 2 3 9 16 8 2" xfId="28909"/>
    <cellStyle name="Normal 2 3 9 16 8 3" xfId="28910"/>
    <cellStyle name="Normal 2 3 9 16 8 4" xfId="28911"/>
    <cellStyle name="Normal 2 3 9 16 8 5" xfId="28912"/>
    <cellStyle name="Normal 2 3 9 16 9" xfId="28913"/>
    <cellStyle name="Normal 2 3 9 17" xfId="28914"/>
    <cellStyle name="Normal 2 3 9 17 2" xfId="28915"/>
    <cellStyle name="Normal 2 3 9 17 3" xfId="28916"/>
    <cellStyle name="Normal 2 3 9 17 4" xfId="28917"/>
    <cellStyle name="Normal 2 3 9 17 5" xfId="28918"/>
    <cellStyle name="Normal 2 3 9 18" xfId="28919"/>
    <cellStyle name="Normal 2 3 9 18 2" xfId="28920"/>
    <cellStyle name="Normal 2 3 9 18 3" xfId="28921"/>
    <cellStyle name="Normal 2 3 9 18 4" xfId="28922"/>
    <cellStyle name="Normal 2 3 9 18 5" xfId="28923"/>
    <cellStyle name="Normal 2 3 9 19" xfId="28924"/>
    <cellStyle name="Normal 2 3 9 19 2" xfId="28925"/>
    <cellStyle name="Normal 2 3 9 19 3" xfId="28926"/>
    <cellStyle name="Normal 2 3 9 19 4" xfId="28927"/>
    <cellStyle name="Normal 2 3 9 19 5" xfId="28928"/>
    <cellStyle name="Normal 2 3 9 2" xfId="28929"/>
    <cellStyle name="Normal 2 3 9 2 10" xfId="28930"/>
    <cellStyle name="Normal 2 3 9 2 11" xfId="28931"/>
    <cellStyle name="Normal 2 3 9 2 12" xfId="28932"/>
    <cellStyle name="Normal 2 3 9 2 13" xfId="28933"/>
    <cellStyle name="Normal 2 3 9 2 14" xfId="28934"/>
    <cellStyle name="Normal 2 3 9 2 2" xfId="28935"/>
    <cellStyle name="Normal 2 3 9 2 2 2" xfId="28936"/>
    <cellStyle name="Normal 2 3 9 2 2 3" xfId="28937"/>
    <cellStyle name="Normal 2 3 9 2 2 4" xfId="28938"/>
    <cellStyle name="Normal 2 3 9 2 2 5" xfId="28939"/>
    <cellStyle name="Normal 2 3 9 2 3" xfId="28940"/>
    <cellStyle name="Normal 2 3 9 2 3 2" xfId="28941"/>
    <cellStyle name="Normal 2 3 9 2 3 3" xfId="28942"/>
    <cellStyle name="Normal 2 3 9 2 3 4" xfId="28943"/>
    <cellStyle name="Normal 2 3 9 2 3 5" xfId="28944"/>
    <cellStyle name="Normal 2 3 9 2 4" xfId="28945"/>
    <cellStyle name="Normal 2 3 9 2 4 2" xfId="28946"/>
    <cellStyle name="Normal 2 3 9 2 4 3" xfId="28947"/>
    <cellStyle name="Normal 2 3 9 2 4 4" xfId="28948"/>
    <cellStyle name="Normal 2 3 9 2 4 5" xfId="28949"/>
    <cellStyle name="Normal 2 3 9 2 5" xfId="28950"/>
    <cellStyle name="Normal 2 3 9 2 5 2" xfId="28951"/>
    <cellStyle name="Normal 2 3 9 2 5 3" xfId="28952"/>
    <cellStyle name="Normal 2 3 9 2 5 4" xfId="28953"/>
    <cellStyle name="Normal 2 3 9 2 5 5" xfId="28954"/>
    <cellStyle name="Normal 2 3 9 2 6" xfId="28955"/>
    <cellStyle name="Normal 2 3 9 2 6 2" xfId="28956"/>
    <cellStyle name="Normal 2 3 9 2 6 3" xfId="28957"/>
    <cellStyle name="Normal 2 3 9 2 6 4" xfId="28958"/>
    <cellStyle name="Normal 2 3 9 2 6 5" xfId="28959"/>
    <cellStyle name="Normal 2 3 9 2 7" xfId="28960"/>
    <cellStyle name="Normal 2 3 9 2 7 2" xfId="28961"/>
    <cellStyle name="Normal 2 3 9 2 7 3" xfId="28962"/>
    <cellStyle name="Normal 2 3 9 2 7 4" xfId="28963"/>
    <cellStyle name="Normal 2 3 9 2 7 5" xfId="28964"/>
    <cellStyle name="Normal 2 3 9 2 8" xfId="28965"/>
    <cellStyle name="Normal 2 3 9 2 8 2" xfId="28966"/>
    <cellStyle name="Normal 2 3 9 2 8 3" xfId="28967"/>
    <cellStyle name="Normal 2 3 9 2 8 4" xfId="28968"/>
    <cellStyle name="Normal 2 3 9 2 8 5" xfId="28969"/>
    <cellStyle name="Normal 2 3 9 2 9" xfId="28970"/>
    <cellStyle name="Normal 2 3 9 20" xfId="28971"/>
    <cellStyle name="Normal 2 3 9 20 2" xfId="28972"/>
    <cellStyle name="Normal 2 3 9 20 3" xfId="28973"/>
    <cellStyle name="Normal 2 3 9 20 4" xfId="28974"/>
    <cellStyle name="Normal 2 3 9 20 5" xfId="28975"/>
    <cellStyle name="Normal 2 3 9 21" xfId="28976"/>
    <cellStyle name="Normal 2 3 9 21 2" xfId="28977"/>
    <cellStyle name="Normal 2 3 9 21 3" xfId="28978"/>
    <cellStyle name="Normal 2 3 9 21 4" xfId="28979"/>
    <cellStyle name="Normal 2 3 9 21 5" xfId="28980"/>
    <cellStyle name="Normal 2 3 9 22" xfId="28981"/>
    <cellStyle name="Normal 2 3 9 22 2" xfId="28982"/>
    <cellStyle name="Normal 2 3 9 22 3" xfId="28983"/>
    <cellStyle name="Normal 2 3 9 22 4" xfId="28984"/>
    <cellStyle name="Normal 2 3 9 22 5" xfId="28985"/>
    <cellStyle name="Normal 2 3 9 23" xfId="28986"/>
    <cellStyle name="Normal 2 3 9 23 2" xfId="28987"/>
    <cellStyle name="Normal 2 3 9 23 3" xfId="28988"/>
    <cellStyle name="Normal 2 3 9 23 4" xfId="28989"/>
    <cellStyle name="Normal 2 3 9 23 5" xfId="28990"/>
    <cellStyle name="Normal 2 3 9 24" xfId="28991"/>
    <cellStyle name="Normal 2 3 9 25" xfId="28992"/>
    <cellStyle name="Normal 2 3 9 26" xfId="28993"/>
    <cellStyle name="Normal 2 3 9 27" xfId="28994"/>
    <cellStyle name="Normal 2 3 9 28" xfId="28995"/>
    <cellStyle name="Normal 2 3 9 29" xfId="28996"/>
    <cellStyle name="Normal 2 3 9 3" xfId="28997"/>
    <cellStyle name="Normal 2 3 9 3 10" xfId="28998"/>
    <cellStyle name="Normal 2 3 9 3 11" xfId="28999"/>
    <cellStyle name="Normal 2 3 9 3 12" xfId="29000"/>
    <cellStyle name="Normal 2 3 9 3 13" xfId="29001"/>
    <cellStyle name="Normal 2 3 9 3 14" xfId="29002"/>
    <cellStyle name="Normal 2 3 9 3 2" xfId="29003"/>
    <cellStyle name="Normal 2 3 9 3 2 2" xfId="29004"/>
    <cellStyle name="Normal 2 3 9 3 2 3" xfId="29005"/>
    <cellStyle name="Normal 2 3 9 3 2 4" xfId="29006"/>
    <cellStyle name="Normal 2 3 9 3 2 5" xfId="29007"/>
    <cellStyle name="Normal 2 3 9 3 3" xfId="29008"/>
    <cellStyle name="Normal 2 3 9 3 3 2" xfId="29009"/>
    <cellStyle name="Normal 2 3 9 3 3 3" xfId="29010"/>
    <cellStyle name="Normal 2 3 9 3 3 4" xfId="29011"/>
    <cellStyle name="Normal 2 3 9 3 3 5" xfId="29012"/>
    <cellStyle name="Normal 2 3 9 3 4" xfId="29013"/>
    <cellStyle name="Normal 2 3 9 3 4 2" xfId="29014"/>
    <cellStyle name="Normal 2 3 9 3 4 3" xfId="29015"/>
    <cellStyle name="Normal 2 3 9 3 4 4" xfId="29016"/>
    <cellStyle name="Normal 2 3 9 3 4 5" xfId="29017"/>
    <cellStyle name="Normal 2 3 9 3 5" xfId="29018"/>
    <cellStyle name="Normal 2 3 9 3 5 2" xfId="29019"/>
    <cellStyle name="Normal 2 3 9 3 5 3" xfId="29020"/>
    <cellStyle name="Normal 2 3 9 3 5 4" xfId="29021"/>
    <cellStyle name="Normal 2 3 9 3 5 5" xfId="29022"/>
    <cellStyle name="Normal 2 3 9 3 6" xfId="29023"/>
    <cellStyle name="Normal 2 3 9 3 6 2" xfId="29024"/>
    <cellStyle name="Normal 2 3 9 3 6 3" xfId="29025"/>
    <cellStyle name="Normal 2 3 9 3 6 4" xfId="29026"/>
    <cellStyle name="Normal 2 3 9 3 6 5" xfId="29027"/>
    <cellStyle name="Normal 2 3 9 3 7" xfId="29028"/>
    <cellStyle name="Normal 2 3 9 3 7 2" xfId="29029"/>
    <cellStyle name="Normal 2 3 9 3 7 3" xfId="29030"/>
    <cellStyle name="Normal 2 3 9 3 7 4" xfId="29031"/>
    <cellStyle name="Normal 2 3 9 3 7 5" xfId="29032"/>
    <cellStyle name="Normal 2 3 9 3 8" xfId="29033"/>
    <cellStyle name="Normal 2 3 9 3 8 2" xfId="29034"/>
    <cellStyle name="Normal 2 3 9 3 8 3" xfId="29035"/>
    <cellStyle name="Normal 2 3 9 3 8 4" xfId="29036"/>
    <cellStyle name="Normal 2 3 9 3 8 5" xfId="29037"/>
    <cellStyle name="Normal 2 3 9 3 9" xfId="29038"/>
    <cellStyle name="Normal 2 3 9 4" xfId="29039"/>
    <cellStyle name="Normal 2 3 9 4 10" xfId="29040"/>
    <cellStyle name="Normal 2 3 9 4 11" xfId="29041"/>
    <cellStyle name="Normal 2 3 9 4 12" xfId="29042"/>
    <cellStyle name="Normal 2 3 9 4 13" xfId="29043"/>
    <cellStyle name="Normal 2 3 9 4 14" xfId="29044"/>
    <cellStyle name="Normal 2 3 9 4 2" xfId="29045"/>
    <cellStyle name="Normal 2 3 9 4 2 2" xfId="29046"/>
    <cellStyle name="Normal 2 3 9 4 2 3" xfId="29047"/>
    <cellStyle name="Normal 2 3 9 4 2 4" xfId="29048"/>
    <cellStyle name="Normal 2 3 9 4 2 5" xfId="29049"/>
    <cellStyle name="Normal 2 3 9 4 3" xfId="29050"/>
    <cellStyle name="Normal 2 3 9 4 3 2" xfId="29051"/>
    <cellStyle name="Normal 2 3 9 4 3 3" xfId="29052"/>
    <cellStyle name="Normal 2 3 9 4 3 4" xfId="29053"/>
    <cellStyle name="Normal 2 3 9 4 3 5" xfId="29054"/>
    <cellStyle name="Normal 2 3 9 4 4" xfId="29055"/>
    <cellStyle name="Normal 2 3 9 4 4 2" xfId="29056"/>
    <cellStyle name="Normal 2 3 9 4 4 3" xfId="29057"/>
    <cellStyle name="Normal 2 3 9 4 4 4" xfId="29058"/>
    <cellStyle name="Normal 2 3 9 4 4 5" xfId="29059"/>
    <cellStyle name="Normal 2 3 9 4 5" xfId="29060"/>
    <cellStyle name="Normal 2 3 9 4 5 2" xfId="29061"/>
    <cellStyle name="Normal 2 3 9 4 5 3" xfId="29062"/>
    <cellStyle name="Normal 2 3 9 4 5 4" xfId="29063"/>
    <cellStyle name="Normal 2 3 9 4 5 5" xfId="29064"/>
    <cellStyle name="Normal 2 3 9 4 6" xfId="29065"/>
    <cellStyle name="Normal 2 3 9 4 6 2" xfId="29066"/>
    <cellStyle name="Normal 2 3 9 4 6 3" xfId="29067"/>
    <cellStyle name="Normal 2 3 9 4 6 4" xfId="29068"/>
    <cellStyle name="Normal 2 3 9 4 6 5" xfId="29069"/>
    <cellStyle name="Normal 2 3 9 4 7" xfId="29070"/>
    <cellStyle name="Normal 2 3 9 4 7 2" xfId="29071"/>
    <cellStyle name="Normal 2 3 9 4 7 3" xfId="29072"/>
    <cellStyle name="Normal 2 3 9 4 7 4" xfId="29073"/>
    <cellStyle name="Normal 2 3 9 4 7 5" xfId="29074"/>
    <cellStyle name="Normal 2 3 9 4 8" xfId="29075"/>
    <cellStyle name="Normal 2 3 9 4 8 2" xfId="29076"/>
    <cellStyle name="Normal 2 3 9 4 8 3" xfId="29077"/>
    <cellStyle name="Normal 2 3 9 4 8 4" xfId="29078"/>
    <cellStyle name="Normal 2 3 9 4 8 5" xfId="29079"/>
    <cellStyle name="Normal 2 3 9 4 9" xfId="29080"/>
    <cellStyle name="Normal 2 3 9 5" xfId="29081"/>
    <cellStyle name="Normal 2 3 9 5 10" xfId="29082"/>
    <cellStyle name="Normal 2 3 9 5 11" xfId="29083"/>
    <cellStyle name="Normal 2 3 9 5 12" xfId="29084"/>
    <cellStyle name="Normal 2 3 9 5 13" xfId="29085"/>
    <cellStyle name="Normal 2 3 9 5 14" xfId="29086"/>
    <cellStyle name="Normal 2 3 9 5 2" xfId="29087"/>
    <cellStyle name="Normal 2 3 9 5 2 2" xfId="29088"/>
    <cellStyle name="Normal 2 3 9 5 2 3" xfId="29089"/>
    <cellStyle name="Normal 2 3 9 5 2 4" xfId="29090"/>
    <cellStyle name="Normal 2 3 9 5 2 5" xfId="29091"/>
    <cellStyle name="Normal 2 3 9 5 3" xfId="29092"/>
    <cellStyle name="Normal 2 3 9 5 3 2" xfId="29093"/>
    <cellStyle name="Normal 2 3 9 5 3 3" xfId="29094"/>
    <cellStyle name="Normal 2 3 9 5 3 4" xfId="29095"/>
    <cellStyle name="Normal 2 3 9 5 3 5" xfId="29096"/>
    <cellStyle name="Normal 2 3 9 5 4" xfId="29097"/>
    <cellStyle name="Normal 2 3 9 5 4 2" xfId="29098"/>
    <cellStyle name="Normal 2 3 9 5 4 3" xfId="29099"/>
    <cellStyle name="Normal 2 3 9 5 4 4" xfId="29100"/>
    <cellStyle name="Normal 2 3 9 5 4 5" xfId="29101"/>
    <cellStyle name="Normal 2 3 9 5 5" xfId="29102"/>
    <cellStyle name="Normal 2 3 9 5 5 2" xfId="29103"/>
    <cellStyle name="Normal 2 3 9 5 5 3" xfId="29104"/>
    <cellStyle name="Normal 2 3 9 5 5 4" xfId="29105"/>
    <cellStyle name="Normal 2 3 9 5 5 5" xfId="29106"/>
    <cellStyle name="Normal 2 3 9 5 6" xfId="29107"/>
    <cellStyle name="Normal 2 3 9 5 6 2" xfId="29108"/>
    <cellStyle name="Normal 2 3 9 5 6 3" xfId="29109"/>
    <cellStyle name="Normal 2 3 9 5 6 4" xfId="29110"/>
    <cellStyle name="Normal 2 3 9 5 6 5" xfId="29111"/>
    <cellStyle name="Normal 2 3 9 5 7" xfId="29112"/>
    <cellStyle name="Normal 2 3 9 5 7 2" xfId="29113"/>
    <cellStyle name="Normal 2 3 9 5 7 3" xfId="29114"/>
    <cellStyle name="Normal 2 3 9 5 7 4" xfId="29115"/>
    <cellStyle name="Normal 2 3 9 5 7 5" xfId="29116"/>
    <cellStyle name="Normal 2 3 9 5 8" xfId="29117"/>
    <cellStyle name="Normal 2 3 9 5 8 2" xfId="29118"/>
    <cellStyle name="Normal 2 3 9 5 8 3" xfId="29119"/>
    <cellStyle name="Normal 2 3 9 5 8 4" xfId="29120"/>
    <cellStyle name="Normal 2 3 9 5 8 5" xfId="29121"/>
    <cellStyle name="Normal 2 3 9 5 9" xfId="29122"/>
    <cellStyle name="Normal 2 3 9 6" xfId="29123"/>
    <cellStyle name="Normal 2 3 9 6 10" xfId="29124"/>
    <cellStyle name="Normal 2 3 9 6 11" xfId="29125"/>
    <cellStyle name="Normal 2 3 9 6 12" xfId="29126"/>
    <cellStyle name="Normal 2 3 9 6 13" xfId="29127"/>
    <cellStyle name="Normal 2 3 9 6 14" xfId="29128"/>
    <cellStyle name="Normal 2 3 9 6 2" xfId="29129"/>
    <cellStyle name="Normal 2 3 9 6 2 2" xfId="29130"/>
    <cellStyle name="Normal 2 3 9 6 2 3" xfId="29131"/>
    <cellStyle name="Normal 2 3 9 6 2 4" xfId="29132"/>
    <cellStyle name="Normal 2 3 9 6 2 5" xfId="29133"/>
    <cellStyle name="Normal 2 3 9 6 3" xfId="29134"/>
    <cellStyle name="Normal 2 3 9 6 3 2" xfId="29135"/>
    <cellStyle name="Normal 2 3 9 6 3 3" xfId="29136"/>
    <cellStyle name="Normal 2 3 9 6 3 4" xfId="29137"/>
    <cellStyle name="Normal 2 3 9 6 3 5" xfId="29138"/>
    <cellStyle name="Normal 2 3 9 6 4" xfId="29139"/>
    <cellStyle name="Normal 2 3 9 6 4 2" xfId="29140"/>
    <cellStyle name="Normal 2 3 9 6 4 3" xfId="29141"/>
    <cellStyle name="Normal 2 3 9 6 4 4" xfId="29142"/>
    <cellStyle name="Normal 2 3 9 6 4 5" xfId="29143"/>
    <cellStyle name="Normal 2 3 9 6 5" xfId="29144"/>
    <cellStyle name="Normal 2 3 9 6 5 2" xfId="29145"/>
    <cellStyle name="Normal 2 3 9 6 5 3" xfId="29146"/>
    <cellStyle name="Normal 2 3 9 6 5 4" xfId="29147"/>
    <cellStyle name="Normal 2 3 9 6 5 5" xfId="29148"/>
    <cellStyle name="Normal 2 3 9 6 6" xfId="29149"/>
    <cellStyle name="Normal 2 3 9 6 6 2" xfId="29150"/>
    <cellStyle name="Normal 2 3 9 6 6 3" xfId="29151"/>
    <cellStyle name="Normal 2 3 9 6 6 4" xfId="29152"/>
    <cellStyle name="Normal 2 3 9 6 6 5" xfId="29153"/>
    <cellStyle name="Normal 2 3 9 6 7" xfId="29154"/>
    <cellStyle name="Normal 2 3 9 6 7 2" xfId="29155"/>
    <cellStyle name="Normal 2 3 9 6 7 3" xfId="29156"/>
    <cellStyle name="Normal 2 3 9 6 7 4" xfId="29157"/>
    <cellStyle name="Normal 2 3 9 6 7 5" xfId="29158"/>
    <cellStyle name="Normal 2 3 9 6 8" xfId="29159"/>
    <cellStyle name="Normal 2 3 9 6 8 2" xfId="29160"/>
    <cellStyle name="Normal 2 3 9 6 8 3" xfId="29161"/>
    <cellStyle name="Normal 2 3 9 6 8 4" xfId="29162"/>
    <cellStyle name="Normal 2 3 9 6 8 5" xfId="29163"/>
    <cellStyle name="Normal 2 3 9 6 9" xfId="29164"/>
    <cellStyle name="Normal 2 3 9 7" xfId="29165"/>
    <cellStyle name="Normal 2 3 9 7 10" xfId="29166"/>
    <cellStyle name="Normal 2 3 9 7 11" xfId="29167"/>
    <cellStyle name="Normal 2 3 9 7 12" xfId="29168"/>
    <cellStyle name="Normal 2 3 9 7 13" xfId="29169"/>
    <cellStyle name="Normal 2 3 9 7 14" xfId="29170"/>
    <cellStyle name="Normal 2 3 9 7 2" xfId="29171"/>
    <cellStyle name="Normal 2 3 9 7 2 2" xfId="29172"/>
    <cellStyle name="Normal 2 3 9 7 2 3" xfId="29173"/>
    <cellStyle name="Normal 2 3 9 7 2 4" xfId="29174"/>
    <cellStyle name="Normal 2 3 9 7 2 5" xfId="29175"/>
    <cellStyle name="Normal 2 3 9 7 3" xfId="29176"/>
    <cellStyle name="Normal 2 3 9 7 3 2" xfId="29177"/>
    <cellStyle name="Normal 2 3 9 7 3 3" xfId="29178"/>
    <cellStyle name="Normal 2 3 9 7 3 4" xfId="29179"/>
    <cellStyle name="Normal 2 3 9 7 3 5" xfId="29180"/>
    <cellStyle name="Normal 2 3 9 7 4" xfId="29181"/>
    <cellStyle name="Normal 2 3 9 7 4 2" xfId="29182"/>
    <cellStyle name="Normal 2 3 9 7 4 3" xfId="29183"/>
    <cellStyle name="Normal 2 3 9 7 4 4" xfId="29184"/>
    <cellStyle name="Normal 2 3 9 7 4 5" xfId="29185"/>
    <cellStyle name="Normal 2 3 9 7 5" xfId="29186"/>
    <cellStyle name="Normal 2 3 9 7 5 2" xfId="29187"/>
    <cellStyle name="Normal 2 3 9 7 5 3" xfId="29188"/>
    <cellStyle name="Normal 2 3 9 7 5 4" xfId="29189"/>
    <cellStyle name="Normal 2 3 9 7 5 5" xfId="29190"/>
    <cellStyle name="Normal 2 3 9 7 6" xfId="29191"/>
    <cellStyle name="Normal 2 3 9 7 6 2" xfId="29192"/>
    <cellStyle name="Normal 2 3 9 7 6 3" xfId="29193"/>
    <cellStyle name="Normal 2 3 9 7 6 4" xfId="29194"/>
    <cellStyle name="Normal 2 3 9 7 6 5" xfId="29195"/>
    <cellStyle name="Normal 2 3 9 7 7" xfId="29196"/>
    <cellStyle name="Normal 2 3 9 7 7 2" xfId="29197"/>
    <cellStyle name="Normal 2 3 9 7 7 3" xfId="29198"/>
    <cellStyle name="Normal 2 3 9 7 7 4" xfId="29199"/>
    <cellStyle name="Normal 2 3 9 7 7 5" xfId="29200"/>
    <cellStyle name="Normal 2 3 9 7 8" xfId="29201"/>
    <cellStyle name="Normal 2 3 9 7 8 2" xfId="29202"/>
    <cellStyle name="Normal 2 3 9 7 8 3" xfId="29203"/>
    <cellStyle name="Normal 2 3 9 7 8 4" xfId="29204"/>
    <cellStyle name="Normal 2 3 9 7 8 5" xfId="29205"/>
    <cellStyle name="Normal 2 3 9 7 9" xfId="29206"/>
    <cellStyle name="Normal 2 3 9 8" xfId="29207"/>
    <cellStyle name="Normal 2 3 9 8 10" xfId="29208"/>
    <cellStyle name="Normal 2 3 9 8 11" xfId="29209"/>
    <cellStyle name="Normal 2 3 9 8 12" xfId="29210"/>
    <cellStyle name="Normal 2 3 9 8 13" xfId="29211"/>
    <cellStyle name="Normal 2 3 9 8 14" xfId="29212"/>
    <cellStyle name="Normal 2 3 9 8 2" xfId="29213"/>
    <cellStyle name="Normal 2 3 9 8 2 2" xfId="29214"/>
    <cellStyle name="Normal 2 3 9 8 2 3" xfId="29215"/>
    <cellStyle name="Normal 2 3 9 8 2 4" xfId="29216"/>
    <cellStyle name="Normal 2 3 9 8 2 5" xfId="29217"/>
    <cellStyle name="Normal 2 3 9 8 3" xfId="29218"/>
    <cellStyle name="Normal 2 3 9 8 3 2" xfId="29219"/>
    <cellStyle name="Normal 2 3 9 8 3 3" xfId="29220"/>
    <cellStyle name="Normal 2 3 9 8 3 4" xfId="29221"/>
    <cellStyle name="Normal 2 3 9 8 3 5" xfId="29222"/>
    <cellStyle name="Normal 2 3 9 8 4" xfId="29223"/>
    <cellStyle name="Normal 2 3 9 8 4 2" xfId="29224"/>
    <cellStyle name="Normal 2 3 9 8 4 3" xfId="29225"/>
    <cellStyle name="Normal 2 3 9 8 4 4" xfId="29226"/>
    <cellStyle name="Normal 2 3 9 8 4 5" xfId="29227"/>
    <cellStyle name="Normal 2 3 9 8 5" xfId="29228"/>
    <cellStyle name="Normal 2 3 9 8 5 2" xfId="29229"/>
    <cellStyle name="Normal 2 3 9 8 5 3" xfId="29230"/>
    <cellStyle name="Normal 2 3 9 8 5 4" xfId="29231"/>
    <cellStyle name="Normal 2 3 9 8 5 5" xfId="29232"/>
    <cellStyle name="Normal 2 3 9 8 6" xfId="29233"/>
    <cellStyle name="Normal 2 3 9 8 6 2" xfId="29234"/>
    <cellStyle name="Normal 2 3 9 8 6 3" xfId="29235"/>
    <cellStyle name="Normal 2 3 9 8 6 4" xfId="29236"/>
    <cellStyle name="Normal 2 3 9 8 6 5" xfId="29237"/>
    <cellStyle name="Normal 2 3 9 8 7" xfId="29238"/>
    <cellStyle name="Normal 2 3 9 8 7 2" xfId="29239"/>
    <cellStyle name="Normal 2 3 9 8 7 3" xfId="29240"/>
    <cellStyle name="Normal 2 3 9 8 7 4" xfId="29241"/>
    <cellStyle name="Normal 2 3 9 8 7 5" xfId="29242"/>
    <cellStyle name="Normal 2 3 9 8 8" xfId="29243"/>
    <cellStyle name="Normal 2 3 9 8 8 2" xfId="29244"/>
    <cellStyle name="Normal 2 3 9 8 8 3" xfId="29245"/>
    <cellStyle name="Normal 2 3 9 8 8 4" xfId="29246"/>
    <cellStyle name="Normal 2 3 9 8 8 5" xfId="29247"/>
    <cellStyle name="Normal 2 3 9 8 9" xfId="29248"/>
    <cellStyle name="Normal 2 3 9 9" xfId="29249"/>
    <cellStyle name="Normal 2 3 9 9 10" xfId="29250"/>
    <cellStyle name="Normal 2 3 9 9 11" xfId="29251"/>
    <cellStyle name="Normal 2 3 9 9 12" xfId="29252"/>
    <cellStyle name="Normal 2 3 9 9 13" xfId="29253"/>
    <cellStyle name="Normal 2 3 9 9 14" xfId="29254"/>
    <cellStyle name="Normal 2 3 9 9 2" xfId="29255"/>
    <cellStyle name="Normal 2 3 9 9 2 2" xfId="29256"/>
    <cellStyle name="Normal 2 3 9 9 2 3" xfId="29257"/>
    <cellStyle name="Normal 2 3 9 9 2 4" xfId="29258"/>
    <cellStyle name="Normal 2 3 9 9 2 5" xfId="29259"/>
    <cellStyle name="Normal 2 3 9 9 3" xfId="29260"/>
    <cellStyle name="Normal 2 3 9 9 3 2" xfId="29261"/>
    <cellStyle name="Normal 2 3 9 9 3 3" xfId="29262"/>
    <cellStyle name="Normal 2 3 9 9 3 4" xfId="29263"/>
    <cellStyle name="Normal 2 3 9 9 3 5" xfId="29264"/>
    <cellStyle name="Normal 2 3 9 9 4" xfId="29265"/>
    <cellStyle name="Normal 2 3 9 9 4 2" xfId="29266"/>
    <cellStyle name="Normal 2 3 9 9 4 3" xfId="29267"/>
    <cellStyle name="Normal 2 3 9 9 4 4" xfId="29268"/>
    <cellStyle name="Normal 2 3 9 9 4 5" xfId="29269"/>
    <cellStyle name="Normal 2 3 9 9 5" xfId="29270"/>
    <cellStyle name="Normal 2 3 9 9 5 2" xfId="29271"/>
    <cellStyle name="Normal 2 3 9 9 5 3" xfId="29272"/>
    <cellStyle name="Normal 2 3 9 9 5 4" xfId="29273"/>
    <cellStyle name="Normal 2 3 9 9 5 5" xfId="29274"/>
    <cellStyle name="Normal 2 3 9 9 6" xfId="29275"/>
    <cellStyle name="Normal 2 3 9 9 6 2" xfId="29276"/>
    <cellStyle name="Normal 2 3 9 9 6 3" xfId="29277"/>
    <cellStyle name="Normal 2 3 9 9 6 4" xfId="29278"/>
    <cellStyle name="Normal 2 3 9 9 6 5" xfId="29279"/>
    <cellStyle name="Normal 2 3 9 9 7" xfId="29280"/>
    <cellStyle name="Normal 2 3 9 9 7 2" xfId="29281"/>
    <cellStyle name="Normal 2 3 9 9 7 3" xfId="29282"/>
    <cellStyle name="Normal 2 3 9 9 7 4" xfId="29283"/>
    <cellStyle name="Normal 2 3 9 9 7 5" xfId="29284"/>
    <cellStyle name="Normal 2 3 9 9 8" xfId="29285"/>
    <cellStyle name="Normal 2 3 9 9 8 2" xfId="29286"/>
    <cellStyle name="Normal 2 3 9 9 8 3" xfId="29287"/>
    <cellStyle name="Normal 2 3 9 9 8 4" xfId="29288"/>
    <cellStyle name="Normal 2 3 9 9 8 5" xfId="29289"/>
    <cellStyle name="Normal 2 3 9 9 9" xfId="29290"/>
    <cellStyle name="Normal 2 30" xfId="29291"/>
    <cellStyle name="Normal 2 30 10" xfId="29292"/>
    <cellStyle name="Normal 2 30 11" xfId="29293"/>
    <cellStyle name="Normal 2 30 12" xfId="29294"/>
    <cellStyle name="Normal 2 30 13" xfId="29295"/>
    <cellStyle name="Normal 2 30 14" xfId="29296"/>
    <cellStyle name="Normal 2 30 2" xfId="29297"/>
    <cellStyle name="Normal 2 30 2 2" xfId="29298"/>
    <cellStyle name="Normal 2 30 2 3" xfId="29299"/>
    <cellStyle name="Normal 2 30 2 4" xfId="29300"/>
    <cellStyle name="Normal 2 30 2 5" xfId="29301"/>
    <cellStyle name="Normal 2 30 3" xfId="29302"/>
    <cellStyle name="Normal 2 30 3 2" xfId="29303"/>
    <cellStyle name="Normal 2 30 3 3" xfId="29304"/>
    <cellStyle name="Normal 2 30 3 4" xfId="29305"/>
    <cellStyle name="Normal 2 30 3 5" xfId="29306"/>
    <cellStyle name="Normal 2 30 4" xfId="29307"/>
    <cellStyle name="Normal 2 30 4 2" xfId="29308"/>
    <cellStyle name="Normal 2 30 4 3" xfId="29309"/>
    <cellStyle name="Normal 2 30 4 4" xfId="29310"/>
    <cellStyle name="Normal 2 30 4 5" xfId="29311"/>
    <cellStyle name="Normal 2 30 5" xfId="29312"/>
    <cellStyle name="Normal 2 30 5 2" xfId="29313"/>
    <cellStyle name="Normal 2 30 5 3" xfId="29314"/>
    <cellStyle name="Normal 2 30 5 4" xfId="29315"/>
    <cellStyle name="Normal 2 30 5 5" xfId="29316"/>
    <cellStyle name="Normal 2 30 6" xfId="29317"/>
    <cellStyle name="Normal 2 30 6 2" xfId="29318"/>
    <cellStyle name="Normal 2 30 6 3" xfId="29319"/>
    <cellStyle name="Normal 2 30 6 4" xfId="29320"/>
    <cellStyle name="Normal 2 30 6 5" xfId="29321"/>
    <cellStyle name="Normal 2 30 7" xfId="29322"/>
    <cellStyle name="Normal 2 30 7 2" xfId="29323"/>
    <cellStyle name="Normal 2 30 7 3" xfId="29324"/>
    <cellStyle name="Normal 2 30 7 4" xfId="29325"/>
    <cellStyle name="Normal 2 30 7 5" xfId="29326"/>
    <cellStyle name="Normal 2 30 8" xfId="29327"/>
    <cellStyle name="Normal 2 30 8 2" xfId="29328"/>
    <cellStyle name="Normal 2 30 8 3" xfId="29329"/>
    <cellStyle name="Normal 2 30 8 4" xfId="29330"/>
    <cellStyle name="Normal 2 30 8 5" xfId="29331"/>
    <cellStyle name="Normal 2 30 9" xfId="29332"/>
    <cellStyle name="Normal 2 31" xfId="29333"/>
    <cellStyle name="Normal 2 31 10" xfId="29334"/>
    <cellStyle name="Normal 2 31 11" xfId="29335"/>
    <cellStyle name="Normal 2 31 12" xfId="29336"/>
    <cellStyle name="Normal 2 31 13" xfId="29337"/>
    <cellStyle name="Normal 2 31 2" xfId="29338"/>
    <cellStyle name="Normal 2 31 2 2" xfId="29339"/>
    <cellStyle name="Normal 2 31 2 3" xfId="29340"/>
    <cellStyle name="Normal 2 31 2 4" xfId="29341"/>
    <cellStyle name="Normal 2 31 2 5" xfId="29342"/>
    <cellStyle name="Normal 2 31 3" xfId="29343"/>
    <cellStyle name="Normal 2 31 3 2" xfId="29344"/>
    <cellStyle name="Normal 2 31 3 3" xfId="29345"/>
    <cellStyle name="Normal 2 31 3 4" xfId="29346"/>
    <cellStyle name="Normal 2 31 3 5" xfId="29347"/>
    <cellStyle name="Normal 2 31 4" xfId="29348"/>
    <cellStyle name="Normal 2 31 4 2" xfId="29349"/>
    <cellStyle name="Normal 2 31 4 3" xfId="29350"/>
    <cellStyle name="Normal 2 31 4 4" xfId="29351"/>
    <cellStyle name="Normal 2 31 4 5" xfId="29352"/>
    <cellStyle name="Normal 2 31 5" xfId="29353"/>
    <cellStyle name="Normal 2 31 5 2" xfId="29354"/>
    <cellStyle name="Normal 2 31 5 3" xfId="29355"/>
    <cellStyle name="Normal 2 31 5 4" xfId="29356"/>
    <cellStyle name="Normal 2 31 5 5" xfId="29357"/>
    <cellStyle name="Normal 2 31 6" xfId="29358"/>
    <cellStyle name="Normal 2 31 6 2" xfId="29359"/>
    <cellStyle name="Normal 2 31 6 3" xfId="29360"/>
    <cellStyle name="Normal 2 31 6 4" xfId="29361"/>
    <cellStyle name="Normal 2 31 6 5" xfId="29362"/>
    <cellStyle name="Normal 2 31 7" xfId="29363"/>
    <cellStyle name="Normal 2 31 7 2" xfId="29364"/>
    <cellStyle name="Normal 2 31 7 3" xfId="29365"/>
    <cellStyle name="Normal 2 31 7 4" xfId="29366"/>
    <cellStyle name="Normal 2 31 7 5" xfId="29367"/>
    <cellStyle name="Normal 2 31 8" xfId="29368"/>
    <cellStyle name="Normal 2 31 8 2" xfId="29369"/>
    <cellStyle name="Normal 2 31 8 3" xfId="29370"/>
    <cellStyle name="Normal 2 31 8 4" xfId="29371"/>
    <cellStyle name="Normal 2 31 8 5" xfId="29372"/>
    <cellStyle name="Normal 2 31 9" xfId="29373"/>
    <cellStyle name="Normal 2 32" xfId="29374"/>
    <cellStyle name="Normal 2 32 10" xfId="29375"/>
    <cellStyle name="Normal 2 32 11" xfId="29376"/>
    <cellStyle name="Normal 2 32 12" xfId="29377"/>
    <cellStyle name="Normal 2 32 13" xfId="29378"/>
    <cellStyle name="Normal 2 32 2" xfId="29379"/>
    <cellStyle name="Normal 2 32 2 2" xfId="29380"/>
    <cellStyle name="Normal 2 32 2 3" xfId="29381"/>
    <cellStyle name="Normal 2 32 2 4" xfId="29382"/>
    <cellStyle name="Normal 2 32 2 5" xfId="29383"/>
    <cellStyle name="Normal 2 32 3" xfId="29384"/>
    <cellStyle name="Normal 2 32 3 2" xfId="29385"/>
    <cellStyle name="Normal 2 32 3 3" xfId="29386"/>
    <cellStyle name="Normal 2 32 3 4" xfId="29387"/>
    <cellStyle name="Normal 2 32 3 5" xfId="29388"/>
    <cellStyle name="Normal 2 32 4" xfId="29389"/>
    <cellStyle name="Normal 2 32 4 2" xfId="29390"/>
    <cellStyle name="Normal 2 32 4 3" xfId="29391"/>
    <cellStyle name="Normal 2 32 4 4" xfId="29392"/>
    <cellStyle name="Normal 2 32 4 5" xfId="29393"/>
    <cellStyle name="Normal 2 32 5" xfId="29394"/>
    <cellStyle name="Normal 2 32 5 2" xfId="29395"/>
    <cellStyle name="Normal 2 32 5 3" xfId="29396"/>
    <cellStyle name="Normal 2 32 5 4" xfId="29397"/>
    <cellStyle name="Normal 2 32 5 5" xfId="29398"/>
    <cellStyle name="Normal 2 32 6" xfId="29399"/>
    <cellStyle name="Normal 2 32 6 2" xfId="29400"/>
    <cellStyle name="Normal 2 32 6 3" xfId="29401"/>
    <cellStyle name="Normal 2 32 6 4" xfId="29402"/>
    <cellStyle name="Normal 2 32 6 5" xfId="29403"/>
    <cellStyle name="Normal 2 32 7" xfId="29404"/>
    <cellStyle name="Normal 2 32 7 2" xfId="29405"/>
    <cellStyle name="Normal 2 32 7 3" xfId="29406"/>
    <cellStyle name="Normal 2 32 7 4" xfId="29407"/>
    <cellStyle name="Normal 2 32 7 5" xfId="29408"/>
    <cellStyle name="Normal 2 32 8" xfId="29409"/>
    <cellStyle name="Normal 2 32 8 2" xfId="29410"/>
    <cellStyle name="Normal 2 32 8 3" xfId="29411"/>
    <cellStyle name="Normal 2 32 8 4" xfId="29412"/>
    <cellStyle name="Normal 2 32 8 5" xfId="29413"/>
    <cellStyle name="Normal 2 32 9" xfId="29414"/>
    <cellStyle name="Normal 2 33" xfId="29415"/>
    <cellStyle name="Normal 2 33 10" xfId="29416"/>
    <cellStyle name="Normal 2 33 11" xfId="29417"/>
    <cellStyle name="Normal 2 33 12" xfId="29418"/>
    <cellStyle name="Normal 2 33 13" xfId="29419"/>
    <cellStyle name="Normal 2 33 2" xfId="29420"/>
    <cellStyle name="Normal 2 33 2 2" xfId="29421"/>
    <cellStyle name="Normal 2 33 2 3" xfId="29422"/>
    <cellStyle name="Normal 2 33 2 4" xfId="29423"/>
    <cellStyle name="Normal 2 33 2 5" xfId="29424"/>
    <cellStyle name="Normal 2 33 3" xfId="29425"/>
    <cellStyle name="Normal 2 33 3 2" xfId="29426"/>
    <cellStyle name="Normal 2 33 3 3" xfId="29427"/>
    <cellStyle name="Normal 2 33 3 4" xfId="29428"/>
    <cellStyle name="Normal 2 33 3 5" xfId="29429"/>
    <cellStyle name="Normal 2 33 4" xfId="29430"/>
    <cellStyle name="Normal 2 33 4 2" xfId="29431"/>
    <cellStyle name="Normal 2 33 4 3" xfId="29432"/>
    <cellStyle name="Normal 2 33 4 4" xfId="29433"/>
    <cellStyle name="Normal 2 33 4 5" xfId="29434"/>
    <cellStyle name="Normal 2 33 5" xfId="29435"/>
    <cellStyle name="Normal 2 33 5 2" xfId="29436"/>
    <cellStyle name="Normal 2 33 5 3" xfId="29437"/>
    <cellStyle name="Normal 2 33 5 4" xfId="29438"/>
    <cellStyle name="Normal 2 33 5 5" xfId="29439"/>
    <cellStyle name="Normal 2 33 6" xfId="29440"/>
    <cellStyle name="Normal 2 33 6 2" xfId="29441"/>
    <cellStyle name="Normal 2 33 6 3" xfId="29442"/>
    <cellStyle name="Normal 2 33 6 4" xfId="29443"/>
    <cellStyle name="Normal 2 33 6 5" xfId="29444"/>
    <cellStyle name="Normal 2 33 7" xfId="29445"/>
    <cellStyle name="Normal 2 33 7 2" xfId="29446"/>
    <cellStyle name="Normal 2 33 7 3" xfId="29447"/>
    <cellStyle name="Normal 2 33 7 4" xfId="29448"/>
    <cellStyle name="Normal 2 33 7 5" xfId="29449"/>
    <cellStyle name="Normal 2 33 8" xfId="29450"/>
    <cellStyle name="Normal 2 33 8 2" xfId="29451"/>
    <cellStyle name="Normal 2 33 8 3" xfId="29452"/>
    <cellStyle name="Normal 2 33 8 4" xfId="29453"/>
    <cellStyle name="Normal 2 33 8 5" xfId="29454"/>
    <cellStyle name="Normal 2 33 9" xfId="29455"/>
    <cellStyle name="Normal 2 34" xfId="29456"/>
    <cellStyle name="Normal 2 34 10" xfId="29457"/>
    <cellStyle name="Normal 2 34 11" xfId="29458"/>
    <cellStyle name="Normal 2 34 12" xfId="29459"/>
    <cellStyle name="Normal 2 34 13" xfId="29460"/>
    <cellStyle name="Normal 2 34 2" xfId="29461"/>
    <cellStyle name="Normal 2 34 2 2" xfId="29462"/>
    <cellStyle name="Normal 2 34 2 3" xfId="29463"/>
    <cellStyle name="Normal 2 34 2 4" xfId="29464"/>
    <cellStyle name="Normal 2 34 2 5" xfId="29465"/>
    <cellStyle name="Normal 2 34 3" xfId="29466"/>
    <cellStyle name="Normal 2 34 3 2" xfId="29467"/>
    <cellStyle name="Normal 2 34 3 3" xfId="29468"/>
    <cellStyle name="Normal 2 34 3 4" xfId="29469"/>
    <cellStyle name="Normal 2 34 3 5" xfId="29470"/>
    <cellStyle name="Normal 2 34 4" xfId="29471"/>
    <cellStyle name="Normal 2 34 4 2" xfId="29472"/>
    <cellStyle name="Normal 2 34 4 3" xfId="29473"/>
    <cellStyle name="Normal 2 34 4 4" xfId="29474"/>
    <cellStyle name="Normal 2 34 4 5" xfId="29475"/>
    <cellStyle name="Normal 2 34 5" xfId="29476"/>
    <cellStyle name="Normal 2 34 5 2" xfId="29477"/>
    <cellStyle name="Normal 2 34 5 3" xfId="29478"/>
    <cellStyle name="Normal 2 34 5 4" xfId="29479"/>
    <cellStyle name="Normal 2 34 5 5" xfId="29480"/>
    <cellStyle name="Normal 2 34 6" xfId="29481"/>
    <cellStyle name="Normal 2 34 6 2" xfId="29482"/>
    <cellStyle name="Normal 2 34 6 3" xfId="29483"/>
    <cellStyle name="Normal 2 34 6 4" xfId="29484"/>
    <cellStyle name="Normal 2 34 6 5" xfId="29485"/>
    <cellStyle name="Normal 2 34 7" xfId="29486"/>
    <cellStyle name="Normal 2 34 7 2" xfId="29487"/>
    <cellStyle name="Normal 2 34 7 3" xfId="29488"/>
    <cellStyle name="Normal 2 34 7 4" xfId="29489"/>
    <cellStyle name="Normal 2 34 7 5" xfId="29490"/>
    <cellStyle name="Normal 2 34 8" xfId="29491"/>
    <cellStyle name="Normal 2 34 8 2" xfId="29492"/>
    <cellStyle name="Normal 2 34 8 3" xfId="29493"/>
    <cellStyle name="Normal 2 34 8 4" xfId="29494"/>
    <cellStyle name="Normal 2 34 8 5" xfId="29495"/>
    <cellStyle name="Normal 2 34 9" xfId="29496"/>
    <cellStyle name="Normal 2 35" xfId="29497"/>
    <cellStyle name="Normal 2 35 10" xfId="29498"/>
    <cellStyle name="Normal 2 35 11" xfId="29499"/>
    <cellStyle name="Normal 2 35 12" xfId="29500"/>
    <cellStyle name="Normal 2 35 13" xfId="29501"/>
    <cellStyle name="Normal 2 35 2" xfId="29502"/>
    <cellStyle name="Normal 2 35 2 2" xfId="29503"/>
    <cellStyle name="Normal 2 35 2 3" xfId="29504"/>
    <cellStyle name="Normal 2 35 2 4" xfId="29505"/>
    <cellStyle name="Normal 2 35 2 5" xfId="29506"/>
    <cellStyle name="Normal 2 35 3" xfId="29507"/>
    <cellStyle name="Normal 2 35 3 2" xfId="29508"/>
    <cellStyle name="Normal 2 35 3 3" xfId="29509"/>
    <cellStyle name="Normal 2 35 3 4" xfId="29510"/>
    <cellStyle name="Normal 2 35 3 5" xfId="29511"/>
    <cellStyle name="Normal 2 35 4" xfId="29512"/>
    <cellStyle name="Normal 2 35 4 2" xfId="29513"/>
    <cellStyle name="Normal 2 35 4 3" xfId="29514"/>
    <cellStyle name="Normal 2 35 4 4" xfId="29515"/>
    <cellStyle name="Normal 2 35 4 5" xfId="29516"/>
    <cellStyle name="Normal 2 35 5" xfId="29517"/>
    <cellStyle name="Normal 2 35 5 2" xfId="29518"/>
    <cellStyle name="Normal 2 35 5 3" xfId="29519"/>
    <cellStyle name="Normal 2 35 5 4" xfId="29520"/>
    <cellStyle name="Normal 2 35 5 5" xfId="29521"/>
    <cellStyle name="Normal 2 35 6" xfId="29522"/>
    <cellStyle name="Normal 2 35 6 2" xfId="29523"/>
    <cellStyle name="Normal 2 35 6 3" xfId="29524"/>
    <cellStyle name="Normal 2 35 6 4" xfId="29525"/>
    <cellStyle name="Normal 2 35 6 5" xfId="29526"/>
    <cellStyle name="Normal 2 35 7" xfId="29527"/>
    <cellStyle name="Normal 2 35 7 2" xfId="29528"/>
    <cellStyle name="Normal 2 35 7 3" xfId="29529"/>
    <cellStyle name="Normal 2 35 7 4" xfId="29530"/>
    <cellStyle name="Normal 2 35 7 5" xfId="29531"/>
    <cellStyle name="Normal 2 35 8" xfId="29532"/>
    <cellStyle name="Normal 2 35 8 2" xfId="29533"/>
    <cellStyle name="Normal 2 35 8 3" xfId="29534"/>
    <cellStyle name="Normal 2 35 8 4" xfId="29535"/>
    <cellStyle name="Normal 2 35 8 5" xfId="29536"/>
    <cellStyle name="Normal 2 35 9" xfId="29537"/>
    <cellStyle name="Normal 2 36" xfId="29538"/>
    <cellStyle name="Normal 2 36 10" xfId="29539"/>
    <cellStyle name="Normal 2 36 11" xfId="29540"/>
    <cellStyle name="Normal 2 36 12" xfId="29541"/>
    <cellStyle name="Normal 2 36 13" xfId="29542"/>
    <cellStyle name="Normal 2 36 2" xfId="29543"/>
    <cellStyle name="Normal 2 36 2 2" xfId="29544"/>
    <cellStyle name="Normal 2 36 2 3" xfId="29545"/>
    <cellStyle name="Normal 2 36 2 4" xfId="29546"/>
    <cellStyle name="Normal 2 36 2 5" xfId="29547"/>
    <cellStyle name="Normal 2 36 3" xfId="29548"/>
    <cellStyle name="Normal 2 36 3 2" xfId="29549"/>
    <cellStyle name="Normal 2 36 3 3" xfId="29550"/>
    <cellStyle name="Normal 2 36 3 4" xfId="29551"/>
    <cellStyle name="Normal 2 36 3 5" xfId="29552"/>
    <cellStyle name="Normal 2 36 4" xfId="29553"/>
    <cellStyle name="Normal 2 36 4 2" xfId="29554"/>
    <cellStyle name="Normal 2 36 4 3" xfId="29555"/>
    <cellStyle name="Normal 2 36 4 4" xfId="29556"/>
    <cellStyle name="Normal 2 36 4 5" xfId="29557"/>
    <cellStyle name="Normal 2 36 5" xfId="29558"/>
    <cellStyle name="Normal 2 36 5 2" xfId="29559"/>
    <cellStyle name="Normal 2 36 5 3" xfId="29560"/>
    <cellStyle name="Normal 2 36 5 4" xfId="29561"/>
    <cellStyle name="Normal 2 36 5 5" xfId="29562"/>
    <cellStyle name="Normal 2 36 6" xfId="29563"/>
    <cellStyle name="Normal 2 36 6 2" xfId="29564"/>
    <cellStyle name="Normal 2 36 6 3" xfId="29565"/>
    <cellStyle name="Normal 2 36 6 4" xfId="29566"/>
    <cellStyle name="Normal 2 36 6 5" xfId="29567"/>
    <cellStyle name="Normal 2 36 7" xfId="29568"/>
    <cellStyle name="Normal 2 36 7 2" xfId="29569"/>
    <cellStyle name="Normal 2 36 7 3" xfId="29570"/>
    <cellStyle name="Normal 2 36 7 4" xfId="29571"/>
    <cellStyle name="Normal 2 36 7 5" xfId="29572"/>
    <cellStyle name="Normal 2 36 8" xfId="29573"/>
    <cellStyle name="Normal 2 36 8 2" xfId="29574"/>
    <cellStyle name="Normal 2 36 8 3" xfId="29575"/>
    <cellStyle name="Normal 2 36 8 4" xfId="29576"/>
    <cellStyle name="Normal 2 36 8 5" xfId="29577"/>
    <cellStyle name="Normal 2 36 9" xfId="29578"/>
    <cellStyle name="Normal 2 37" xfId="29579"/>
    <cellStyle name="Normal 2 37 10" xfId="29580"/>
    <cellStyle name="Normal 2 37 11" xfId="29581"/>
    <cellStyle name="Normal 2 37 12" xfId="29582"/>
    <cellStyle name="Normal 2 37 13" xfId="29583"/>
    <cellStyle name="Normal 2 37 2" xfId="29584"/>
    <cellStyle name="Normal 2 37 2 2" xfId="29585"/>
    <cellStyle name="Normal 2 37 2 3" xfId="29586"/>
    <cellStyle name="Normal 2 37 2 4" xfId="29587"/>
    <cellStyle name="Normal 2 37 2 5" xfId="29588"/>
    <cellStyle name="Normal 2 37 3" xfId="29589"/>
    <cellStyle name="Normal 2 37 3 2" xfId="29590"/>
    <cellStyle name="Normal 2 37 3 3" xfId="29591"/>
    <cellStyle name="Normal 2 37 3 4" xfId="29592"/>
    <cellStyle name="Normal 2 37 3 5" xfId="29593"/>
    <cellStyle name="Normal 2 37 4" xfId="29594"/>
    <cellStyle name="Normal 2 37 4 2" xfId="29595"/>
    <cellStyle name="Normal 2 37 4 3" xfId="29596"/>
    <cellStyle name="Normal 2 37 4 4" xfId="29597"/>
    <cellStyle name="Normal 2 37 4 5" xfId="29598"/>
    <cellStyle name="Normal 2 37 5" xfId="29599"/>
    <cellStyle name="Normal 2 37 5 2" xfId="29600"/>
    <cellStyle name="Normal 2 37 5 3" xfId="29601"/>
    <cellStyle name="Normal 2 37 5 4" xfId="29602"/>
    <cellStyle name="Normal 2 37 5 5" xfId="29603"/>
    <cellStyle name="Normal 2 37 6" xfId="29604"/>
    <cellStyle name="Normal 2 37 6 2" xfId="29605"/>
    <cellStyle name="Normal 2 37 6 3" xfId="29606"/>
    <cellStyle name="Normal 2 37 6 4" xfId="29607"/>
    <cellStyle name="Normal 2 37 6 5" xfId="29608"/>
    <cellStyle name="Normal 2 37 7" xfId="29609"/>
    <cellStyle name="Normal 2 37 7 2" xfId="29610"/>
    <cellStyle name="Normal 2 37 7 3" xfId="29611"/>
    <cellStyle name="Normal 2 37 7 4" xfId="29612"/>
    <cellStyle name="Normal 2 37 7 5" xfId="29613"/>
    <cellStyle name="Normal 2 37 8" xfId="29614"/>
    <cellStyle name="Normal 2 37 8 2" xfId="29615"/>
    <cellStyle name="Normal 2 37 8 3" xfId="29616"/>
    <cellStyle name="Normal 2 37 8 4" xfId="29617"/>
    <cellStyle name="Normal 2 37 8 5" xfId="29618"/>
    <cellStyle name="Normal 2 37 9" xfId="29619"/>
    <cellStyle name="Normal 2 38" xfId="29620"/>
    <cellStyle name="Normal 2 38 10" xfId="29621"/>
    <cellStyle name="Normal 2 38 11" xfId="29622"/>
    <cellStyle name="Normal 2 38 12" xfId="29623"/>
    <cellStyle name="Normal 2 38 13" xfId="29624"/>
    <cellStyle name="Normal 2 38 2" xfId="29625"/>
    <cellStyle name="Normal 2 38 2 2" xfId="29626"/>
    <cellStyle name="Normal 2 38 2 3" xfId="29627"/>
    <cellStyle name="Normal 2 38 2 4" xfId="29628"/>
    <cellStyle name="Normal 2 38 2 5" xfId="29629"/>
    <cellStyle name="Normal 2 38 3" xfId="29630"/>
    <cellStyle name="Normal 2 38 3 2" xfId="29631"/>
    <cellStyle name="Normal 2 38 3 3" xfId="29632"/>
    <cellStyle name="Normal 2 38 3 4" xfId="29633"/>
    <cellStyle name="Normal 2 38 3 5" xfId="29634"/>
    <cellStyle name="Normal 2 38 4" xfId="29635"/>
    <cellStyle name="Normal 2 38 4 2" xfId="29636"/>
    <cellStyle name="Normal 2 38 4 3" xfId="29637"/>
    <cellStyle name="Normal 2 38 4 4" xfId="29638"/>
    <cellStyle name="Normal 2 38 4 5" xfId="29639"/>
    <cellStyle name="Normal 2 38 5" xfId="29640"/>
    <cellStyle name="Normal 2 38 5 2" xfId="29641"/>
    <cellStyle name="Normal 2 38 5 3" xfId="29642"/>
    <cellStyle name="Normal 2 38 5 4" xfId="29643"/>
    <cellStyle name="Normal 2 38 5 5" xfId="29644"/>
    <cellStyle name="Normal 2 38 6" xfId="29645"/>
    <cellStyle name="Normal 2 38 6 2" xfId="29646"/>
    <cellStyle name="Normal 2 38 6 3" xfId="29647"/>
    <cellStyle name="Normal 2 38 6 4" xfId="29648"/>
    <cellStyle name="Normal 2 38 6 5" xfId="29649"/>
    <cellStyle name="Normal 2 38 7" xfId="29650"/>
    <cellStyle name="Normal 2 38 7 2" xfId="29651"/>
    <cellStyle name="Normal 2 38 7 3" xfId="29652"/>
    <cellStyle name="Normal 2 38 7 4" xfId="29653"/>
    <cellStyle name="Normal 2 38 7 5" xfId="29654"/>
    <cellStyle name="Normal 2 38 8" xfId="29655"/>
    <cellStyle name="Normal 2 38 8 2" xfId="29656"/>
    <cellStyle name="Normal 2 38 8 3" xfId="29657"/>
    <cellStyle name="Normal 2 38 8 4" xfId="29658"/>
    <cellStyle name="Normal 2 38 8 5" xfId="29659"/>
    <cellStyle name="Normal 2 38 9" xfId="29660"/>
    <cellStyle name="Normal 2 39" xfId="29661"/>
    <cellStyle name="Normal 2 39 10" xfId="29662"/>
    <cellStyle name="Normal 2 39 11" xfId="29663"/>
    <cellStyle name="Normal 2 39 12" xfId="29664"/>
    <cellStyle name="Normal 2 39 13" xfId="29665"/>
    <cellStyle name="Normal 2 39 2" xfId="29666"/>
    <cellStyle name="Normal 2 39 2 2" xfId="29667"/>
    <cellStyle name="Normal 2 39 2 3" xfId="29668"/>
    <cellStyle name="Normal 2 39 2 4" xfId="29669"/>
    <cellStyle name="Normal 2 39 2 5" xfId="29670"/>
    <cellStyle name="Normal 2 39 3" xfId="29671"/>
    <cellStyle name="Normal 2 39 3 2" xfId="29672"/>
    <cellStyle name="Normal 2 39 3 3" xfId="29673"/>
    <cellStyle name="Normal 2 39 3 4" xfId="29674"/>
    <cellStyle name="Normal 2 39 3 5" xfId="29675"/>
    <cellStyle name="Normal 2 39 4" xfId="29676"/>
    <cellStyle name="Normal 2 39 4 2" xfId="29677"/>
    <cellStyle name="Normal 2 39 4 3" xfId="29678"/>
    <cellStyle name="Normal 2 39 4 4" xfId="29679"/>
    <cellStyle name="Normal 2 39 4 5" xfId="29680"/>
    <cellStyle name="Normal 2 39 5" xfId="29681"/>
    <cellStyle name="Normal 2 39 5 2" xfId="29682"/>
    <cellStyle name="Normal 2 39 5 3" xfId="29683"/>
    <cellStyle name="Normal 2 39 5 4" xfId="29684"/>
    <cellStyle name="Normal 2 39 5 5" xfId="29685"/>
    <cellStyle name="Normal 2 39 6" xfId="29686"/>
    <cellStyle name="Normal 2 39 6 2" xfId="29687"/>
    <cellStyle name="Normal 2 39 6 3" xfId="29688"/>
    <cellStyle name="Normal 2 39 6 4" xfId="29689"/>
    <cellStyle name="Normal 2 39 6 5" xfId="29690"/>
    <cellStyle name="Normal 2 39 7" xfId="29691"/>
    <cellStyle name="Normal 2 39 7 2" xfId="29692"/>
    <cellStyle name="Normal 2 39 7 3" xfId="29693"/>
    <cellStyle name="Normal 2 39 7 4" xfId="29694"/>
    <cellStyle name="Normal 2 39 7 5" xfId="29695"/>
    <cellStyle name="Normal 2 39 8" xfId="29696"/>
    <cellStyle name="Normal 2 39 8 2" xfId="29697"/>
    <cellStyle name="Normal 2 39 8 3" xfId="29698"/>
    <cellStyle name="Normal 2 39 8 4" xfId="29699"/>
    <cellStyle name="Normal 2 39 8 5" xfId="29700"/>
    <cellStyle name="Normal 2 39 9" xfId="29701"/>
    <cellStyle name="Normal 2 4" xfId="29702"/>
    <cellStyle name="Normal 2 4 10" xfId="29703"/>
    <cellStyle name="Normal 2 4 10 10" xfId="29704"/>
    <cellStyle name="Normal 2 4 10 11" xfId="29705"/>
    <cellStyle name="Normal 2 4 10 12" xfId="29706"/>
    <cellStyle name="Normal 2 4 10 13" xfId="29707"/>
    <cellStyle name="Normal 2 4 10 14" xfId="29708"/>
    <cellStyle name="Normal 2 4 10 2" xfId="29709"/>
    <cellStyle name="Normal 2 4 10 2 2" xfId="29710"/>
    <cellStyle name="Normal 2 4 10 2 3" xfId="29711"/>
    <cellStyle name="Normal 2 4 10 2 4" xfId="29712"/>
    <cellStyle name="Normal 2 4 10 2 5" xfId="29713"/>
    <cellStyle name="Normal 2 4 10 3" xfId="29714"/>
    <cellStyle name="Normal 2 4 10 3 2" xfId="29715"/>
    <cellStyle name="Normal 2 4 10 3 3" xfId="29716"/>
    <cellStyle name="Normal 2 4 10 3 4" xfId="29717"/>
    <cellStyle name="Normal 2 4 10 3 5" xfId="29718"/>
    <cellStyle name="Normal 2 4 10 4" xfId="29719"/>
    <cellStyle name="Normal 2 4 10 4 2" xfId="29720"/>
    <cellStyle name="Normal 2 4 10 4 3" xfId="29721"/>
    <cellStyle name="Normal 2 4 10 4 4" xfId="29722"/>
    <cellStyle name="Normal 2 4 10 4 5" xfId="29723"/>
    <cellStyle name="Normal 2 4 10 5" xfId="29724"/>
    <cellStyle name="Normal 2 4 10 5 2" xfId="29725"/>
    <cellStyle name="Normal 2 4 10 5 3" xfId="29726"/>
    <cellStyle name="Normal 2 4 10 5 4" xfId="29727"/>
    <cellStyle name="Normal 2 4 10 5 5" xfId="29728"/>
    <cellStyle name="Normal 2 4 10 6" xfId="29729"/>
    <cellStyle name="Normal 2 4 10 6 2" xfId="29730"/>
    <cellStyle name="Normal 2 4 10 6 3" xfId="29731"/>
    <cellStyle name="Normal 2 4 10 6 4" xfId="29732"/>
    <cellStyle name="Normal 2 4 10 6 5" xfId="29733"/>
    <cellStyle name="Normal 2 4 10 7" xfId="29734"/>
    <cellStyle name="Normal 2 4 10 7 2" xfId="29735"/>
    <cellStyle name="Normal 2 4 10 7 3" xfId="29736"/>
    <cellStyle name="Normal 2 4 10 7 4" xfId="29737"/>
    <cellStyle name="Normal 2 4 10 7 5" xfId="29738"/>
    <cellStyle name="Normal 2 4 10 8" xfId="29739"/>
    <cellStyle name="Normal 2 4 10 8 2" xfId="29740"/>
    <cellStyle name="Normal 2 4 10 8 3" xfId="29741"/>
    <cellStyle name="Normal 2 4 10 8 4" xfId="29742"/>
    <cellStyle name="Normal 2 4 10 8 5" xfId="29743"/>
    <cellStyle name="Normal 2 4 10 9" xfId="29744"/>
    <cellStyle name="Normal 2 4 11" xfId="29745"/>
    <cellStyle name="Normal 2 4 11 10" xfId="29746"/>
    <cellStyle name="Normal 2 4 11 11" xfId="29747"/>
    <cellStyle name="Normal 2 4 11 12" xfId="29748"/>
    <cellStyle name="Normal 2 4 11 13" xfId="29749"/>
    <cellStyle name="Normal 2 4 11 14" xfId="29750"/>
    <cellStyle name="Normal 2 4 11 2" xfId="29751"/>
    <cellStyle name="Normal 2 4 11 2 2" xfId="29752"/>
    <cellStyle name="Normal 2 4 11 2 3" xfId="29753"/>
    <cellStyle name="Normal 2 4 11 2 4" xfId="29754"/>
    <cellStyle name="Normal 2 4 11 2 5" xfId="29755"/>
    <cellStyle name="Normal 2 4 11 3" xfId="29756"/>
    <cellStyle name="Normal 2 4 11 3 2" xfId="29757"/>
    <cellStyle name="Normal 2 4 11 3 3" xfId="29758"/>
    <cellStyle name="Normal 2 4 11 3 4" xfId="29759"/>
    <cellStyle name="Normal 2 4 11 3 5" xfId="29760"/>
    <cellStyle name="Normal 2 4 11 4" xfId="29761"/>
    <cellStyle name="Normal 2 4 11 4 2" xfId="29762"/>
    <cellStyle name="Normal 2 4 11 4 3" xfId="29763"/>
    <cellStyle name="Normal 2 4 11 4 4" xfId="29764"/>
    <cellStyle name="Normal 2 4 11 4 5" xfId="29765"/>
    <cellStyle name="Normal 2 4 11 5" xfId="29766"/>
    <cellStyle name="Normal 2 4 11 5 2" xfId="29767"/>
    <cellStyle name="Normal 2 4 11 5 3" xfId="29768"/>
    <cellStyle name="Normal 2 4 11 5 4" xfId="29769"/>
    <cellStyle name="Normal 2 4 11 5 5" xfId="29770"/>
    <cellStyle name="Normal 2 4 11 6" xfId="29771"/>
    <cellStyle name="Normal 2 4 11 6 2" xfId="29772"/>
    <cellStyle name="Normal 2 4 11 6 3" xfId="29773"/>
    <cellStyle name="Normal 2 4 11 6 4" xfId="29774"/>
    <cellStyle name="Normal 2 4 11 6 5" xfId="29775"/>
    <cellStyle name="Normal 2 4 11 7" xfId="29776"/>
    <cellStyle name="Normal 2 4 11 7 2" xfId="29777"/>
    <cellStyle name="Normal 2 4 11 7 3" xfId="29778"/>
    <cellStyle name="Normal 2 4 11 7 4" xfId="29779"/>
    <cellStyle name="Normal 2 4 11 7 5" xfId="29780"/>
    <cellStyle name="Normal 2 4 11 8" xfId="29781"/>
    <cellStyle name="Normal 2 4 11 8 2" xfId="29782"/>
    <cellStyle name="Normal 2 4 11 8 3" xfId="29783"/>
    <cellStyle name="Normal 2 4 11 8 4" xfId="29784"/>
    <cellStyle name="Normal 2 4 11 8 5" xfId="29785"/>
    <cellStyle name="Normal 2 4 11 9" xfId="29786"/>
    <cellStyle name="Normal 2 4 12" xfId="29787"/>
    <cellStyle name="Normal 2 4 12 10" xfId="29788"/>
    <cellStyle name="Normal 2 4 12 11" xfId="29789"/>
    <cellStyle name="Normal 2 4 12 12" xfId="29790"/>
    <cellStyle name="Normal 2 4 12 13" xfId="29791"/>
    <cellStyle name="Normal 2 4 12 14" xfId="29792"/>
    <cellStyle name="Normal 2 4 12 2" xfId="29793"/>
    <cellStyle name="Normal 2 4 12 2 2" xfId="29794"/>
    <cellStyle name="Normal 2 4 12 2 3" xfId="29795"/>
    <cellStyle name="Normal 2 4 12 2 4" xfId="29796"/>
    <cellStyle name="Normal 2 4 12 2 5" xfId="29797"/>
    <cellStyle name="Normal 2 4 12 3" xfId="29798"/>
    <cellStyle name="Normal 2 4 12 3 2" xfId="29799"/>
    <cellStyle name="Normal 2 4 12 3 3" xfId="29800"/>
    <cellStyle name="Normal 2 4 12 3 4" xfId="29801"/>
    <cellStyle name="Normal 2 4 12 3 5" xfId="29802"/>
    <cellStyle name="Normal 2 4 12 4" xfId="29803"/>
    <cellStyle name="Normal 2 4 12 4 2" xfId="29804"/>
    <cellStyle name="Normal 2 4 12 4 3" xfId="29805"/>
    <cellStyle name="Normal 2 4 12 4 4" xfId="29806"/>
    <cellStyle name="Normal 2 4 12 4 5" xfId="29807"/>
    <cellStyle name="Normal 2 4 12 5" xfId="29808"/>
    <cellStyle name="Normal 2 4 12 5 2" xfId="29809"/>
    <cellStyle name="Normal 2 4 12 5 3" xfId="29810"/>
    <cellStyle name="Normal 2 4 12 5 4" xfId="29811"/>
    <cellStyle name="Normal 2 4 12 5 5" xfId="29812"/>
    <cellStyle name="Normal 2 4 12 6" xfId="29813"/>
    <cellStyle name="Normal 2 4 12 6 2" xfId="29814"/>
    <cellStyle name="Normal 2 4 12 6 3" xfId="29815"/>
    <cellStyle name="Normal 2 4 12 6 4" xfId="29816"/>
    <cellStyle name="Normal 2 4 12 6 5" xfId="29817"/>
    <cellStyle name="Normal 2 4 12 7" xfId="29818"/>
    <cellStyle name="Normal 2 4 12 7 2" xfId="29819"/>
    <cellStyle name="Normal 2 4 12 7 3" xfId="29820"/>
    <cellStyle name="Normal 2 4 12 7 4" xfId="29821"/>
    <cellStyle name="Normal 2 4 12 7 5" xfId="29822"/>
    <cellStyle name="Normal 2 4 12 8" xfId="29823"/>
    <cellStyle name="Normal 2 4 12 8 2" xfId="29824"/>
    <cellStyle name="Normal 2 4 12 8 3" xfId="29825"/>
    <cellStyle name="Normal 2 4 12 8 4" xfId="29826"/>
    <cellStyle name="Normal 2 4 12 8 5" xfId="29827"/>
    <cellStyle name="Normal 2 4 12 9" xfId="29828"/>
    <cellStyle name="Normal 2 4 13" xfId="29829"/>
    <cellStyle name="Normal 2 4 13 10" xfId="29830"/>
    <cellStyle name="Normal 2 4 13 11" xfId="29831"/>
    <cellStyle name="Normal 2 4 13 12" xfId="29832"/>
    <cellStyle name="Normal 2 4 13 13" xfId="29833"/>
    <cellStyle name="Normal 2 4 13 14" xfId="29834"/>
    <cellStyle name="Normal 2 4 13 2" xfId="29835"/>
    <cellStyle name="Normal 2 4 13 2 2" xfId="29836"/>
    <cellStyle name="Normal 2 4 13 2 3" xfId="29837"/>
    <cellStyle name="Normal 2 4 13 2 4" xfId="29838"/>
    <cellStyle name="Normal 2 4 13 2 5" xfId="29839"/>
    <cellStyle name="Normal 2 4 13 3" xfId="29840"/>
    <cellStyle name="Normal 2 4 13 3 2" xfId="29841"/>
    <cellStyle name="Normal 2 4 13 3 3" xfId="29842"/>
    <cellStyle name="Normal 2 4 13 3 4" xfId="29843"/>
    <cellStyle name="Normal 2 4 13 3 5" xfId="29844"/>
    <cellStyle name="Normal 2 4 13 4" xfId="29845"/>
    <cellStyle name="Normal 2 4 13 4 2" xfId="29846"/>
    <cellStyle name="Normal 2 4 13 4 3" xfId="29847"/>
    <cellStyle name="Normal 2 4 13 4 4" xfId="29848"/>
    <cellStyle name="Normal 2 4 13 4 5" xfId="29849"/>
    <cellStyle name="Normal 2 4 13 5" xfId="29850"/>
    <cellStyle name="Normal 2 4 13 5 2" xfId="29851"/>
    <cellStyle name="Normal 2 4 13 5 3" xfId="29852"/>
    <cellStyle name="Normal 2 4 13 5 4" xfId="29853"/>
    <cellStyle name="Normal 2 4 13 5 5" xfId="29854"/>
    <cellStyle name="Normal 2 4 13 6" xfId="29855"/>
    <cellStyle name="Normal 2 4 13 6 2" xfId="29856"/>
    <cellStyle name="Normal 2 4 13 6 3" xfId="29857"/>
    <cellStyle name="Normal 2 4 13 6 4" xfId="29858"/>
    <cellStyle name="Normal 2 4 13 6 5" xfId="29859"/>
    <cellStyle name="Normal 2 4 13 7" xfId="29860"/>
    <cellStyle name="Normal 2 4 13 7 2" xfId="29861"/>
    <cellStyle name="Normal 2 4 13 7 3" xfId="29862"/>
    <cellStyle name="Normal 2 4 13 7 4" xfId="29863"/>
    <cellStyle name="Normal 2 4 13 7 5" xfId="29864"/>
    <cellStyle name="Normal 2 4 13 8" xfId="29865"/>
    <cellStyle name="Normal 2 4 13 8 2" xfId="29866"/>
    <cellStyle name="Normal 2 4 13 8 3" xfId="29867"/>
    <cellStyle name="Normal 2 4 13 8 4" xfId="29868"/>
    <cellStyle name="Normal 2 4 13 8 5" xfId="29869"/>
    <cellStyle name="Normal 2 4 13 9" xfId="29870"/>
    <cellStyle name="Normal 2 4 14" xfId="29871"/>
    <cellStyle name="Normal 2 4 14 10" xfId="29872"/>
    <cellStyle name="Normal 2 4 14 11" xfId="29873"/>
    <cellStyle name="Normal 2 4 14 12" xfId="29874"/>
    <cellStyle name="Normal 2 4 14 13" xfId="29875"/>
    <cellStyle name="Normal 2 4 14 14" xfId="29876"/>
    <cellStyle name="Normal 2 4 14 2" xfId="29877"/>
    <cellStyle name="Normal 2 4 14 2 2" xfId="29878"/>
    <cellStyle name="Normal 2 4 14 2 3" xfId="29879"/>
    <cellStyle name="Normal 2 4 14 2 4" xfId="29880"/>
    <cellStyle name="Normal 2 4 14 2 5" xfId="29881"/>
    <cellStyle name="Normal 2 4 14 3" xfId="29882"/>
    <cellStyle name="Normal 2 4 14 3 2" xfId="29883"/>
    <cellStyle name="Normal 2 4 14 3 3" xfId="29884"/>
    <cellStyle name="Normal 2 4 14 3 4" xfId="29885"/>
    <cellStyle name="Normal 2 4 14 3 5" xfId="29886"/>
    <cellStyle name="Normal 2 4 14 4" xfId="29887"/>
    <cellStyle name="Normal 2 4 14 4 2" xfId="29888"/>
    <cellStyle name="Normal 2 4 14 4 3" xfId="29889"/>
    <cellStyle name="Normal 2 4 14 4 4" xfId="29890"/>
    <cellStyle name="Normal 2 4 14 4 5" xfId="29891"/>
    <cellStyle name="Normal 2 4 14 5" xfId="29892"/>
    <cellStyle name="Normal 2 4 14 5 2" xfId="29893"/>
    <cellStyle name="Normal 2 4 14 5 3" xfId="29894"/>
    <cellStyle name="Normal 2 4 14 5 4" xfId="29895"/>
    <cellStyle name="Normal 2 4 14 5 5" xfId="29896"/>
    <cellStyle name="Normal 2 4 14 6" xfId="29897"/>
    <cellStyle name="Normal 2 4 14 6 2" xfId="29898"/>
    <cellStyle name="Normal 2 4 14 6 3" xfId="29899"/>
    <cellStyle name="Normal 2 4 14 6 4" xfId="29900"/>
    <cellStyle name="Normal 2 4 14 6 5" xfId="29901"/>
    <cellStyle name="Normal 2 4 14 7" xfId="29902"/>
    <cellStyle name="Normal 2 4 14 7 2" xfId="29903"/>
    <cellStyle name="Normal 2 4 14 7 3" xfId="29904"/>
    <cellStyle name="Normal 2 4 14 7 4" xfId="29905"/>
    <cellStyle name="Normal 2 4 14 7 5" xfId="29906"/>
    <cellStyle name="Normal 2 4 14 8" xfId="29907"/>
    <cellStyle name="Normal 2 4 14 8 2" xfId="29908"/>
    <cellStyle name="Normal 2 4 14 8 3" xfId="29909"/>
    <cellStyle name="Normal 2 4 14 8 4" xfId="29910"/>
    <cellStyle name="Normal 2 4 14 8 5" xfId="29911"/>
    <cellStyle name="Normal 2 4 14 9" xfId="29912"/>
    <cellStyle name="Normal 2 4 15" xfId="29913"/>
    <cellStyle name="Normal 2 4 15 10" xfId="29914"/>
    <cellStyle name="Normal 2 4 15 11" xfId="29915"/>
    <cellStyle name="Normal 2 4 15 12" xfId="29916"/>
    <cellStyle name="Normal 2 4 15 13" xfId="29917"/>
    <cellStyle name="Normal 2 4 15 14" xfId="29918"/>
    <cellStyle name="Normal 2 4 15 2" xfId="29919"/>
    <cellStyle name="Normal 2 4 15 2 2" xfId="29920"/>
    <cellStyle name="Normal 2 4 15 2 3" xfId="29921"/>
    <cellStyle name="Normal 2 4 15 2 4" xfId="29922"/>
    <cellStyle name="Normal 2 4 15 2 5" xfId="29923"/>
    <cellStyle name="Normal 2 4 15 3" xfId="29924"/>
    <cellStyle name="Normal 2 4 15 3 2" xfId="29925"/>
    <cellStyle name="Normal 2 4 15 3 3" xfId="29926"/>
    <cellStyle name="Normal 2 4 15 3 4" xfId="29927"/>
    <cellStyle name="Normal 2 4 15 3 5" xfId="29928"/>
    <cellStyle name="Normal 2 4 15 4" xfId="29929"/>
    <cellStyle name="Normal 2 4 15 4 2" xfId="29930"/>
    <cellStyle name="Normal 2 4 15 4 3" xfId="29931"/>
    <cellStyle name="Normal 2 4 15 4 4" xfId="29932"/>
    <cellStyle name="Normal 2 4 15 4 5" xfId="29933"/>
    <cellStyle name="Normal 2 4 15 5" xfId="29934"/>
    <cellStyle name="Normal 2 4 15 5 2" xfId="29935"/>
    <cellStyle name="Normal 2 4 15 5 3" xfId="29936"/>
    <cellStyle name="Normal 2 4 15 5 4" xfId="29937"/>
    <cellStyle name="Normal 2 4 15 5 5" xfId="29938"/>
    <cellStyle name="Normal 2 4 15 6" xfId="29939"/>
    <cellStyle name="Normal 2 4 15 6 2" xfId="29940"/>
    <cellStyle name="Normal 2 4 15 6 3" xfId="29941"/>
    <cellStyle name="Normal 2 4 15 6 4" xfId="29942"/>
    <cellStyle name="Normal 2 4 15 6 5" xfId="29943"/>
    <cellStyle name="Normal 2 4 15 7" xfId="29944"/>
    <cellStyle name="Normal 2 4 15 7 2" xfId="29945"/>
    <cellStyle name="Normal 2 4 15 7 3" xfId="29946"/>
    <cellStyle name="Normal 2 4 15 7 4" xfId="29947"/>
    <cellStyle name="Normal 2 4 15 7 5" xfId="29948"/>
    <cellStyle name="Normal 2 4 15 8" xfId="29949"/>
    <cellStyle name="Normal 2 4 15 8 2" xfId="29950"/>
    <cellStyle name="Normal 2 4 15 8 3" xfId="29951"/>
    <cellStyle name="Normal 2 4 15 8 4" xfId="29952"/>
    <cellStyle name="Normal 2 4 15 8 5" xfId="29953"/>
    <cellStyle name="Normal 2 4 15 9" xfId="29954"/>
    <cellStyle name="Normal 2 4 16" xfId="29955"/>
    <cellStyle name="Normal 2 4 16 10" xfId="29956"/>
    <cellStyle name="Normal 2 4 16 11" xfId="29957"/>
    <cellStyle name="Normal 2 4 16 12" xfId="29958"/>
    <cellStyle name="Normal 2 4 16 13" xfId="29959"/>
    <cellStyle name="Normal 2 4 16 14" xfId="29960"/>
    <cellStyle name="Normal 2 4 16 2" xfId="29961"/>
    <cellStyle name="Normal 2 4 16 2 2" xfId="29962"/>
    <cellStyle name="Normal 2 4 16 2 3" xfId="29963"/>
    <cellStyle name="Normal 2 4 16 2 4" xfId="29964"/>
    <cellStyle name="Normal 2 4 16 2 5" xfId="29965"/>
    <cellStyle name="Normal 2 4 16 3" xfId="29966"/>
    <cellStyle name="Normal 2 4 16 3 2" xfId="29967"/>
    <cellStyle name="Normal 2 4 16 3 3" xfId="29968"/>
    <cellStyle name="Normal 2 4 16 3 4" xfId="29969"/>
    <cellStyle name="Normal 2 4 16 3 5" xfId="29970"/>
    <cellStyle name="Normal 2 4 16 4" xfId="29971"/>
    <cellStyle name="Normal 2 4 16 4 2" xfId="29972"/>
    <cellStyle name="Normal 2 4 16 4 3" xfId="29973"/>
    <cellStyle name="Normal 2 4 16 4 4" xfId="29974"/>
    <cellStyle name="Normal 2 4 16 4 5" xfId="29975"/>
    <cellStyle name="Normal 2 4 16 5" xfId="29976"/>
    <cellStyle name="Normal 2 4 16 5 2" xfId="29977"/>
    <cellStyle name="Normal 2 4 16 5 3" xfId="29978"/>
    <cellStyle name="Normal 2 4 16 5 4" xfId="29979"/>
    <cellStyle name="Normal 2 4 16 5 5" xfId="29980"/>
    <cellStyle name="Normal 2 4 16 6" xfId="29981"/>
    <cellStyle name="Normal 2 4 16 6 2" xfId="29982"/>
    <cellStyle name="Normal 2 4 16 6 3" xfId="29983"/>
    <cellStyle name="Normal 2 4 16 6 4" xfId="29984"/>
    <cellStyle name="Normal 2 4 16 6 5" xfId="29985"/>
    <cellStyle name="Normal 2 4 16 7" xfId="29986"/>
    <cellStyle name="Normal 2 4 16 7 2" xfId="29987"/>
    <cellStyle name="Normal 2 4 16 7 3" xfId="29988"/>
    <cellStyle name="Normal 2 4 16 7 4" xfId="29989"/>
    <cellStyle name="Normal 2 4 16 7 5" xfId="29990"/>
    <cellStyle name="Normal 2 4 16 8" xfId="29991"/>
    <cellStyle name="Normal 2 4 16 8 2" xfId="29992"/>
    <cellStyle name="Normal 2 4 16 8 3" xfId="29993"/>
    <cellStyle name="Normal 2 4 16 8 4" xfId="29994"/>
    <cellStyle name="Normal 2 4 16 8 5" xfId="29995"/>
    <cellStyle name="Normal 2 4 16 9" xfId="29996"/>
    <cellStyle name="Normal 2 4 17" xfId="29997"/>
    <cellStyle name="Normal 2 4 17 10" xfId="29998"/>
    <cellStyle name="Normal 2 4 17 11" xfId="29999"/>
    <cellStyle name="Normal 2 4 17 12" xfId="30000"/>
    <cellStyle name="Normal 2 4 17 13" xfId="30001"/>
    <cellStyle name="Normal 2 4 17 14" xfId="30002"/>
    <cellStyle name="Normal 2 4 17 2" xfId="30003"/>
    <cellStyle name="Normal 2 4 17 2 2" xfId="30004"/>
    <cellStyle name="Normal 2 4 17 2 3" xfId="30005"/>
    <cellStyle name="Normal 2 4 17 2 4" xfId="30006"/>
    <cellStyle name="Normal 2 4 17 2 5" xfId="30007"/>
    <cellStyle name="Normal 2 4 17 3" xfId="30008"/>
    <cellStyle name="Normal 2 4 17 3 2" xfId="30009"/>
    <cellStyle name="Normal 2 4 17 3 3" xfId="30010"/>
    <cellStyle name="Normal 2 4 17 3 4" xfId="30011"/>
    <cellStyle name="Normal 2 4 17 3 5" xfId="30012"/>
    <cellStyle name="Normal 2 4 17 4" xfId="30013"/>
    <cellStyle name="Normal 2 4 17 4 2" xfId="30014"/>
    <cellStyle name="Normal 2 4 17 4 3" xfId="30015"/>
    <cellStyle name="Normal 2 4 17 4 4" xfId="30016"/>
    <cellStyle name="Normal 2 4 17 4 5" xfId="30017"/>
    <cellStyle name="Normal 2 4 17 5" xfId="30018"/>
    <cellStyle name="Normal 2 4 17 5 2" xfId="30019"/>
    <cellStyle name="Normal 2 4 17 5 3" xfId="30020"/>
    <cellStyle name="Normal 2 4 17 5 4" xfId="30021"/>
    <cellStyle name="Normal 2 4 17 5 5" xfId="30022"/>
    <cellStyle name="Normal 2 4 17 6" xfId="30023"/>
    <cellStyle name="Normal 2 4 17 6 2" xfId="30024"/>
    <cellStyle name="Normal 2 4 17 6 3" xfId="30025"/>
    <cellStyle name="Normal 2 4 17 6 4" xfId="30026"/>
    <cellStyle name="Normal 2 4 17 6 5" xfId="30027"/>
    <cellStyle name="Normal 2 4 17 7" xfId="30028"/>
    <cellStyle name="Normal 2 4 17 7 2" xfId="30029"/>
    <cellStyle name="Normal 2 4 17 7 3" xfId="30030"/>
    <cellStyle name="Normal 2 4 17 7 4" xfId="30031"/>
    <cellStyle name="Normal 2 4 17 7 5" xfId="30032"/>
    <cellStyle name="Normal 2 4 17 8" xfId="30033"/>
    <cellStyle name="Normal 2 4 17 8 2" xfId="30034"/>
    <cellStyle name="Normal 2 4 17 8 3" xfId="30035"/>
    <cellStyle name="Normal 2 4 17 8 4" xfId="30036"/>
    <cellStyle name="Normal 2 4 17 8 5" xfId="30037"/>
    <cellStyle name="Normal 2 4 17 9" xfId="30038"/>
    <cellStyle name="Normal 2 4 18" xfId="30039"/>
    <cellStyle name="Normal 2 4 18 10" xfId="30040"/>
    <cellStyle name="Normal 2 4 18 11" xfId="30041"/>
    <cellStyle name="Normal 2 4 18 12" xfId="30042"/>
    <cellStyle name="Normal 2 4 18 13" xfId="30043"/>
    <cellStyle name="Normal 2 4 18 14" xfId="30044"/>
    <cellStyle name="Normal 2 4 18 2" xfId="30045"/>
    <cellStyle name="Normal 2 4 18 2 2" xfId="30046"/>
    <cellStyle name="Normal 2 4 18 2 3" xfId="30047"/>
    <cellStyle name="Normal 2 4 18 2 4" xfId="30048"/>
    <cellStyle name="Normal 2 4 18 2 5" xfId="30049"/>
    <cellStyle name="Normal 2 4 18 3" xfId="30050"/>
    <cellStyle name="Normal 2 4 18 3 2" xfId="30051"/>
    <cellStyle name="Normal 2 4 18 3 3" xfId="30052"/>
    <cellStyle name="Normal 2 4 18 3 4" xfId="30053"/>
    <cellStyle name="Normal 2 4 18 3 5" xfId="30054"/>
    <cellStyle name="Normal 2 4 18 4" xfId="30055"/>
    <cellStyle name="Normal 2 4 18 4 2" xfId="30056"/>
    <cellStyle name="Normal 2 4 18 4 3" xfId="30057"/>
    <cellStyle name="Normal 2 4 18 4 4" xfId="30058"/>
    <cellStyle name="Normal 2 4 18 4 5" xfId="30059"/>
    <cellStyle name="Normal 2 4 18 5" xfId="30060"/>
    <cellStyle name="Normal 2 4 18 5 2" xfId="30061"/>
    <cellStyle name="Normal 2 4 18 5 3" xfId="30062"/>
    <cellStyle name="Normal 2 4 18 5 4" xfId="30063"/>
    <cellStyle name="Normal 2 4 18 5 5" xfId="30064"/>
    <cellStyle name="Normal 2 4 18 6" xfId="30065"/>
    <cellStyle name="Normal 2 4 18 6 2" xfId="30066"/>
    <cellStyle name="Normal 2 4 18 6 3" xfId="30067"/>
    <cellStyle name="Normal 2 4 18 6 4" xfId="30068"/>
    <cellStyle name="Normal 2 4 18 6 5" xfId="30069"/>
    <cellStyle name="Normal 2 4 18 7" xfId="30070"/>
    <cellStyle name="Normal 2 4 18 7 2" xfId="30071"/>
    <cellStyle name="Normal 2 4 18 7 3" xfId="30072"/>
    <cellStyle name="Normal 2 4 18 7 4" xfId="30073"/>
    <cellStyle name="Normal 2 4 18 7 5" xfId="30074"/>
    <cellStyle name="Normal 2 4 18 8" xfId="30075"/>
    <cellStyle name="Normal 2 4 18 8 2" xfId="30076"/>
    <cellStyle name="Normal 2 4 18 8 3" xfId="30077"/>
    <cellStyle name="Normal 2 4 18 8 4" xfId="30078"/>
    <cellStyle name="Normal 2 4 18 8 5" xfId="30079"/>
    <cellStyle name="Normal 2 4 18 9" xfId="30080"/>
    <cellStyle name="Normal 2 4 19" xfId="30081"/>
    <cellStyle name="Normal 2 4 19 10" xfId="30082"/>
    <cellStyle name="Normal 2 4 19 11" xfId="30083"/>
    <cellStyle name="Normal 2 4 19 12" xfId="30084"/>
    <cellStyle name="Normal 2 4 19 13" xfId="30085"/>
    <cellStyle name="Normal 2 4 19 14" xfId="30086"/>
    <cellStyle name="Normal 2 4 19 2" xfId="30087"/>
    <cellStyle name="Normal 2 4 19 2 2" xfId="30088"/>
    <cellStyle name="Normal 2 4 19 2 3" xfId="30089"/>
    <cellStyle name="Normal 2 4 19 2 4" xfId="30090"/>
    <cellStyle name="Normal 2 4 19 2 5" xfId="30091"/>
    <cellStyle name="Normal 2 4 19 3" xfId="30092"/>
    <cellStyle name="Normal 2 4 19 3 2" xfId="30093"/>
    <cellStyle name="Normal 2 4 19 3 3" xfId="30094"/>
    <cellStyle name="Normal 2 4 19 3 4" xfId="30095"/>
    <cellStyle name="Normal 2 4 19 3 5" xfId="30096"/>
    <cellStyle name="Normal 2 4 19 4" xfId="30097"/>
    <cellStyle name="Normal 2 4 19 4 2" xfId="30098"/>
    <cellStyle name="Normal 2 4 19 4 3" xfId="30099"/>
    <cellStyle name="Normal 2 4 19 4 4" xfId="30100"/>
    <cellStyle name="Normal 2 4 19 4 5" xfId="30101"/>
    <cellStyle name="Normal 2 4 19 5" xfId="30102"/>
    <cellStyle name="Normal 2 4 19 5 2" xfId="30103"/>
    <cellStyle name="Normal 2 4 19 5 3" xfId="30104"/>
    <cellStyle name="Normal 2 4 19 5 4" xfId="30105"/>
    <cellStyle name="Normal 2 4 19 5 5" xfId="30106"/>
    <cellStyle name="Normal 2 4 19 6" xfId="30107"/>
    <cellStyle name="Normal 2 4 19 6 2" xfId="30108"/>
    <cellStyle name="Normal 2 4 19 6 3" xfId="30109"/>
    <cellStyle name="Normal 2 4 19 6 4" xfId="30110"/>
    <cellStyle name="Normal 2 4 19 6 5" xfId="30111"/>
    <cellStyle name="Normal 2 4 19 7" xfId="30112"/>
    <cellStyle name="Normal 2 4 19 7 2" xfId="30113"/>
    <cellStyle name="Normal 2 4 19 7 3" xfId="30114"/>
    <cellStyle name="Normal 2 4 19 7 4" xfId="30115"/>
    <cellStyle name="Normal 2 4 19 7 5" xfId="30116"/>
    <cellStyle name="Normal 2 4 19 8" xfId="30117"/>
    <cellStyle name="Normal 2 4 19 8 2" xfId="30118"/>
    <cellStyle name="Normal 2 4 19 8 3" xfId="30119"/>
    <cellStyle name="Normal 2 4 19 8 4" xfId="30120"/>
    <cellStyle name="Normal 2 4 19 8 5" xfId="30121"/>
    <cellStyle name="Normal 2 4 19 9" xfId="30122"/>
    <cellStyle name="Normal 2 4 2" xfId="30123"/>
    <cellStyle name="Normal 2 4 2 10" xfId="30124"/>
    <cellStyle name="Normal 2 4 2 10 10" xfId="30125"/>
    <cellStyle name="Normal 2 4 2 10 11" xfId="30126"/>
    <cellStyle name="Normal 2 4 2 10 12" xfId="30127"/>
    <cellStyle name="Normal 2 4 2 10 13" xfId="30128"/>
    <cellStyle name="Normal 2 4 2 10 14" xfId="30129"/>
    <cellStyle name="Normal 2 4 2 10 2" xfId="30130"/>
    <cellStyle name="Normal 2 4 2 10 2 2" xfId="30131"/>
    <cellStyle name="Normal 2 4 2 10 2 3" xfId="30132"/>
    <cellStyle name="Normal 2 4 2 10 2 4" xfId="30133"/>
    <cellStyle name="Normal 2 4 2 10 2 5" xfId="30134"/>
    <cellStyle name="Normal 2 4 2 10 3" xfId="30135"/>
    <cellStyle name="Normal 2 4 2 10 3 2" xfId="30136"/>
    <cellStyle name="Normal 2 4 2 10 3 3" xfId="30137"/>
    <cellStyle name="Normal 2 4 2 10 3 4" xfId="30138"/>
    <cellStyle name="Normal 2 4 2 10 3 5" xfId="30139"/>
    <cellStyle name="Normal 2 4 2 10 4" xfId="30140"/>
    <cellStyle name="Normal 2 4 2 10 4 2" xfId="30141"/>
    <cellStyle name="Normal 2 4 2 10 4 3" xfId="30142"/>
    <cellStyle name="Normal 2 4 2 10 4 4" xfId="30143"/>
    <cellStyle name="Normal 2 4 2 10 4 5" xfId="30144"/>
    <cellStyle name="Normal 2 4 2 10 5" xfId="30145"/>
    <cellStyle name="Normal 2 4 2 10 5 2" xfId="30146"/>
    <cellStyle name="Normal 2 4 2 10 5 3" xfId="30147"/>
    <cellStyle name="Normal 2 4 2 10 5 4" xfId="30148"/>
    <cellStyle name="Normal 2 4 2 10 5 5" xfId="30149"/>
    <cellStyle name="Normal 2 4 2 10 6" xfId="30150"/>
    <cellStyle name="Normal 2 4 2 10 6 2" xfId="30151"/>
    <cellStyle name="Normal 2 4 2 10 6 3" xfId="30152"/>
    <cellStyle name="Normal 2 4 2 10 6 4" xfId="30153"/>
    <cellStyle name="Normal 2 4 2 10 6 5" xfId="30154"/>
    <cellStyle name="Normal 2 4 2 10 7" xfId="30155"/>
    <cellStyle name="Normal 2 4 2 10 7 2" xfId="30156"/>
    <cellStyle name="Normal 2 4 2 10 7 3" xfId="30157"/>
    <cellStyle name="Normal 2 4 2 10 7 4" xfId="30158"/>
    <cellStyle name="Normal 2 4 2 10 7 5" xfId="30159"/>
    <cellStyle name="Normal 2 4 2 10 8" xfId="30160"/>
    <cellStyle name="Normal 2 4 2 10 8 2" xfId="30161"/>
    <cellStyle name="Normal 2 4 2 10 8 3" xfId="30162"/>
    <cellStyle name="Normal 2 4 2 10 8 4" xfId="30163"/>
    <cellStyle name="Normal 2 4 2 10 8 5" xfId="30164"/>
    <cellStyle name="Normal 2 4 2 10 9" xfId="30165"/>
    <cellStyle name="Normal 2 4 2 11" xfId="30166"/>
    <cellStyle name="Normal 2 4 2 11 10" xfId="30167"/>
    <cellStyle name="Normal 2 4 2 11 11" xfId="30168"/>
    <cellStyle name="Normal 2 4 2 11 12" xfId="30169"/>
    <cellStyle name="Normal 2 4 2 11 13" xfId="30170"/>
    <cellStyle name="Normal 2 4 2 11 14" xfId="30171"/>
    <cellStyle name="Normal 2 4 2 11 2" xfId="30172"/>
    <cellStyle name="Normal 2 4 2 11 2 2" xfId="30173"/>
    <cellStyle name="Normal 2 4 2 11 2 3" xfId="30174"/>
    <cellStyle name="Normal 2 4 2 11 2 4" xfId="30175"/>
    <cellStyle name="Normal 2 4 2 11 2 5" xfId="30176"/>
    <cellStyle name="Normal 2 4 2 11 3" xfId="30177"/>
    <cellStyle name="Normal 2 4 2 11 3 2" xfId="30178"/>
    <cellStyle name="Normal 2 4 2 11 3 3" xfId="30179"/>
    <cellStyle name="Normal 2 4 2 11 3 4" xfId="30180"/>
    <cellStyle name="Normal 2 4 2 11 3 5" xfId="30181"/>
    <cellStyle name="Normal 2 4 2 11 4" xfId="30182"/>
    <cellStyle name="Normal 2 4 2 11 4 2" xfId="30183"/>
    <cellStyle name="Normal 2 4 2 11 4 3" xfId="30184"/>
    <cellStyle name="Normal 2 4 2 11 4 4" xfId="30185"/>
    <cellStyle name="Normal 2 4 2 11 4 5" xfId="30186"/>
    <cellStyle name="Normal 2 4 2 11 5" xfId="30187"/>
    <cellStyle name="Normal 2 4 2 11 5 2" xfId="30188"/>
    <cellStyle name="Normal 2 4 2 11 5 3" xfId="30189"/>
    <cellStyle name="Normal 2 4 2 11 5 4" xfId="30190"/>
    <cellStyle name="Normal 2 4 2 11 5 5" xfId="30191"/>
    <cellStyle name="Normal 2 4 2 11 6" xfId="30192"/>
    <cellStyle name="Normal 2 4 2 11 6 2" xfId="30193"/>
    <cellStyle name="Normal 2 4 2 11 6 3" xfId="30194"/>
    <cellStyle name="Normal 2 4 2 11 6 4" xfId="30195"/>
    <cellStyle name="Normal 2 4 2 11 6 5" xfId="30196"/>
    <cellStyle name="Normal 2 4 2 11 7" xfId="30197"/>
    <cellStyle name="Normal 2 4 2 11 7 2" xfId="30198"/>
    <cellStyle name="Normal 2 4 2 11 7 3" xfId="30199"/>
    <cellStyle name="Normal 2 4 2 11 7 4" xfId="30200"/>
    <cellStyle name="Normal 2 4 2 11 7 5" xfId="30201"/>
    <cellStyle name="Normal 2 4 2 11 8" xfId="30202"/>
    <cellStyle name="Normal 2 4 2 11 8 2" xfId="30203"/>
    <cellStyle name="Normal 2 4 2 11 8 3" xfId="30204"/>
    <cellStyle name="Normal 2 4 2 11 8 4" xfId="30205"/>
    <cellStyle name="Normal 2 4 2 11 8 5" xfId="30206"/>
    <cellStyle name="Normal 2 4 2 11 9" xfId="30207"/>
    <cellStyle name="Normal 2 4 2 12" xfId="30208"/>
    <cellStyle name="Normal 2 4 2 12 10" xfId="30209"/>
    <cellStyle name="Normal 2 4 2 12 11" xfId="30210"/>
    <cellStyle name="Normal 2 4 2 12 12" xfId="30211"/>
    <cellStyle name="Normal 2 4 2 12 13" xfId="30212"/>
    <cellStyle name="Normal 2 4 2 12 14" xfId="30213"/>
    <cellStyle name="Normal 2 4 2 12 2" xfId="30214"/>
    <cellStyle name="Normal 2 4 2 12 2 2" xfId="30215"/>
    <cellStyle name="Normal 2 4 2 12 2 3" xfId="30216"/>
    <cellStyle name="Normal 2 4 2 12 2 4" xfId="30217"/>
    <cellStyle name="Normal 2 4 2 12 2 5" xfId="30218"/>
    <cellStyle name="Normal 2 4 2 12 3" xfId="30219"/>
    <cellStyle name="Normal 2 4 2 12 3 2" xfId="30220"/>
    <cellStyle name="Normal 2 4 2 12 3 3" xfId="30221"/>
    <cellStyle name="Normal 2 4 2 12 3 4" xfId="30222"/>
    <cellStyle name="Normal 2 4 2 12 3 5" xfId="30223"/>
    <cellStyle name="Normal 2 4 2 12 4" xfId="30224"/>
    <cellStyle name="Normal 2 4 2 12 4 2" xfId="30225"/>
    <cellStyle name="Normal 2 4 2 12 4 3" xfId="30226"/>
    <cellStyle name="Normal 2 4 2 12 4 4" xfId="30227"/>
    <cellStyle name="Normal 2 4 2 12 4 5" xfId="30228"/>
    <cellStyle name="Normal 2 4 2 12 5" xfId="30229"/>
    <cellStyle name="Normal 2 4 2 12 5 2" xfId="30230"/>
    <cellStyle name="Normal 2 4 2 12 5 3" xfId="30231"/>
    <cellStyle name="Normal 2 4 2 12 5 4" xfId="30232"/>
    <cellStyle name="Normal 2 4 2 12 5 5" xfId="30233"/>
    <cellStyle name="Normal 2 4 2 12 6" xfId="30234"/>
    <cellStyle name="Normal 2 4 2 12 6 2" xfId="30235"/>
    <cellStyle name="Normal 2 4 2 12 6 3" xfId="30236"/>
    <cellStyle name="Normal 2 4 2 12 6 4" xfId="30237"/>
    <cellStyle name="Normal 2 4 2 12 6 5" xfId="30238"/>
    <cellStyle name="Normal 2 4 2 12 7" xfId="30239"/>
    <cellStyle name="Normal 2 4 2 12 7 2" xfId="30240"/>
    <cellStyle name="Normal 2 4 2 12 7 3" xfId="30241"/>
    <cellStyle name="Normal 2 4 2 12 7 4" xfId="30242"/>
    <cellStyle name="Normal 2 4 2 12 7 5" xfId="30243"/>
    <cellStyle name="Normal 2 4 2 12 8" xfId="30244"/>
    <cellStyle name="Normal 2 4 2 12 8 2" xfId="30245"/>
    <cellStyle name="Normal 2 4 2 12 8 3" xfId="30246"/>
    <cellStyle name="Normal 2 4 2 12 8 4" xfId="30247"/>
    <cellStyle name="Normal 2 4 2 12 8 5" xfId="30248"/>
    <cellStyle name="Normal 2 4 2 12 9" xfId="30249"/>
    <cellStyle name="Normal 2 4 2 13" xfId="30250"/>
    <cellStyle name="Normal 2 4 2 13 10" xfId="30251"/>
    <cellStyle name="Normal 2 4 2 13 11" xfId="30252"/>
    <cellStyle name="Normal 2 4 2 13 12" xfId="30253"/>
    <cellStyle name="Normal 2 4 2 13 13" xfId="30254"/>
    <cellStyle name="Normal 2 4 2 13 14" xfId="30255"/>
    <cellStyle name="Normal 2 4 2 13 2" xfId="30256"/>
    <cellStyle name="Normal 2 4 2 13 2 2" xfId="30257"/>
    <cellStyle name="Normal 2 4 2 13 2 3" xfId="30258"/>
    <cellStyle name="Normal 2 4 2 13 2 4" xfId="30259"/>
    <cellStyle name="Normal 2 4 2 13 2 5" xfId="30260"/>
    <cellStyle name="Normal 2 4 2 13 3" xfId="30261"/>
    <cellStyle name="Normal 2 4 2 13 3 2" xfId="30262"/>
    <cellStyle name="Normal 2 4 2 13 3 3" xfId="30263"/>
    <cellStyle name="Normal 2 4 2 13 3 4" xfId="30264"/>
    <cellStyle name="Normal 2 4 2 13 3 5" xfId="30265"/>
    <cellStyle name="Normal 2 4 2 13 4" xfId="30266"/>
    <cellStyle name="Normal 2 4 2 13 4 2" xfId="30267"/>
    <cellStyle name="Normal 2 4 2 13 4 3" xfId="30268"/>
    <cellStyle name="Normal 2 4 2 13 4 4" xfId="30269"/>
    <cellStyle name="Normal 2 4 2 13 4 5" xfId="30270"/>
    <cellStyle name="Normal 2 4 2 13 5" xfId="30271"/>
    <cellStyle name="Normal 2 4 2 13 5 2" xfId="30272"/>
    <cellStyle name="Normal 2 4 2 13 5 3" xfId="30273"/>
    <cellStyle name="Normal 2 4 2 13 5 4" xfId="30274"/>
    <cellStyle name="Normal 2 4 2 13 5 5" xfId="30275"/>
    <cellStyle name="Normal 2 4 2 13 6" xfId="30276"/>
    <cellStyle name="Normal 2 4 2 13 6 2" xfId="30277"/>
    <cellStyle name="Normal 2 4 2 13 6 3" xfId="30278"/>
    <cellStyle name="Normal 2 4 2 13 6 4" xfId="30279"/>
    <cellStyle name="Normal 2 4 2 13 6 5" xfId="30280"/>
    <cellStyle name="Normal 2 4 2 13 7" xfId="30281"/>
    <cellStyle name="Normal 2 4 2 13 7 2" xfId="30282"/>
    <cellStyle name="Normal 2 4 2 13 7 3" xfId="30283"/>
    <cellStyle name="Normal 2 4 2 13 7 4" xfId="30284"/>
    <cellStyle name="Normal 2 4 2 13 7 5" xfId="30285"/>
    <cellStyle name="Normal 2 4 2 13 8" xfId="30286"/>
    <cellStyle name="Normal 2 4 2 13 8 2" xfId="30287"/>
    <cellStyle name="Normal 2 4 2 13 8 3" xfId="30288"/>
    <cellStyle name="Normal 2 4 2 13 8 4" xfId="30289"/>
    <cellStyle name="Normal 2 4 2 13 8 5" xfId="30290"/>
    <cellStyle name="Normal 2 4 2 13 9" xfId="30291"/>
    <cellStyle name="Normal 2 4 2 14" xfId="30292"/>
    <cellStyle name="Normal 2 4 2 14 10" xfId="30293"/>
    <cellStyle name="Normal 2 4 2 14 11" xfId="30294"/>
    <cellStyle name="Normal 2 4 2 14 12" xfId="30295"/>
    <cellStyle name="Normal 2 4 2 14 13" xfId="30296"/>
    <cellStyle name="Normal 2 4 2 14 14" xfId="30297"/>
    <cellStyle name="Normal 2 4 2 14 2" xfId="30298"/>
    <cellStyle name="Normal 2 4 2 14 2 2" xfId="30299"/>
    <cellStyle name="Normal 2 4 2 14 2 3" xfId="30300"/>
    <cellStyle name="Normal 2 4 2 14 2 4" xfId="30301"/>
    <cellStyle name="Normal 2 4 2 14 2 5" xfId="30302"/>
    <cellStyle name="Normal 2 4 2 14 3" xfId="30303"/>
    <cellStyle name="Normal 2 4 2 14 3 2" xfId="30304"/>
    <cellStyle name="Normal 2 4 2 14 3 3" xfId="30305"/>
    <cellStyle name="Normal 2 4 2 14 3 4" xfId="30306"/>
    <cellStyle name="Normal 2 4 2 14 3 5" xfId="30307"/>
    <cellStyle name="Normal 2 4 2 14 4" xfId="30308"/>
    <cellStyle name="Normal 2 4 2 14 4 2" xfId="30309"/>
    <cellStyle name="Normal 2 4 2 14 4 3" xfId="30310"/>
    <cellStyle name="Normal 2 4 2 14 4 4" xfId="30311"/>
    <cellStyle name="Normal 2 4 2 14 4 5" xfId="30312"/>
    <cellStyle name="Normal 2 4 2 14 5" xfId="30313"/>
    <cellStyle name="Normal 2 4 2 14 5 2" xfId="30314"/>
    <cellStyle name="Normal 2 4 2 14 5 3" xfId="30315"/>
    <cellStyle name="Normal 2 4 2 14 5 4" xfId="30316"/>
    <cellStyle name="Normal 2 4 2 14 5 5" xfId="30317"/>
    <cellStyle name="Normal 2 4 2 14 6" xfId="30318"/>
    <cellStyle name="Normal 2 4 2 14 6 2" xfId="30319"/>
    <cellStyle name="Normal 2 4 2 14 6 3" xfId="30320"/>
    <cellStyle name="Normal 2 4 2 14 6 4" xfId="30321"/>
    <cellStyle name="Normal 2 4 2 14 6 5" xfId="30322"/>
    <cellStyle name="Normal 2 4 2 14 7" xfId="30323"/>
    <cellStyle name="Normal 2 4 2 14 7 2" xfId="30324"/>
    <cellStyle name="Normal 2 4 2 14 7 3" xfId="30325"/>
    <cellStyle name="Normal 2 4 2 14 7 4" xfId="30326"/>
    <cellStyle name="Normal 2 4 2 14 7 5" xfId="30327"/>
    <cellStyle name="Normal 2 4 2 14 8" xfId="30328"/>
    <cellStyle name="Normal 2 4 2 14 8 2" xfId="30329"/>
    <cellStyle name="Normal 2 4 2 14 8 3" xfId="30330"/>
    <cellStyle name="Normal 2 4 2 14 8 4" xfId="30331"/>
    <cellStyle name="Normal 2 4 2 14 8 5" xfId="30332"/>
    <cellStyle name="Normal 2 4 2 14 9" xfId="30333"/>
    <cellStyle name="Normal 2 4 2 15" xfId="30334"/>
    <cellStyle name="Normal 2 4 2 15 10" xfId="30335"/>
    <cellStyle name="Normal 2 4 2 15 11" xfId="30336"/>
    <cellStyle name="Normal 2 4 2 15 12" xfId="30337"/>
    <cellStyle name="Normal 2 4 2 15 13" xfId="30338"/>
    <cellStyle name="Normal 2 4 2 15 14" xfId="30339"/>
    <cellStyle name="Normal 2 4 2 15 2" xfId="30340"/>
    <cellStyle name="Normal 2 4 2 15 2 2" xfId="30341"/>
    <cellStyle name="Normal 2 4 2 15 2 3" xfId="30342"/>
    <cellStyle name="Normal 2 4 2 15 2 4" xfId="30343"/>
    <cellStyle name="Normal 2 4 2 15 2 5" xfId="30344"/>
    <cellStyle name="Normal 2 4 2 15 3" xfId="30345"/>
    <cellStyle name="Normal 2 4 2 15 3 2" xfId="30346"/>
    <cellStyle name="Normal 2 4 2 15 3 3" xfId="30347"/>
    <cellStyle name="Normal 2 4 2 15 3 4" xfId="30348"/>
    <cellStyle name="Normal 2 4 2 15 3 5" xfId="30349"/>
    <cellStyle name="Normal 2 4 2 15 4" xfId="30350"/>
    <cellStyle name="Normal 2 4 2 15 4 2" xfId="30351"/>
    <cellStyle name="Normal 2 4 2 15 4 3" xfId="30352"/>
    <cellStyle name="Normal 2 4 2 15 4 4" xfId="30353"/>
    <cellStyle name="Normal 2 4 2 15 4 5" xfId="30354"/>
    <cellStyle name="Normal 2 4 2 15 5" xfId="30355"/>
    <cellStyle name="Normal 2 4 2 15 5 2" xfId="30356"/>
    <cellStyle name="Normal 2 4 2 15 5 3" xfId="30357"/>
    <cellStyle name="Normal 2 4 2 15 5 4" xfId="30358"/>
    <cellStyle name="Normal 2 4 2 15 5 5" xfId="30359"/>
    <cellStyle name="Normal 2 4 2 15 6" xfId="30360"/>
    <cellStyle name="Normal 2 4 2 15 6 2" xfId="30361"/>
    <cellStyle name="Normal 2 4 2 15 6 3" xfId="30362"/>
    <cellStyle name="Normal 2 4 2 15 6 4" xfId="30363"/>
    <cellStyle name="Normal 2 4 2 15 6 5" xfId="30364"/>
    <cellStyle name="Normal 2 4 2 15 7" xfId="30365"/>
    <cellStyle name="Normal 2 4 2 15 7 2" xfId="30366"/>
    <cellStyle name="Normal 2 4 2 15 7 3" xfId="30367"/>
    <cellStyle name="Normal 2 4 2 15 7 4" xfId="30368"/>
    <cellStyle name="Normal 2 4 2 15 7 5" xfId="30369"/>
    <cellStyle name="Normal 2 4 2 15 8" xfId="30370"/>
    <cellStyle name="Normal 2 4 2 15 8 2" xfId="30371"/>
    <cellStyle name="Normal 2 4 2 15 8 3" xfId="30372"/>
    <cellStyle name="Normal 2 4 2 15 8 4" xfId="30373"/>
    <cellStyle name="Normal 2 4 2 15 8 5" xfId="30374"/>
    <cellStyle name="Normal 2 4 2 15 9" xfId="30375"/>
    <cellStyle name="Normal 2 4 2 16" xfId="30376"/>
    <cellStyle name="Normal 2 4 2 16 10" xfId="30377"/>
    <cellStyle name="Normal 2 4 2 16 11" xfId="30378"/>
    <cellStyle name="Normal 2 4 2 16 12" xfId="30379"/>
    <cellStyle name="Normal 2 4 2 16 13" xfId="30380"/>
    <cellStyle name="Normal 2 4 2 16 14" xfId="30381"/>
    <cellStyle name="Normal 2 4 2 16 2" xfId="30382"/>
    <cellStyle name="Normal 2 4 2 16 2 2" xfId="30383"/>
    <cellStyle name="Normal 2 4 2 16 2 3" xfId="30384"/>
    <cellStyle name="Normal 2 4 2 16 2 4" xfId="30385"/>
    <cellStyle name="Normal 2 4 2 16 2 5" xfId="30386"/>
    <cellStyle name="Normal 2 4 2 16 3" xfId="30387"/>
    <cellStyle name="Normal 2 4 2 16 3 2" xfId="30388"/>
    <cellStyle name="Normal 2 4 2 16 3 3" xfId="30389"/>
    <cellStyle name="Normal 2 4 2 16 3 4" xfId="30390"/>
    <cellStyle name="Normal 2 4 2 16 3 5" xfId="30391"/>
    <cellStyle name="Normal 2 4 2 16 4" xfId="30392"/>
    <cellStyle name="Normal 2 4 2 16 4 2" xfId="30393"/>
    <cellStyle name="Normal 2 4 2 16 4 3" xfId="30394"/>
    <cellStyle name="Normal 2 4 2 16 4 4" xfId="30395"/>
    <cellStyle name="Normal 2 4 2 16 4 5" xfId="30396"/>
    <cellStyle name="Normal 2 4 2 16 5" xfId="30397"/>
    <cellStyle name="Normal 2 4 2 16 5 2" xfId="30398"/>
    <cellStyle name="Normal 2 4 2 16 5 3" xfId="30399"/>
    <cellStyle name="Normal 2 4 2 16 5 4" xfId="30400"/>
    <cellStyle name="Normal 2 4 2 16 5 5" xfId="30401"/>
    <cellStyle name="Normal 2 4 2 16 6" xfId="30402"/>
    <cellStyle name="Normal 2 4 2 16 6 2" xfId="30403"/>
    <cellStyle name="Normal 2 4 2 16 6 3" xfId="30404"/>
    <cellStyle name="Normal 2 4 2 16 6 4" xfId="30405"/>
    <cellStyle name="Normal 2 4 2 16 6 5" xfId="30406"/>
    <cellStyle name="Normal 2 4 2 16 7" xfId="30407"/>
    <cellStyle name="Normal 2 4 2 16 7 2" xfId="30408"/>
    <cellStyle name="Normal 2 4 2 16 7 3" xfId="30409"/>
    <cellStyle name="Normal 2 4 2 16 7 4" xfId="30410"/>
    <cellStyle name="Normal 2 4 2 16 7 5" xfId="30411"/>
    <cellStyle name="Normal 2 4 2 16 8" xfId="30412"/>
    <cellStyle name="Normal 2 4 2 16 8 2" xfId="30413"/>
    <cellStyle name="Normal 2 4 2 16 8 3" xfId="30414"/>
    <cellStyle name="Normal 2 4 2 16 8 4" xfId="30415"/>
    <cellStyle name="Normal 2 4 2 16 8 5" xfId="30416"/>
    <cellStyle name="Normal 2 4 2 16 9" xfId="30417"/>
    <cellStyle name="Normal 2 4 2 17" xfId="30418"/>
    <cellStyle name="Normal 2 4 2 17 10" xfId="30419"/>
    <cellStyle name="Normal 2 4 2 17 11" xfId="30420"/>
    <cellStyle name="Normal 2 4 2 17 12" xfId="30421"/>
    <cellStyle name="Normal 2 4 2 17 13" xfId="30422"/>
    <cellStyle name="Normal 2 4 2 17 14" xfId="30423"/>
    <cellStyle name="Normal 2 4 2 17 2" xfId="30424"/>
    <cellStyle name="Normal 2 4 2 17 2 2" xfId="30425"/>
    <cellStyle name="Normal 2 4 2 17 2 3" xfId="30426"/>
    <cellStyle name="Normal 2 4 2 17 2 4" xfId="30427"/>
    <cellStyle name="Normal 2 4 2 17 2 5" xfId="30428"/>
    <cellStyle name="Normal 2 4 2 17 3" xfId="30429"/>
    <cellStyle name="Normal 2 4 2 17 3 2" xfId="30430"/>
    <cellStyle name="Normal 2 4 2 17 3 3" xfId="30431"/>
    <cellStyle name="Normal 2 4 2 17 3 4" xfId="30432"/>
    <cellStyle name="Normal 2 4 2 17 3 5" xfId="30433"/>
    <cellStyle name="Normal 2 4 2 17 4" xfId="30434"/>
    <cellStyle name="Normal 2 4 2 17 4 2" xfId="30435"/>
    <cellStyle name="Normal 2 4 2 17 4 3" xfId="30436"/>
    <cellStyle name="Normal 2 4 2 17 4 4" xfId="30437"/>
    <cellStyle name="Normal 2 4 2 17 4 5" xfId="30438"/>
    <cellStyle name="Normal 2 4 2 17 5" xfId="30439"/>
    <cellStyle name="Normal 2 4 2 17 5 2" xfId="30440"/>
    <cellStyle name="Normal 2 4 2 17 5 3" xfId="30441"/>
    <cellStyle name="Normal 2 4 2 17 5 4" xfId="30442"/>
    <cellStyle name="Normal 2 4 2 17 5 5" xfId="30443"/>
    <cellStyle name="Normal 2 4 2 17 6" xfId="30444"/>
    <cellStyle name="Normal 2 4 2 17 6 2" xfId="30445"/>
    <cellStyle name="Normal 2 4 2 17 6 3" xfId="30446"/>
    <cellStyle name="Normal 2 4 2 17 6 4" xfId="30447"/>
    <cellStyle name="Normal 2 4 2 17 6 5" xfId="30448"/>
    <cellStyle name="Normal 2 4 2 17 7" xfId="30449"/>
    <cellStyle name="Normal 2 4 2 17 7 2" xfId="30450"/>
    <cellStyle name="Normal 2 4 2 17 7 3" xfId="30451"/>
    <cellStyle name="Normal 2 4 2 17 7 4" xfId="30452"/>
    <cellStyle name="Normal 2 4 2 17 7 5" xfId="30453"/>
    <cellStyle name="Normal 2 4 2 17 8" xfId="30454"/>
    <cellStyle name="Normal 2 4 2 17 8 2" xfId="30455"/>
    <cellStyle name="Normal 2 4 2 17 8 3" xfId="30456"/>
    <cellStyle name="Normal 2 4 2 17 8 4" xfId="30457"/>
    <cellStyle name="Normal 2 4 2 17 8 5" xfId="30458"/>
    <cellStyle name="Normal 2 4 2 17 9" xfId="30459"/>
    <cellStyle name="Normal 2 4 2 18" xfId="30460"/>
    <cellStyle name="Normal 2 4 2 18 10" xfId="30461"/>
    <cellStyle name="Normal 2 4 2 18 11" xfId="30462"/>
    <cellStyle name="Normal 2 4 2 18 12" xfId="30463"/>
    <cellStyle name="Normal 2 4 2 18 13" xfId="30464"/>
    <cellStyle name="Normal 2 4 2 18 14" xfId="30465"/>
    <cellStyle name="Normal 2 4 2 18 2" xfId="30466"/>
    <cellStyle name="Normal 2 4 2 18 2 2" xfId="30467"/>
    <cellStyle name="Normal 2 4 2 18 2 3" xfId="30468"/>
    <cellStyle name="Normal 2 4 2 18 2 4" xfId="30469"/>
    <cellStyle name="Normal 2 4 2 18 2 5" xfId="30470"/>
    <cellStyle name="Normal 2 4 2 18 3" xfId="30471"/>
    <cellStyle name="Normal 2 4 2 18 3 2" xfId="30472"/>
    <cellStyle name="Normal 2 4 2 18 3 3" xfId="30473"/>
    <cellStyle name="Normal 2 4 2 18 3 4" xfId="30474"/>
    <cellStyle name="Normal 2 4 2 18 3 5" xfId="30475"/>
    <cellStyle name="Normal 2 4 2 18 4" xfId="30476"/>
    <cellStyle name="Normal 2 4 2 18 4 2" xfId="30477"/>
    <cellStyle name="Normal 2 4 2 18 4 3" xfId="30478"/>
    <cellStyle name="Normal 2 4 2 18 4 4" xfId="30479"/>
    <cellStyle name="Normal 2 4 2 18 4 5" xfId="30480"/>
    <cellStyle name="Normal 2 4 2 18 5" xfId="30481"/>
    <cellStyle name="Normal 2 4 2 18 5 2" xfId="30482"/>
    <cellStyle name="Normal 2 4 2 18 5 3" xfId="30483"/>
    <cellStyle name="Normal 2 4 2 18 5 4" xfId="30484"/>
    <cellStyle name="Normal 2 4 2 18 5 5" xfId="30485"/>
    <cellStyle name="Normal 2 4 2 18 6" xfId="30486"/>
    <cellStyle name="Normal 2 4 2 18 6 2" xfId="30487"/>
    <cellStyle name="Normal 2 4 2 18 6 3" xfId="30488"/>
    <cellStyle name="Normal 2 4 2 18 6 4" xfId="30489"/>
    <cellStyle name="Normal 2 4 2 18 6 5" xfId="30490"/>
    <cellStyle name="Normal 2 4 2 18 7" xfId="30491"/>
    <cellStyle name="Normal 2 4 2 18 7 2" xfId="30492"/>
    <cellStyle name="Normal 2 4 2 18 7 3" xfId="30493"/>
    <cellStyle name="Normal 2 4 2 18 7 4" xfId="30494"/>
    <cellStyle name="Normal 2 4 2 18 7 5" xfId="30495"/>
    <cellStyle name="Normal 2 4 2 18 8" xfId="30496"/>
    <cellStyle name="Normal 2 4 2 18 8 2" xfId="30497"/>
    <cellStyle name="Normal 2 4 2 18 8 3" xfId="30498"/>
    <cellStyle name="Normal 2 4 2 18 8 4" xfId="30499"/>
    <cellStyle name="Normal 2 4 2 18 8 5" xfId="30500"/>
    <cellStyle name="Normal 2 4 2 18 9" xfId="30501"/>
    <cellStyle name="Normal 2 4 2 19" xfId="30502"/>
    <cellStyle name="Normal 2 4 2 19 10" xfId="30503"/>
    <cellStyle name="Normal 2 4 2 19 11" xfId="30504"/>
    <cellStyle name="Normal 2 4 2 19 12" xfId="30505"/>
    <cellStyle name="Normal 2 4 2 19 13" xfId="30506"/>
    <cellStyle name="Normal 2 4 2 19 14" xfId="30507"/>
    <cellStyle name="Normal 2 4 2 19 2" xfId="30508"/>
    <cellStyle name="Normal 2 4 2 19 2 2" xfId="30509"/>
    <cellStyle name="Normal 2 4 2 19 2 3" xfId="30510"/>
    <cellStyle name="Normal 2 4 2 19 2 4" xfId="30511"/>
    <cellStyle name="Normal 2 4 2 19 2 5" xfId="30512"/>
    <cellStyle name="Normal 2 4 2 19 3" xfId="30513"/>
    <cellStyle name="Normal 2 4 2 19 3 2" xfId="30514"/>
    <cellStyle name="Normal 2 4 2 19 3 3" xfId="30515"/>
    <cellStyle name="Normal 2 4 2 19 3 4" xfId="30516"/>
    <cellStyle name="Normal 2 4 2 19 3 5" xfId="30517"/>
    <cellStyle name="Normal 2 4 2 19 4" xfId="30518"/>
    <cellStyle name="Normal 2 4 2 19 4 2" xfId="30519"/>
    <cellStyle name="Normal 2 4 2 19 4 3" xfId="30520"/>
    <cellStyle name="Normal 2 4 2 19 4 4" xfId="30521"/>
    <cellStyle name="Normal 2 4 2 19 4 5" xfId="30522"/>
    <cellStyle name="Normal 2 4 2 19 5" xfId="30523"/>
    <cellStyle name="Normal 2 4 2 19 5 2" xfId="30524"/>
    <cellStyle name="Normal 2 4 2 19 5 3" xfId="30525"/>
    <cellStyle name="Normal 2 4 2 19 5 4" xfId="30526"/>
    <cellStyle name="Normal 2 4 2 19 5 5" xfId="30527"/>
    <cellStyle name="Normal 2 4 2 19 6" xfId="30528"/>
    <cellStyle name="Normal 2 4 2 19 6 2" xfId="30529"/>
    <cellStyle name="Normal 2 4 2 19 6 3" xfId="30530"/>
    <cellStyle name="Normal 2 4 2 19 6 4" xfId="30531"/>
    <cellStyle name="Normal 2 4 2 19 6 5" xfId="30532"/>
    <cellStyle name="Normal 2 4 2 19 7" xfId="30533"/>
    <cellStyle name="Normal 2 4 2 19 7 2" xfId="30534"/>
    <cellStyle name="Normal 2 4 2 19 7 3" xfId="30535"/>
    <cellStyle name="Normal 2 4 2 19 7 4" xfId="30536"/>
    <cellStyle name="Normal 2 4 2 19 7 5" xfId="30537"/>
    <cellStyle name="Normal 2 4 2 19 8" xfId="30538"/>
    <cellStyle name="Normal 2 4 2 19 8 2" xfId="30539"/>
    <cellStyle name="Normal 2 4 2 19 8 3" xfId="30540"/>
    <cellStyle name="Normal 2 4 2 19 8 4" xfId="30541"/>
    <cellStyle name="Normal 2 4 2 19 8 5" xfId="30542"/>
    <cellStyle name="Normal 2 4 2 19 9" xfId="30543"/>
    <cellStyle name="Normal 2 4 2 2" xfId="30544"/>
    <cellStyle name="Normal 2 4 2 2 10" xfId="30545"/>
    <cellStyle name="Normal 2 4 2 2 11" xfId="30546"/>
    <cellStyle name="Normal 2 4 2 2 12" xfId="30547"/>
    <cellStyle name="Normal 2 4 2 2 13" xfId="30548"/>
    <cellStyle name="Normal 2 4 2 2 14" xfId="30549"/>
    <cellStyle name="Normal 2 4 2 2 2" xfId="30550"/>
    <cellStyle name="Normal 2 4 2 2 2 2" xfId="30551"/>
    <cellStyle name="Normal 2 4 2 2 2 3" xfId="30552"/>
    <cellStyle name="Normal 2 4 2 2 2 4" xfId="30553"/>
    <cellStyle name="Normal 2 4 2 2 2 5" xfId="30554"/>
    <cellStyle name="Normal 2 4 2 2 3" xfId="30555"/>
    <cellStyle name="Normal 2 4 2 2 3 2" xfId="30556"/>
    <cellStyle name="Normal 2 4 2 2 3 3" xfId="30557"/>
    <cellStyle name="Normal 2 4 2 2 3 4" xfId="30558"/>
    <cellStyle name="Normal 2 4 2 2 3 5" xfId="30559"/>
    <cellStyle name="Normal 2 4 2 2 4" xfId="30560"/>
    <cellStyle name="Normal 2 4 2 2 4 2" xfId="30561"/>
    <cellStyle name="Normal 2 4 2 2 4 3" xfId="30562"/>
    <cellStyle name="Normal 2 4 2 2 4 4" xfId="30563"/>
    <cellStyle name="Normal 2 4 2 2 4 5" xfId="30564"/>
    <cellStyle name="Normal 2 4 2 2 5" xfId="30565"/>
    <cellStyle name="Normal 2 4 2 2 5 2" xfId="30566"/>
    <cellStyle name="Normal 2 4 2 2 5 3" xfId="30567"/>
    <cellStyle name="Normal 2 4 2 2 5 4" xfId="30568"/>
    <cellStyle name="Normal 2 4 2 2 5 5" xfId="30569"/>
    <cellStyle name="Normal 2 4 2 2 6" xfId="30570"/>
    <cellStyle name="Normal 2 4 2 2 6 2" xfId="30571"/>
    <cellStyle name="Normal 2 4 2 2 6 3" xfId="30572"/>
    <cellStyle name="Normal 2 4 2 2 6 4" xfId="30573"/>
    <cellStyle name="Normal 2 4 2 2 6 5" xfId="30574"/>
    <cellStyle name="Normal 2 4 2 2 7" xfId="30575"/>
    <cellStyle name="Normal 2 4 2 2 7 2" xfId="30576"/>
    <cellStyle name="Normal 2 4 2 2 7 3" xfId="30577"/>
    <cellStyle name="Normal 2 4 2 2 7 4" xfId="30578"/>
    <cellStyle name="Normal 2 4 2 2 7 5" xfId="30579"/>
    <cellStyle name="Normal 2 4 2 2 8" xfId="30580"/>
    <cellStyle name="Normal 2 4 2 2 8 2" xfId="30581"/>
    <cellStyle name="Normal 2 4 2 2 8 3" xfId="30582"/>
    <cellStyle name="Normal 2 4 2 2 8 4" xfId="30583"/>
    <cellStyle name="Normal 2 4 2 2 8 5" xfId="30584"/>
    <cellStyle name="Normal 2 4 2 2 9" xfId="30585"/>
    <cellStyle name="Normal 2 4 2 20" xfId="30586"/>
    <cellStyle name="Normal 2 4 2 20 10" xfId="30587"/>
    <cellStyle name="Normal 2 4 2 20 11" xfId="30588"/>
    <cellStyle name="Normal 2 4 2 20 12" xfId="30589"/>
    <cellStyle name="Normal 2 4 2 20 13" xfId="30590"/>
    <cellStyle name="Normal 2 4 2 20 2" xfId="30591"/>
    <cellStyle name="Normal 2 4 2 20 2 2" xfId="30592"/>
    <cellStyle name="Normal 2 4 2 20 2 3" xfId="30593"/>
    <cellStyle name="Normal 2 4 2 20 2 4" xfId="30594"/>
    <cellStyle name="Normal 2 4 2 20 2 5" xfId="30595"/>
    <cellStyle name="Normal 2 4 2 20 3" xfId="30596"/>
    <cellStyle name="Normal 2 4 2 20 3 2" xfId="30597"/>
    <cellStyle name="Normal 2 4 2 20 3 3" xfId="30598"/>
    <cellStyle name="Normal 2 4 2 20 3 4" xfId="30599"/>
    <cellStyle name="Normal 2 4 2 20 3 5" xfId="30600"/>
    <cellStyle name="Normal 2 4 2 20 4" xfId="30601"/>
    <cellStyle name="Normal 2 4 2 20 4 2" xfId="30602"/>
    <cellStyle name="Normal 2 4 2 20 4 3" xfId="30603"/>
    <cellStyle name="Normal 2 4 2 20 4 4" xfId="30604"/>
    <cellStyle name="Normal 2 4 2 20 4 5" xfId="30605"/>
    <cellStyle name="Normal 2 4 2 20 5" xfId="30606"/>
    <cellStyle name="Normal 2 4 2 20 5 2" xfId="30607"/>
    <cellStyle name="Normal 2 4 2 20 5 3" xfId="30608"/>
    <cellStyle name="Normal 2 4 2 20 5 4" xfId="30609"/>
    <cellStyle name="Normal 2 4 2 20 5 5" xfId="30610"/>
    <cellStyle name="Normal 2 4 2 20 6" xfId="30611"/>
    <cellStyle name="Normal 2 4 2 20 6 2" xfId="30612"/>
    <cellStyle name="Normal 2 4 2 20 6 3" xfId="30613"/>
    <cellStyle name="Normal 2 4 2 20 6 4" xfId="30614"/>
    <cellStyle name="Normal 2 4 2 20 6 5" xfId="30615"/>
    <cellStyle name="Normal 2 4 2 20 7" xfId="30616"/>
    <cellStyle name="Normal 2 4 2 20 7 2" xfId="30617"/>
    <cellStyle name="Normal 2 4 2 20 7 3" xfId="30618"/>
    <cellStyle name="Normal 2 4 2 20 7 4" xfId="30619"/>
    <cellStyle name="Normal 2 4 2 20 7 5" xfId="30620"/>
    <cellStyle name="Normal 2 4 2 20 8" xfId="30621"/>
    <cellStyle name="Normal 2 4 2 20 8 2" xfId="30622"/>
    <cellStyle name="Normal 2 4 2 20 8 3" xfId="30623"/>
    <cellStyle name="Normal 2 4 2 20 8 4" xfId="30624"/>
    <cellStyle name="Normal 2 4 2 20 8 5" xfId="30625"/>
    <cellStyle name="Normal 2 4 2 20 9" xfId="30626"/>
    <cellStyle name="Normal 2 4 2 21" xfId="30627"/>
    <cellStyle name="Normal 2 4 2 21 10" xfId="30628"/>
    <cellStyle name="Normal 2 4 2 21 11" xfId="30629"/>
    <cellStyle name="Normal 2 4 2 21 12" xfId="30630"/>
    <cellStyle name="Normal 2 4 2 21 13" xfId="30631"/>
    <cellStyle name="Normal 2 4 2 21 2" xfId="30632"/>
    <cellStyle name="Normal 2 4 2 21 2 2" xfId="30633"/>
    <cellStyle name="Normal 2 4 2 21 2 3" xfId="30634"/>
    <cellStyle name="Normal 2 4 2 21 2 4" xfId="30635"/>
    <cellStyle name="Normal 2 4 2 21 2 5" xfId="30636"/>
    <cellStyle name="Normal 2 4 2 21 3" xfId="30637"/>
    <cellStyle name="Normal 2 4 2 21 3 2" xfId="30638"/>
    <cellStyle name="Normal 2 4 2 21 3 3" xfId="30639"/>
    <cellStyle name="Normal 2 4 2 21 3 4" xfId="30640"/>
    <cellStyle name="Normal 2 4 2 21 3 5" xfId="30641"/>
    <cellStyle name="Normal 2 4 2 21 4" xfId="30642"/>
    <cellStyle name="Normal 2 4 2 21 4 2" xfId="30643"/>
    <cellStyle name="Normal 2 4 2 21 4 3" xfId="30644"/>
    <cellStyle name="Normal 2 4 2 21 4 4" xfId="30645"/>
    <cellStyle name="Normal 2 4 2 21 4 5" xfId="30646"/>
    <cellStyle name="Normal 2 4 2 21 5" xfId="30647"/>
    <cellStyle name="Normal 2 4 2 21 5 2" xfId="30648"/>
    <cellStyle name="Normal 2 4 2 21 5 3" xfId="30649"/>
    <cellStyle name="Normal 2 4 2 21 5 4" xfId="30650"/>
    <cellStyle name="Normal 2 4 2 21 5 5" xfId="30651"/>
    <cellStyle name="Normal 2 4 2 21 6" xfId="30652"/>
    <cellStyle name="Normal 2 4 2 21 6 2" xfId="30653"/>
    <cellStyle name="Normal 2 4 2 21 6 3" xfId="30654"/>
    <cellStyle name="Normal 2 4 2 21 6 4" xfId="30655"/>
    <cellStyle name="Normal 2 4 2 21 6 5" xfId="30656"/>
    <cellStyle name="Normal 2 4 2 21 7" xfId="30657"/>
    <cellStyle name="Normal 2 4 2 21 7 2" xfId="30658"/>
    <cellStyle name="Normal 2 4 2 21 7 3" xfId="30659"/>
    <cellStyle name="Normal 2 4 2 21 7 4" xfId="30660"/>
    <cellStyle name="Normal 2 4 2 21 7 5" xfId="30661"/>
    <cellStyle name="Normal 2 4 2 21 8" xfId="30662"/>
    <cellStyle name="Normal 2 4 2 21 8 2" xfId="30663"/>
    <cellStyle name="Normal 2 4 2 21 8 3" xfId="30664"/>
    <cellStyle name="Normal 2 4 2 21 8 4" xfId="30665"/>
    <cellStyle name="Normal 2 4 2 21 8 5" xfId="30666"/>
    <cellStyle name="Normal 2 4 2 21 9" xfId="30667"/>
    <cellStyle name="Normal 2 4 2 22" xfId="30668"/>
    <cellStyle name="Normal 2 4 2 22 10" xfId="30669"/>
    <cellStyle name="Normal 2 4 2 22 11" xfId="30670"/>
    <cellStyle name="Normal 2 4 2 22 12" xfId="30671"/>
    <cellStyle name="Normal 2 4 2 22 13" xfId="30672"/>
    <cellStyle name="Normal 2 4 2 22 2" xfId="30673"/>
    <cellStyle name="Normal 2 4 2 22 2 2" xfId="30674"/>
    <cellStyle name="Normal 2 4 2 22 2 3" xfId="30675"/>
    <cellStyle name="Normal 2 4 2 22 2 4" xfId="30676"/>
    <cellStyle name="Normal 2 4 2 22 2 5" xfId="30677"/>
    <cellStyle name="Normal 2 4 2 22 3" xfId="30678"/>
    <cellStyle name="Normal 2 4 2 22 3 2" xfId="30679"/>
    <cellStyle name="Normal 2 4 2 22 3 3" xfId="30680"/>
    <cellStyle name="Normal 2 4 2 22 3 4" xfId="30681"/>
    <cellStyle name="Normal 2 4 2 22 3 5" xfId="30682"/>
    <cellStyle name="Normal 2 4 2 22 4" xfId="30683"/>
    <cellStyle name="Normal 2 4 2 22 4 2" xfId="30684"/>
    <cellStyle name="Normal 2 4 2 22 4 3" xfId="30685"/>
    <cellStyle name="Normal 2 4 2 22 4 4" xfId="30686"/>
    <cellStyle name="Normal 2 4 2 22 4 5" xfId="30687"/>
    <cellStyle name="Normal 2 4 2 22 5" xfId="30688"/>
    <cellStyle name="Normal 2 4 2 22 5 2" xfId="30689"/>
    <cellStyle name="Normal 2 4 2 22 5 3" xfId="30690"/>
    <cellStyle name="Normal 2 4 2 22 5 4" xfId="30691"/>
    <cellStyle name="Normal 2 4 2 22 5 5" xfId="30692"/>
    <cellStyle name="Normal 2 4 2 22 6" xfId="30693"/>
    <cellStyle name="Normal 2 4 2 22 6 2" xfId="30694"/>
    <cellStyle name="Normal 2 4 2 22 6 3" xfId="30695"/>
    <cellStyle name="Normal 2 4 2 22 6 4" xfId="30696"/>
    <cellStyle name="Normal 2 4 2 22 6 5" xfId="30697"/>
    <cellStyle name="Normal 2 4 2 22 7" xfId="30698"/>
    <cellStyle name="Normal 2 4 2 22 7 2" xfId="30699"/>
    <cellStyle name="Normal 2 4 2 22 7 3" xfId="30700"/>
    <cellStyle name="Normal 2 4 2 22 7 4" xfId="30701"/>
    <cellStyle name="Normal 2 4 2 22 7 5" xfId="30702"/>
    <cellStyle name="Normal 2 4 2 22 8" xfId="30703"/>
    <cellStyle name="Normal 2 4 2 22 8 2" xfId="30704"/>
    <cellStyle name="Normal 2 4 2 22 8 3" xfId="30705"/>
    <cellStyle name="Normal 2 4 2 22 8 4" xfId="30706"/>
    <cellStyle name="Normal 2 4 2 22 8 5" xfId="30707"/>
    <cellStyle name="Normal 2 4 2 22 9" xfId="30708"/>
    <cellStyle name="Normal 2 4 2 23" xfId="30709"/>
    <cellStyle name="Normal 2 4 2 23 10" xfId="30710"/>
    <cellStyle name="Normal 2 4 2 23 11" xfId="30711"/>
    <cellStyle name="Normal 2 4 2 23 12" xfId="30712"/>
    <cellStyle name="Normal 2 4 2 23 13" xfId="30713"/>
    <cellStyle name="Normal 2 4 2 23 2" xfId="30714"/>
    <cellStyle name="Normal 2 4 2 23 2 2" xfId="30715"/>
    <cellStyle name="Normal 2 4 2 23 2 3" xfId="30716"/>
    <cellStyle name="Normal 2 4 2 23 2 4" xfId="30717"/>
    <cellStyle name="Normal 2 4 2 23 2 5" xfId="30718"/>
    <cellStyle name="Normal 2 4 2 23 3" xfId="30719"/>
    <cellStyle name="Normal 2 4 2 23 3 2" xfId="30720"/>
    <cellStyle name="Normal 2 4 2 23 3 3" xfId="30721"/>
    <cellStyle name="Normal 2 4 2 23 3 4" xfId="30722"/>
    <cellStyle name="Normal 2 4 2 23 3 5" xfId="30723"/>
    <cellStyle name="Normal 2 4 2 23 4" xfId="30724"/>
    <cellStyle name="Normal 2 4 2 23 4 2" xfId="30725"/>
    <cellStyle name="Normal 2 4 2 23 4 3" xfId="30726"/>
    <cellStyle name="Normal 2 4 2 23 4 4" xfId="30727"/>
    <cellStyle name="Normal 2 4 2 23 4 5" xfId="30728"/>
    <cellStyle name="Normal 2 4 2 23 5" xfId="30729"/>
    <cellStyle name="Normal 2 4 2 23 5 2" xfId="30730"/>
    <cellStyle name="Normal 2 4 2 23 5 3" xfId="30731"/>
    <cellStyle name="Normal 2 4 2 23 5 4" xfId="30732"/>
    <cellStyle name="Normal 2 4 2 23 5 5" xfId="30733"/>
    <cellStyle name="Normal 2 4 2 23 6" xfId="30734"/>
    <cellStyle name="Normal 2 4 2 23 6 2" xfId="30735"/>
    <cellStyle name="Normal 2 4 2 23 6 3" xfId="30736"/>
    <cellStyle name="Normal 2 4 2 23 6 4" xfId="30737"/>
    <cellStyle name="Normal 2 4 2 23 6 5" xfId="30738"/>
    <cellStyle name="Normal 2 4 2 23 7" xfId="30739"/>
    <cellStyle name="Normal 2 4 2 23 7 2" xfId="30740"/>
    <cellStyle name="Normal 2 4 2 23 7 3" xfId="30741"/>
    <cellStyle name="Normal 2 4 2 23 7 4" xfId="30742"/>
    <cellStyle name="Normal 2 4 2 23 7 5" xfId="30743"/>
    <cellStyle name="Normal 2 4 2 23 8" xfId="30744"/>
    <cellStyle name="Normal 2 4 2 23 8 2" xfId="30745"/>
    <cellStyle name="Normal 2 4 2 23 8 3" xfId="30746"/>
    <cellStyle name="Normal 2 4 2 23 8 4" xfId="30747"/>
    <cellStyle name="Normal 2 4 2 23 8 5" xfId="30748"/>
    <cellStyle name="Normal 2 4 2 23 9" xfId="30749"/>
    <cellStyle name="Normal 2 4 2 24" xfId="30750"/>
    <cellStyle name="Normal 2 4 2 24 10" xfId="30751"/>
    <cellStyle name="Normal 2 4 2 24 11" xfId="30752"/>
    <cellStyle name="Normal 2 4 2 24 12" xfId="30753"/>
    <cellStyle name="Normal 2 4 2 24 13" xfId="30754"/>
    <cellStyle name="Normal 2 4 2 24 2" xfId="30755"/>
    <cellStyle name="Normal 2 4 2 24 2 2" xfId="30756"/>
    <cellStyle name="Normal 2 4 2 24 2 3" xfId="30757"/>
    <cellStyle name="Normal 2 4 2 24 2 4" xfId="30758"/>
    <cellStyle name="Normal 2 4 2 24 2 5" xfId="30759"/>
    <cellStyle name="Normal 2 4 2 24 3" xfId="30760"/>
    <cellStyle name="Normal 2 4 2 24 3 2" xfId="30761"/>
    <cellStyle name="Normal 2 4 2 24 3 3" xfId="30762"/>
    <cellStyle name="Normal 2 4 2 24 3 4" xfId="30763"/>
    <cellStyle name="Normal 2 4 2 24 3 5" xfId="30764"/>
    <cellStyle name="Normal 2 4 2 24 4" xfId="30765"/>
    <cellStyle name="Normal 2 4 2 24 4 2" xfId="30766"/>
    <cellStyle name="Normal 2 4 2 24 4 3" xfId="30767"/>
    <cellStyle name="Normal 2 4 2 24 4 4" xfId="30768"/>
    <cellStyle name="Normal 2 4 2 24 4 5" xfId="30769"/>
    <cellStyle name="Normal 2 4 2 24 5" xfId="30770"/>
    <cellStyle name="Normal 2 4 2 24 5 2" xfId="30771"/>
    <cellStyle name="Normal 2 4 2 24 5 3" xfId="30772"/>
    <cellStyle name="Normal 2 4 2 24 5 4" xfId="30773"/>
    <cellStyle name="Normal 2 4 2 24 5 5" xfId="30774"/>
    <cellStyle name="Normal 2 4 2 24 6" xfId="30775"/>
    <cellStyle name="Normal 2 4 2 24 6 2" xfId="30776"/>
    <cellStyle name="Normal 2 4 2 24 6 3" xfId="30777"/>
    <cellStyle name="Normal 2 4 2 24 6 4" xfId="30778"/>
    <cellStyle name="Normal 2 4 2 24 6 5" xfId="30779"/>
    <cellStyle name="Normal 2 4 2 24 7" xfId="30780"/>
    <cellStyle name="Normal 2 4 2 24 7 2" xfId="30781"/>
    <cellStyle name="Normal 2 4 2 24 7 3" xfId="30782"/>
    <cellStyle name="Normal 2 4 2 24 7 4" xfId="30783"/>
    <cellStyle name="Normal 2 4 2 24 7 5" xfId="30784"/>
    <cellStyle name="Normal 2 4 2 24 8" xfId="30785"/>
    <cellStyle name="Normal 2 4 2 24 8 2" xfId="30786"/>
    <cellStyle name="Normal 2 4 2 24 8 3" xfId="30787"/>
    <cellStyle name="Normal 2 4 2 24 8 4" xfId="30788"/>
    <cellStyle name="Normal 2 4 2 24 8 5" xfId="30789"/>
    <cellStyle name="Normal 2 4 2 24 9" xfId="30790"/>
    <cellStyle name="Normal 2 4 2 25" xfId="30791"/>
    <cellStyle name="Normal 2 4 2 25 10" xfId="30792"/>
    <cellStyle name="Normal 2 4 2 25 11" xfId="30793"/>
    <cellStyle name="Normal 2 4 2 25 12" xfId="30794"/>
    <cellStyle name="Normal 2 4 2 25 13" xfId="30795"/>
    <cellStyle name="Normal 2 4 2 25 2" xfId="30796"/>
    <cellStyle name="Normal 2 4 2 25 2 2" xfId="30797"/>
    <cellStyle name="Normal 2 4 2 25 2 3" xfId="30798"/>
    <cellStyle name="Normal 2 4 2 25 2 4" xfId="30799"/>
    <cellStyle name="Normal 2 4 2 25 2 5" xfId="30800"/>
    <cellStyle name="Normal 2 4 2 25 3" xfId="30801"/>
    <cellStyle name="Normal 2 4 2 25 3 2" xfId="30802"/>
    <cellStyle name="Normal 2 4 2 25 3 3" xfId="30803"/>
    <cellStyle name="Normal 2 4 2 25 3 4" xfId="30804"/>
    <cellStyle name="Normal 2 4 2 25 3 5" xfId="30805"/>
    <cellStyle name="Normal 2 4 2 25 4" xfId="30806"/>
    <cellStyle name="Normal 2 4 2 25 4 2" xfId="30807"/>
    <cellStyle name="Normal 2 4 2 25 4 3" xfId="30808"/>
    <cellStyle name="Normal 2 4 2 25 4 4" xfId="30809"/>
    <cellStyle name="Normal 2 4 2 25 4 5" xfId="30810"/>
    <cellStyle name="Normal 2 4 2 25 5" xfId="30811"/>
    <cellStyle name="Normal 2 4 2 25 5 2" xfId="30812"/>
    <cellStyle name="Normal 2 4 2 25 5 3" xfId="30813"/>
    <cellStyle name="Normal 2 4 2 25 5 4" xfId="30814"/>
    <cellStyle name="Normal 2 4 2 25 5 5" xfId="30815"/>
    <cellStyle name="Normal 2 4 2 25 6" xfId="30816"/>
    <cellStyle name="Normal 2 4 2 25 6 2" xfId="30817"/>
    <cellStyle name="Normal 2 4 2 25 6 3" xfId="30818"/>
    <cellStyle name="Normal 2 4 2 25 6 4" xfId="30819"/>
    <cellStyle name="Normal 2 4 2 25 6 5" xfId="30820"/>
    <cellStyle name="Normal 2 4 2 25 7" xfId="30821"/>
    <cellStyle name="Normal 2 4 2 25 7 2" xfId="30822"/>
    <cellStyle name="Normal 2 4 2 25 7 3" xfId="30823"/>
    <cellStyle name="Normal 2 4 2 25 7 4" xfId="30824"/>
    <cellStyle name="Normal 2 4 2 25 7 5" xfId="30825"/>
    <cellStyle name="Normal 2 4 2 25 8" xfId="30826"/>
    <cellStyle name="Normal 2 4 2 25 8 2" xfId="30827"/>
    <cellStyle name="Normal 2 4 2 25 8 3" xfId="30828"/>
    <cellStyle name="Normal 2 4 2 25 8 4" xfId="30829"/>
    <cellStyle name="Normal 2 4 2 25 8 5" xfId="30830"/>
    <cellStyle name="Normal 2 4 2 25 9" xfId="30831"/>
    <cellStyle name="Normal 2 4 2 26" xfId="30832"/>
    <cellStyle name="Normal 2 4 2 26 10" xfId="30833"/>
    <cellStyle name="Normal 2 4 2 26 11" xfId="30834"/>
    <cellStyle name="Normal 2 4 2 26 12" xfId="30835"/>
    <cellStyle name="Normal 2 4 2 26 13" xfId="30836"/>
    <cellStyle name="Normal 2 4 2 26 2" xfId="30837"/>
    <cellStyle name="Normal 2 4 2 26 2 2" xfId="30838"/>
    <cellStyle name="Normal 2 4 2 26 2 3" xfId="30839"/>
    <cellStyle name="Normal 2 4 2 26 2 4" xfId="30840"/>
    <cellStyle name="Normal 2 4 2 26 2 5" xfId="30841"/>
    <cellStyle name="Normal 2 4 2 26 3" xfId="30842"/>
    <cellStyle name="Normal 2 4 2 26 3 2" xfId="30843"/>
    <cellStyle name="Normal 2 4 2 26 3 3" xfId="30844"/>
    <cellStyle name="Normal 2 4 2 26 3 4" xfId="30845"/>
    <cellStyle name="Normal 2 4 2 26 3 5" xfId="30846"/>
    <cellStyle name="Normal 2 4 2 26 4" xfId="30847"/>
    <cellStyle name="Normal 2 4 2 26 4 2" xfId="30848"/>
    <cellStyle name="Normal 2 4 2 26 4 3" xfId="30849"/>
    <cellStyle name="Normal 2 4 2 26 4 4" xfId="30850"/>
    <cellStyle name="Normal 2 4 2 26 4 5" xfId="30851"/>
    <cellStyle name="Normal 2 4 2 26 5" xfId="30852"/>
    <cellStyle name="Normal 2 4 2 26 5 2" xfId="30853"/>
    <cellStyle name="Normal 2 4 2 26 5 3" xfId="30854"/>
    <cellStyle name="Normal 2 4 2 26 5 4" xfId="30855"/>
    <cellStyle name="Normal 2 4 2 26 5 5" xfId="30856"/>
    <cellStyle name="Normal 2 4 2 26 6" xfId="30857"/>
    <cellStyle name="Normal 2 4 2 26 6 2" xfId="30858"/>
    <cellStyle name="Normal 2 4 2 26 6 3" xfId="30859"/>
    <cellStyle name="Normal 2 4 2 26 6 4" xfId="30860"/>
    <cellStyle name="Normal 2 4 2 26 6 5" xfId="30861"/>
    <cellStyle name="Normal 2 4 2 26 7" xfId="30862"/>
    <cellStyle name="Normal 2 4 2 26 7 2" xfId="30863"/>
    <cellStyle name="Normal 2 4 2 26 7 3" xfId="30864"/>
    <cellStyle name="Normal 2 4 2 26 7 4" xfId="30865"/>
    <cellStyle name="Normal 2 4 2 26 7 5" xfId="30866"/>
    <cellStyle name="Normal 2 4 2 26 8" xfId="30867"/>
    <cellStyle name="Normal 2 4 2 26 8 2" xfId="30868"/>
    <cellStyle name="Normal 2 4 2 26 8 3" xfId="30869"/>
    <cellStyle name="Normal 2 4 2 26 8 4" xfId="30870"/>
    <cellStyle name="Normal 2 4 2 26 8 5" xfId="30871"/>
    <cellStyle name="Normal 2 4 2 26 9" xfId="30872"/>
    <cellStyle name="Normal 2 4 2 27" xfId="30873"/>
    <cellStyle name="Normal 2 4 2 27 10" xfId="30874"/>
    <cellStyle name="Normal 2 4 2 27 11" xfId="30875"/>
    <cellStyle name="Normal 2 4 2 27 12" xfId="30876"/>
    <cellStyle name="Normal 2 4 2 27 13" xfId="30877"/>
    <cellStyle name="Normal 2 4 2 27 2" xfId="30878"/>
    <cellStyle name="Normal 2 4 2 27 2 2" xfId="30879"/>
    <cellStyle name="Normal 2 4 2 27 2 3" xfId="30880"/>
    <cellStyle name="Normal 2 4 2 27 2 4" xfId="30881"/>
    <cellStyle name="Normal 2 4 2 27 2 5" xfId="30882"/>
    <cellStyle name="Normal 2 4 2 27 3" xfId="30883"/>
    <cellStyle name="Normal 2 4 2 27 3 2" xfId="30884"/>
    <cellStyle name="Normal 2 4 2 27 3 3" xfId="30885"/>
    <cellStyle name="Normal 2 4 2 27 3 4" xfId="30886"/>
    <cellStyle name="Normal 2 4 2 27 3 5" xfId="30887"/>
    <cellStyle name="Normal 2 4 2 27 4" xfId="30888"/>
    <cellStyle name="Normal 2 4 2 27 4 2" xfId="30889"/>
    <cellStyle name="Normal 2 4 2 27 4 3" xfId="30890"/>
    <cellStyle name="Normal 2 4 2 27 4 4" xfId="30891"/>
    <cellStyle name="Normal 2 4 2 27 4 5" xfId="30892"/>
    <cellStyle name="Normal 2 4 2 27 5" xfId="30893"/>
    <cellStyle name="Normal 2 4 2 27 5 2" xfId="30894"/>
    <cellStyle name="Normal 2 4 2 27 5 3" xfId="30895"/>
    <cellStyle name="Normal 2 4 2 27 5 4" xfId="30896"/>
    <cellStyle name="Normal 2 4 2 27 5 5" xfId="30897"/>
    <cellStyle name="Normal 2 4 2 27 6" xfId="30898"/>
    <cellStyle name="Normal 2 4 2 27 6 2" xfId="30899"/>
    <cellStyle name="Normal 2 4 2 27 6 3" xfId="30900"/>
    <cellStyle name="Normal 2 4 2 27 6 4" xfId="30901"/>
    <cellStyle name="Normal 2 4 2 27 6 5" xfId="30902"/>
    <cellStyle name="Normal 2 4 2 27 7" xfId="30903"/>
    <cellStyle name="Normal 2 4 2 27 7 2" xfId="30904"/>
    <cellStyle name="Normal 2 4 2 27 7 3" xfId="30905"/>
    <cellStyle name="Normal 2 4 2 27 7 4" xfId="30906"/>
    <cellStyle name="Normal 2 4 2 27 7 5" xfId="30907"/>
    <cellStyle name="Normal 2 4 2 27 8" xfId="30908"/>
    <cellStyle name="Normal 2 4 2 27 8 2" xfId="30909"/>
    <cellStyle name="Normal 2 4 2 27 8 3" xfId="30910"/>
    <cellStyle name="Normal 2 4 2 27 8 4" xfId="30911"/>
    <cellStyle name="Normal 2 4 2 27 8 5" xfId="30912"/>
    <cellStyle name="Normal 2 4 2 27 9" xfId="30913"/>
    <cellStyle name="Normal 2 4 2 28" xfId="30914"/>
    <cellStyle name="Normal 2 4 2 28 10" xfId="30915"/>
    <cellStyle name="Normal 2 4 2 28 11" xfId="30916"/>
    <cellStyle name="Normal 2 4 2 28 12" xfId="30917"/>
    <cellStyle name="Normal 2 4 2 28 13" xfId="30918"/>
    <cellStyle name="Normal 2 4 2 28 2" xfId="30919"/>
    <cellStyle name="Normal 2 4 2 28 2 2" xfId="30920"/>
    <cellStyle name="Normal 2 4 2 28 2 3" xfId="30921"/>
    <cellStyle name="Normal 2 4 2 28 2 4" xfId="30922"/>
    <cellStyle name="Normal 2 4 2 28 2 5" xfId="30923"/>
    <cellStyle name="Normal 2 4 2 28 3" xfId="30924"/>
    <cellStyle name="Normal 2 4 2 28 3 2" xfId="30925"/>
    <cellStyle name="Normal 2 4 2 28 3 3" xfId="30926"/>
    <cellStyle name="Normal 2 4 2 28 3 4" xfId="30927"/>
    <cellStyle name="Normal 2 4 2 28 3 5" xfId="30928"/>
    <cellStyle name="Normal 2 4 2 28 4" xfId="30929"/>
    <cellStyle name="Normal 2 4 2 28 4 2" xfId="30930"/>
    <cellStyle name="Normal 2 4 2 28 4 3" xfId="30931"/>
    <cellStyle name="Normal 2 4 2 28 4 4" xfId="30932"/>
    <cellStyle name="Normal 2 4 2 28 4 5" xfId="30933"/>
    <cellStyle name="Normal 2 4 2 28 5" xfId="30934"/>
    <cellStyle name="Normal 2 4 2 28 5 2" xfId="30935"/>
    <cellStyle name="Normal 2 4 2 28 5 3" xfId="30936"/>
    <cellStyle name="Normal 2 4 2 28 5 4" xfId="30937"/>
    <cellStyle name="Normal 2 4 2 28 5 5" xfId="30938"/>
    <cellStyle name="Normal 2 4 2 28 6" xfId="30939"/>
    <cellStyle name="Normal 2 4 2 28 6 2" xfId="30940"/>
    <cellStyle name="Normal 2 4 2 28 6 3" xfId="30941"/>
    <cellStyle name="Normal 2 4 2 28 6 4" xfId="30942"/>
    <cellStyle name="Normal 2 4 2 28 6 5" xfId="30943"/>
    <cellStyle name="Normal 2 4 2 28 7" xfId="30944"/>
    <cellStyle name="Normal 2 4 2 28 7 2" xfId="30945"/>
    <cellStyle name="Normal 2 4 2 28 7 3" xfId="30946"/>
    <cellStyle name="Normal 2 4 2 28 7 4" xfId="30947"/>
    <cellStyle name="Normal 2 4 2 28 7 5" xfId="30948"/>
    <cellStyle name="Normal 2 4 2 28 8" xfId="30949"/>
    <cellStyle name="Normal 2 4 2 28 8 2" xfId="30950"/>
    <cellStyle name="Normal 2 4 2 28 8 3" xfId="30951"/>
    <cellStyle name="Normal 2 4 2 28 8 4" xfId="30952"/>
    <cellStyle name="Normal 2 4 2 28 8 5" xfId="30953"/>
    <cellStyle name="Normal 2 4 2 28 9" xfId="30954"/>
    <cellStyle name="Normal 2 4 2 29" xfId="30955"/>
    <cellStyle name="Normal 2 4 2 29 10" xfId="30956"/>
    <cellStyle name="Normal 2 4 2 29 11" xfId="30957"/>
    <cellStyle name="Normal 2 4 2 29 12" xfId="30958"/>
    <cellStyle name="Normal 2 4 2 29 13" xfId="30959"/>
    <cellStyle name="Normal 2 4 2 29 2" xfId="30960"/>
    <cellStyle name="Normal 2 4 2 29 2 2" xfId="30961"/>
    <cellStyle name="Normal 2 4 2 29 2 3" xfId="30962"/>
    <cellStyle name="Normal 2 4 2 29 2 4" xfId="30963"/>
    <cellStyle name="Normal 2 4 2 29 2 5" xfId="30964"/>
    <cellStyle name="Normal 2 4 2 29 3" xfId="30965"/>
    <cellStyle name="Normal 2 4 2 29 3 2" xfId="30966"/>
    <cellStyle name="Normal 2 4 2 29 3 3" xfId="30967"/>
    <cellStyle name="Normal 2 4 2 29 3 4" xfId="30968"/>
    <cellStyle name="Normal 2 4 2 29 3 5" xfId="30969"/>
    <cellStyle name="Normal 2 4 2 29 4" xfId="30970"/>
    <cellStyle name="Normal 2 4 2 29 4 2" xfId="30971"/>
    <cellStyle name="Normal 2 4 2 29 4 3" xfId="30972"/>
    <cellStyle name="Normal 2 4 2 29 4 4" xfId="30973"/>
    <cellStyle name="Normal 2 4 2 29 4 5" xfId="30974"/>
    <cellStyle name="Normal 2 4 2 29 5" xfId="30975"/>
    <cellStyle name="Normal 2 4 2 29 5 2" xfId="30976"/>
    <cellStyle name="Normal 2 4 2 29 5 3" xfId="30977"/>
    <cellStyle name="Normal 2 4 2 29 5 4" xfId="30978"/>
    <cellStyle name="Normal 2 4 2 29 5 5" xfId="30979"/>
    <cellStyle name="Normal 2 4 2 29 6" xfId="30980"/>
    <cellStyle name="Normal 2 4 2 29 6 2" xfId="30981"/>
    <cellStyle name="Normal 2 4 2 29 6 3" xfId="30982"/>
    <cellStyle name="Normal 2 4 2 29 6 4" xfId="30983"/>
    <cellStyle name="Normal 2 4 2 29 6 5" xfId="30984"/>
    <cellStyle name="Normal 2 4 2 29 7" xfId="30985"/>
    <cellStyle name="Normal 2 4 2 29 7 2" xfId="30986"/>
    <cellStyle name="Normal 2 4 2 29 7 3" xfId="30987"/>
    <cellStyle name="Normal 2 4 2 29 7 4" xfId="30988"/>
    <cellStyle name="Normal 2 4 2 29 7 5" xfId="30989"/>
    <cellStyle name="Normal 2 4 2 29 8" xfId="30990"/>
    <cellStyle name="Normal 2 4 2 29 8 2" xfId="30991"/>
    <cellStyle name="Normal 2 4 2 29 8 3" xfId="30992"/>
    <cellStyle name="Normal 2 4 2 29 8 4" xfId="30993"/>
    <cellStyle name="Normal 2 4 2 29 8 5" xfId="30994"/>
    <cellStyle name="Normal 2 4 2 29 9" xfId="30995"/>
    <cellStyle name="Normal 2 4 2 3" xfId="30996"/>
    <cellStyle name="Normal 2 4 2 3 10" xfId="30997"/>
    <cellStyle name="Normal 2 4 2 3 11" xfId="30998"/>
    <cellStyle name="Normal 2 4 2 3 12" xfId="30999"/>
    <cellStyle name="Normal 2 4 2 3 13" xfId="31000"/>
    <cellStyle name="Normal 2 4 2 3 14" xfId="31001"/>
    <cellStyle name="Normal 2 4 2 3 2" xfId="31002"/>
    <cellStyle name="Normal 2 4 2 3 2 2" xfId="31003"/>
    <cellStyle name="Normal 2 4 2 3 2 3" xfId="31004"/>
    <cellStyle name="Normal 2 4 2 3 2 4" xfId="31005"/>
    <cellStyle name="Normal 2 4 2 3 2 5" xfId="31006"/>
    <cellStyle name="Normal 2 4 2 3 3" xfId="31007"/>
    <cellStyle name="Normal 2 4 2 3 3 2" xfId="31008"/>
    <cellStyle name="Normal 2 4 2 3 3 3" xfId="31009"/>
    <cellStyle name="Normal 2 4 2 3 3 4" xfId="31010"/>
    <cellStyle name="Normal 2 4 2 3 3 5" xfId="31011"/>
    <cellStyle name="Normal 2 4 2 3 4" xfId="31012"/>
    <cellStyle name="Normal 2 4 2 3 4 2" xfId="31013"/>
    <cellStyle name="Normal 2 4 2 3 4 3" xfId="31014"/>
    <cellStyle name="Normal 2 4 2 3 4 4" xfId="31015"/>
    <cellStyle name="Normal 2 4 2 3 4 5" xfId="31016"/>
    <cellStyle name="Normal 2 4 2 3 5" xfId="31017"/>
    <cellStyle name="Normal 2 4 2 3 5 2" xfId="31018"/>
    <cellStyle name="Normal 2 4 2 3 5 3" xfId="31019"/>
    <cellStyle name="Normal 2 4 2 3 5 4" xfId="31020"/>
    <cellStyle name="Normal 2 4 2 3 5 5" xfId="31021"/>
    <cellStyle name="Normal 2 4 2 3 6" xfId="31022"/>
    <cellStyle name="Normal 2 4 2 3 6 2" xfId="31023"/>
    <cellStyle name="Normal 2 4 2 3 6 3" xfId="31024"/>
    <cellStyle name="Normal 2 4 2 3 6 4" xfId="31025"/>
    <cellStyle name="Normal 2 4 2 3 6 5" xfId="31026"/>
    <cellStyle name="Normal 2 4 2 3 7" xfId="31027"/>
    <cellStyle name="Normal 2 4 2 3 7 2" xfId="31028"/>
    <cellStyle name="Normal 2 4 2 3 7 3" xfId="31029"/>
    <cellStyle name="Normal 2 4 2 3 7 4" xfId="31030"/>
    <cellStyle name="Normal 2 4 2 3 7 5" xfId="31031"/>
    <cellStyle name="Normal 2 4 2 3 8" xfId="31032"/>
    <cellStyle name="Normal 2 4 2 3 8 2" xfId="31033"/>
    <cellStyle name="Normal 2 4 2 3 8 3" xfId="31034"/>
    <cellStyle name="Normal 2 4 2 3 8 4" xfId="31035"/>
    <cellStyle name="Normal 2 4 2 3 8 5" xfId="31036"/>
    <cellStyle name="Normal 2 4 2 3 9" xfId="31037"/>
    <cellStyle name="Normal 2 4 2 30" xfId="31038"/>
    <cellStyle name="Normal 2 4 2 30 10" xfId="31039"/>
    <cellStyle name="Normal 2 4 2 30 11" xfId="31040"/>
    <cellStyle name="Normal 2 4 2 30 12" xfId="31041"/>
    <cellStyle name="Normal 2 4 2 30 13" xfId="31042"/>
    <cellStyle name="Normal 2 4 2 30 2" xfId="31043"/>
    <cellStyle name="Normal 2 4 2 30 2 2" xfId="31044"/>
    <cellStyle name="Normal 2 4 2 30 2 3" xfId="31045"/>
    <cellStyle name="Normal 2 4 2 30 2 4" xfId="31046"/>
    <cellStyle name="Normal 2 4 2 30 2 5" xfId="31047"/>
    <cellStyle name="Normal 2 4 2 30 3" xfId="31048"/>
    <cellStyle name="Normal 2 4 2 30 3 2" xfId="31049"/>
    <cellStyle name="Normal 2 4 2 30 3 3" xfId="31050"/>
    <cellStyle name="Normal 2 4 2 30 3 4" xfId="31051"/>
    <cellStyle name="Normal 2 4 2 30 3 5" xfId="31052"/>
    <cellStyle name="Normal 2 4 2 30 4" xfId="31053"/>
    <cellStyle name="Normal 2 4 2 30 4 2" xfId="31054"/>
    <cellStyle name="Normal 2 4 2 30 4 3" xfId="31055"/>
    <cellStyle name="Normal 2 4 2 30 4 4" xfId="31056"/>
    <cellStyle name="Normal 2 4 2 30 4 5" xfId="31057"/>
    <cellStyle name="Normal 2 4 2 30 5" xfId="31058"/>
    <cellStyle name="Normal 2 4 2 30 5 2" xfId="31059"/>
    <cellStyle name="Normal 2 4 2 30 5 3" xfId="31060"/>
    <cellStyle name="Normal 2 4 2 30 5 4" xfId="31061"/>
    <cellStyle name="Normal 2 4 2 30 5 5" xfId="31062"/>
    <cellStyle name="Normal 2 4 2 30 6" xfId="31063"/>
    <cellStyle name="Normal 2 4 2 30 6 2" xfId="31064"/>
    <cellStyle name="Normal 2 4 2 30 6 3" xfId="31065"/>
    <cellStyle name="Normal 2 4 2 30 6 4" xfId="31066"/>
    <cellStyle name="Normal 2 4 2 30 6 5" xfId="31067"/>
    <cellStyle name="Normal 2 4 2 30 7" xfId="31068"/>
    <cellStyle name="Normal 2 4 2 30 7 2" xfId="31069"/>
    <cellStyle name="Normal 2 4 2 30 7 3" xfId="31070"/>
    <cellStyle name="Normal 2 4 2 30 7 4" xfId="31071"/>
    <cellStyle name="Normal 2 4 2 30 7 5" xfId="31072"/>
    <cellStyle name="Normal 2 4 2 30 8" xfId="31073"/>
    <cellStyle name="Normal 2 4 2 30 8 2" xfId="31074"/>
    <cellStyle name="Normal 2 4 2 30 8 3" xfId="31075"/>
    <cellStyle name="Normal 2 4 2 30 8 4" xfId="31076"/>
    <cellStyle name="Normal 2 4 2 30 8 5" xfId="31077"/>
    <cellStyle name="Normal 2 4 2 30 9" xfId="31078"/>
    <cellStyle name="Normal 2 4 2 31" xfId="31079"/>
    <cellStyle name="Normal 2 4 2 31 2" xfId="31080"/>
    <cellStyle name="Normal 2 4 2 31 3" xfId="31081"/>
    <cellStyle name="Normal 2 4 2 31 4" xfId="31082"/>
    <cellStyle name="Normal 2 4 2 31 5" xfId="31083"/>
    <cellStyle name="Normal 2 4 2 32" xfId="31084"/>
    <cellStyle name="Normal 2 4 2 32 2" xfId="31085"/>
    <cellStyle name="Normal 2 4 2 32 3" xfId="31086"/>
    <cellStyle name="Normal 2 4 2 32 4" xfId="31087"/>
    <cellStyle name="Normal 2 4 2 32 5" xfId="31088"/>
    <cellStyle name="Normal 2 4 2 33" xfId="31089"/>
    <cellStyle name="Normal 2 4 2 33 2" xfId="31090"/>
    <cellStyle name="Normal 2 4 2 33 3" xfId="31091"/>
    <cellStyle name="Normal 2 4 2 33 4" xfId="31092"/>
    <cellStyle name="Normal 2 4 2 33 5" xfId="31093"/>
    <cellStyle name="Normal 2 4 2 34" xfId="31094"/>
    <cellStyle name="Normal 2 4 2 34 2" xfId="31095"/>
    <cellStyle name="Normal 2 4 2 34 3" xfId="31096"/>
    <cellStyle name="Normal 2 4 2 34 4" xfId="31097"/>
    <cellStyle name="Normal 2 4 2 34 5" xfId="31098"/>
    <cellStyle name="Normal 2 4 2 35" xfId="31099"/>
    <cellStyle name="Normal 2 4 2 35 2" xfId="31100"/>
    <cellStyle name="Normal 2 4 2 35 3" xfId="31101"/>
    <cellStyle name="Normal 2 4 2 35 4" xfId="31102"/>
    <cellStyle name="Normal 2 4 2 35 5" xfId="31103"/>
    <cellStyle name="Normal 2 4 2 36" xfId="31104"/>
    <cellStyle name="Normal 2 4 2 36 2" xfId="31105"/>
    <cellStyle name="Normal 2 4 2 36 3" xfId="31106"/>
    <cellStyle name="Normal 2 4 2 36 4" xfId="31107"/>
    <cellStyle name="Normal 2 4 2 36 5" xfId="31108"/>
    <cellStyle name="Normal 2 4 2 37" xfId="31109"/>
    <cellStyle name="Normal 2 4 2 37 2" xfId="31110"/>
    <cellStyle name="Normal 2 4 2 37 3" xfId="31111"/>
    <cellStyle name="Normal 2 4 2 37 4" xfId="31112"/>
    <cellStyle name="Normal 2 4 2 37 5" xfId="31113"/>
    <cellStyle name="Normal 2 4 2 38" xfId="31114"/>
    <cellStyle name="Normal 2 4 2 39" xfId="31115"/>
    <cellStyle name="Normal 2 4 2 4" xfId="31116"/>
    <cellStyle name="Normal 2 4 2 4 10" xfId="31117"/>
    <cellStyle name="Normal 2 4 2 4 11" xfId="31118"/>
    <cellStyle name="Normal 2 4 2 4 12" xfId="31119"/>
    <cellStyle name="Normal 2 4 2 4 13" xfId="31120"/>
    <cellStyle name="Normal 2 4 2 4 14" xfId="31121"/>
    <cellStyle name="Normal 2 4 2 4 2" xfId="31122"/>
    <cellStyle name="Normal 2 4 2 4 2 2" xfId="31123"/>
    <cellStyle name="Normal 2 4 2 4 2 3" xfId="31124"/>
    <cellStyle name="Normal 2 4 2 4 2 4" xfId="31125"/>
    <cellStyle name="Normal 2 4 2 4 2 5" xfId="31126"/>
    <cellStyle name="Normal 2 4 2 4 3" xfId="31127"/>
    <cellStyle name="Normal 2 4 2 4 3 2" xfId="31128"/>
    <cellStyle name="Normal 2 4 2 4 3 3" xfId="31129"/>
    <cellStyle name="Normal 2 4 2 4 3 4" xfId="31130"/>
    <cellStyle name="Normal 2 4 2 4 3 5" xfId="31131"/>
    <cellStyle name="Normal 2 4 2 4 4" xfId="31132"/>
    <cellStyle name="Normal 2 4 2 4 4 2" xfId="31133"/>
    <cellStyle name="Normal 2 4 2 4 4 3" xfId="31134"/>
    <cellStyle name="Normal 2 4 2 4 4 4" xfId="31135"/>
    <cellStyle name="Normal 2 4 2 4 4 5" xfId="31136"/>
    <cellStyle name="Normal 2 4 2 4 5" xfId="31137"/>
    <cellStyle name="Normal 2 4 2 4 5 2" xfId="31138"/>
    <cellStyle name="Normal 2 4 2 4 5 3" xfId="31139"/>
    <cellStyle name="Normal 2 4 2 4 5 4" xfId="31140"/>
    <cellStyle name="Normal 2 4 2 4 5 5" xfId="31141"/>
    <cellStyle name="Normal 2 4 2 4 6" xfId="31142"/>
    <cellStyle name="Normal 2 4 2 4 6 2" xfId="31143"/>
    <cellStyle name="Normal 2 4 2 4 6 3" xfId="31144"/>
    <cellStyle name="Normal 2 4 2 4 6 4" xfId="31145"/>
    <cellStyle name="Normal 2 4 2 4 6 5" xfId="31146"/>
    <cellStyle name="Normal 2 4 2 4 7" xfId="31147"/>
    <cellStyle name="Normal 2 4 2 4 7 2" xfId="31148"/>
    <cellStyle name="Normal 2 4 2 4 7 3" xfId="31149"/>
    <cellStyle name="Normal 2 4 2 4 7 4" xfId="31150"/>
    <cellStyle name="Normal 2 4 2 4 7 5" xfId="31151"/>
    <cellStyle name="Normal 2 4 2 4 8" xfId="31152"/>
    <cellStyle name="Normal 2 4 2 4 8 2" xfId="31153"/>
    <cellStyle name="Normal 2 4 2 4 8 3" xfId="31154"/>
    <cellStyle name="Normal 2 4 2 4 8 4" xfId="31155"/>
    <cellStyle name="Normal 2 4 2 4 8 5" xfId="31156"/>
    <cellStyle name="Normal 2 4 2 4 9" xfId="31157"/>
    <cellStyle name="Normal 2 4 2 40" xfId="31158"/>
    <cellStyle name="Normal 2 4 2 41" xfId="31159"/>
    <cellStyle name="Normal 2 4 2 42" xfId="31160"/>
    <cellStyle name="Normal 2 4 2 5" xfId="31161"/>
    <cellStyle name="Normal 2 4 2 5 10" xfId="31162"/>
    <cellStyle name="Normal 2 4 2 5 11" xfId="31163"/>
    <cellStyle name="Normal 2 4 2 5 12" xfId="31164"/>
    <cellStyle name="Normal 2 4 2 5 13" xfId="31165"/>
    <cellStyle name="Normal 2 4 2 5 14" xfId="31166"/>
    <cellStyle name="Normal 2 4 2 5 2" xfId="31167"/>
    <cellStyle name="Normal 2 4 2 5 2 2" xfId="31168"/>
    <cellStyle name="Normal 2 4 2 5 2 3" xfId="31169"/>
    <cellStyle name="Normal 2 4 2 5 2 4" xfId="31170"/>
    <cellStyle name="Normal 2 4 2 5 2 5" xfId="31171"/>
    <cellStyle name="Normal 2 4 2 5 3" xfId="31172"/>
    <cellStyle name="Normal 2 4 2 5 3 2" xfId="31173"/>
    <cellStyle name="Normal 2 4 2 5 3 3" xfId="31174"/>
    <cellStyle name="Normal 2 4 2 5 3 4" xfId="31175"/>
    <cellStyle name="Normal 2 4 2 5 3 5" xfId="31176"/>
    <cellStyle name="Normal 2 4 2 5 4" xfId="31177"/>
    <cellStyle name="Normal 2 4 2 5 4 2" xfId="31178"/>
    <cellStyle name="Normal 2 4 2 5 4 3" xfId="31179"/>
    <cellStyle name="Normal 2 4 2 5 4 4" xfId="31180"/>
    <cellStyle name="Normal 2 4 2 5 4 5" xfId="31181"/>
    <cellStyle name="Normal 2 4 2 5 5" xfId="31182"/>
    <cellStyle name="Normal 2 4 2 5 5 2" xfId="31183"/>
    <cellStyle name="Normal 2 4 2 5 5 3" xfId="31184"/>
    <cellStyle name="Normal 2 4 2 5 5 4" xfId="31185"/>
    <cellStyle name="Normal 2 4 2 5 5 5" xfId="31186"/>
    <cellStyle name="Normal 2 4 2 5 6" xfId="31187"/>
    <cellStyle name="Normal 2 4 2 5 6 2" xfId="31188"/>
    <cellStyle name="Normal 2 4 2 5 6 3" xfId="31189"/>
    <cellStyle name="Normal 2 4 2 5 6 4" xfId="31190"/>
    <cellStyle name="Normal 2 4 2 5 6 5" xfId="31191"/>
    <cellStyle name="Normal 2 4 2 5 7" xfId="31192"/>
    <cellStyle name="Normal 2 4 2 5 7 2" xfId="31193"/>
    <cellStyle name="Normal 2 4 2 5 7 3" xfId="31194"/>
    <cellStyle name="Normal 2 4 2 5 7 4" xfId="31195"/>
    <cellStyle name="Normal 2 4 2 5 7 5" xfId="31196"/>
    <cellStyle name="Normal 2 4 2 5 8" xfId="31197"/>
    <cellStyle name="Normal 2 4 2 5 8 2" xfId="31198"/>
    <cellStyle name="Normal 2 4 2 5 8 3" xfId="31199"/>
    <cellStyle name="Normal 2 4 2 5 8 4" xfId="31200"/>
    <cellStyle name="Normal 2 4 2 5 8 5" xfId="31201"/>
    <cellStyle name="Normal 2 4 2 5 9" xfId="31202"/>
    <cellStyle name="Normal 2 4 2 6" xfId="31203"/>
    <cellStyle name="Normal 2 4 2 6 10" xfId="31204"/>
    <cellStyle name="Normal 2 4 2 6 11" xfId="31205"/>
    <cellStyle name="Normal 2 4 2 6 12" xfId="31206"/>
    <cellStyle name="Normal 2 4 2 6 13" xfId="31207"/>
    <cellStyle name="Normal 2 4 2 6 14" xfId="31208"/>
    <cellStyle name="Normal 2 4 2 6 2" xfId="31209"/>
    <cellStyle name="Normal 2 4 2 6 2 2" xfId="31210"/>
    <cellStyle name="Normal 2 4 2 6 2 3" xfId="31211"/>
    <cellStyle name="Normal 2 4 2 6 2 4" xfId="31212"/>
    <cellStyle name="Normal 2 4 2 6 2 5" xfId="31213"/>
    <cellStyle name="Normal 2 4 2 6 3" xfId="31214"/>
    <cellStyle name="Normal 2 4 2 6 3 2" xfId="31215"/>
    <cellStyle name="Normal 2 4 2 6 3 3" xfId="31216"/>
    <cellStyle name="Normal 2 4 2 6 3 4" xfId="31217"/>
    <cellStyle name="Normal 2 4 2 6 3 5" xfId="31218"/>
    <cellStyle name="Normal 2 4 2 6 4" xfId="31219"/>
    <cellStyle name="Normal 2 4 2 6 4 2" xfId="31220"/>
    <cellStyle name="Normal 2 4 2 6 4 3" xfId="31221"/>
    <cellStyle name="Normal 2 4 2 6 4 4" xfId="31222"/>
    <cellStyle name="Normal 2 4 2 6 4 5" xfId="31223"/>
    <cellStyle name="Normal 2 4 2 6 5" xfId="31224"/>
    <cellStyle name="Normal 2 4 2 6 5 2" xfId="31225"/>
    <cellStyle name="Normal 2 4 2 6 5 3" xfId="31226"/>
    <cellStyle name="Normal 2 4 2 6 5 4" xfId="31227"/>
    <cellStyle name="Normal 2 4 2 6 5 5" xfId="31228"/>
    <cellStyle name="Normal 2 4 2 6 6" xfId="31229"/>
    <cellStyle name="Normal 2 4 2 6 6 2" xfId="31230"/>
    <cellStyle name="Normal 2 4 2 6 6 3" xfId="31231"/>
    <cellStyle name="Normal 2 4 2 6 6 4" xfId="31232"/>
    <cellStyle name="Normal 2 4 2 6 6 5" xfId="31233"/>
    <cellStyle name="Normal 2 4 2 6 7" xfId="31234"/>
    <cellStyle name="Normal 2 4 2 6 7 2" xfId="31235"/>
    <cellStyle name="Normal 2 4 2 6 7 3" xfId="31236"/>
    <cellStyle name="Normal 2 4 2 6 7 4" xfId="31237"/>
    <cellStyle name="Normal 2 4 2 6 7 5" xfId="31238"/>
    <cellStyle name="Normal 2 4 2 6 8" xfId="31239"/>
    <cellStyle name="Normal 2 4 2 6 8 2" xfId="31240"/>
    <cellStyle name="Normal 2 4 2 6 8 3" xfId="31241"/>
    <cellStyle name="Normal 2 4 2 6 8 4" xfId="31242"/>
    <cellStyle name="Normal 2 4 2 6 8 5" xfId="31243"/>
    <cellStyle name="Normal 2 4 2 6 9" xfId="31244"/>
    <cellStyle name="Normal 2 4 2 7" xfId="31245"/>
    <cellStyle name="Normal 2 4 2 7 10" xfId="31246"/>
    <cellStyle name="Normal 2 4 2 7 11" xfId="31247"/>
    <cellStyle name="Normal 2 4 2 7 12" xfId="31248"/>
    <cellStyle name="Normal 2 4 2 7 13" xfId="31249"/>
    <cellStyle name="Normal 2 4 2 7 14" xfId="31250"/>
    <cellStyle name="Normal 2 4 2 7 2" xfId="31251"/>
    <cellStyle name="Normal 2 4 2 7 2 2" xfId="31252"/>
    <cellStyle name="Normal 2 4 2 7 2 3" xfId="31253"/>
    <cellStyle name="Normal 2 4 2 7 2 4" xfId="31254"/>
    <cellStyle name="Normal 2 4 2 7 2 5" xfId="31255"/>
    <cellStyle name="Normal 2 4 2 7 3" xfId="31256"/>
    <cellStyle name="Normal 2 4 2 7 3 2" xfId="31257"/>
    <cellStyle name="Normal 2 4 2 7 3 3" xfId="31258"/>
    <cellStyle name="Normal 2 4 2 7 3 4" xfId="31259"/>
    <cellStyle name="Normal 2 4 2 7 3 5" xfId="31260"/>
    <cellStyle name="Normal 2 4 2 7 4" xfId="31261"/>
    <cellStyle name="Normal 2 4 2 7 4 2" xfId="31262"/>
    <cellStyle name="Normal 2 4 2 7 4 3" xfId="31263"/>
    <cellStyle name="Normal 2 4 2 7 4 4" xfId="31264"/>
    <cellStyle name="Normal 2 4 2 7 4 5" xfId="31265"/>
    <cellStyle name="Normal 2 4 2 7 5" xfId="31266"/>
    <cellStyle name="Normal 2 4 2 7 5 2" xfId="31267"/>
    <cellStyle name="Normal 2 4 2 7 5 3" xfId="31268"/>
    <cellStyle name="Normal 2 4 2 7 5 4" xfId="31269"/>
    <cellStyle name="Normal 2 4 2 7 5 5" xfId="31270"/>
    <cellStyle name="Normal 2 4 2 7 6" xfId="31271"/>
    <cellStyle name="Normal 2 4 2 7 6 2" xfId="31272"/>
    <cellStyle name="Normal 2 4 2 7 6 3" xfId="31273"/>
    <cellStyle name="Normal 2 4 2 7 6 4" xfId="31274"/>
    <cellStyle name="Normal 2 4 2 7 6 5" xfId="31275"/>
    <cellStyle name="Normal 2 4 2 7 7" xfId="31276"/>
    <cellStyle name="Normal 2 4 2 7 7 2" xfId="31277"/>
    <cellStyle name="Normal 2 4 2 7 7 3" xfId="31278"/>
    <cellStyle name="Normal 2 4 2 7 7 4" xfId="31279"/>
    <cellStyle name="Normal 2 4 2 7 7 5" xfId="31280"/>
    <cellStyle name="Normal 2 4 2 7 8" xfId="31281"/>
    <cellStyle name="Normal 2 4 2 7 8 2" xfId="31282"/>
    <cellStyle name="Normal 2 4 2 7 8 3" xfId="31283"/>
    <cellStyle name="Normal 2 4 2 7 8 4" xfId="31284"/>
    <cellStyle name="Normal 2 4 2 7 8 5" xfId="31285"/>
    <cellStyle name="Normal 2 4 2 7 9" xfId="31286"/>
    <cellStyle name="Normal 2 4 2 8" xfId="31287"/>
    <cellStyle name="Normal 2 4 2 8 10" xfId="31288"/>
    <cellStyle name="Normal 2 4 2 8 11" xfId="31289"/>
    <cellStyle name="Normal 2 4 2 8 12" xfId="31290"/>
    <cellStyle name="Normal 2 4 2 8 13" xfId="31291"/>
    <cellStyle name="Normal 2 4 2 8 14" xfId="31292"/>
    <cellStyle name="Normal 2 4 2 8 2" xfId="31293"/>
    <cellStyle name="Normal 2 4 2 8 2 2" xfId="31294"/>
    <cellStyle name="Normal 2 4 2 8 2 3" xfId="31295"/>
    <cellStyle name="Normal 2 4 2 8 2 4" xfId="31296"/>
    <cellStyle name="Normal 2 4 2 8 2 5" xfId="31297"/>
    <cellStyle name="Normal 2 4 2 8 3" xfId="31298"/>
    <cellStyle name="Normal 2 4 2 8 3 2" xfId="31299"/>
    <cellStyle name="Normal 2 4 2 8 3 3" xfId="31300"/>
    <cellStyle name="Normal 2 4 2 8 3 4" xfId="31301"/>
    <cellStyle name="Normal 2 4 2 8 3 5" xfId="31302"/>
    <cellStyle name="Normal 2 4 2 8 4" xfId="31303"/>
    <cellStyle name="Normal 2 4 2 8 4 2" xfId="31304"/>
    <cellStyle name="Normal 2 4 2 8 4 3" xfId="31305"/>
    <cellStyle name="Normal 2 4 2 8 4 4" xfId="31306"/>
    <cellStyle name="Normal 2 4 2 8 4 5" xfId="31307"/>
    <cellStyle name="Normal 2 4 2 8 5" xfId="31308"/>
    <cellStyle name="Normal 2 4 2 8 5 2" xfId="31309"/>
    <cellStyle name="Normal 2 4 2 8 5 3" xfId="31310"/>
    <cellStyle name="Normal 2 4 2 8 5 4" xfId="31311"/>
    <cellStyle name="Normal 2 4 2 8 5 5" xfId="31312"/>
    <cellStyle name="Normal 2 4 2 8 6" xfId="31313"/>
    <cellStyle name="Normal 2 4 2 8 6 2" xfId="31314"/>
    <cellStyle name="Normal 2 4 2 8 6 3" xfId="31315"/>
    <cellStyle name="Normal 2 4 2 8 6 4" xfId="31316"/>
    <cellStyle name="Normal 2 4 2 8 6 5" xfId="31317"/>
    <cellStyle name="Normal 2 4 2 8 7" xfId="31318"/>
    <cellStyle name="Normal 2 4 2 8 7 2" xfId="31319"/>
    <cellStyle name="Normal 2 4 2 8 7 3" xfId="31320"/>
    <cellStyle name="Normal 2 4 2 8 7 4" xfId="31321"/>
    <cellStyle name="Normal 2 4 2 8 7 5" xfId="31322"/>
    <cellStyle name="Normal 2 4 2 8 8" xfId="31323"/>
    <cellStyle name="Normal 2 4 2 8 8 2" xfId="31324"/>
    <cellStyle name="Normal 2 4 2 8 8 3" xfId="31325"/>
    <cellStyle name="Normal 2 4 2 8 8 4" xfId="31326"/>
    <cellStyle name="Normal 2 4 2 8 8 5" xfId="31327"/>
    <cellStyle name="Normal 2 4 2 8 9" xfId="31328"/>
    <cellStyle name="Normal 2 4 2 9" xfId="31329"/>
    <cellStyle name="Normal 2 4 2 9 10" xfId="31330"/>
    <cellStyle name="Normal 2 4 2 9 11" xfId="31331"/>
    <cellStyle name="Normal 2 4 2 9 12" xfId="31332"/>
    <cellStyle name="Normal 2 4 2 9 13" xfId="31333"/>
    <cellStyle name="Normal 2 4 2 9 14" xfId="31334"/>
    <cellStyle name="Normal 2 4 2 9 2" xfId="31335"/>
    <cellStyle name="Normal 2 4 2 9 2 2" xfId="31336"/>
    <cellStyle name="Normal 2 4 2 9 2 3" xfId="31337"/>
    <cellStyle name="Normal 2 4 2 9 2 4" xfId="31338"/>
    <cellStyle name="Normal 2 4 2 9 2 5" xfId="31339"/>
    <cellStyle name="Normal 2 4 2 9 3" xfId="31340"/>
    <cellStyle name="Normal 2 4 2 9 3 2" xfId="31341"/>
    <cellStyle name="Normal 2 4 2 9 3 3" xfId="31342"/>
    <cellStyle name="Normal 2 4 2 9 3 4" xfId="31343"/>
    <cellStyle name="Normal 2 4 2 9 3 5" xfId="31344"/>
    <cellStyle name="Normal 2 4 2 9 4" xfId="31345"/>
    <cellStyle name="Normal 2 4 2 9 4 2" xfId="31346"/>
    <cellStyle name="Normal 2 4 2 9 4 3" xfId="31347"/>
    <cellStyle name="Normal 2 4 2 9 4 4" xfId="31348"/>
    <cellStyle name="Normal 2 4 2 9 4 5" xfId="31349"/>
    <cellStyle name="Normal 2 4 2 9 5" xfId="31350"/>
    <cellStyle name="Normal 2 4 2 9 5 2" xfId="31351"/>
    <cellStyle name="Normal 2 4 2 9 5 3" xfId="31352"/>
    <cellStyle name="Normal 2 4 2 9 5 4" xfId="31353"/>
    <cellStyle name="Normal 2 4 2 9 5 5" xfId="31354"/>
    <cellStyle name="Normal 2 4 2 9 6" xfId="31355"/>
    <cellStyle name="Normal 2 4 2 9 6 2" xfId="31356"/>
    <cellStyle name="Normal 2 4 2 9 6 3" xfId="31357"/>
    <cellStyle name="Normal 2 4 2 9 6 4" xfId="31358"/>
    <cellStyle name="Normal 2 4 2 9 6 5" xfId="31359"/>
    <cellStyle name="Normal 2 4 2 9 7" xfId="31360"/>
    <cellStyle name="Normal 2 4 2 9 7 2" xfId="31361"/>
    <cellStyle name="Normal 2 4 2 9 7 3" xfId="31362"/>
    <cellStyle name="Normal 2 4 2 9 7 4" xfId="31363"/>
    <cellStyle name="Normal 2 4 2 9 7 5" xfId="31364"/>
    <cellStyle name="Normal 2 4 2 9 8" xfId="31365"/>
    <cellStyle name="Normal 2 4 2 9 8 2" xfId="31366"/>
    <cellStyle name="Normal 2 4 2 9 8 3" xfId="31367"/>
    <cellStyle name="Normal 2 4 2 9 8 4" xfId="31368"/>
    <cellStyle name="Normal 2 4 2 9 8 5" xfId="31369"/>
    <cellStyle name="Normal 2 4 2 9 9" xfId="31370"/>
    <cellStyle name="Normal 2 4 20" xfId="31371"/>
    <cellStyle name="Normal 2 4 20 10" xfId="31372"/>
    <cellStyle name="Normal 2 4 20 11" xfId="31373"/>
    <cellStyle name="Normal 2 4 20 12" xfId="31374"/>
    <cellStyle name="Normal 2 4 20 13" xfId="31375"/>
    <cellStyle name="Normal 2 4 20 14" xfId="31376"/>
    <cellStyle name="Normal 2 4 20 2" xfId="31377"/>
    <cellStyle name="Normal 2 4 20 2 2" xfId="31378"/>
    <cellStyle name="Normal 2 4 20 2 3" xfId="31379"/>
    <cellStyle name="Normal 2 4 20 2 4" xfId="31380"/>
    <cellStyle name="Normal 2 4 20 2 5" xfId="31381"/>
    <cellStyle name="Normal 2 4 20 3" xfId="31382"/>
    <cellStyle name="Normal 2 4 20 3 2" xfId="31383"/>
    <cellStyle name="Normal 2 4 20 3 3" xfId="31384"/>
    <cellStyle name="Normal 2 4 20 3 4" xfId="31385"/>
    <cellStyle name="Normal 2 4 20 3 5" xfId="31386"/>
    <cellStyle name="Normal 2 4 20 4" xfId="31387"/>
    <cellStyle name="Normal 2 4 20 4 2" xfId="31388"/>
    <cellStyle name="Normal 2 4 20 4 3" xfId="31389"/>
    <cellStyle name="Normal 2 4 20 4 4" xfId="31390"/>
    <cellStyle name="Normal 2 4 20 4 5" xfId="31391"/>
    <cellStyle name="Normal 2 4 20 5" xfId="31392"/>
    <cellStyle name="Normal 2 4 20 5 2" xfId="31393"/>
    <cellStyle name="Normal 2 4 20 5 3" xfId="31394"/>
    <cellStyle name="Normal 2 4 20 5 4" xfId="31395"/>
    <cellStyle name="Normal 2 4 20 5 5" xfId="31396"/>
    <cellStyle name="Normal 2 4 20 6" xfId="31397"/>
    <cellStyle name="Normal 2 4 20 6 2" xfId="31398"/>
    <cellStyle name="Normal 2 4 20 6 3" xfId="31399"/>
    <cellStyle name="Normal 2 4 20 6 4" xfId="31400"/>
    <cellStyle name="Normal 2 4 20 6 5" xfId="31401"/>
    <cellStyle name="Normal 2 4 20 7" xfId="31402"/>
    <cellStyle name="Normal 2 4 20 7 2" xfId="31403"/>
    <cellStyle name="Normal 2 4 20 7 3" xfId="31404"/>
    <cellStyle name="Normal 2 4 20 7 4" xfId="31405"/>
    <cellStyle name="Normal 2 4 20 7 5" xfId="31406"/>
    <cellStyle name="Normal 2 4 20 8" xfId="31407"/>
    <cellStyle name="Normal 2 4 20 8 2" xfId="31408"/>
    <cellStyle name="Normal 2 4 20 8 3" xfId="31409"/>
    <cellStyle name="Normal 2 4 20 8 4" xfId="31410"/>
    <cellStyle name="Normal 2 4 20 8 5" xfId="31411"/>
    <cellStyle name="Normal 2 4 20 9" xfId="31412"/>
    <cellStyle name="Normal 2 4 21" xfId="31413"/>
    <cellStyle name="Normal 2 4 21 10" xfId="31414"/>
    <cellStyle name="Normal 2 4 21 11" xfId="31415"/>
    <cellStyle name="Normal 2 4 21 12" xfId="31416"/>
    <cellStyle name="Normal 2 4 21 13" xfId="31417"/>
    <cellStyle name="Normal 2 4 21 14" xfId="31418"/>
    <cellStyle name="Normal 2 4 21 2" xfId="31419"/>
    <cellStyle name="Normal 2 4 21 2 2" xfId="31420"/>
    <cellStyle name="Normal 2 4 21 2 3" xfId="31421"/>
    <cellStyle name="Normal 2 4 21 2 4" xfId="31422"/>
    <cellStyle name="Normal 2 4 21 2 5" xfId="31423"/>
    <cellStyle name="Normal 2 4 21 3" xfId="31424"/>
    <cellStyle name="Normal 2 4 21 3 2" xfId="31425"/>
    <cellStyle name="Normal 2 4 21 3 3" xfId="31426"/>
    <cellStyle name="Normal 2 4 21 3 4" xfId="31427"/>
    <cellStyle name="Normal 2 4 21 3 5" xfId="31428"/>
    <cellStyle name="Normal 2 4 21 4" xfId="31429"/>
    <cellStyle name="Normal 2 4 21 4 2" xfId="31430"/>
    <cellStyle name="Normal 2 4 21 4 3" xfId="31431"/>
    <cellStyle name="Normal 2 4 21 4 4" xfId="31432"/>
    <cellStyle name="Normal 2 4 21 4 5" xfId="31433"/>
    <cellStyle name="Normal 2 4 21 5" xfId="31434"/>
    <cellStyle name="Normal 2 4 21 5 2" xfId="31435"/>
    <cellStyle name="Normal 2 4 21 5 3" xfId="31436"/>
    <cellStyle name="Normal 2 4 21 5 4" xfId="31437"/>
    <cellStyle name="Normal 2 4 21 5 5" xfId="31438"/>
    <cellStyle name="Normal 2 4 21 6" xfId="31439"/>
    <cellStyle name="Normal 2 4 21 6 2" xfId="31440"/>
    <cellStyle name="Normal 2 4 21 6 3" xfId="31441"/>
    <cellStyle name="Normal 2 4 21 6 4" xfId="31442"/>
    <cellStyle name="Normal 2 4 21 6 5" xfId="31443"/>
    <cellStyle name="Normal 2 4 21 7" xfId="31444"/>
    <cellStyle name="Normal 2 4 21 7 2" xfId="31445"/>
    <cellStyle name="Normal 2 4 21 7 3" xfId="31446"/>
    <cellStyle name="Normal 2 4 21 7 4" xfId="31447"/>
    <cellStyle name="Normal 2 4 21 7 5" xfId="31448"/>
    <cellStyle name="Normal 2 4 21 8" xfId="31449"/>
    <cellStyle name="Normal 2 4 21 8 2" xfId="31450"/>
    <cellStyle name="Normal 2 4 21 8 3" xfId="31451"/>
    <cellStyle name="Normal 2 4 21 8 4" xfId="31452"/>
    <cellStyle name="Normal 2 4 21 8 5" xfId="31453"/>
    <cellStyle name="Normal 2 4 21 9" xfId="31454"/>
    <cellStyle name="Normal 2 4 22" xfId="31455"/>
    <cellStyle name="Normal 2 4 22 10" xfId="31456"/>
    <cellStyle name="Normal 2 4 22 11" xfId="31457"/>
    <cellStyle name="Normal 2 4 22 12" xfId="31458"/>
    <cellStyle name="Normal 2 4 22 13" xfId="31459"/>
    <cellStyle name="Normal 2 4 22 14" xfId="31460"/>
    <cellStyle name="Normal 2 4 22 2" xfId="31461"/>
    <cellStyle name="Normal 2 4 22 2 2" xfId="31462"/>
    <cellStyle name="Normal 2 4 22 2 3" xfId="31463"/>
    <cellStyle name="Normal 2 4 22 2 4" xfId="31464"/>
    <cellStyle name="Normal 2 4 22 2 5" xfId="31465"/>
    <cellStyle name="Normal 2 4 22 3" xfId="31466"/>
    <cellStyle name="Normal 2 4 22 3 2" xfId="31467"/>
    <cellStyle name="Normal 2 4 22 3 3" xfId="31468"/>
    <cellStyle name="Normal 2 4 22 3 4" xfId="31469"/>
    <cellStyle name="Normal 2 4 22 3 5" xfId="31470"/>
    <cellStyle name="Normal 2 4 22 4" xfId="31471"/>
    <cellStyle name="Normal 2 4 22 4 2" xfId="31472"/>
    <cellStyle name="Normal 2 4 22 4 3" xfId="31473"/>
    <cellStyle name="Normal 2 4 22 4 4" xfId="31474"/>
    <cellStyle name="Normal 2 4 22 4 5" xfId="31475"/>
    <cellStyle name="Normal 2 4 22 5" xfId="31476"/>
    <cellStyle name="Normal 2 4 22 5 2" xfId="31477"/>
    <cellStyle name="Normal 2 4 22 5 3" xfId="31478"/>
    <cellStyle name="Normal 2 4 22 5 4" xfId="31479"/>
    <cellStyle name="Normal 2 4 22 5 5" xfId="31480"/>
    <cellStyle name="Normal 2 4 22 6" xfId="31481"/>
    <cellStyle name="Normal 2 4 22 6 2" xfId="31482"/>
    <cellStyle name="Normal 2 4 22 6 3" xfId="31483"/>
    <cellStyle name="Normal 2 4 22 6 4" xfId="31484"/>
    <cellStyle name="Normal 2 4 22 6 5" xfId="31485"/>
    <cellStyle name="Normal 2 4 22 7" xfId="31486"/>
    <cellStyle name="Normal 2 4 22 7 2" xfId="31487"/>
    <cellStyle name="Normal 2 4 22 7 3" xfId="31488"/>
    <cellStyle name="Normal 2 4 22 7 4" xfId="31489"/>
    <cellStyle name="Normal 2 4 22 7 5" xfId="31490"/>
    <cellStyle name="Normal 2 4 22 8" xfId="31491"/>
    <cellStyle name="Normal 2 4 22 8 2" xfId="31492"/>
    <cellStyle name="Normal 2 4 22 8 3" xfId="31493"/>
    <cellStyle name="Normal 2 4 22 8 4" xfId="31494"/>
    <cellStyle name="Normal 2 4 22 8 5" xfId="31495"/>
    <cellStyle name="Normal 2 4 22 9" xfId="31496"/>
    <cellStyle name="Normal 2 4 23" xfId="31497"/>
    <cellStyle name="Normal 2 4 23 10" xfId="31498"/>
    <cellStyle name="Normal 2 4 23 11" xfId="31499"/>
    <cellStyle name="Normal 2 4 23 12" xfId="31500"/>
    <cellStyle name="Normal 2 4 23 13" xfId="31501"/>
    <cellStyle name="Normal 2 4 23 14" xfId="31502"/>
    <cellStyle name="Normal 2 4 23 2" xfId="31503"/>
    <cellStyle name="Normal 2 4 23 2 2" xfId="31504"/>
    <cellStyle name="Normal 2 4 23 2 3" xfId="31505"/>
    <cellStyle name="Normal 2 4 23 2 4" xfId="31506"/>
    <cellStyle name="Normal 2 4 23 2 5" xfId="31507"/>
    <cellStyle name="Normal 2 4 23 3" xfId="31508"/>
    <cellStyle name="Normal 2 4 23 3 2" xfId="31509"/>
    <cellStyle name="Normal 2 4 23 3 3" xfId="31510"/>
    <cellStyle name="Normal 2 4 23 3 4" xfId="31511"/>
    <cellStyle name="Normal 2 4 23 3 5" xfId="31512"/>
    <cellStyle name="Normal 2 4 23 4" xfId="31513"/>
    <cellStyle name="Normal 2 4 23 4 2" xfId="31514"/>
    <cellStyle name="Normal 2 4 23 4 3" xfId="31515"/>
    <cellStyle name="Normal 2 4 23 4 4" xfId="31516"/>
    <cellStyle name="Normal 2 4 23 4 5" xfId="31517"/>
    <cellStyle name="Normal 2 4 23 5" xfId="31518"/>
    <cellStyle name="Normal 2 4 23 5 2" xfId="31519"/>
    <cellStyle name="Normal 2 4 23 5 3" xfId="31520"/>
    <cellStyle name="Normal 2 4 23 5 4" xfId="31521"/>
    <cellStyle name="Normal 2 4 23 5 5" xfId="31522"/>
    <cellStyle name="Normal 2 4 23 6" xfId="31523"/>
    <cellStyle name="Normal 2 4 23 6 2" xfId="31524"/>
    <cellStyle name="Normal 2 4 23 6 3" xfId="31525"/>
    <cellStyle name="Normal 2 4 23 6 4" xfId="31526"/>
    <cellStyle name="Normal 2 4 23 6 5" xfId="31527"/>
    <cellStyle name="Normal 2 4 23 7" xfId="31528"/>
    <cellStyle name="Normal 2 4 23 7 2" xfId="31529"/>
    <cellStyle name="Normal 2 4 23 7 3" xfId="31530"/>
    <cellStyle name="Normal 2 4 23 7 4" xfId="31531"/>
    <cellStyle name="Normal 2 4 23 7 5" xfId="31532"/>
    <cellStyle name="Normal 2 4 23 8" xfId="31533"/>
    <cellStyle name="Normal 2 4 23 8 2" xfId="31534"/>
    <cellStyle name="Normal 2 4 23 8 3" xfId="31535"/>
    <cellStyle name="Normal 2 4 23 8 4" xfId="31536"/>
    <cellStyle name="Normal 2 4 23 8 5" xfId="31537"/>
    <cellStyle name="Normal 2 4 23 9" xfId="31538"/>
    <cellStyle name="Normal 2 4 24" xfId="31539"/>
    <cellStyle name="Normal 2 4 24 10" xfId="31540"/>
    <cellStyle name="Normal 2 4 24 11" xfId="31541"/>
    <cellStyle name="Normal 2 4 24 12" xfId="31542"/>
    <cellStyle name="Normal 2 4 24 13" xfId="31543"/>
    <cellStyle name="Normal 2 4 24 14" xfId="31544"/>
    <cellStyle name="Normal 2 4 24 2" xfId="31545"/>
    <cellStyle name="Normal 2 4 24 2 2" xfId="31546"/>
    <cellStyle name="Normal 2 4 24 2 3" xfId="31547"/>
    <cellStyle name="Normal 2 4 24 2 4" xfId="31548"/>
    <cellStyle name="Normal 2 4 24 2 5" xfId="31549"/>
    <cellStyle name="Normal 2 4 24 3" xfId="31550"/>
    <cellStyle name="Normal 2 4 24 3 2" xfId="31551"/>
    <cellStyle name="Normal 2 4 24 3 3" xfId="31552"/>
    <cellStyle name="Normal 2 4 24 3 4" xfId="31553"/>
    <cellStyle name="Normal 2 4 24 3 5" xfId="31554"/>
    <cellStyle name="Normal 2 4 24 4" xfId="31555"/>
    <cellStyle name="Normal 2 4 24 4 2" xfId="31556"/>
    <cellStyle name="Normal 2 4 24 4 3" xfId="31557"/>
    <cellStyle name="Normal 2 4 24 4 4" xfId="31558"/>
    <cellStyle name="Normal 2 4 24 4 5" xfId="31559"/>
    <cellStyle name="Normal 2 4 24 5" xfId="31560"/>
    <cellStyle name="Normal 2 4 24 5 2" xfId="31561"/>
    <cellStyle name="Normal 2 4 24 5 3" xfId="31562"/>
    <cellStyle name="Normal 2 4 24 5 4" xfId="31563"/>
    <cellStyle name="Normal 2 4 24 5 5" xfId="31564"/>
    <cellStyle name="Normal 2 4 24 6" xfId="31565"/>
    <cellStyle name="Normal 2 4 24 6 2" xfId="31566"/>
    <cellStyle name="Normal 2 4 24 6 3" xfId="31567"/>
    <cellStyle name="Normal 2 4 24 6 4" xfId="31568"/>
    <cellStyle name="Normal 2 4 24 6 5" xfId="31569"/>
    <cellStyle name="Normal 2 4 24 7" xfId="31570"/>
    <cellStyle name="Normal 2 4 24 7 2" xfId="31571"/>
    <cellStyle name="Normal 2 4 24 7 3" xfId="31572"/>
    <cellStyle name="Normal 2 4 24 7 4" xfId="31573"/>
    <cellStyle name="Normal 2 4 24 7 5" xfId="31574"/>
    <cellStyle name="Normal 2 4 24 8" xfId="31575"/>
    <cellStyle name="Normal 2 4 24 8 2" xfId="31576"/>
    <cellStyle name="Normal 2 4 24 8 3" xfId="31577"/>
    <cellStyle name="Normal 2 4 24 8 4" xfId="31578"/>
    <cellStyle name="Normal 2 4 24 8 5" xfId="31579"/>
    <cellStyle name="Normal 2 4 24 9" xfId="31580"/>
    <cellStyle name="Normal 2 4 25" xfId="31581"/>
    <cellStyle name="Normal 2 4 25 10" xfId="31582"/>
    <cellStyle name="Normal 2 4 25 11" xfId="31583"/>
    <cellStyle name="Normal 2 4 25 12" xfId="31584"/>
    <cellStyle name="Normal 2 4 25 13" xfId="31585"/>
    <cellStyle name="Normal 2 4 25 14" xfId="31586"/>
    <cellStyle name="Normal 2 4 25 2" xfId="31587"/>
    <cellStyle name="Normal 2 4 25 2 2" xfId="31588"/>
    <cellStyle name="Normal 2 4 25 2 3" xfId="31589"/>
    <cellStyle name="Normal 2 4 25 2 4" xfId="31590"/>
    <cellStyle name="Normal 2 4 25 2 5" xfId="31591"/>
    <cellStyle name="Normal 2 4 25 3" xfId="31592"/>
    <cellStyle name="Normal 2 4 25 3 2" xfId="31593"/>
    <cellStyle name="Normal 2 4 25 3 3" xfId="31594"/>
    <cellStyle name="Normal 2 4 25 3 4" xfId="31595"/>
    <cellStyle name="Normal 2 4 25 3 5" xfId="31596"/>
    <cellStyle name="Normal 2 4 25 4" xfId="31597"/>
    <cellStyle name="Normal 2 4 25 4 2" xfId="31598"/>
    <cellStyle name="Normal 2 4 25 4 3" xfId="31599"/>
    <cellStyle name="Normal 2 4 25 4 4" xfId="31600"/>
    <cellStyle name="Normal 2 4 25 4 5" xfId="31601"/>
    <cellStyle name="Normal 2 4 25 5" xfId="31602"/>
    <cellStyle name="Normal 2 4 25 5 2" xfId="31603"/>
    <cellStyle name="Normal 2 4 25 5 3" xfId="31604"/>
    <cellStyle name="Normal 2 4 25 5 4" xfId="31605"/>
    <cellStyle name="Normal 2 4 25 5 5" xfId="31606"/>
    <cellStyle name="Normal 2 4 25 6" xfId="31607"/>
    <cellStyle name="Normal 2 4 25 6 2" xfId="31608"/>
    <cellStyle name="Normal 2 4 25 6 3" xfId="31609"/>
    <cellStyle name="Normal 2 4 25 6 4" xfId="31610"/>
    <cellStyle name="Normal 2 4 25 6 5" xfId="31611"/>
    <cellStyle name="Normal 2 4 25 7" xfId="31612"/>
    <cellStyle name="Normal 2 4 25 7 2" xfId="31613"/>
    <cellStyle name="Normal 2 4 25 7 3" xfId="31614"/>
    <cellStyle name="Normal 2 4 25 7 4" xfId="31615"/>
    <cellStyle name="Normal 2 4 25 7 5" xfId="31616"/>
    <cellStyle name="Normal 2 4 25 8" xfId="31617"/>
    <cellStyle name="Normal 2 4 25 8 2" xfId="31618"/>
    <cellStyle name="Normal 2 4 25 8 3" xfId="31619"/>
    <cellStyle name="Normal 2 4 25 8 4" xfId="31620"/>
    <cellStyle name="Normal 2 4 25 8 5" xfId="31621"/>
    <cellStyle name="Normal 2 4 25 9" xfId="31622"/>
    <cellStyle name="Normal 2 4 26" xfId="31623"/>
    <cellStyle name="Normal 2 4 26 10" xfId="31624"/>
    <cellStyle name="Normal 2 4 26 11" xfId="31625"/>
    <cellStyle name="Normal 2 4 26 12" xfId="31626"/>
    <cellStyle name="Normal 2 4 26 13" xfId="31627"/>
    <cellStyle name="Normal 2 4 26 14" xfId="31628"/>
    <cellStyle name="Normal 2 4 26 2" xfId="31629"/>
    <cellStyle name="Normal 2 4 26 2 2" xfId="31630"/>
    <cellStyle name="Normal 2 4 26 2 3" xfId="31631"/>
    <cellStyle name="Normal 2 4 26 2 4" xfId="31632"/>
    <cellStyle name="Normal 2 4 26 2 5" xfId="31633"/>
    <cellStyle name="Normal 2 4 26 3" xfId="31634"/>
    <cellStyle name="Normal 2 4 26 3 2" xfId="31635"/>
    <cellStyle name="Normal 2 4 26 3 3" xfId="31636"/>
    <cellStyle name="Normal 2 4 26 3 4" xfId="31637"/>
    <cellStyle name="Normal 2 4 26 3 5" xfId="31638"/>
    <cellStyle name="Normal 2 4 26 4" xfId="31639"/>
    <cellStyle name="Normal 2 4 26 4 2" xfId="31640"/>
    <cellStyle name="Normal 2 4 26 4 3" xfId="31641"/>
    <cellStyle name="Normal 2 4 26 4 4" xfId="31642"/>
    <cellStyle name="Normal 2 4 26 4 5" xfId="31643"/>
    <cellStyle name="Normal 2 4 26 5" xfId="31644"/>
    <cellStyle name="Normal 2 4 26 5 2" xfId="31645"/>
    <cellStyle name="Normal 2 4 26 5 3" xfId="31646"/>
    <cellStyle name="Normal 2 4 26 5 4" xfId="31647"/>
    <cellStyle name="Normal 2 4 26 5 5" xfId="31648"/>
    <cellStyle name="Normal 2 4 26 6" xfId="31649"/>
    <cellStyle name="Normal 2 4 26 6 2" xfId="31650"/>
    <cellStyle name="Normal 2 4 26 6 3" xfId="31651"/>
    <cellStyle name="Normal 2 4 26 6 4" xfId="31652"/>
    <cellStyle name="Normal 2 4 26 6 5" xfId="31653"/>
    <cellStyle name="Normal 2 4 26 7" xfId="31654"/>
    <cellStyle name="Normal 2 4 26 7 2" xfId="31655"/>
    <cellStyle name="Normal 2 4 26 7 3" xfId="31656"/>
    <cellStyle name="Normal 2 4 26 7 4" xfId="31657"/>
    <cellStyle name="Normal 2 4 26 7 5" xfId="31658"/>
    <cellStyle name="Normal 2 4 26 8" xfId="31659"/>
    <cellStyle name="Normal 2 4 26 8 2" xfId="31660"/>
    <cellStyle name="Normal 2 4 26 8 3" xfId="31661"/>
    <cellStyle name="Normal 2 4 26 8 4" xfId="31662"/>
    <cellStyle name="Normal 2 4 26 8 5" xfId="31663"/>
    <cellStyle name="Normal 2 4 26 9" xfId="31664"/>
    <cellStyle name="Normal 2 4 27" xfId="31665"/>
    <cellStyle name="Normal 2 4 27 10" xfId="31666"/>
    <cellStyle name="Normal 2 4 27 11" xfId="31667"/>
    <cellStyle name="Normal 2 4 27 12" xfId="31668"/>
    <cellStyle name="Normal 2 4 27 13" xfId="31669"/>
    <cellStyle name="Normal 2 4 27 2" xfId="31670"/>
    <cellStyle name="Normal 2 4 27 2 2" xfId="31671"/>
    <cellStyle name="Normal 2 4 27 2 3" xfId="31672"/>
    <cellStyle name="Normal 2 4 27 2 4" xfId="31673"/>
    <cellStyle name="Normal 2 4 27 2 5" xfId="31674"/>
    <cellStyle name="Normal 2 4 27 3" xfId="31675"/>
    <cellStyle name="Normal 2 4 27 3 2" xfId="31676"/>
    <cellStyle name="Normal 2 4 27 3 3" xfId="31677"/>
    <cellStyle name="Normal 2 4 27 3 4" xfId="31678"/>
    <cellStyle name="Normal 2 4 27 3 5" xfId="31679"/>
    <cellStyle name="Normal 2 4 27 4" xfId="31680"/>
    <cellStyle name="Normal 2 4 27 4 2" xfId="31681"/>
    <cellStyle name="Normal 2 4 27 4 3" xfId="31682"/>
    <cellStyle name="Normal 2 4 27 4 4" xfId="31683"/>
    <cellStyle name="Normal 2 4 27 4 5" xfId="31684"/>
    <cellStyle name="Normal 2 4 27 5" xfId="31685"/>
    <cellStyle name="Normal 2 4 27 5 2" xfId="31686"/>
    <cellStyle name="Normal 2 4 27 5 3" xfId="31687"/>
    <cellStyle name="Normal 2 4 27 5 4" xfId="31688"/>
    <cellStyle name="Normal 2 4 27 5 5" xfId="31689"/>
    <cellStyle name="Normal 2 4 27 6" xfId="31690"/>
    <cellStyle name="Normal 2 4 27 6 2" xfId="31691"/>
    <cellStyle name="Normal 2 4 27 6 3" xfId="31692"/>
    <cellStyle name="Normal 2 4 27 6 4" xfId="31693"/>
    <cellStyle name="Normal 2 4 27 6 5" xfId="31694"/>
    <cellStyle name="Normal 2 4 27 7" xfId="31695"/>
    <cellStyle name="Normal 2 4 27 7 2" xfId="31696"/>
    <cellStyle name="Normal 2 4 27 7 3" xfId="31697"/>
    <cellStyle name="Normal 2 4 27 7 4" xfId="31698"/>
    <cellStyle name="Normal 2 4 27 7 5" xfId="31699"/>
    <cellStyle name="Normal 2 4 27 8" xfId="31700"/>
    <cellStyle name="Normal 2 4 27 8 2" xfId="31701"/>
    <cellStyle name="Normal 2 4 27 8 3" xfId="31702"/>
    <cellStyle name="Normal 2 4 27 8 4" xfId="31703"/>
    <cellStyle name="Normal 2 4 27 8 5" xfId="31704"/>
    <cellStyle name="Normal 2 4 27 9" xfId="31705"/>
    <cellStyle name="Normal 2 4 28" xfId="31706"/>
    <cellStyle name="Normal 2 4 28 10" xfId="31707"/>
    <cellStyle name="Normal 2 4 28 11" xfId="31708"/>
    <cellStyle name="Normal 2 4 28 12" xfId="31709"/>
    <cellStyle name="Normal 2 4 28 13" xfId="31710"/>
    <cellStyle name="Normal 2 4 28 2" xfId="31711"/>
    <cellStyle name="Normal 2 4 28 2 2" xfId="31712"/>
    <cellStyle name="Normal 2 4 28 2 3" xfId="31713"/>
    <cellStyle name="Normal 2 4 28 2 4" xfId="31714"/>
    <cellStyle name="Normal 2 4 28 2 5" xfId="31715"/>
    <cellStyle name="Normal 2 4 28 3" xfId="31716"/>
    <cellStyle name="Normal 2 4 28 3 2" xfId="31717"/>
    <cellStyle name="Normal 2 4 28 3 3" xfId="31718"/>
    <cellStyle name="Normal 2 4 28 3 4" xfId="31719"/>
    <cellStyle name="Normal 2 4 28 3 5" xfId="31720"/>
    <cellStyle name="Normal 2 4 28 4" xfId="31721"/>
    <cellStyle name="Normal 2 4 28 4 2" xfId="31722"/>
    <cellStyle name="Normal 2 4 28 4 3" xfId="31723"/>
    <cellStyle name="Normal 2 4 28 4 4" xfId="31724"/>
    <cellStyle name="Normal 2 4 28 4 5" xfId="31725"/>
    <cellStyle name="Normal 2 4 28 5" xfId="31726"/>
    <cellStyle name="Normal 2 4 28 5 2" xfId="31727"/>
    <cellStyle name="Normal 2 4 28 5 3" xfId="31728"/>
    <cellStyle name="Normal 2 4 28 5 4" xfId="31729"/>
    <cellStyle name="Normal 2 4 28 5 5" xfId="31730"/>
    <cellStyle name="Normal 2 4 28 6" xfId="31731"/>
    <cellStyle name="Normal 2 4 28 6 2" xfId="31732"/>
    <cellStyle name="Normal 2 4 28 6 3" xfId="31733"/>
    <cellStyle name="Normal 2 4 28 6 4" xfId="31734"/>
    <cellStyle name="Normal 2 4 28 6 5" xfId="31735"/>
    <cellStyle name="Normal 2 4 28 7" xfId="31736"/>
    <cellStyle name="Normal 2 4 28 7 2" xfId="31737"/>
    <cellStyle name="Normal 2 4 28 7 3" xfId="31738"/>
    <cellStyle name="Normal 2 4 28 7 4" xfId="31739"/>
    <cellStyle name="Normal 2 4 28 7 5" xfId="31740"/>
    <cellStyle name="Normal 2 4 28 8" xfId="31741"/>
    <cellStyle name="Normal 2 4 28 8 2" xfId="31742"/>
    <cellStyle name="Normal 2 4 28 8 3" xfId="31743"/>
    <cellStyle name="Normal 2 4 28 8 4" xfId="31744"/>
    <cellStyle name="Normal 2 4 28 8 5" xfId="31745"/>
    <cellStyle name="Normal 2 4 28 9" xfId="31746"/>
    <cellStyle name="Normal 2 4 29" xfId="31747"/>
    <cellStyle name="Normal 2 4 29 10" xfId="31748"/>
    <cellStyle name="Normal 2 4 29 11" xfId="31749"/>
    <cellStyle name="Normal 2 4 29 12" xfId="31750"/>
    <cellStyle name="Normal 2 4 29 13" xfId="31751"/>
    <cellStyle name="Normal 2 4 29 2" xfId="31752"/>
    <cellStyle name="Normal 2 4 29 2 2" xfId="31753"/>
    <cellStyle name="Normal 2 4 29 2 3" xfId="31754"/>
    <cellStyle name="Normal 2 4 29 2 4" xfId="31755"/>
    <cellStyle name="Normal 2 4 29 2 5" xfId="31756"/>
    <cellStyle name="Normal 2 4 29 3" xfId="31757"/>
    <cellStyle name="Normal 2 4 29 3 2" xfId="31758"/>
    <cellStyle name="Normal 2 4 29 3 3" xfId="31759"/>
    <cellStyle name="Normal 2 4 29 3 4" xfId="31760"/>
    <cellStyle name="Normal 2 4 29 3 5" xfId="31761"/>
    <cellStyle name="Normal 2 4 29 4" xfId="31762"/>
    <cellStyle name="Normal 2 4 29 4 2" xfId="31763"/>
    <cellStyle name="Normal 2 4 29 4 3" xfId="31764"/>
    <cellStyle name="Normal 2 4 29 4 4" xfId="31765"/>
    <cellStyle name="Normal 2 4 29 4 5" xfId="31766"/>
    <cellStyle name="Normal 2 4 29 5" xfId="31767"/>
    <cellStyle name="Normal 2 4 29 5 2" xfId="31768"/>
    <cellStyle name="Normal 2 4 29 5 3" xfId="31769"/>
    <cellStyle name="Normal 2 4 29 5 4" xfId="31770"/>
    <cellStyle name="Normal 2 4 29 5 5" xfId="31771"/>
    <cellStyle name="Normal 2 4 29 6" xfId="31772"/>
    <cellStyle name="Normal 2 4 29 6 2" xfId="31773"/>
    <cellStyle name="Normal 2 4 29 6 3" xfId="31774"/>
    <cellStyle name="Normal 2 4 29 6 4" xfId="31775"/>
    <cellStyle name="Normal 2 4 29 6 5" xfId="31776"/>
    <cellStyle name="Normal 2 4 29 7" xfId="31777"/>
    <cellStyle name="Normal 2 4 29 7 2" xfId="31778"/>
    <cellStyle name="Normal 2 4 29 7 3" xfId="31779"/>
    <cellStyle name="Normal 2 4 29 7 4" xfId="31780"/>
    <cellStyle name="Normal 2 4 29 7 5" xfId="31781"/>
    <cellStyle name="Normal 2 4 29 8" xfId="31782"/>
    <cellStyle name="Normal 2 4 29 8 2" xfId="31783"/>
    <cellStyle name="Normal 2 4 29 8 3" xfId="31784"/>
    <cellStyle name="Normal 2 4 29 8 4" xfId="31785"/>
    <cellStyle name="Normal 2 4 29 8 5" xfId="31786"/>
    <cellStyle name="Normal 2 4 29 9" xfId="31787"/>
    <cellStyle name="Normal 2 4 3" xfId="31788"/>
    <cellStyle name="Normal 2 4 3 10" xfId="31789"/>
    <cellStyle name="Normal 2 4 3 10 10" xfId="31790"/>
    <cellStyle name="Normal 2 4 3 10 11" xfId="31791"/>
    <cellStyle name="Normal 2 4 3 10 12" xfId="31792"/>
    <cellStyle name="Normal 2 4 3 10 13" xfId="31793"/>
    <cellStyle name="Normal 2 4 3 10 14" xfId="31794"/>
    <cellStyle name="Normal 2 4 3 10 2" xfId="31795"/>
    <cellStyle name="Normal 2 4 3 10 2 2" xfId="31796"/>
    <cellStyle name="Normal 2 4 3 10 2 3" xfId="31797"/>
    <cellStyle name="Normal 2 4 3 10 2 4" xfId="31798"/>
    <cellStyle name="Normal 2 4 3 10 2 5" xfId="31799"/>
    <cellStyle name="Normal 2 4 3 10 3" xfId="31800"/>
    <cellStyle name="Normal 2 4 3 10 3 2" xfId="31801"/>
    <cellStyle name="Normal 2 4 3 10 3 3" xfId="31802"/>
    <cellStyle name="Normal 2 4 3 10 3 4" xfId="31803"/>
    <cellStyle name="Normal 2 4 3 10 3 5" xfId="31804"/>
    <cellStyle name="Normal 2 4 3 10 4" xfId="31805"/>
    <cellStyle name="Normal 2 4 3 10 4 2" xfId="31806"/>
    <cellStyle name="Normal 2 4 3 10 4 3" xfId="31807"/>
    <cellStyle name="Normal 2 4 3 10 4 4" xfId="31808"/>
    <cellStyle name="Normal 2 4 3 10 4 5" xfId="31809"/>
    <cellStyle name="Normal 2 4 3 10 5" xfId="31810"/>
    <cellStyle name="Normal 2 4 3 10 5 2" xfId="31811"/>
    <cellStyle name="Normal 2 4 3 10 5 3" xfId="31812"/>
    <cellStyle name="Normal 2 4 3 10 5 4" xfId="31813"/>
    <cellStyle name="Normal 2 4 3 10 5 5" xfId="31814"/>
    <cellStyle name="Normal 2 4 3 10 6" xfId="31815"/>
    <cellStyle name="Normal 2 4 3 10 6 2" xfId="31816"/>
    <cellStyle name="Normal 2 4 3 10 6 3" xfId="31817"/>
    <cellStyle name="Normal 2 4 3 10 6 4" xfId="31818"/>
    <cellStyle name="Normal 2 4 3 10 6 5" xfId="31819"/>
    <cellStyle name="Normal 2 4 3 10 7" xfId="31820"/>
    <cellStyle name="Normal 2 4 3 10 7 2" xfId="31821"/>
    <cellStyle name="Normal 2 4 3 10 7 3" xfId="31822"/>
    <cellStyle name="Normal 2 4 3 10 7 4" xfId="31823"/>
    <cellStyle name="Normal 2 4 3 10 7 5" xfId="31824"/>
    <cellStyle name="Normal 2 4 3 10 8" xfId="31825"/>
    <cellStyle name="Normal 2 4 3 10 8 2" xfId="31826"/>
    <cellStyle name="Normal 2 4 3 10 8 3" xfId="31827"/>
    <cellStyle name="Normal 2 4 3 10 8 4" xfId="31828"/>
    <cellStyle name="Normal 2 4 3 10 8 5" xfId="31829"/>
    <cellStyle name="Normal 2 4 3 10 9" xfId="31830"/>
    <cellStyle name="Normal 2 4 3 11" xfId="31831"/>
    <cellStyle name="Normal 2 4 3 11 10" xfId="31832"/>
    <cellStyle name="Normal 2 4 3 11 11" xfId="31833"/>
    <cellStyle name="Normal 2 4 3 11 12" xfId="31834"/>
    <cellStyle name="Normal 2 4 3 11 13" xfId="31835"/>
    <cellStyle name="Normal 2 4 3 11 14" xfId="31836"/>
    <cellStyle name="Normal 2 4 3 11 2" xfId="31837"/>
    <cellStyle name="Normal 2 4 3 11 2 2" xfId="31838"/>
    <cellStyle name="Normal 2 4 3 11 2 3" xfId="31839"/>
    <cellStyle name="Normal 2 4 3 11 2 4" xfId="31840"/>
    <cellStyle name="Normal 2 4 3 11 2 5" xfId="31841"/>
    <cellStyle name="Normal 2 4 3 11 3" xfId="31842"/>
    <cellStyle name="Normal 2 4 3 11 3 2" xfId="31843"/>
    <cellStyle name="Normal 2 4 3 11 3 3" xfId="31844"/>
    <cellStyle name="Normal 2 4 3 11 3 4" xfId="31845"/>
    <cellStyle name="Normal 2 4 3 11 3 5" xfId="31846"/>
    <cellStyle name="Normal 2 4 3 11 4" xfId="31847"/>
    <cellStyle name="Normal 2 4 3 11 4 2" xfId="31848"/>
    <cellStyle name="Normal 2 4 3 11 4 3" xfId="31849"/>
    <cellStyle name="Normal 2 4 3 11 4 4" xfId="31850"/>
    <cellStyle name="Normal 2 4 3 11 4 5" xfId="31851"/>
    <cellStyle name="Normal 2 4 3 11 5" xfId="31852"/>
    <cellStyle name="Normal 2 4 3 11 5 2" xfId="31853"/>
    <cellStyle name="Normal 2 4 3 11 5 3" xfId="31854"/>
    <cellStyle name="Normal 2 4 3 11 5 4" xfId="31855"/>
    <cellStyle name="Normal 2 4 3 11 5 5" xfId="31856"/>
    <cellStyle name="Normal 2 4 3 11 6" xfId="31857"/>
    <cellStyle name="Normal 2 4 3 11 6 2" xfId="31858"/>
    <cellStyle name="Normal 2 4 3 11 6 3" xfId="31859"/>
    <cellStyle name="Normal 2 4 3 11 6 4" xfId="31860"/>
    <cellStyle name="Normal 2 4 3 11 6 5" xfId="31861"/>
    <cellStyle name="Normal 2 4 3 11 7" xfId="31862"/>
    <cellStyle name="Normal 2 4 3 11 7 2" xfId="31863"/>
    <cellStyle name="Normal 2 4 3 11 7 3" xfId="31864"/>
    <cellStyle name="Normal 2 4 3 11 7 4" xfId="31865"/>
    <cellStyle name="Normal 2 4 3 11 7 5" xfId="31866"/>
    <cellStyle name="Normal 2 4 3 11 8" xfId="31867"/>
    <cellStyle name="Normal 2 4 3 11 8 2" xfId="31868"/>
    <cellStyle name="Normal 2 4 3 11 8 3" xfId="31869"/>
    <cellStyle name="Normal 2 4 3 11 8 4" xfId="31870"/>
    <cellStyle name="Normal 2 4 3 11 8 5" xfId="31871"/>
    <cellStyle name="Normal 2 4 3 11 9" xfId="31872"/>
    <cellStyle name="Normal 2 4 3 12" xfId="31873"/>
    <cellStyle name="Normal 2 4 3 12 10" xfId="31874"/>
    <cellStyle name="Normal 2 4 3 12 11" xfId="31875"/>
    <cellStyle name="Normal 2 4 3 12 12" xfId="31876"/>
    <cellStyle name="Normal 2 4 3 12 13" xfId="31877"/>
    <cellStyle name="Normal 2 4 3 12 14" xfId="31878"/>
    <cellStyle name="Normal 2 4 3 12 2" xfId="31879"/>
    <cellStyle name="Normal 2 4 3 12 2 2" xfId="31880"/>
    <cellStyle name="Normal 2 4 3 12 2 3" xfId="31881"/>
    <cellStyle name="Normal 2 4 3 12 2 4" xfId="31882"/>
    <cellStyle name="Normal 2 4 3 12 2 5" xfId="31883"/>
    <cellStyle name="Normal 2 4 3 12 3" xfId="31884"/>
    <cellStyle name="Normal 2 4 3 12 3 2" xfId="31885"/>
    <cellStyle name="Normal 2 4 3 12 3 3" xfId="31886"/>
    <cellStyle name="Normal 2 4 3 12 3 4" xfId="31887"/>
    <cellStyle name="Normal 2 4 3 12 3 5" xfId="31888"/>
    <cellStyle name="Normal 2 4 3 12 4" xfId="31889"/>
    <cellStyle name="Normal 2 4 3 12 4 2" xfId="31890"/>
    <cellStyle name="Normal 2 4 3 12 4 3" xfId="31891"/>
    <cellStyle name="Normal 2 4 3 12 4 4" xfId="31892"/>
    <cellStyle name="Normal 2 4 3 12 4 5" xfId="31893"/>
    <cellStyle name="Normal 2 4 3 12 5" xfId="31894"/>
    <cellStyle name="Normal 2 4 3 12 5 2" xfId="31895"/>
    <cellStyle name="Normal 2 4 3 12 5 3" xfId="31896"/>
    <cellStyle name="Normal 2 4 3 12 5 4" xfId="31897"/>
    <cellStyle name="Normal 2 4 3 12 5 5" xfId="31898"/>
    <cellStyle name="Normal 2 4 3 12 6" xfId="31899"/>
    <cellStyle name="Normal 2 4 3 12 6 2" xfId="31900"/>
    <cellStyle name="Normal 2 4 3 12 6 3" xfId="31901"/>
    <cellStyle name="Normal 2 4 3 12 6 4" xfId="31902"/>
    <cellStyle name="Normal 2 4 3 12 6 5" xfId="31903"/>
    <cellStyle name="Normal 2 4 3 12 7" xfId="31904"/>
    <cellStyle name="Normal 2 4 3 12 7 2" xfId="31905"/>
    <cellStyle name="Normal 2 4 3 12 7 3" xfId="31906"/>
    <cellStyle name="Normal 2 4 3 12 7 4" xfId="31907"/>
    <cellStyle name="Normal 2 4 3 12 7 5" xfId="31908"/>
    <cellStyle name="Normal 2 4 3 12 8" xfId="31909"/>
    <cellStyle name="Normal 2 4 3 12 8 2" xfId="31910"/>
    <cellStyle name="Normal 2 4 3 12 8 3" xfId="31911"/>
    <cellStyle name="Normal 2 4 3 12 8 4" xfId="31912"/>
    <cellStyle name="Normal 2 4 3 12 8 5" xfId="31913"/>
    <cellStyle name="Normal 2 4 3 12 9" xfId="31914"/>
    <cellStyle name="Normal 2 4 3 13" xfId="31915"/>
    <cellStyle name="Normal 2 4 3 13 10" xfId="31916"/>
    <cellStyle name="Normal 2 4 3 13 11" xfId="31917"/>
    <cellStyle name="Normal 2 4 3 13 12" xfId="31918"/>
    <cellStyle name="Normal 2 4 3 13 13" xfId="31919"/>
    <cellStyle name="Normal 2 4 3 13 14" xfId="31920"/>
    <cellStyle name="Normal 2 4 3 13 2" xfId="31921"/>
    <cellStyle name="Normal 2 4 3 13 2 2" xfId="31922"/>
    <cellStyle name="Normal 2 4 3 13 2 3" xfId="31923"/>
    <cellStyle name="Normal 2 4 3 13 2 4" xfId="31924"/>
    <cellStyle name="Normal 2 4 3 13 2 5" xfId="31925"/>
    <cellStyle name="Normal 2 4 3 13 3" xfId="31926"/>
    <cellStyle name="Normal 2 4 3 13 3 2" xfId="31927"/>
    <cellStyle name="Normal 2 4 3 13 3 3" xfId="31928"/>
    <cellStyle name="Normal 2 4 3 13 3 4" xfId="31929"/>
    <cellStyle name="Normal 2 4 3 13 3 5" xfId="31930"/>
    <cellStyle name="Normal 2 4 3 13 4" xfId="31931"/>
    <cellStyle name="Normal 2 4 3 13 4 2" xfId="31932"/>
    <cellStyle name="Normal 2 4 3 13 4 3" xfId="31933"/>
    <cellStyle name="Normal 2 4 3 13 4 4" xfId="31934"/>
    <cellStyle name="Normal 2 4 3 13 4 5" xfId="31935"/>
    <cellStyle name="Normal 2 4 3 13 5" xfId="31936"/>
    <cellStyle name="Normal 2 4 3 13 5 2" xfId="31937"/>
    <cellStyle name="Normal 2 4 3 13 5 3" xfId="31938"/>
    <cellStyle name="Normal 2 4 3 13 5 4" xfId="31939"/>
    <cellStyle name="Normal 2 4 3 13 5 5" xfId="31940"/>
    <cellStyle name="Normal 2 4 3 13 6" xfId="31941"/>
    <cellStyle name="Normal 2 4 3 13 6 2" xfId="31942"/>
    <cellStyle name="Normal 2 4 3 13 6 3" xfId="31943"/>
    <cellStyle name="Normal 2 4 3 13 6 4" xfId="31944"/>
    <cellStyle name="Normal 2 4 3 13 6 5" xfId="31945"/>
    <cellStyle name="Normal 2 4 3 13 7" xfId="31946"/>
    <cellStyle name="Normal 2 4 3 13 7 2" xfId="31947"/>
    <cellStyle name="Normal 2 4 3 13 7 3" xfId="31948"/>
    <cellStyle name="Normal 2 4 3 13 7 4" xfId="31949"/>
    <cellStyle name="Normal 2 4 3 13 7 5" xfId="31950"/>
    <cellStyle name="Normal 2 4 3 13 8" xfId="31951"/>
    <cellStyle name="Normal 2 4 3 13 8 2" xfId="31952"/>
    <cellStyle name="Normal 2 4 3 13 8 3" xfId="31953"/>
    <cellStyle name="Normal 2 4 3 13 8 4" xfId="31954"/>
    <cellStyle name="Normal 2 4 3 13 8 5" xfId="31955"/>
    <cellStyle name="Normal 2 4 3 13 9" xfId="31956"/>
    <cellStyle name="Normal 2 4 3 14" xfId="31957"/>
    <cellStyle name="Normal 2 4 3 14 10" xfId="31958"/>
    <cellStyle name="Normal 2 4 3 14 11" xfId="31959"/>
    <cellStyle name="Normal 2 4 3 14 12" xfId="31960"/>
    <cellStyle name="Normal 2 4 3 14 13" xfId="31961"/>
    <cellStyle name="Normal 2 4 3 14 14" xfId="31962"/>
    <cellStyle name="Normal 2 4 3 14 2" xfId="31963"/>
    <cellStyle name="Normal 2 4 3 14 2 2" xfId="31964"/>
    <cellStyle name="Normal 2 4 3 14 2 3" xfId="31965"/>
    <cellStyle name="Normal 2 4 3 14 2 4" xfId="31966"/>
    <cellStyle name="Normal 2 4 3 14 2 5" xfId="31967"/>
    <cellStyle name="Normal 2 4 3 14 3" xfId="31968"/>
    <cellStyle name="Normal 2 4 3 14 3 2" xfId="31969"/>
    <cellStyle name="Normal 2 4 3 14 3 3" xfId="31970"/>
    <cellStyle name="Normal 2 4 3 14 3 4" xfId="31971"/>
    <cellStyle name="Normal 2 4 3 14 3 5" xfId="31972"/>
    <cellStyle name="Normal 2 4 3 14 4" xfId="31973"/>
    <cellStyle name="Normal 2 4 3 14 4 2" xfId="31974"/>
    <cellStyle name="Normal 2 4 3 14 4 3" xfId="31975"/>
    <cellStyle name="Normal 2 4 3 14 4 4" xfId="31976"/>
    <cellStyle name="Normal 2 4 3 14 4 5" xfId="31977"/>
    <cellStyle name="Normal 2 4 3 14 5" xfId="31978"/>
    <cellStyle name="Normal 2 4 3 14 5 2" xfId="31979"/>
    <cellStyle name="Normal 2 4 3 14 5 3" xfId="31980"/>
    <cellStyle name="Normal 2 4 3 14 5 4" xfId="31981"/>
    <cellStyle name="Normal 2 4 3 14 5 5" xfId="31982"/>
    <cellStyle name="Normal 2 4 3 14 6" xfId="31983"/>
    <cellStyle name="Normal 2 4 3 14 6 2" xfId="31984"/>
    <cellStyle name="Normal 2 4 3 14 6 3" xfId="31985"/>
    <cellStyle name="Normal 2 4 3 14 6 4" xfId="31986"/>
    <cellStyle name="Normal 2 4 3 14 6 5" xfId="31987"/>
    <cellStyle name="Normal 2 4 3 14 7" xfId="31988"/>
    <cellStyle name="Normal 2 4 3 14 7 2" xfId="31989"/>
    <cellStyle name="Normal 2 4 3 14 7 3" xfId="31990"/>
    <cellStyle name="Normal 2 4 3 14 7 4" xfId="31991"/>
    <cellStyle name="Normal 2 4 3 14 7 5" xfId="31992"/>
    <cellStyle name="Normal 2 4 3 14 8" xfId="31993"/>
    <cellStyle name="Normal 2 4 3 14 8 2" xfId="31994"/>
    <cellStyle name="Normal 2 4 3 14 8 3" xfId="31995"/>
    <cellStyle name="Normal 2 4 3 14 8 4" xfId="31996"/>
    <cellStyle name="Normal 2 4 3 14 8 5" xfId="31997"/>
    <cellStyle name="Normal 2 4 3 14 9" xfId="31998"/>
    <cellStyle name="Normal 2 4 3 15" xfId="31999"/>
    <cellStyle name="Normal 2 4 3 15 10" xfId="32000"/>
    <cellStyle name="Normal 2 4 3 15 11" xfId="32001"/>
    <cellStyle name="Normal 2 4 3 15 12" xfId="32002"/>
    <cellStyle name="Normal 2 4 3 15 13" xfId="32003"/>
    <cellStyle name="Normal 2 4 3 15 14" xfId="32004"/>
    <cellStyle name="Normal 2 4 3 15 2" xfId="32005"/>
    <cellStyle name="Normal 2 4 3 15 2 2" xfId="32006"/>
    <cellStyle name="Normal 2 4 3 15 2 3" xfId="32007"/>
    <cellStyle name="Normal 2 4 3 15 2 4" xfId="32008"/>
    <cellStyle name="Normal 2 4 3 15 2 5" xfId="32009"/>
    <cellStyle name="Normal 2 4 3 15 3" xfId="32010"/>
    <cellStyle name="Normal 2 4 3 15 3 2" xfId="32011"/>
    <cellStyle name="Normal 2 4 3 15 3 3" xfId="32012"/>
    <cellStyle name="Normal 2 4 3 15 3 4" xfId="32013"/>
    <cellStyle name="Normal 2 4 3 15 3 5" xfId="32014"/>
    <cellStyle name="Normal 2 4 3 15 4" xfId="32015"/>
    <cellStyle name="Normal 2 4 3 15 4 2" xfId="32016"/>
    <cellStyle name="Normal 2 4 3 15 4 3" xfId="32017"/>
    <cellStyle name="Normal 2 4 3 15 4 4" xfId="32018"/>
    <cellStyle name="Normal 2 4 3 15 4 5" xfId="32019"/>
    <cellStyle name="Normal 2 4 3 15 5" xfId="32020"/>
    <cellStyle name="Normal 2 4 3 15 5 2" xfId="32021"/>
    <cellStyle name="Normal 2 4 3 15 5 3" xfId="32022"/>
    <cellStyle name="Normal 2 4 3 15 5 4" xfId="32023"/>
    <cellStyle name="Normal 2 4 3 15 5 5" xfId="32024"/>
    <cellStyle name="Normal 2 4 3 15 6" xfId="32025"/>
    <cellStyle name="Normal 2 4 3 15 6 2" xfId="32026"/>
    <cellStyle name="Normal 2 4 3 15 6 3" xfId="32027"/>
    <cellStyle name="Normal 2 4 3 15 6 4" xfId="32028"/>
    <cellStyle name="Normal 2 4 3 15 6 5" xfId="32029"/>
    <cellStyle name="Normal 2 4 3 15 7" xfId="32030"/>
    <cellStyle name="Normal 2 4 3 15 7 2" xfId="32031"/>
    <cellStyle name="Normal 2 4 3 15 7 3" xfId="32032"/>
    <cellStyle name="Normal 2 4 3 15 7 4" xfId="32033"/>
    <cellStyle name="Normal 2 4 3 15 7 5" xfId="32034"/>
    <cellStyle name="Normal 2 4 3 15 8" xfId="32035"/>
    <cellStyle name="Normal 2 4 3 15 8 2" xfId="32036"/>
    <cellStyle name="Normal 2 4 3 15 8 3" xfId="32037"/>
    <cellStyle name="Normal 2 4 3 15 8 4" xfId="32038"/>
    <cellStyle name="Normal 2 4 3 15 8 5" xfId="32039"/>
    <cellStyle name="Normal 2 4 3 15 9" xfId="32040"/>
    <cellStyle name="Normal 2 4 3 16" xfId="32041"/>
    <cellStyle name="Normal 2 4 3 16 10" xfId="32042"/>
    <cellStyle name="Normal 2 4 3 16 11" xfId="32043"/>
    <cellStyle name="Normal 2 4 3 16 12" xfId="32044"/>
    <cellStyle name="Normal 2 4 3 16 13" xfId="32045"/>
    <cellStyle name="Normal 2 4 3 16 14" xfId="32046"/>
    <cellStyle name="Normal 2 4 3 16 2" xfId="32047"/>
    <cellStyle name="Normal 2 4 3 16 2 2" xfId="32048"/>
    <cellStyle name="Normal 2 4 3 16 2 3" xfId="32049"/>
    <cellStyle name="Normal 2 4 3 16 2 4" xfId="32050"/>
    <cellStyle name="Normal 2 4 3 16 2 5" xfId="32051"/>
    <cellStyle name="Normal 2 4 3 16 3" xfId="32052"/>
    <cellStyle name="Normal 2 4 3 16 3 2" xfId="32053"/>
    <cellStyle name="Normal 2 4 3 16 3 3" xfId="32054"/>
    <cellStyle name="Normal 2 4 3 16 3 4" xfId="32055"/>
    <cellStyle name="Normal 2 4 3 16 3 5" xfId="32056"/>
    <cellStyle name="Normal 2 4 3 16 4" xfId="32057"/>
    <cellStyle name="Normal 2 4 3 16 4 2" xfId="32058"/>
    <cellStyle name="Normal 2 4 3 16 4 3" xfId="32059"/>
    <cellStyle name="Normal 2 4 3 16 4 4" xfId="32060"/>
    <cellStyle name="Normal 2 4 3 16 4 5" xfId="32061"/>
    <cellStyle name="Normal 2 4 3 16 5" xfId="32062"/>
    <cellStyle name="Normal 2 4 3 16 5 2" xfId="32063"/>
    <cellStyle name="Normal 2 4 3 16 5 3" xfId="32064"/>
    <cellStyle name="Normal 2 4 3 16 5 4" xfId="32065"/>
    <cellStyle name="Normal 2 4 3 16 5 5" xfId="32066"/>
    <cellStyle name="Normal 2 4 3 16 6" xfId="32067"/>
    <cellStyle name="Normal 2 4 3 16 6 2" xfId="32068"/>
    <cellStyle name="Normal 2 4 3 16 6 3" xfId="32069"/>
    <cellStyle name="Normal 2 4 3 16 6 4" xfId="32070"/>
    <cellStyle name="Normal 2 4 3 16 6 5" xfId="32071"/>
    <cellStyle name="Normal 2 4 3 16 7" xfId="32072"/>
    <cellStyle name="Normal 2 4 3 16 7 2" xfId="32073"/>
    <cellStyle name="Normal 2 4 3 16 7 3" xfId="32074"/>
    <cellStyle name="Normal 2 4 3 16 7 4" xfId="32075"/>
    <cellStyle name="Normal 2 4 3 16 7 5" xfId="32076"/>
    <cellStyle name="Normal 2 4 3 16 8" xfId="32077"/>
    <cellStyle name="Normal 2 4 3 16 8 2" xfId="32078"/>
    <cellStyle name="Normal 2 4 3 16 8 3" xfId="32079"/>
    <cellStyle name="Normal 2 4 3 16 8 4" xfId="32080"/>
    <cellStyle name="Normal 2 4 3 16 8 5" xfId="32081"/>
    <cellStyle name="Normal 2 4 3 16 9" xfId="32082"/>
    <cellStyle name="Normal 2 4 3 17" xfId="32083"/>
    <cellStyle name="Normal 2 4 3 17 10" xfId="32084"/>
    <cellStyle name="Normal 2 4 3 17 11" xfId="32085"/>
    <cellStyle name="Normal 2 4 3 17 12" xfId="32086"/>
    <cellStyle name="Normal 2 4 3 17 13" xfId="32087"/>
    <cellStyle name="Normal 2 4 3 17 14" xfId="32088"/>
    <cellStyle name="Normal 2 4 3 17 2" xfId="32089"/>
    <cellStyle name="Normal 2 4 3 17 2 2" xfId="32090"/>
    <cellStyle name="Normal 2 4 3 17 2 3" xfId="32091"/>
    <cellStyle name="Normal 2 4 3 17 2 4" xfId="32092"/>
    <cellStyle name="Normal 2 4 3 17 2 5" xfId="32093"/>
    <cellStyle name="Normal 2 4 3 17 3" xfId="32094"/>
    <cellStyle name="Normal 2 4 3 17 3 2" xfId="32095"/>
    <cellStyle name="Normal 2 4 3 17 3 3" xfId="32096"/>
    <cellStyle name="Normal 2 4 3 17 3 4" xfId="32097"/>
    <cellStyle name="Normal 2 4 3 17 3 5" xfId="32098"/>
    <cellStyle name="Normal 2 4 3 17 4" xfId="32099"/>
    <cellStyle name="Normal 2 4 3 17 4 2" xfId="32100"/>
    <cellStyle name="Normal 2 4 3 17 4 3" xfId="32101"/>
    <cellStyle name="Normal 2 4 3 17 4 4" xfId="32102"/>
    <cellStyle name="Normal 2 4 3 17 4 5" xfId="32103"/>
    <cellStyle name="Normal 2 4 3 17 5" xfId="32104"/>
    <cellStyle name="Normal 2 4 3 17 5 2" xfId="32105"/>
    <cellStyle name="Normal 2 4 3 17 5 3" xfId="32106"/>
    <cellStyle name="Normal 2 4 3 17 5 4" xfId="32107"/>
    <cellStyle name="Normal 2 4 3 17 5 5" xfId="32108"/>
    <cellStyle name="Normal 2 4 3 17 6" xfId="32109"/>
    <cellStyle name="Normal 2 4 3 17 6 2" xfId="32110"/>
    <cellStyle name="Normal 2 4 3 17 6 3" xfId="32111"/>
    <cellStyle name="Normal 2 4 3 17 6 4" xfId="32112"/>
    <cellStyle name="Normal 2 4 3 17 6 5" xfId="32113"/>
    <cellStyle name="Normal 2 4 3 17 7" xfId="32114"/>
    <cellStyle name="Normal 2 4 3 17 7 2" xfId="32115"/>
    <cellStyle name="Normal 2 4 3 17 7 3" xfId="32116"/>
    <cellStyle name="Normal 2 4 3 17 7 4" xfId="32117"/>
    <cellStyle name="Normal 2 4 3 17 7 5" xfId="32118"/>
    <cellStyle name="Normal 2 4 3 17 8" xfId="32119"/>
    <cellStyle name="Normal 2 4 3 17 8 2" xfId="32120"/>
    <cellStyle name="Normal 2 4 3 17 8 3" xfId="32121"/>
    <cellStyle name="Normal 2 4 3 17 8 4" xfId="32122"/>
    <cellStyle name="Normal 2 4 3 17 8 5" xfId="32123"/>
    <cellStyle name="Normal 2 4 3 17 9" xfId="32124"/>
    <cellStyle name="Normal 2 4 3 18" xfId="32125"/>
    <cellStyle name="Normal 2 4 3 18 10" xfId="32126"/>
    <cellStyle name="Normal 2 4 3 18 11" xfId="32127"/>
    <cellStyle name="Normal 2 4 3 18 12" xfId="32128"/>
    <cellStyle name="Normal 2 4 3 18 13" xfId="32129"/>
    <cellStyle name="Normal 2 4 3 18 14" xfId="32130"/>
    <cellStyle name="Normal 2 4 3 18 2" xfId="32131"/>
    <cellStyle name="Normal 2 4 3 18 2 2" xfId="32132"/>
    <cellStyle name="Normal 2 4 3 18 2 3" xfId="32133"/>
    <cellStyle name="Normal 2 4 3 18 2 4" xfId="32134"/>
    <cellStyle name="Normal 2 4 3 18 2 5" xfId="32135"/>
    <cellStyle name="Normal 2 4 3 18 3" xfId="32136"/>
    <cellStyle name="Normal 2 4 3 18 3 2" xfId="32137"/>
    <cellStyle name="Normal 2 4 3 18 3 3" xfId="32138"/>
    <cellStyle name="Normal 2 4 3 18 3 4" xfId="32139"/>
    <cellStyle name="Normal 2 4 3 18 3 5" xfId="32140"/>
    <cellStyle name="Normal 2 4 3 18 4" xfId="32141"/>
    <cellStyle name="Normal 2 4 3 18 4 2" xfId="32142"/>
    <cellStyle name="Normal 2 4 3 18 4 3" xfId="32143"/>
    <cellStyle name="Normal 2 4 3 18 4 4" xfId="32144"/>
    <cellStyle name="Normal 2 4 3 18 4 5" xfId="32145"/>
    <cellStyle name="Normal 2 4 3 18 5" xfId="32146"/>
    <cellStyle name="Normal 2 4 3 18 5 2" xfId="32147"/>
    <cellStyle name="Normal 2 4 3 18 5 3" xfId="32148"/>
    <cellStyle name="Normal 2 4 3 18 5 4" xfId="32149"/>
    <cellStyle name="Normal 2 4 3 18 5 5" xfId="32150"/>
    <cellStyle name="Normal 2 4 3 18 6" xfId="32151"/>
    <cellStyle name="Normal 2 4 3 18 6 2" xfId="32152"/>
    <cellStyle name="Normal 2 4 3 18 6 3" xfId="32153"/>
    <cellStyle name="Normal 2 4 3 18 6 4" xfId="32154"/>
    <cellStyle name="Normal 2 4 3 18 6 5" xfId="32155"/>
    <cellStyle name="Normal 2 4 3 18 7" xfId="32156"/>
    <cellStyle name="Normal 2 4 3 18 7 2" xfId="32157"/>
    <cellStyle name="Normal 2 4 3 18 7 3" xfId="32158"/>
    <cellStyle name="Normal 2 4 3 18 7 4" xfId="32159"/>
    <cellStyle name="Normal 2 4 3 18 7 5" xfId="32160"/>
    <cellStyle name="Normal 2 4 3 18 8" xfId="32161"/>
    <cellStyle name="Normal 2 4 3 18 8 2" xfId="32162"/>
    <cellStyle name="Normal 2 4 3 18 8 3" xfId="32163"/>
    <cellStyle name="Normal 2 4 3 18 8 4" xfId="32164"/>
    <cellStyle name="Normal 2 4 3 18 8 5" xfId="32165"/>
    <cellStyle name="Normal 2 4 3 18 9" xfId="32166"/>
    <cellStyle name="Normal 2 4 3 19" xfId="32167"/>
    <cellStyle name="Normal 2 4 3 19 10" xfId="32168"/>
    <cellStyle name="Normal 2 4 3 19 11" xfId="32169"/>
    <cellStyle name="Normal 2 4 3 19 12" xfId="32170"/>
    <cellStyle name="Normal 2 4 3 19 13" xfId="32171"/>
    <cellStyle name="Normal 2 4 3 19 14" xfId="32172"/>
    <cellStyle name="Normal 2 4 3 19 2" xfId="32173"/>
    <cellStyle name="Normal 2 4 3 19 2 2" xfId="32174"/>
    <cellStyle name="Normal 2 4 3 19 2 3" xfId="32175"/>
    <cellStyle name="Normal 2 4 3 19 2 4" xfId="32176"/>
    <cellStyle name="Normal 2 4 3 19 2 5" xfId="32177"/>
    <cellStyle name="Normal 2 4 3 19 3" xfId="32178"/>
    <cellStyle name="Normal 2 4 3 19 3 2" xfId="32179"/>
    <cellStyle name="Normal 2 4 3 19 3 3" xfId="32180"/>
    <cellStyle name="Normal 2 4 3 19 3 4" xfId="32181"/>
    <cellStyle name="Normal 2 4 3 19 3 5" xfId="32182"/>
    <cellStyle name="Normal 2 4 3 19 4" xfId="32183"/>
    <cellStyle name="Normal 2 4 3 19 4 2" xfId="32184"/>
    <cellStyle name="Normal 2 4 3 19 4 3" xfId="32185"/>
    <cellStyle name="Normal 2 4 3 19 4 4" xfId="32186"/>
    <cellStyle name="Normal 2 4 3 19 4 5" xfId="32187"/>
    <cellStyle name="Normal 2 4 3 19 5" xfId="32188"/>
    <cellStyle name="Normal 2 4 3 19 5 2" xfId="32189"/>
    <cellStyle name="Normal 2 4 3 19 5 3" xfId="32190"/>
    <cellStyle name="Normal 2 4 3 19 5 4" xfId="32191"/>
    <cellStyle name="Normal 2 4 3 19 5 5" xfId="32192"/>
    <cellStyle name="Normal 2 4 3 19 6" xfId="32193"/>
    <cellStyle name="Normal 2 4 3 19 6 2" xfId="32194"/>
    <cellStyle name="Normal 2 4 3 19 6 3" xfId="32195"/>
    <cellStyle name="Normal 2 4 3 19 6 4" xfId="32196"/>
    <cellStyle name="Normal 2 4 3 19 6 5" xfId="32197"/>
    <cellStyle name="Normal 2 4 3 19 7" xfId="32198"/>
    <cellStyle name="Normal 2 4 3 19 7 2" xfId="32199"/>
    <cellStyle name="Normal 2 4 3 19 7 3" xfId="32200"/>
    <cellStyle name="Normal 2 4 3 19 7 4" xfId="32201"/>
    <cellStyle name="Normal 2 4 3 19 7 5" xfId="32202"/>
    <cellStyle name="Normal 2 4 3 19 8" xfId="32203"/>
    <cellStyle name="Normal 2 4 3 19 8 2" xfId="32204"/>
    <cellStyle name="Normal 2 4 3 19 8 3" xfId="32205"/>
    <cellStyle name="Normal 2 4 3 19 8 4" xfId="32206"/>
    <cellStyle name="Normal 2 4 3 19 8 5" xfId="32207"/>
    <cellStyle name="Normal 2 4 3 19 9" xfId="32208"/>
    <cellStyle name="Normal 2 4 3 2" xfId="32209"/>
    <cellStyle name="Normal 2 4 3 2 10" xfId="32210"/>
    <cellStyle name="Normal 2 4 3 2 11" xfId="32211"/>
    <cellStyle name="Normal 2 4 3 2 12" xfId="32212"/>
    <cellStyle name="Normal 2 4 3 2 13" xfId="32213"/>
    <cellStyle name="Normal 2 4 3 2 14" xfId="32214"/>
    <cellStyle name="Normal 2 4 3 2 2" xfId="32215"/>
    <cellStyle name="Normal 2 4 3 2 2 2" xfId="32216"/>
    <cellStyle name="Normal 2 4 3 2 2 3" xfId="32217"/>
    <cellStyle name="Normal 2 4 3 2 2 4" xfId="32218"/>
    <cellStyle name="Normal 2 4 3 2 2 5" xfId="32219"/>
    <cellStyle name="Normal 2 4 3 2 3" xfId="32220"/>
    <cellStyle name="Normal 2 4 3 2 3 2" xfId="32221"/>
    <cellStyle name="Normal 2 4 3 2 3 3" xfId="32222"/>
    <cellStyle name="Normal 2 4 3 2 3 4" xfId="32223"/>
    <cellStyle name="Normal 2 4 3 2 3 5" xfId="32224"/>
    <cellStyle name="Normal 2 4 3 2 4" xfId="32225"/>
    <cellStyle name="Normal 2 4 3 2 4 2" xfId="32226"/>
    <cellStyle name="Normal 2 4 3 2 4 3" xfId="32227"/>
    <cellStyle name="Normal 2 4 3 2 4 4" xfId="32228"/>
    <cellStyle name="Normal 2 4 3 2 4 5" xfId="32229"/>
    <cellStyle name="Normal 2 4 3 2 5" xfId="32230"/>
    <cellStyle name="Normal 2 4 3 2 5 2" xfId="32231"/>
    <cellStyle name="Normal 2 4 3 2 5 3" xfId="32232"/>
    <cellStyle name="Normal 2 4 3 2 5 4" xfId="32233"/>
    <cellStyle name="Normal 2 4 3 2 5 5" xfId="32234"/>
    <cellStyle name="Normal 2 4 3 2 6" xfId="32235"/>
    <cellStyle name="Normal 2 4 3 2 6 2" xfId="32236"/>
    <cellStyle name="Normal 2 4 3 2 6 3" xfId="32237"/>
    <cellStyle name="Normal 2 4 3 2 6 4" xfId="32238"/>
    <cellStyle name="Normal 2 4 3 2 6 5" xfId="32239"/>
    <cellStyle name="Normal 2 4 3 2 7" xfId="32240"/>
    <cellStyle name="Normal 2 4 3 2 7 2" xfId="32241"/>
    <cellStyle name="Normal 2 4 3 2 7 3" xfId="32242"/>
    <cellStyle name="Normal 2 4 3 2 7 4" xfId="32243"/>
    <cellStyle name="Normal 2 4 3 2 7 5" xfId="32244"/>
    <cellStyle name="Normal 2 4 3 2 8" xfId="32245"/>
    <cellStyle name="Normal 2 4 3 2 8 2" xfId="32246"/>
    <cellStyle name="Normal 2 4 3 2 8 3" xfId="32247"/>
    <cellStyle name="Normal 2 4 3 2 8 4" xfId="32248"/>
    <cellStyle name="Normal 2 4 3 2 8 5" xfId="32249"/>
    <cellStyle name="Normal 2 4 3 2 9" xfId="32250"/>
    <cellStyle name="Normal 2 4 3 20" xfId="32251"/>
    <cellStyle name="Normal 2 4 3 20 10" xfId="32252"/>
    <cellStyle name="Normal 2 4 3 20 11" xfId="32253"/>
    <cellStyle name="Normal 2 4 3 20 12" xfId="32254"/>
    <cellStyle name="Normal 2 4 3 20 13" xfId="32255"/>
    <cellStyle name="Normal 2 4 3 20 2" xfId="32256"/>
    <cellStyle name="Normal 2 4 3 20 2 2" xfId="32257"/>
    <cellStyle name="Normal 2 4 3 20 2 3" xfId="32258"/>
    <cellStyle name="Normal 2 4 3 20 2 4" xfId="32259"/>
    <cellStyle name="Normal 2 4 3 20 2 5" xfId="32260"/>
    <cellStyle name="Normal 2 4 3 20 3" xfId="32261"/>
    <cellStyle name="Normal 2 4 3 20 3 2" xfId="32262"/>
    <cellStyle name="Normal 2 4 3 20 3 3" xfId="32263"/>
    <cellStyle name="Normal 2 4 3 20 3 4" xfId="32264"/>
    <cellStyle name="Normal 2 4 3 20 3 5" xfId="32265"/>
    <cellStyle name="Normal 2 4 3 20 4" xfId="32266"/>
    <cellStyle name="Normal 2 4 3 20 4 2" xfId="32267"/>
    <cellStyle name="Normal 2 4 3 20 4 3" xfId="32268"/>
    <cellStyle name="Normal 2 4 3 20 4 4" xfId="32269"/>
    <cellStyle name="Normal 2 4 3 20 4 5" xfId="32270"/>
    <cellStyle name="Normal 2 4 3 20 5" xfId="32271"/>
    <cellStyle name="Normal 2 4 3 20 5 2" xfId="32272"/>
    <cellStyle name="Normal 2 4 3 20 5 3" xfId="32273"/>
    <cellStyle name="Normal 2 4 3 20 5 4" xfId="32274"/>
    <cellStyle name="Normal 2 4 3 20 5 5" xfId="32275"/>
    <cellStyle name="Normal 2 4 3 20 6" xfId="32276"/>
    <cellStyle name="Normal 2 4 3 20 6 2" xfId="32277"/>
    <cellStyle name="Normal 2 4 3 20 6 3" xfId="32278"/>
    <cellStyle name="Normal 2 4 3 20 6 4" xfId="32279"/>
    <cellStyle name="Normal 2 4 3 20 6 5" xfId="32280"/>
    <cellStyle name="Normal 2 4 3 20 7" xfId="32281"/>
    <cellStyle name="Normal 2 4 3 20 7 2" xfId="32282"/>
    <cellStyle name="Normal 2 4 3 20 7 3" xfId="32283"/>
    <cellStyle name="Normal 2 4 3 20 7 4" xfId="32284"/>
    <cellStyle name="Normal 2 4 3 20 7 5" xfId="32285"/>
    <cellStyle name="Normal 2 4 3 20 8" xfId="32286"/>
    <cellStyle name="Normal 2 4 3 20 8 2" xfId="32287"/>
    <cellStyle name="Normal 2 4 3 20 8 3" xfId="32288"/>
    <cellStyle name="Normal 2 4 3 20 8 4" xfId="32289"/>
    <cellStyle name="Normal 2 4 3 20 8 5" xfId="32290"/>
    <cellStyle name="Normal 2 4 3 20 9" xfId="32291"/>
    <cellStyle name="Normal 2 4 3 21" xfId="32292"/>
    <cellStyle name="Normal 2 4 3 21 10" xfId="32293"/>
    <cellStyle name="Normal 2 4 3 21 11" xfId="32294"/>
    <cellStyle name="Normal 2 4 3 21 12" xfId="32295"/>
    <cellStyle name="Normal 2 4 3 21 13" xfId="32296"/>
    <cellStyle name="Normal 2 4 3 21 2" xfId="32297"/>
    <cellStyle name="Normal 2 4 3 21 2 2" xfId="32298"/>
    <cellStyle name="Normal 2 4 3 21 2 3" xfId="32299"/>
    <cellStyle name="Normal 2 4 3 21 2 4" xfId="32300"/>
    <cellStyle name="Normal 2 4 3 21 2 5" xfId="32301"/>
    <cellStyle name="Normal 2 4 3 21 3" xfId="32302"/>
    <cellStyle name="Normal 2 4 3 21 3 2" xfId="32303"/>
    <cellStyle name="Normal 2 4 3 21 3 3" xfId="32304"/>
    <cellStyle name="Normal 2 4 3 21 3 4" xfId="32305"/>
    <cellStyle name="Normal 2 4 3 21 3 5" xfId="32306"/>
    <cellStyle name="Normal 2 4 3 21 4" xfId="32307"/>
    <cellStyle name="Normal 2 4 3 21 4 2" xfId="32308"/>
    <cellStyle name="Normal 2 4 3 21 4 3" xfId="32309"/>
    <cellStyle name="Normal 2 4 3 21 4 4" xfId="32310"/>
    <cellStyle name="Normal 2 4 3 21 4 5" xfId="32311"/>
    <cellStyle name="Normal 2 4 3 21 5" xfId="32312"/>
    <cellStyle name="Normal 2 4 3 21 5 2" xfId="32313"/>
    <cellStyle name="Normal 2 4 3 21 5 3" xfId="32314"/>
    <cellStyle name="Normal 2 4 3 21 5 4" xfId="32315"/>
    <cellStyle name="Normal 2 4 3 21 5 5" xfId="32316"/>
    <cellStyle name="Normal 2 4 3 21 6" xfId="32317"/>
    <cellStyle name="Normal 2 4 3 21 6 2" xfId="32318"/>
    <cellStyle name="Normal 2 4 3 21 6 3" xfId="32319"/>
    <cellStyle name="Normal 2 4 3 21 6 4" xfId="32320"/>
    <cellStyle name="Normal 2 4 3 21 6 5" xfId="32321"/>
    <cellStyle name="Normal 2 4 3 21 7" xfId="32322"/>
    <cellStyle name="Normal 2 4 3 21 7 2" xfId="32323"/>
    <cellStyle name="Normal 2 4 3 21 7 3" xfId="32324"/>
    <cellStyle name="Normal 2 4 3 21 7 4" xfId="32325"/>
    <cellStyle name="Normal 2 4 3 21 7 5" xfId="32326"/>
    <cellStyle name="Normal 2 4 3 21 8" xfId="32327"/>
    <cellStyle name="Normal 2 4 3 21 8 2" xfId="32328"/>
    <cellStyle name="Normal 2 4 3 21 8 3" xfId="32329"/>
    <cellStyle name="Normal 2 4 3 21 8 4" xfId="32330"/>
    <cellStyle name="Normal 2 4 3 21 8 5" xfId="32331"/>
    <cellStyle name="Normal 2 4 3 21 9" xfId="32332"/>
    <cellStyle name="Normal 2 4 3 22" xfId="32333"/>
    <cellStyle name="Normal 2 4 3 22 10" xfId="32334"/>
    <cellStyle name="Normal 2 4 3 22 11" xfId="32335"/>
    <cellStyle name="Normal 2 4 3 22 12" xfId="32336"/>
    <cellStyle name="Normal 2 4 3 22 13" xfId="32337"/>
    <cellStyle name="Normal 2 4 3 22 2" xfId="32338"/>
    <cellStyle name="Normal 2 4 3 22 2 2" xfId="32339"/>
    <cellStyle name="Normal 2 4 3 22 2 3" xfId="32340"/>
    <cellStyle name="Normal 2 4 3 22 2 4" xfId="32341"/>
    <cellStyle name="Normal 2 4 3 22 2 5" xfId="32342"/>
    <cellStyle name="Normal 2 4 3 22 3" xfId="32343"/>
    <cellStyle name="Normal 2 4 3 22 3 2" xfId="32344"/>
    <cellStyle name="Normal 2 4 3 22 3 3" xfId="32345"/>
    <cellStyle name="Normal 2 4 3 22 3 4" xfId="32346"/>
    <cellStyle name="Normal 2 4 3 22 3 5" xfId="32347"/>
    <cellStyle name="Normal 2 4 3 22 4" xfId="32348"/>
    <cellStyle name="Normal 2 4 3 22 4 2" xfId="32349"/>
    <cellStyle name="Normal 2 4 3 22 4 3" xfId="32350"/>
    <cellStyle name="Normal 2 4 3 22 4 4" xfId="32351"/>
    <cellStyle name="Normal 2 4 3 22 4 5" xfId="32352"/>
    <cellStyle name="Normal 2 4 3 22 5" xfId="32353"/>
    <cellStyle name="Normal 2 4 3 22 5 2" xfId="32354"/>
    <cellStyle name="Normal 2 4 3 22 5 3" xfId="32355"/>
    <cellStyle name="Normal 2 4 3 22 5 4" xfId="32356"/>
    <cellStyle name="Normal 2 4 3 22 5 5" xfId="32357"/>
    <cellStyle name="Normal 2 4 3 22 6" xfId="32358"/>
    <cellStyle name="Normal 2 4 3 22 6 2" xfId="32359"/>
    <cellStyle name="Normal 2 4 3 22 6 3" xfId="32360"/>
    <cellStyle name="Normal 2 4 3 22 6 4" xfId="32361"/>
    <cellStyle name="Normal 2 4 3 22 6 5" xfId="32362"/>
    <cellStyle name="Normal 2 4 3 22 7" xfId="32363"/>
    <cellStyle name="Normal 2 4 3 22 7 2" xfId="32364"/>
    <cellStyle name="Normal 2 4 3 22 7 3" xfId="32365"/>
    <cellStyle name="Normal 2 4 3 22 7 4" xfId="32366"/>
    <cellStyle name="Normal 2 4 3 22 7 5" xfId="32367"/>
    <cellStyle name="Normal 2 4 3 22 8" xfId="32368"/>
    <cellStyle name="Normal 2 4 3 22 8 2" xfId="32369"/>
    <cellStyle name="Normal 2 4 3 22 8 3" xfId="32370"/>
    <cellStyle name="Normal 2 4 3 22 8 4" xfId="32371"/>
    <cellStyle name="Normal 2 4 3 22 8 5" xfId="32372"/>
    <cellStyle name="Normal 2 4 3 22 9" xfId="32373"/>
    <cellStyle name="Normal 2 4 3 23" xfId="32374"/>
    <cellStyle name="Normal 2 4 3 23 10" xfId="32375"/>
    <cellStyle name="Normal 2 4 3 23 11" xfId="32376"/>
    <cellStyle name="Normal 2 4 3 23 12" xfId="32377"/>
    <cellStyle name="Normal 2 4 3 23 13" xfId="32378"/>
    <cellStyle name="Normal 2 4 3 23 2" xfId="32379"/>
    <cellStyle name="Normal 2 4 3 23 2 2" xfId="32380"/>
    <cellStyle name="Normal 2 4 3 23 2 3" xfId="32381"/>
    <cellStyle name="Normal 2 4 3 23 2 4" xfId="32382"/>
    <cellStyle name="Normal 2 4 3 23 2 5" xfId="32383"/>
    <cellStyle name="Normal 2 4 3 23 3" xfId="32384"/>
    <cellStyle name="Normal 2 4 3 23 3 2" xfId="32385"/>
    <cellStyle name="Normal 2 4 3 23 3 3" xfId="32386"/>
    <cellStyle name="Normal 2 4 3 23 3 4" xfId="32387"/>
    <cellStyle name="Normal 2 4 3 23 3 5" xfId="32388"/>
    <cellStyle name="Normal 2 4 3 23 4" xfId="32389"/>
    <cellStyle name="Normal 2 4 3 23 4 2" xfId="32390"/>
    <cellStyle name="Normal 2 4 3 23 4 3" xfId="32391"/>
    <cellStyle name="Normal 2 4 3 23 4 4" xfId="32392"/>
    <cellStyle name="Normal 2 4 3 23 4 5" xfId="32393"/>
    <cellStyle name="Normal 2 4 3 23 5" xfId="32394"/>
    <cellStyle name="Normal 2 4 3 23 5 2" xfId="32395"/>
    <cellStyle name="Normal 2 4 3 23 5 3" xfId="32396"/>
    <cellStyle name="Normal 2 4 3 23 5 4" xfId="32397"/>
    <cellStyle name="Normal 2 4 3 23 5 5" xfId="32398"/>
    <cellStyle name="Normal 2 4 3 23 6" xfId="32399"/>
    <cellStyle name="Normal 2 4 3 23 6 2" xfId="32400"/>
    <cellStyle name="Normal 2 4 3 23 6 3" xfId="32401"/>
    <cellStyle name="Normal 2 4 3 23 6 4" xfId="32402"/>
    <cellStyle name="Normal 2 4 3 23 6 5" xfId="32403"/>
    <cellStyle name="Normal 2 4 3 23 7" xfId="32404"/>
    <cellStyle name="Normal 2 4 3 23 7 2" xfId="32405"/>
    <cellStyle name="Normal 2 4 3 23 7 3" xfId="32406"/>
    <cellStyle name="Normal 2 4 3 23 7 4" xfId="32407"/>
    <cellStyle name="Normal 2 4 3 23 7 5" xfId="32408"/>
    <cellStyle name="Normal 2 4 3 23 8" xfId="32409"/>
    <cellStyle name="Normal 2 4 3 23 8 2" xfId="32410"/>
    <cellStyle name="Normal 2 4 3 23 8 3" xfId="32411"/>
    <cellStyle name="Normal 2 4 3 23 8 4" xfId="32412"/>
    <cellStyle name="Normal 2 4 3 23 8 5" xfId="32413"/>
    <cellStyle name="Normal 2 4 3 23 9" xfId="32414"/>
    <cellStyle name="Normal 2 4 3 24" xfId="32415"/>
    <cellStyle name="Normal 2 4 3 24 10" xfId="32416"/>
    <cellStyle name="Normal 2 4 3 24 11" xfId="32417"/>
    <cellStyle name="Normal 2 4 3 24 12" xfId="32418"/>
    <cellStyle name="Normal 2 4 3 24 13" xfId="32419"/>
    <cellStyle name="Normal 2 4 3 24 2" xfId="32420"/>
    <cellStyle name="Normal 2 4 3 24 2 2" xfId="32421"/>
    <cellStyle name="Normal 2 4 3 24 2 3" xfId="32422"/>
    <cellStyle name="Normal 2 4 3 24 2 4" xfId="32423"/>
    <cellStyle name="Normal 2 4 3 24 2 5" xfId="32424"/>
    <cellStyle name="Normal 2 4 3 24 3" xfId="32425"/>
    <cellStyle name="Normal 2 4 3 24 3 2" xfId="32426"/>
    <cellStyle name="Normal 2 4 3 24 3 3" xfId="32427"/>
    <cellStyle name="Normal 2 4 3 24 3 4" xfId="32428"/>
    <cellStyle name="Normal 2 4 3 24 3 5" xfId="32429"/>
    <cellStyle name="Normal 2 4 3 24 4" xfId="32430"/>
    <cellStyle name="Normal 2 4 3 24 4 2" xfId="32431"/>
    <cellStyle name="Normal 2 4 3 24 4 3" xfId="32432"/>
    <cellStyle name="Normal 2 4 3 24 4 4" xfId="32433"/>
    <cellStyle name="Normal 2 4 3 24 4 5" xfId="32434"/>
    <cellStyle name="Normal 2 4 3 24 5" xfId="32435"/>
    <cellStyle name="Normal 2 4 3 24 5 2" xfId="32436"/>
    <cellStyle name="Normal 2 4 3 24 5 3" xfId="32437"/>
    <cellStyle name="Normal 2 4 3 24 5 4" xfId="32438"/>
    <cellStyle name="Normal 2 4 3 24 5 5" xfId="32439"/>
    <cellStyle name="Normal 2 4 3 24 6" xfId="32440"/>
    <cellStyle name="Normal 2 4 3 24 6 2" xfId="32441"/>
    <cellStyle name="Normal 2 4 3 24 6 3" xfId="32442"/>
    <cellStyle name="Normal 2 4 3 24 6 4" xfId="32443"/>
    <cellStyle name="Normal 2 4 3 24 6 5" xfId="32444"/>
    <cellStyle name="Normal 2 4 3 24 7" xfId="32445"/>
    <cellStyle name="Normal 2 4 3 24 7 2" xfId="32446"/>
    <cellStyle name="Normal 2 4 3 24 7 3" xfId="32447"/>
    <cellStyle name="Normal 2 4 3 24 7 4" xfId="32448"/>
    <cellStyle name="Normal 2 4 3 24 7 5" xfId="32449"/>
    <cellStyle name="Normal 2 4 3 24 8" xfId="32450"/>
    <cellStyle name="Normal 2 4 3 24 8 2" xfId="32451"/>
    <cellStyle name="Normal 2 4 3 24 8 3" xfId="32452"/>
    <cellStyle name="Normal 2 4 3 24 8 4" xfId="32453"/>
    <cellStyle name="Normal 2 4 3 24 8 5" xfId="32454"/>
    <cellStyle name="Normal 2 4 3 24 9" xfId="32455"/>
    <cellStyle name="Normal 2 4 3 25" xfId="32456"/>
    <cellStyle name="Normal 2 4 3 25 10" xfId="32457"/>
    <cellStyle name="Normal 2 4 3 25 11" xfId="32458"/>
    <cellStyle name="Normal 2 4 3 25 12" xfId="32459"/>
    <cellStyle name="Normal 2 4 3 25 13" xfId="32460"/>
    <cellStyle name="Normal 2 4 3 25 2" xfId="32461"/>
    <cellStyle name="Normal 2 4 3 25 2 2" xfId="32462"/>
    <cellStyle name="Normal 2 4 3 25 2 3" xfId="32463"/>
    <cellStyle name="Normal 2 4 3 25 2 4" xfId="32464"/>
    <cellStyle name="Normal 2 4 3 25 2 5" xfId="32465"/>
    <cellStyle name="Normal 2 4 3 25 3" xfId="32466"/>
    <cellStyle name="Normal 2 4 3 25 3 2" xfId="32467"/>
    <cellStyle name="Normal 2 4 3 25 3 3" xfId="32468"/>
    <cellStyle name="Normal 2 4 3 25 3 4" xfId="32469"/>
    <cellStyle name="Normal 2 4 3 25 3 5" xfId="32470"/>
    <cellStyle name="Normal 2 4 3 25 4" xfId="32471"/>
    <cellStyle name="Normal 2 4 3 25 4 2" xfId="32472"/>
    <cellStyle name="Normal 2 4 3 25 4 3" xfId="32473"/>
    <cellStyle name="Normal 2 4 3 25 4 4" xfId="32474"/>
    <cellStyle name="Normal 2 4 3 25 4 5" xfId="32475"/>
    <cellStyle name="Normal 2 4 3 25 5" xfId="32476"/>
    <cellStyle name="Normal 2 4 3 25 5 2" xfId="32477"/>
    <cellStyle name="Normal 2 4 3 25 5 3" xfId="32478"/>
    <cellStyle name="Normal 2 4 3 25 5 4" xfId="32479"/>
    <cellStyle name="Normal 2 4 3 25 5 5" xfId="32480"/>
    <cellStyle name="Normal 2 4 3 25 6" xfId="32481"/>
    <cellStyle name="Normal 2 4 3 25 6 2" xfId="32482"/>
    <cellStyle name="Normal 2 4 3 25 6 3" xfId="32483"/>
    <cellStyle name="Normal 2 4 3 25 6 4" xfId="32484"/>
    <cellStyle name="Normal 2 4 3 25 6 5" xfId="32485"/>
    <cellStyle name="Normal 2 4 3 25 7" xfId="32486"/>
    <cellStyle name="Normal 2 4 3 25 7 2" xfId="32487"/>
    <cellStyle name="Normal 2 4 3 25 7 3" xfId="32488"/>
    <cellStyle name="Normal 2 4 3 25 7 4" xfId="32489"/>
    <cellStyle name="Normal 2 4 3 25 7 5" xfId="32490"/>
    <cellStyle name="Normal 2 4 3 25 8" xfId="32491"/>
    <cellStyle name="Normal 2 4 3 25 8 2" xfId="32492"/>
    <cellStyle name="Normal 2 4 3 25 8 3" xfId="32493"/>
    <cellStyle name="Normal 2 4 3 25 8 4" xfId="32494"/>
    <cellStyle name="Normal 2 4 3 25 8 5" xfId="32495"/>
    <cellStyle name="Normal 2 4 3 25 9" xfId="32496"/>
    <cellStyle name="Normal 2 4 3 26" xfId="32497"/>
    <cellStyle name="Normal 2 4 3 26 10" xfId="32498"/>
    <cellStyle name="Normal 2 4 3 26 11" xfId="32499"/>
    <cellStyle name="Normal 2 4 3 26 12" xfId="32500"/>
    <cellStyle name="Normal 2 4 3 26 13" xfId="32501"/>
    <cellStyle name="Normal 2 4 3 26 2" xfId="32502"/>
    <cellStyle name="Normal 2 4 3 26 2 2" xfId="32503"/>
    <cellStyle name="Normal 2 4 3 26 2 3" xfId="32504"/>
    <cellStyle name="Normal 2 4 3 26 2 4" xfId="32505"/>
    <cellStyle name="Normal 2 4 3 26 2 5" xfId="32506"/>
    <cellStyle name="Normal 2 4 3 26 3" xfId="32507"/>
    <cellStyle name="Normal 2 4 3 26 3 2" xfId="32508"/>
    <cellStyle name="Normal 2 4 3 26 3 3" xfId="32509"/>
    <cellStyle name="Normal 2 4 3 26 3 4" xfId="32510"/>
    <cellStyle name="Normal 2 4 3 26 3 5" xfId="32511"/>
    <cellStyle name="Normal 2 4 3 26 4" xfId="32512"/>
    <cellStyle name="Normal 2 4 3 26 4 2" xfId="32513"/>
    <cellStyle name="Normal 2 4 3 26 4 3" xfId="32514"/>
    <cellStyle name="Normal 2 4 3 26 4 4" xfId="32515"/>
    <cellStyle name="Normal 2 4 3 26 4 5" xfId="32516"/>
    <cellStyle name="Normal 2 4 3 26 5" xfId="32517"/>
    <cellStyle name="Normal 2 4 3 26 5 2" xfId="32518"/>
    <cellStyle name="Normal 2 4 3 26 5 3" xfId="32519"/>
    <cellStyle name="Normal 2 4 3 26 5 4" xfId="32520"/>
    <cellStyle name="Normal 2 4 3 26 5 5" xfId="32521"/>
    <cellStyle name="Normal 2 4 3 26 6" xfId="32522"/>
    <cellStyle name="Normal 2 4 3 26 6 2" xfId="32523"/>
    <cellStyle name="Normal 2 4 3 26 6 3" xfId="32524"/>
    <cellStyle name="Normal 2 4 3 26 6 4" xfId="32525"/>
    <cellStyle name="Normal 2 4 3 26 6 5" xfId="32526"/>
    <cellStyle name="Normal 2 4 3 26 7" xfId="32527"/>
    <cellStyle name="Normal 2 4 3 26 7 2" xfId="32528"/>
    <cellStyle name="Normal 2 4 3 26 7 3" xfId="32529"/>
    <cellStyle name="Normal 2 4 3 26 7 4" xfId="32530"/>
    <cellStyle name="Normal 2 4 3 26 7 5" xfId="32531"/>
    <cellStyle name="Normal 2 4 3 26 8" xfId="32532"/>
    <cellStyle name="Normal 2 4 3 26 8 2" xfId="32533"/>
    <cellStyle name="Normal 2 4 3 26 8 3" xfId="32534"/>
    <cellStyle name="Normal 2 4 3 26 8 4" xfId="32535"/>
    <cellStyle name="Normal 2 4 3 26 8 5" xfId="32536"/>
    <cellStyle name="Normal 2 4 3 26 9" xfId="32537"/>
    <cellStyle name="Normal 2 4 3 27" xfId="32538"/>
    <cellStyle name="Normal 2 4 3 27 10" xfId="32539"/>
    <cellStyle name="Normal 2 4 3 27 11" xfId="32540"/>
    <cellStyle name="Normal 2 4 3 27 12" xfId="32541"/>
    <cellStyle name="Normal 2 4 3 27 13" xfId="32542"/>
    <cellStyle name="Normal 2 4 3 27 2" xfId="32543"/>
    <cellStyle name="Normal 2 4 3 27 2 2" xfId="32544"/>
    <cellStyle name="Normal 2 4 3 27 2 3" xfId="32545"/>
    <cellStyle name="Normal 2 4 3 27 2 4" xfId="32546"/>
    <cellStyle name="Normal 2 4 3 27 2 5" xfId="32547"/>
    <cellStyle name="Normal 2 4 3 27 3" xfId="32548"/>
    <cellStyle name="Normal 2 4 3 27 3 2" xfId="32549"/>
    <cellStyle name="Normal 2 4 3 27 3 3" xfId="32550"/>
    <cellStyle name="Normal 2 4 3 27 3 4" xfId="32551"/>
    <cellStyle name="Normal 2 4 3 27 3 5" xfId="32552"/>
    <cellStyle name="Normal 2 4 3 27 4" xfId="32553"/>
    <cellStyle name="Normal 2 4 3 27 4 2" xfId="32554"/>
    <cellStyle name="Normal 2 4 3 27 4 3" xfId="32555"/>
    <cellStyle name="Normal 2 4 3 27 4 4" xfId="32556"/>
    <cellStyle name="Normal 2 4 3 27 4 5" xfId="32557"/>
    <cellStyle name="Normal 2 4 3 27 5" xfId="32558"/>
    <cellStyle name="Normal 2 4 3 27 5 2" xfId="32559"/>
    <cellStyle name="Normal 2 4 3 27 5 3" xfId="32560"/>
    <cellStyle name="Normal 2 4 3 27 5 4" xfId="32561"/>
    <cellStyle name="Normal 2 4 3 27 5 5" xfId="32562"/>
    <cellStyle name="Normal 2 4 3 27 6" xfId="32563"/>
    <cellStyle name="Normal 2 4 3 27 6 2" xfId="32564"/>
    <cellStyle name="Normal 2 4 3 27 6 3" xfId="32565"/>
    <cellStyle name="Normal 2 4 3 27 6 4" xfId="32566"/>
    <cellStyle name="Normal 2 4 3 27 6 5" xfId="32567"/>
    <cellStyle name="Normal 2 4 3 27 7" xfId="32568"/>
    <cellStyle name="Normal 2 4 3 27 7 2" xfId="32569"/>
    <cellStyle name="Normal 2 4 3 27 7 3" xfId="32570"/>
    <cellStyle name="Normal 2 4 3 27 7 4" xfId="32571"/>
    <cellStyle name="Normal 2 4 3 27 7 5" xfId="32572"/>
    <cellStyle name="Normal 2 4 3 27 8" xfId="32573"/>
    <cellStyle name="Normal 2 4 3 27 8 2" xfId="32574"/>
    <cellStyle name="Normal 2 4 3 27 8 3" xfId="32575"/>
    <cellStyle name="Normal 2 4 3 27 8 4" xfId="32576"/>
    <cellStyle name="Normal 2 4 3 27 8 5" xfId="32577"/>
    <cellStyle name="Normal 2 4 3 27 9" xfId="32578"/>
    <cellStyle name="Normal 2 4 3 28" xfId="32579"/>
    <cellStyle name="Normal 2 4 3 28 10" xfId="32580"/>
    <cellStyle name="Normal 2 4 3 28 11" xfId="32581"/>
    <cellStyle name="Normal 2 4 3 28 12" xfId="32582"/>
    <cellStyle name="Normal 2 4 3 28 13" xfId="32583"/>
    <cellStyle name="Normal 2 4 3 28 2" xfId="32584"/>
    <cellStyle name="Normal 2 4 3 28 2 2" xfId="32585"/>
    <cellStyle name="Normal 2 4 3 28 2 3" xfId="32586"/>
    <cellStyle name="Normal 2 4 3 28 2 4" xfId="32587"/>
    <cellStyle name="Normal 2 4 3 28 2 5" xfId="32588"/>
    <cellStyle name="Normal 2 4 3 28 3" xfId="32589"/>
    <cellStyle name="Normal 2 4 3 28 3 2" xfId="32590"/>
    <cellStyle name="Normal 2 4 3 28 3 3" xfId="32591"/>
    <cellStyle name="Normal 2 4 3 28 3 4" xfId="32592"/>
    <cellStyle name="Normal 2 4 3 28 3 5" xfId="32593"/>
    <cellStyle name="Normal 2 4 3 28 4" xfId="32594"/>
    <cellStyle name="Normal 2 4 3 28 4 2" xfId="32595"/>
    <cellStyle name="Normal 2 4 3 28 4 3" xfId="32596"/>
    <cellStyle name="Normal 2 4 3 28 4 4" xfId="32597"/>
    <cellStyle name="Normal 2 4 3 28 4 5" xfId="32598"/>
    <cellStyle name="Normal 2 4 3 28 5" xfId="32599"/>
    <cellStyle name="Normal 2 4 3 28 5 2" xfId="32600"/>
    <cellStyle name="Normal 2 4 3 28 5 3" xfId="32601"/>
    <cellStyle name="Normal 2 4 3 28 5 4" xfId="32602"/>
    <cellStyle name="Normal 2 4 3 28 5 5" xfId="32603"/>
    <cellStyle name="Normal 2 4 3 28 6" xfId="32604"/>
    <cellStyle name="Normal 2 4 3 28 6 2" xfId="32605"/>
    <cellStyle name="Normal 2 4 3 28 6 3" xfId="32606"/>
    <cellStyle name="Normal 2 4 3 28 6 4" xfId="32607"/>
    <cellStyle name="Normal 2 4 3 28 6 5" xfId="32608"/>
    <cellStyle name="Normal 2 4 3 28 7" xfId="32609"/>
    <cellStyle name="Normal 2 4 3 28 7 2" xfId="32610"/>
    <cellStyle name="Normal 2 4 3 28 7 3" xfId="32611"/>
    <cellStyle name="Normal 2 4 3 28 7 4" xfId="32612"/>
    <cellStyle name="Normal 2 4 3 28 7 5" xfId="32613"/>
    <cellStyle name="Normal 2 4 3 28 8" xfId="32614"/>
    <cellStyle name="Normal 2 4 3 28 8 2" xfId="32615"/>
    <cellStyle name="Normal 2 4 3 28 8 3" xfId="32616"/>
    <cellStyle name="Normal 2 4 3 28 8 4" xfId="32617"/>
    <cellStyle name="Normal 2 4 3 28 8 5" xfId="32618"/>
    <cellStyle name="Normal 2 4 3 28 9" xfId="32619"/>
    <cellStyle name="Normal 2 4 3 29" xfId="32620"/>
    <cellStyle name="Normal 2 4 3 29 10" xfId="32621"/>
    <cellStyle name="Normal 2 4 3 29 11" xfId="32622"/>
    <cellStyle name="Normal 2 4 3 29 12" xfId="32623"/>
    <cellStyle name="Normal 2 4 3 29 13" xfId="32624"/>
    <cellStyle name="Normal 2 4 3 29 2" xfId="32625"/>
    <cellStyle name="Normal 2 4 3 29 2 2" xfId="32626"/>
    <cellStyle name="Normal 2 4 3 29 2 3" xfId="32627"/>
    <cellStyle name="Normal 2 4 3 29 2 4" xfId="32628"/>
    <cellStyle name="Normal 2 4 3 29 2 5" xfId="32629"/>
    <cellStyle name="Normal 2 4 3 29 3" xfId="32630"/>
    <cellStyle name="Normal 2 4 3 29 3 2" xfId="32631"/>
    <cellStyle name="Normal 2 4 3 29 3 3" xfId="32632"/>
    <cellStyle name="Normal 2 4 3 29 3 4" xfId="32633"/>
    <cellStyle name="Normal 2 4 3 29 3 5" xfId="32634"/>
    <cellStyle name="Normal 2 4 3 29 4" xfId="32635"/>
    <cellStyle name="Normal 2 4 3 29 4 2" xfId="32636"/>
    <cellStyle name="Normal 2 4 3 29 4 3" xfId="32637"/>
    <cellStyle name="Normal 2 4 3 29 4 4" xfId="32638"/>
    <cellStyle name="Normal 2 4 3 29 4 5" xfId="32639"/>
    <cellStyle name="Normal 2 4 3 29 5" xfId="32640"/>
    <cellStyle name="Normal 2 4 3 29 5 2" xfId="32641"/>
    <cellStyle name="Normal 2 4 3 29 5 3" xfId="32642"/>
    <cellStyle name="Normal 2 4 3 29 5 4" xfId="32643"/>
    <cellStyle name="Normal 2 4 3 29 5 5" xfId="32644"/>
    <cellStyle name="Normal 2 4 3 29 6" xfId="32645"/>
    <cellStyle name="Normal 2 4 3 29 6 2" xfId="32646"/>
    <cellStyle name="Normal 2 4 3 29 6 3" xfId="32647"/>
    <cellStyle name="Normal 2 4 3 29 6 4" xfId="32648"/>
    <cellStyle name="Normal 2 4 3 29 6 5" xfId="32649"/>
    <cellStyle name="Normal 2 4 3 29 7" xfId="32650"/>
    <cellStyle name="Normal 2 4 3 29 7 2" xfId="32651"/>
    <cellStyle name="Normal 2 4 3 29 7 3" xfId="32652"/>
    <cellStyle name="Normal 2 4 3 29 7 4" xfId="32653"/>
    <cellStyle name="Normal 2 4 3 29 7 5" xfId="32654"/>
    <cellStyle name="Normal 2 4 3 29 8" xfId="32655"/>
    <cellStyle name="Normal 2 4 3 29 8 2" xfId="32656"/>
    <cellStyle name="Normal 2 4 3 29 8 3" xfId="32657"/>
    <cellStyle name="Normal 2 4 3 29 8 4" xfId="32658"/>
    <cellStyle name="Normal 2 4 3 29 8 5" xfId="32659"/>
    <cellStyle name="Normal 2 4 3 29 9" xfId="32660"/>
    <cellStyle name="Normal 2 4 3 3" xfId="32661"/>
    <cellStyle name="Normal 2 4 3 3 10" xfId="32662"/>
    <cellStyle name="Normal 2 4 3 3 11" xfId="32663"/>
    <cellStyle name="Normal 2 4 3 3 12" xfId="32664"/>
    <cellStyle name="Normal 2 4 3 3 13" xfId="32665"/>
    <cellStyle name="Normal 2 4 3 3 14" xfId="32666"/>
    <cellStyle name="Normal 2 4 3 3 2" xfId="32667"/>
    <cellStyle name="Normal 2 4 3 3 2 2" xfId="32668"/>
    <cellStyle name="Normal 2 4 3 3 2 3" xfId="32669"/>
    <cellStyle name="Normal 2 4 3 3 2 4" xfId="32670"/>
    <cellStyle name="Normal 2 4 3 3 2 5" xfId="32671"/>
    <cellStyle name="Normal 2 4 3 3 3" xfId="32672"/>
    <cellStyle name="Normal 2 4 3 3 3 2" xfId="32673"/>
    <cellStyle name="Normal 2 4 3 3 3 3" xfId="32674"/>
    <cellStyle name="Normal 2 4 3 3 3 4" xfId="32675"/>
    <cellStyle name="Normal 2 4 3 3 3 5" xfId="32676"/>
    <cellStyle name="Normal 2 4 3 3 4" xfId="32677"/>
    <cellStyle name="Normal 2 4 3 3 4 2" xfId="32678"/>
    <cellStyle name="Normal 2 4 3 3 4 3" xfId="32679"/>
    <cellStyle name="Normal 2 4 3 3 4 4" xfId="32680"/>
    <cellStyle name="Normal 2 4 3 3 4 5" xfId="32681"/>
    <cellStyle name="Normal 2 4 3 3 5" xfId="32682"/>
    <cellStyle name="Normal 2 4 3 3 5 2" xfId="32683"/>
    <cellStyle name="Normal 2 4 3 3 5 3" xfId="32684"/>
    <cellStyle name="Normal 2 4 3 3 5 4" xfId="32685"/>
    <cellStyle name="Normal 2 4 3 3 5 5" xfId="32686"/>
    <cellStyle name="Normal 2 4 3 3 6" xfId="32687"/>
    <cellStyle name="Normal 2 4 3 3 6 2" xfId="32688"/>
    <cellStyle name="Normal 2 4 3 3 6 3" xfId="32689"/>
    <cellStyle name="Normal 2 4 3 3 6 4" xfId="32690"/>
    <cellStyle name="Normal 2 4 3 3 6 5" xfId="32691"/>
    <cellStyle name="Normal 2 4 3 3 7" xfId="32692"/>
    <cellStyle name="Normal 2 4 3 3 7 2" xfId="32693"/>
    <cellStyle name="Normal 2 4 3 3 7 3" xfId="32694"/>
    <cellStyle name="Normal 2 4 3 3 7 4" xfId="32695"/>
    <cellStyle name="Normal 2 4 3 3 7 5" xfId="32696"/>
    <cellStyle name="Normal 2 4 3 3 8" xfId="32697"/>
    <cellStyle name="Normal 2 4 3 3 8 2" xfId="32698"/>
    <cellStyle name="Normal 2 4 3 3 8 3" xfId="32699"/>
    <cellStyle name="Normal 2 4 3 3 8 4" xfId="32700"/>
    <cellStyle name="Normal 2 4 3 3 8 5" xfId="32701"/>
    <cellStyle name="Normal 2 4 3 3 9" xfId="32702"/>
    <cellStyle name="Normal 2 4 3 30" xfId="32703"/>
    <cellStyle name="Normal 2 4 3 30 10" xfId="32704"/>
    <cellStyle name="Normal 2 4 3 30 11" xfId="32705"/>
    <cellStyle name="Normal 2 4 3 30 12" xfId="32706"/>
    <cellStyle name="Normal 2 4 3 30 13" xfId="32707"/>
    <cellStyle name="Normal 2 4 3 30 2" xfId="32708"/>
    <cellStyle name="Normal 2 4 3 30 2 2" xfId="32709"/>
    <cellStyle name="Normal 2 4 3 30 2 3" xfId="32710"/>
    <cellStyle name="Normal 2 4 3 30 2 4" xfId="32711"/>
    <cellStyle name="Normal 2 4 3 30 2 5" xfId="32712"/>
    <cellStyle name="Normal 2 4 3 30 3" xfId="32713"/>
    <cellStyle name="Normal 2 4 3 30 3 2" xfId="32714"/>
    <cellStyle name="Normal 2 4 3 30 3 3" xfId="32715"/>
    <cellStyle name="Normal 2 4 3 30 3 4" xfId="32716"/>
    <cellStyle name="Normal 2 4 3 30 3 5" xfId="32717"/>
    <cellStyle name="Normal 2 4 3 30 4" xfId="32718"/>
    <cellStyle name="Normal 2 4 3 30 4 2" xfId="32719"/>
    <cellStyle name="Normal 2 4 3 30 4 3" xfId="32720"/>
    <cellStyle name="Normal 2 4 3 30 4 4" xfId="32721"/>
    <cellStyle name="Normal 2 4 3 30 4 5" xfId="32722"/>
    <cellStyle name="Normal 2 4 3 30 5" xfId="32723"/>
    <cellStyle name="Normal 2 4 3 30 5 2" xfId="32724"/>
    <cellStyle name="Normal 2 4 3 30 5 3" xfId="32725"/>
    <cellStyle name="Normal 2 4 3 30 5 4" xfId="32726"/>
    <cellStyle name="Normal 2 4 3 30 5 5" xfId="32727"/>
    <cellStyle name="Normal 2 4 3 30 6" xfId="32728"/>
    <cellStyle name="Normal 2 4 3 30 6 2" xfId="32729"/>
    <cellStyle name="Normal 2 4 3 30 6 3" xfId="32730"/>
    <cellStyle name="Normal 2 4 3 30 6 4" xfId="32731"/>
    <cellStyle name="Normal 2 4 3 30 6 5" xfId="32732"/>
    <cellStyle name="Normal 2 4 3 30 7" xfId="32733"/>
    <cellStyle name="Normal 2 4 3 30 7 2" xfId="32734"/>
    <cellStyle name="Normal 2 4 3 30 7 3" xfId="32735"/>
    <cellStyle name="Normal 2 4 3 30 7 4" xfId="32736"/>
    <cellStyle name="Normal 2 4 3 30 7 5" xfId="32737"/>
    <cellStyle name="Normal 2 4 3 30 8" xfId="32738"/>
    <cellStyle name="Normal 2 4 3 30 8 2" xfId="32739"/>
    <cellStyle name="Normal 2 4 3 30 8 3" xfId="32740"/>
    <cellStyle name="Normal 2 4 3 30 8 4" xfId="32741"/>
    <cellStyle name="Normal 2 4 3 30 8 5" xfId="32742"/>
    <cellStyle name="Normal 2 4 3 30 9" xfId="32743"/>
    <cellStyle name="Normal 2 4 3 31" xfId="32744"/>
    <cellStyle name="Normal 2 4 3 31 2" xfId="32745"/>
    <cellStyle name="Normal 2 4 3 31 3" xfId="32746"/>
    <cellStyle name="Normal 2 4 3 31 4" xfId="32747"/>
    <cellStyle name="Normal 2 4 3 31 5" xfId="32748"/>
    <cellStyle name="Normal 2 4 3 32" xfId="32749"/>
    <cellStyle name="Normal 2 4 3 32 2" xfId="32750"/>
    <cellStyle name="Normal 2 4 3 32 3" xfId="32751"/>
    <cellStyle name="Normal 2 4 3 32 4" xfId="32752"/>
    <cellStyle name="Normal 2 4 3 32 5" xfId="32753"/>
    <cellStyle name="Normal 2 4 3 33" xfId="32754"/>
    <cellStyle name="Normal 2 4 3 33 2" xfId="32755"/>
    <cellStyle name="Normal 2 4 3 33 3" xfId="32756"/>
    <cellStyle name="Normal 2 4 3 33 4" xfId="32757"/>
    <cellStyle name="Normal 2 4 3 33 5" xfId="32758"/>
    <cellStyle name="Normal 2 4 3 34" xfId="32759"/>
    <cellStyle name="Normal 2 4 3 34 2" xfId="32760"/>
    <cellStyle name="Normal 2 4 3 34 3" xfId="32761"/>
    <cellStyle name="Normal 2 4 3 34 4" xfId="32762"/>
    <cellStyle name="Normal 2 4 3 34 5" xfId="32763"/>
    <cellStyle name="Normal 2 4 3 35" xfId="32764"/>
    <cellStyle name="Normal 2 4 3 35 2" xfId="32765"/>
    <cellStyle name="Normal 2 4 3 35 3" xfId="32766"/>
    <cellStyle name="Normal 2 4 3 35 4" xfId="32767"/>
    <cellStyle name="Normal 2 4 3 35 5" xfId="32768"/>
    <cellStyle name="Normal 2 4 3 36" xfId="32769"/>
    <cellStyle name="Normal 2 4 3 36 2" xfId="32770"/>
    <cellStyle name="Normal 2 4 3 36 3" xfId="32771"/>
    <cellStyle name="Normal 2 4 3 36 4" xfId="32772"/>
    <cellStyle name="Normal 2 4 3 36 5" xfId="32773"/>
    <cellStyle name="Normal 2 4 3 37" xfId="32774"/>
    <cellStyle name="Normal 2 4 3 37 2" xfId="32775"/>
    <cellStyle name="Normal 2 4 3 37 3" xfId="32776"/>
    <cellStyle name="Normal 2 4 3 37 4" xfId="32777"/>
    <cellStyle name="Normal 2 4 3 37 5" xfId="32778"/>
    <cellStyle name="Normal 2 4 3 38" xfId="32779"/>
    <cellStyle name="Normal 2 4 3 39" xfId="32780"/>
    <cellStyle name="Normal 2 4 3 4" xfId="32781"/>
    <cellStyle name="Normal 2 4 3 4 10" xfId="32782"/>
    <cellStyle name="Normal 2 4 3 4 11" xfId="32783"/>
    <cellStyle name="Normal 2 4 3 4 12" xfId="32784"/>
    <cellStyle name="Normal 2 4 3 4 13" xfId="32785"/>
    <cellStyle name="Normal 2 4 3 4 14" xfId="32786"/>
    <cellStyle name="Normal 2 4 3 4 2" xfId="32787"/>
    <cellStyle name="Normal 2 4 3 4 2 2" xfId="32788"/>
    <cellStyle name="Normal 2 4 3 4 2 3" xfId="32789"/>
    <cellStyle name="Normal 2 4 3 4 2 4" xfId="32790"/>
    <cellStyle name="Normal 2 4 3 4 2 5" xfId="32791"/>
    <cellStyle name="Normal 2 4 3 4 3" xfId="32792"/>
    <cellStyle name="Normal 2 4 3 4 3 2" xfId="32793"/>
    <cellStyle name="Normal 2 4 3 4 3 3" xfId="32794"/>
    <cellStyle name="Normal 2 4 3 4 3 4" xfId="32795"/>
    <cellStyle name="Normal 2 4 3 4 3 5" xfId="32796"/>
    <cellStyle name="Normal 2 4 3 4 4" xfId="32797"/>
    <cellStyle name="Normal 2 4 3 4 4 2" xfId="32798"/>
    <cellStyle name="Normal 2 4 3 4 4 3" xfId="32799"/>
    <cellStyle name="Normal 2 4 3 4 4 4" xfId="32800"/>
    <cellStyle name="Normal 2 4 3 4 4 5" xfId="32801"/>
    <cellStyle name="Normal 2 4 3 4 5" xfId="32802"/>
    <cellStyle name="Normal 2 4 3 4 5 2" xfId="32803"/>
    <cellStyle name="Normal 2 4 3 4 5 3" xfId="32804"/>
    <cellStyle name="Normal 2 4 3 4 5 4" xfId="32805"/>
    <cellStyle name="Normal 2 4 3 4 5 5" xfId="32806"/>
    <cellStyle name="Normal 2 4 3 4 6" xfId="32807"/>
    <cellStyle name="Normal 2 4 3 4 6 2" xfId="32808"/>
    <cellStyle name="Normal 2 4 3 4 6 3" xfId="32809"/>
    <cellStyle name="Normal 2 4 3 4 6 4" xfId="32810"/>
    <cellStyle name="Normal 2 4 3 4 6 5" xfId="32811"/>
    <cellStyle name="Normal 2 4 3 4 7" xfId="32812"/>
    <cellStyle name="Normal 2 4 3 4 7 2" xfId="32813"/>
    <cellStyle name="Normal 2 4 3 4 7 3" xfId="32814"/>
    <cellStyle name="Normal 2 4 3 4 7 4" xfId="32815"/>
    <cellStyle name="Normal 2 4 3 4 7 5" xfId="32816"/>
    <cellStyle name="Normal 2 4 3 4 8" xfId="32817"/>
    <cellStyle name="Normal 2 4 3 4 8 2" xfId="32818"/>
    <cellStyle name="Normal 2 4 3 4 8 3" xfId="32819"/>
    <cellStyle name="Normal 2 4 3 4 8 4" xfId="32820"/>
    <cellStyle name="Normal 2 4 3 4 8 5" xfId="32821"/>
    <cellStyle name="Normal 2 4 3 4 9" xfId="32822"/>
    <cellStyle name="Normal 2 4 3 40" xfId="32823"/>
    <cellStyle name="Normal 2 4 3 41" xfId="32824"/>
    <cellStyle name="Normal 2 4 3 42" xfId="32825"/>
    <cellStyle name="Normal 2 4 3 5" xfId="32826"/>
    <cellStyle name="Normal 2 4 3 5 10" xfId="32827"/>
    <cellStyle name="Normal 2 4 3 5 11" xfId="32828"/>
    <cellStyle name="Normal 2 4 3 5 12" xfId="32829"/>
    <cellStyle name="Normal 2 4 3 5 13" xfId="32830"/>
    <cellStyle name="Normal 2 4 3 5 14" xfId="32831"/>
    <cellStyle name="Normal 2 4 3 5 2" xfId="32832"/>
    <cellStyle name="Normal 2 4 3 5 2 2" xfId="32833"/>
    <cellStyle name="Normal 2 4 3 5 2 3" xfId="32834"/>
    <cellStyle name="Normal 2 4 3 5 2 4" xfId="32835"/>
    <cellStyle name="Normal 2 4 3 5 2 5" xfId="32836"/>
    <cellStyle name="Normal 2 4 3 5 3" xfId="32837"/>
    <cellStyle name="Normal 2 4 3 5 3 2" xfId="32838"/>
    <cellStyle name="Normal 2 4 3 5 3 3" xfId="32839"/>
    <cellStyle name="Normal 2 4 3 5 3 4" xfId="32840"/>
    <cellStyle name="Normal 2 4 3 5 3 5" xfId="32841"/>
    <cellStyle name="Normal 2 4 3 5 4" xfId="32842"/>
    <cellStyle name="Normal 2 4 3 5 4 2" xfId="32843"/>
    <cellStyle name="Normal 2 4 3 5 4 3" xfId="32844"/>
    <cellStyle name="Normal 2 4 3 5 4 4" xfId="32845"/>
    <cellStyle name="Normal 2 4 3 5 4 5" xfId="32846"/>
    <cellStyle name="Normal 2 4 3 5 5" xfId="32847"/>
    <cellStyle name="Normal 2 4 3 5 5 2" xfId="32848"/>
    <cellStyle name="Normal 2 4 3 5 5 3" xfId="32849"/>
    <cellStyle name="Normal 2 4 3 5 5 4" xfId="32850"/>
    <cellStyle name="Normal 2 4 3 5 5 5" xfId="32851"/>
    <cellStyle name="Normal 2 4 3 5 6" xfId="32852"/>
    <cellStyle name="Normal 2 4 3 5 6 2" xfId="32853"/>
    <cellStyle name="Normal 2 4 3 5 6 3" xfId="32854"/>
    <cellStyle name="Normal 2 4 3 5 6 4" xfId="32855"/>
    <cellStyle name="Normal 2 4 3 5 6 5" xfId="32856"/>
    <cellStyle name="Normal 2 4 3 5 7" xfId="32857"/>
    <cellStyle name="Normal 2 4 3 5 7 2" xfId="32858"/>
    <cellStyle name="Normal 2 4 3 5 7 3" xfId="32859"/>
    <cellStyle name="Normal 2 4 3 5 7 4" xfId="32860"/>
    <cellStyle name="Normal 2 4 3 5 7 5" xfId="32861"/>
    <cellStyle name="Normal 2 4 3 5 8" xfId="32862"/>
    <cellStyle name="Normal 2 4 3 5 8 2" xfId="32863"/>
    <cellStyle name="Normal 2 4 3 5 8 3" xfId="32864"/>
    <cellStyle name="Normal 2 4 3 5 8 4" xfId="32865"/>
    <cellStyle name="Normal 2 4 3 5 8 5" xfId="32866"/>
    <cellStyle name="Normal 2 4 3 5 9" xfId="32867"/>
    <cellStyle name="Normal 2 4 3 6" xfId="32868"/>
    <cellStyle name="Normal 2 4 3 6 10" xfId="32869"/>
    <cellStyle name="Normal 2 4 3 6 11" xfId="32870"/>
    <cellStyle name="Normal 2 4 3 6 12" xfId="32871"/>
    <cellStyle name="Normal 2 4 3 6 13" xfId="32872"/>
    <cellStyle name="Normal 2 4 3 6 14" xfId="32873"/>
    <cellStyle name="Normal 2 4 3 6 2" xfId="32874"/>
    <cellStyle name="Normal 2 4 3 6 2 2" xfId="32875"/>
    <cellStyle name="Normal 2 4 3 6 2 3" xfId="32876"/>
    <cellStyle name="Normal 2 4 3 6 2 4" xfId="32877"/>
    <cellStyle name="Normal 2 4 3 6 2 5" xfId="32878"/>
    <cellStyle name="Normal 2 4 3 6 3" xfId="32879"/>
    <cellStyle name="Normal 2 4 3 6 3 2" xfId="32880"/>
    <cellStyle name="Normal 2 4 3 6 3 3" xfId="32881"/>
    <cellStyle name="Normal 2 4 3 6 3 4" xfId="32882"/>
    <cellStyle name="Normal 2 4 3 6 3 5" xfId="32883"/>
    <cellStyle name="Normal 2 4 3 6 4" xfId="32884"/>
    <cellStyle name="Normal 2 4 3 6 4 2" xfId="32885"/>
    <cellStyle name="Normal 2 4 3 6 4 3" xfId="32886"/>
    <cellStyle name="Normal 2 4 3 6 4 4" xfId="32887"/>
    <cellStyle name="Normal 2 4 3 6 4 5" xfId="32888"/>
    <cellStyle name="Normal 2 4 3 6 5" xfId="32889"/>
    <cellStyle name="Normal 2 4 3 6 5 2" xfId="32890"/>
    <cellStyle name="Normal 2 4 3 6 5 3" xfId="32891"/>
    <cellStyle name="Normal 2 4 3 6 5 4" xfId="32892"/>
    <cellStyle name="Normal 2 4 3 6 5 5" xfId="32893"/>
    <cellStyle name="Normal 2 4 3 6 6" xfId="32894"/>
    <cellStyle name="Normal 2 4 3 6 6 2" xfId="32895"/>
    <cellStyle name="Normal 2 4 3 6 6 3" xfId="32896"/>
    <cellStyle name="Normal 2 4 3 6 6 4" xfId="32897"/>
    <cellStyle name="Normal 2 4 3 6 6 5" xfId="32898"/>
    <cellStyle name="Normal 2 4 3 6 7" xfId="32899"/>
    <cellStyle name="Normal 2 4 3 6 7 2" xfId="32900"/>
    <cellStyle name="Normal 2 4 3 6 7 3" xfId="32901"/>
    <cellStyle name="Normal 2 4 3 6 7 4" xfId="32902"/>
    <cellStyle name="Normal 2 4 3 6 7 5" xfId="32903"/>
    <cellStyle name="Normal 2 4 3 6 8" xfId="32904"/>
    <cellStyle name="Normal 2 4 3 6 8 2" xfId="32905"/>
    <cellStyle name="Normal 2 4 3 6 8 3" xfId="32906"/>
    <cellStyle name="Normal 2 4 3 6 8 4" xfId="32907"/>
    <cellStyle name="Normal 2 4 3 6 8 5" xfId="32908"/>
    <cellStyle name="Normal 2 4 3 6 9" xfId="32909"/>
    <cellStyle name="Normal 2 4 3 7" xfId="32910"/>
    <cellStyle name="Normal 2 4 3 7 10" xfId="32911"/>
    <cellStyle name="Normal 2 4 3 7 11" xfId="32912"/>
    <cellStyle name="Normal 2 4 3 7 12" xfId="32913"/>
    <cellStyle name="Normal 2 4 3 7 13" xfId="32914"/>
    <cellStyle name="Normal 2 4 3 7 14" xfId="32915"/>
    <cellStyle name="Normal 2 4 3 7 2" xfId="32916"/>
    <cellStyle name="Normal 2 4 3 7 2 2" xfId="32917"/>
    <cellStyle name="Normal 2 4 3 7 2 3" xfId="32918"/>
    <cellStyle name="Normal 2 4 3 7 2 4" xfId="32919"/>
    <cellStyle name="Normal 2 4 3 7 2 5" xfId="32920"/>
    <cellStyle name="Normal 2 4 3 7 3" xfId="32921"/>
    <cellStyle name="Normal 2 4 3 7 3 2" xfId="32922"/>
    <cellStyle name="Normal 2 4 3 7 3 3" xfId="32923"/>
    <cellStyle name="Normal 2 4 3 7 3 4" xfId="32924"/>
    <cellStyle name="Normal 2 4 3 7 3 5" xfId="32925"/>
    <cellStyle name="Normal 2 4 3 7 4" xfId="32926"/>
    <cellStyle name="Normal 2 4 3 7 4 2" xfId="32927"/>
    <cellStyle name="Normal 2 4 3 7 4 3" xfId="32928"/>
    <cellStyle name="Normal 2 4 3 7 4 4" xfId="32929"/>
    <cellStyle name="Normal 2 4 3 7 4 5" xfId="32930"/>
    <cellStyle name="Normal 2 4 3 7 5" xfId="32931"/>
    <cellStyle name="Normal 2 4 3 7 5 2" xfId="32932"/>
    <cellStyle name="Normal 2 4 3 7 5 3" xfId="32933"/>
    <cellStyle name="Normal 2 4 3 7 5 4" xfId="32934"/>
    <cellStyle name="Normal 2 4 3 7 5 5" xfId="32935"/>
    <cellStyle name="Normal 2 4 3 7 6" xfId="32936"/>
    <cellStyle name="Normal 2 4 3 7 6 2" xfId="32937"/>
    <cellStyle name="Normal 2 4 3 7 6 3" xfId="32938"/>
    <cellStyle name="Normal 2 4 3 7 6 4" xfId="32939"/>
    <cellStyle name="Normal 2 4 3 7 6 5" xfId="32940"/>
    <cellStyle name="Normal 2 4 3 7 7" xfId="32941"/>
    <cellStyle name="Normal 2 4 3 7 7 2" xfId="32942"/>
    <cellStyle name="Normal 2 4 3 7 7 3" xfId="32943"/>
    <cellStyle name="Normal 2 4 3 7 7 4" xfId="32944"/>
    <cellStyle name="Normal 2 4 3 7 7 5" xfId="32945"/>
    <cellStyle name="Normal 2 4 3 7 8" xfId="32946"/>
    <cellStyle name="Normal 2 4 3 7 8 2" xfId="32947"/>
    <cellStyle name="Normal 2 4 3 7 8 3" xfId="32948"/>
    <cellStyle name="Normal 2 4 3 7 8 4" xfId="32949"/>
    <cellStyle name="Normal 2 4 3 7 8 5" xfId="32950"/>
    <cellStyle name="Normal 2 4 3 7 9" xfId="32951"/>
    <cellStyle name="Normal 2 4 3 8" xfId="32952"/>
    <cellStyle name="Normal 2 4 3 8 10" xfId="32953"/>
    <cellStyle name="Normal 2 4 3 8 11" xfId="32954"/>
    <cellStyle name="Normal 2 4 3 8 12" xfId="32955"/>
    <cellStyle name="Normal 2 4 3 8 13" xfId="32956"/>
    <cellStyle name="Normal 2 4 3 8 14" xfId="32957"/>
    <cellStyle name="Normal 2 4 3 8 2" xfId="32958"/>
    <cellStyle name="Normal 2 4 3 8 2 2" xfId="32959"/>
    <cellStyle name="Normal 2 4 3 8 2 3" xfId="32960"/>
    <cellStyle name="Normal 2 4 3 8 2 4" xfId="32961"/>
    <cellStyle name="Normal 2 4 3 8 2 5" xfId="32962"/>
    <cellStyle name="Normal 2 4 3 8 3" xfId="32963"/>
    <cellStyle name="Normal 2 4 3 8 3 2" xfId="32964"/>
    <cellStyle name="Normal 2 4 3 8 3 3" xfId="32965"/>
    <cellStyle name="Normal 2 4 3 8 3 4" xfId="32966"/>
    <cellStyle name="Normal 2 4 3 8 3 5" xfId="32967"/>
    <cellStyle name="Normal 2 4 3 8 4" xfId="32968"/>
    <cellStyle name="Normal 2 4 3 8 4 2" xfId="32969"/>
    <cellStyle name="Normal 2 4 3 8 4 3" xfId="32970"/>
    <cellStyle name="Normal 2 4 3 8 4 4" xfId="32971"/>
    <cellStyle name="Normal 2 4 3 8 4 5" xfId="32972"/>
    <cellStyle name="Normal 2 4 3 8 5" xfId="32973"/>
    <cellStyle name="Normal 2 4 3 8 5 2" xfId="32974"/>
    <cellStyle name="Normal 2 4 3 8 5 3" xfId="32975"/>
    <cellStyle name="Normal 2 4 3 8 5 4" xfId="32976"/>
    <cellStyle name="Normal 2 4 3 8 5 5" xfId="32977"/>
    <cellStyle name="Normal 2 4 3 8 6" xfId="32978"/>
    <cellStyle name="Normal 2 4 3 8 6 2" xfId="32979"/>
    <cellStyle name="Normal 2 4 3 8 6 3" xfId="32980"/>
    <cellStyle name="Normal 2 4 3 8 6 4" xfId="32981"/>
    <cellStyle name="Normal 2 4 3 8 6 5" xfId="32982"/>
    <cellStyle name="Normal 2 4 3 8 7" xfId="32983"/>
    <cellStyle name="Normal 2 4 3 8 7 2" xfId="32984"/>
    <cellStyle name="Normal 2 4 3 8 7 3" xfId="32985"/>
    <cellStyle name="Normal 2 4 3 8 7 4" xfId="32986"/>
    <cellStyle name="Normal 2 4 3 8 7 5" xfId="32987"/>
    <cellStyle name="Normal 2 4 3 8 8" xfId="32988"/>
    <cellStyle name="Normal 2 4 3 8 8 2" xfId="32989"/>
    <cellStyle name="Normal 2 4 3 8 8 3" xfId="32990"/>
    <cellStyle name="Normal 2 4 3 8 8 4" xfId="32991"/>
    <cellStyle name="Normal 2 4 3 8 8 5" xfId="32992"/>
    <cellStyle name="Normal 2 4 3 8 9" xfId="32993"/>
    <cellStyle name="Normal 2 4 3 9" xfId="32994"/>
    <cellStyle name="Normal 2 4 3 9 10" xfId="32995"/>
    <cellStyle name="Normal 2 4 3 9 11" xfId="32996"/>
    <cellStyle name="Normal 2 4 3 9 12" xfId="32997"/>
    <cellStyle name="Normal 2 4 3 9 13" xfId="32998"/>
    <cellStyle name="Normal 2 4 3 9 14" xfId="32999"/>
    <cellStyle name="Normal 2 4 3 9 2" xfId="33000"/>
    <cellStyle name="Normal 2 4 3 9 2 2" xfId="33001"/>
    <cellStyle name="Normal 2 4 3 9 2 3" xfId="33002"/>
    <cellStyle name="Normal 2 4 3 9 2 4" xfId="33003"/>
    <cellStyle name="Normal 2 4 3 9 2 5" xfId="33004"/>
    <cellStyle name="Normal 2 4 3 9 3" xfId="33005"/>
    <cellStyle name="Normal 2 4 3 9 3 2" xfId="33006"/>
    <cellStyle name="Normal 2 4 3 9 3 3" xfId="33007"/>
    <cellStyle name="Normal 2 4 3 9 3 4" xfId="33008"/>
    <cellStyle name="Normal 2 4 3 9 3 5" xfId="33009"/>
    <cellStyle name="Normal 2 4 3 9 4" xfId="33010"/>
    <cellStyle name="Normal 2 4 3 9 4 2" xfId="33011"/>
    <cellStyle name="Normal 2 4 3 9 4 3" xfId="33012"/>
    <cellStyle name="Normal 2 4 3 9 4 4" xfId="33013"/>
    <cellStyle name="Normal 2 4 3 9 4 5" xfId="33014"/>
    <cellStyle name="Normal 2 4 3 9 5" xfId="33015"/>
    <cellStyle name="Normal 2 4 3 9 5 2" xfId="33016"/>
    <cellStyle name="Normal 2 4 3 9 5 3" xfId="33017"/>
    <cellStyle name="Normal 2 4 3 9 5 4" xfId="33018"/>
    <cellStyle name="Normal 2 4 3 9 5 5" xfId="33019"/>
    <cellStyle name="Normal 2 4 3 9 6" xfId="33020"/>
    <cellStyle name="Normal 2 4 3 9 6 2" xfId="33021"/>
    <cellStyle name="Normal 2 4 3 9 6 3" xfId="33022"/>
    <cellStyle name="Normal 2 4 3 9 6 4" xfId="33023"/>
    <cellStyle name="Normal 2 4 3 9 6 5" xfId="33024"/>
    <cellStyle name="Normal 2 4 3 9 7" xfId="33025"/>
    <cellStyle name="Normal 2 4 3 9 7 2" xfId="33026"/>
    <cellStyle name="Normal 2 4 3 9 7 3" xfId="33027"/>
    <cellStyle name="Normal 2 4 3 9 7 4" xfId="33028"/>
    <cellStyle name="Normal 2 4 3 9 7 5" xfId="33029"/>
    <cellStyle name="Normal 2 4 3 9 8" xfId="33030"/>
    <cellStyle name="Normal 2 4 3 9 8 2" xfId="33031"/>
    <cellStyle name="Normal 2 4 3 9 8 3" xfId="33032"/>
    <cellStyle name="Normal 2 4 3 9 8 4" xfId="33033"/>
    <cellStyle name="Normal 2 4 3 9 8 5" xfId="33034"/>
    <cellStyle name="Normal 2 4 3 9 9" xfId="33035"/>
    <cellStyle name="Normal 2 4 30" xfId="33036"/>
    <cellStyle name="Normal 2 4 30 10" xfId="33037"/>
    <cellStyle name="Normal 2 4 30 11" xfId="33038"/>
    <cellStyle name="Normal 2 4 30 12" xfId="33039"/>
    <cellStyle name="Normal 2 4 30 13" xfId="33040"/>
    <cellStyle name="Normal 2 4 30 2" xfId="33041"/>
    <cellStyle name="Normal 2 4 30 2 2" xfId="33042"/>
    <cellStyle name="Normal 2 4 30 2 3" xfId="33043"/>
    <cellStyle name="Normal 2 4 30 2 4" xfId="33044"/>
    <cellStyle name="Normal 2 4 30 2 5" xfId="33045"/>
    <cellStyle name="Normal 2 4 30 3" xfId="33046"/>
    <cellStyle name="Normal 2 4 30 3 2" xfId="33047"/>
    <cellStyle name="Normal 2 4 30 3 3" xfId="33048"/>
    <cellStyle name="Normal 2 4 30 3 4" xfId="33049"/>
    <cellStyle name="Normal 2 4 30 3 5" xfId="33050"/>
    <cellStyle name="Normal 2 4 30 4" xfId="33051"/>
    <cellStyle name="Normal 2 4 30 4 2" xfId="33052"/>
    <cellStyle name="Normal 2 4 30 4 3" xfId="33053"/>
    <cellStyle name="Normal 2 4 30 4 4" xfId="33054"/>
    <cellStyle name="Normal 2 4 30 4 5" xfId="33055"/>
    <cellStyle name="Normal 2 4 30 5" xfId="33056"/>
    <cellStyle name="Normal 2 4 30 5 2" xfId="33057"/>
    <cellStyle name="Normal 2 4 30 5 3" xfId="33058"/>
    <cellStyle name="Normal 2 4 30 5 4" xfId="33059"/>
    <cellStyle name="Normal 2 4 30 5 5" xfId="33060"/>
    <cellStyle name="Normal 2 4 30 6" xfId="33061"/>
    <cellStyle name="Normal 2 4 30 6 2" xfId="33062"/>
    <cellStyle name="Normal 2 4 30 6 3" xfId="33063"/>
    <cellStyle name="Normal 2 4 30 6 4" xfId="33064"/>
    <cellStyle name="Normal 2 4 30 6 5" xfId="33065"/>
    <cellStyle name="Normal 2 4 30 7" xfId="33066"/>
    <cellStyle name="Normal 2 4 30 7 2" xfId="33067"/>
    <cellStyle name="Normal 2 4 30 7 3" xfId="33068"/>
    <cellStyle name="Normal 2 4 30 7 4" xfId="33069"/>
    <cellStyle name="Normal 2 4 30 7 5" xfId="33070"/>
    <cellStyle name="Normal 2 4 30 8" xfId="33071"/>
    <cellStyle name="Normal 2 4 30 8 2" xfId="33072"/>
    <cellStyle name="Normal 2 4 30 8 3" xfId="33073"/>
    <cellStyle name="Normal 2 4 30 8 4" xfId="33074"/>
    <cellStyle name="Normal 2 4 30 8 5" xfId="33075"/>
    <cellStyle name="Normal 2 4 30 9" xfId="33076"/>
    <cellStyle name="Normal 2 4 31" xfId="33077"/>
    <cellStyle name="Normal 2 4 31 10" xfId="33078"/>
    <cellStyle name="Normal 2 4 31 11" xfId="33079"/>
    <cellStyle name="Normal 2 4 31 12" xfId="33080"/>
    <cellStyle name="Normal 2 4 31 13" xfId="33081"/>
    <cellStyle name="Normal 2 4 31 2" xfId="33082"/>
    <cellStyle name="Normal 2 4 31 2 2" xfId="33083"/>
    <cellStyle name="Normal 2 4 31 2 3" xfId="33084"/>
    <cellStyle name="Normal 2 4 31 2 4" xfId="33085"/>
    <cellStyle name="Normal 2 4 31 2 5" xfId="33086"/>
    <cellStyle name="Normal 2 4 31 3" xfId="33087"/>
    <cellStyle name="Normal 2 4 31 3 2" xfId="33088"/>
    <cellStyle name="Normal 2 4 31 3 3" xfId="33089"/>
    <cellStyle name="Normal 2 4 31 3 4" xfId="33090"/>
    <cellStyle name="Normal 2 4 31 3 5" xfId="33091"/>
    <cellStyle name="Normal 2 4 31 4" xfId="33092"/>
    <cellStyle name="Normal 2 4 31 4 2" xfId="33093"/>
    <cellStyle name="Normal 2 4 31 4 3" xfId="33094"/>
    <cellStyle name="Normal 2 4 31 4 4" xfId="33095"/>
    <cellStyle name="Normal 2 4 31 4 5" xfId="33096"/>
    <cellStyle name="Normal 2 4 31 5" xfId="33097"/>
    <cellStyle name="Normal 2 4 31 5 2" xfId="33098"/>
    <cellStyle name="Normal 2 4 31 5 3" xfId="33099"/>
    <cellStyle name="Normal 2 4 31 5 4" xfId="33100"/>
    <cellStyle name="Normal 2 4 31 5 5" xfId="33101"/>
    <cellStyle name="Normal 2 4 31 6" xfId="33102"/>
    <cellStyle name="Normal 2 4 31 6 2" xfId="33103"/>
    <cellStyle name="Normal 2 4 31 6 3" xfId="33104"/>
    <cellStyle name="Normal 2 4 31 6 4" xfId="33105"/>
    <cellStyle name="Normal 2 4 31 6 5" xfId="33106"/>
    <cellStyle name="Normal 2 4 31 7" xfId="33107"/>
    <cellStyle name="Normal 2 4 31 7 2" xfId="33108"/>
    <cellStyle name="Normal 2 4 31 7 3" xfId="33109"/>
    <cellStyle name="Normal 2 4 31 7 4" xfId="33110"/>
    <cellStyle name="Normal 2 4 31 7 5" xfId="33111"/>
    <cellStyle name="Normal 2 4 31 8" xfId="33112"/>
    <cellStyle name="Normal 2 4 31 8 2" xfId="33113"/>
    <cellStyle name="Normal 2 4 31 8 3" xfId="33114"/>
    <cellStyle name="Normal 2 4 31 8 4" xfId="33115"/>
    <cellStyle name="Normal 2 4 31 8 5" xfId="33116"/>
    <cellStyle name="Normal 2 4 31 9" xfId="33117"/>
    <cellStyle name="Normal 2 4 32" xfId="33118"/>
    <cellStyle name="Normal 2 4 32 10" xfId="33119"/>
    <cellStyle name="Normal 2 4 32 11" xfId="33120"/>
    <cellStyle name="Normal 2 4 32 12" xfId="33121"/>
    <cellStyle name="Normal 2 4 32 13" xfId="33122"/>
    <cellStyle name="Normal 2 4 32 2" xfId="33123"/>
    <cellStyle name="Normal 2 4 32 2 2" xfId="33124"/>
    <cellStyle name="Normal 2 4 32 2 3" xfId="33125"/>
    <cellStyle name="Normal 2 4 32 2 4" xfId="33126"/>
    <cellStyle name="Normal 2 4 32 2 5" xfId="33127"/>
    <cellStyle name="Normal 2 4 32 3" xfId="33128"/>
    <cellStyle name="Normal 2 4 32 3 2" xfId="33129"/>
    <cellStyle name="Normal 2 4 32 3 3" xfId="33130"/>
    <cellStyle name="Normal 2 4 32 3 4" xfId="33131"/>
    <cellStyle name="Normal 2 4 32 3 5" xfId="33132"/>
    <cellStyle name="Normal 2 4 32 4" xfId="33133"/>
    <cellStyle name="Normal 2 4 32 4 2" xfId="33134"/>
    <cellStyle name="Normal 2 4 32 4 3" xfId="33135"/>
    <cellStyle name="Normal 2 4 32 4 4" xfId="33136"/>
    <cellStyle name="Normal 2 4 32 4 5" xfId="33137"/>
    <cellStyle name="Normal 2 4 32 5" xfId="33138"/>
    <cellStyle name="Normal 2 4 32 5 2" xfId="33139"/>
    <cellStyle name="Normal 2 4 32 5 3" xfId="33140"/>
    <cellStyle name="Normal 2 4 32 5 4" xfId="33141"/>
    <cellStyle name="Normal 2 4 32 5 5" xfId="33142"/>
    <cellStyle name="Normal 2 4 32 6" xfId="33143"/>
    <cellStyle name="Normal 2 4 32 6 2" xfId="33144"/>
    <cellStyle name="Normal 2 4 32 6 3" xfId="33145"/>
    <cellStyle name="Normal 2 4 32 6 4" xfId="33146"/>
    <cellStyle name="Normal 2 4 32 6 5" xfId="33147"/>
    <cellStyle name="Normal 2 4 32 7" xfId="33148"/>
    <cellStyle name="Normal 2 4 32 7 2" xfId="33149"/>
    <cellStyle name="Normal 2 4 32 7 3" xfId="33150"/>
    <cellStyle name="Normal 2 4 32 7 4" xfId="33151"/>
    <cellStyle name="Normal 2 4 32 7 5" xfId="33152"/>
    <cellStyle name="Normal 2 4 32 8" xfId="33153"/>
    <cellStyle name="Normal 2 4 32 8 2" xfId="33154"/>
    <cellStyle name="Normal 2 4 32 8 3" xfId="33155"/>
    <cellStyle name="Normal 2 4 32 8 4" xfId="33156"/>
    <cellStyle name="Normal 2 4 32 8 5" xfId="33157"/>
    <cellStyle name="Normal 2 4 32 9" xfId="33158"/>
    <cellStyle name="Normal 2 4 33" xfId="33159"/>
    <cellStyle name="Normal 2 4 33 10" xfId="33160"/>
    <cellStyle name="Normal 2 4 33 11" xfId="33161"/>
    <cellStyle name="Normal 2 4 33 12" xfId="33162"/>
    <cellStyle name="Normal 2 4 33 13" xfId="33163"/>
    <cellStyle name="Normal 2 4 33 2" xfId="33164"/>
    <cellStyle name="Normal 2 4 33 2 2" xfId="33165"/>
    <cellStyle name="Normal 2 4 33 2 3" xfId="33166"/>
    <cellStyle name="Normal 2 4 33 2 4" xfId="33167"/>
    <cellStyle name="Normal 2 4 33 2 5" xfId="33168"/>
    <cellStyle name="Normal 2 4 33 3" xfId="33169"/>
    <cellStyle name="Normal 2 4 33 3 2" xfId="33170"/>
    <cellStyle name="Normal 2 4 33 3 3" xfId="33171"/>
    <cellStyle name="Normal 2 4 33 3 4" xfId="33172"/>
    <cellStyle name="Normal 2 4 33 3 5" xfId="33173"/>
    <cellStyle name="Normal 2 4 33 4" xfId="33174"/>
    <cellStyle name="Normal 2 4 33 4 2" xfId="33175"/>
    <cellStyle name="Normal 2 4 33 4 3" xfId="33176"/>
    <cellStyle name="Normal 2 4 33 4 4" xfId="33177"/>
    <cellStyle name="Normal 2 4 33 4 5" xfId="33178"/>
    <cellStyle name="Normal 2 4 33 5" xfId="33179"/>
    <cellStyle name="Normal 2 4 33 5 2" xfId="33180"/>
    <cellStyle name="Normal 2 4 33 5 3" xfId="33181"/>
    <cellStyle name="Normal 2 4 33 5 4" xfId="33182"/>
    <cellStyle name="Normal 2 4 33 5 5" xfId="33183"/>
    <cellStyle name="Normal 2 4 33 6" xfId="33184"/>
    <cellStyle name="Normal 2 4 33 6 2" xfId="33185"/>
    <cellStyle name="Normal 2 4 33 6 3" xfId="33186"/>
    <cellStyle name="Normal 2 4 33 6 4" xfId="33187"/>
    <cellStyle name="Normal 2 4 33 6 5" xfId="33188"/>
    <cellStyle name="Normal 2 4 33 7" xfId="33189"/>
    <cellStyle name="Normal 2 4 33 7 2" xfId="33190"/>
    <cellStyle name="Normal 2 4 33 7 3" xfId="33191"/>
    <cellStyle name="Normal 2 4 33 7 4" xfId="33192"/>
    <cellStyle name="Normal 2 4 33 7 5" xfId="33193"/>
    <cellStyle name="Normal 2 4 33 8" xfId="33194"/>
    <cellStyle name="Normal 2 4 33 8 2" xfId="33195"/>
    <cellStyle name="Normal 2 4 33 8 3" xfId="33196"/>
    <cellStyle name="Normal 2 4 33 8 4" xfId="33197"/>
    <cellStyle name="Normal 2 4 33 8 5" xfId="33198"/>
    <cellStyle name="Normal 2 4 33 9" xfId="33199"/>
    <cellStyle name="Normal 2 4 34" xfId="33200"/>
    <cellStyle name="Normal 2 4 34 10" xfId="33201"/>
    <cellStyle name="Normal 2 4 34 11" xfId="33202"/>
    <cellStyle name="Normal 2 4 34 12" xfId="33203"/>
    <cellStyle name="Normal 2 4 34 13" xfId="33204"/>
    <cellStyle name="Normal 2 4 34 2" xfId="33205"/>
    <cellStyle name="Normal 2 4 34 2 2" xfId="33206"/>
    <cellStyle name="Normal 2 4 34 2 3" xfId="33207"/>
    <cellStyle name="Normal 2 4 34 2 4" xfId="33208"/>
    <cellStyle name="Normal 2 4 34 2 5" xfId="33209"/>
    <cellStyle name="Normal 2 4 34 3" xfId="33210"/>
    <cellStyle name="Normal 2 4 34 3 2" xfId="33211"/>
    <cellStyle name="Normal 2 4 34 3 3" xfId="33212"/>
    <cellStyle name="Normal 2 4 34 3 4" xfId="33213"/>
    <cellStyle name="Normal 2 4 34 3 5" xfId="33214"/>
    <cellStyle name="Normal 2 4 34 4" xfId="33215"/>
    <cellStyle name="Normal 2 4 34 4 2" xfId="33216"/>
    <cellStyle name="Normal 2 4 34 4 3" xfId="33217"/>
    <cellStyle name="Normal 2 4 34 4 4" xfId="33218"/>
    <cellStyle name="Normal 2 4 34 4 5" xfId="33219"/>
    <cellStyle name="Normal 2 4 34 5" xfId="33220"/>
    <cellStyle name="Normal 2 4 34 5 2" xfId="33221"/>
    <cellStyle name="Normal 2 4 34 5 3" xfId="33222"/>
    <cellStyle name="Normal 2 4 34 5 4" xfId="33223"/>
    <cellStyle name="Normal 2 4 34 5 5" xfId="33224"/>
    <cellStyle name="Normal 2 4 34 6" xfId="33225"/>
    <cellStyle name="Normal 2 4 34 6 2" xfId="33226"/>
    <cellStyle name="Normal 2 4 34 6 3" xfId="33227"/>
    <cellStyle name="Normal 2 4 34 6 4" xfId="33228"/>
    <cellStyle name="Normal 2 4 34 6 5" xfId="33229"/>
    <cellStyle name="Normal 2 4 34 7" xfId="33230"/>
    <cellStyle name="Normal 2 4 34 7 2" xfId="33231"/>
    <cellStyle name="Normal 2 4 34 7 3" xfId="33232"/>
    <cellStyle name="Normal 2 4 34 7 4" xfId="33233"/>
    <cellStyle name="Normal 2 4 34 7 5" xfId="33234"/>
    <cellStyle name="Normal 2 4 34 8" xfId="33235"/>
    <cellStyle name="Normal 2 4 34 8 2" xfId="33236"/>
    <cellStyle name="Normal 2 4 34 8 3" xfId="33237"/>
    <cellStyle name="Normal 2 4 34 8 4" xfId="33238"/>
    <cellStyle name="Normal 2 4 34 8 5" xfId="33239"/>
    <cellStyle name="Normal 2 4 34 9" xfId="33240"/>
    <cellStyle name="Normal 2 4 35" xfId="33241"/>
    <cellStyle name="Normal 2 4 35 10" xfId="33242"/>
    <cellStyle name="Normal 2 4 35 11" xfId="33243"/>
    <cellStyle name="Normal 2 4 35 12" xfId="33244"/>
    <cellStyle name="Normal 2 4 35 13" xfId="33245"/>
    <cellStyle name="Normal 2 4 35 2" xfId="33246"/>
    <cellStyle name="Normal 2 4 35 2 2" xfId="33247"/>
    <cellStyle name="Normal 2 4 35 2 3" xfId="33248"/>
    <cellStyle name="Normal 2 4 35 2 4" xfId="33249"/>
    <cellStyle name="Normal 2 4 35 2 5" xfId="33250"/>
    <cellStyle name="Normal 2 4 35 3" xfId="33251"/>
    <cellStyle name="Normal 2 4 35 3 2" xfId="33252"/>
    <cellStyle name="Normal 2 4 35 3 3" xfId="33253"/>
    <cellStyle name="Normal 2 4 35 3 4" xfId="33254"/>
    <cellStyle name="Normal 2 4 35 3 5" xfId="33255"/>
    <cellStyle name="Normal 2 4 35 4" xfId="33256"/>
    <cellStyle name="Normal 2 4 35 4 2" xfId="33257"/>
    <cellStyle name="Normal 2 4 35 4 3" xfId="33258"/>
    <cellStyle name="Normal 2 4 35 4 4" xfId="33259"/>
    <cellStyle name="Normal 2 4 35 4 5" xfId="33260"/>
    <cellStyle name="Normal 2 4 35 5" xfId="33261"/>
    <cellStyle name="Normal 2 4 35 5 2" xfId="33262"/>
    <cellStyle name="Normal 2 4 35 5 3" xfId="33263"/>
    <cellStyle name="Normal 2 4 35 5 4" xfId="33264"/>
    <cellStyle name="Normal 2 4 35 5 5" xfId="33265"/>
    <cellStyle name="Normal 2 4 35 6" xfId="33266"/>
    <cellStyle name="Normal 2 4 35 6 2" xfId="33267"/>
    <cellStyle name="Normal 2 4 35 6 3" xfId="33268"/>
    <cellStyle name="Normal 2 4 35 6 4" xfId="33269"/>
    <cellStyle name="Normal 2 4 35 6 5" xfId="33270"/>
    <cellStyle name="Normal 2 4 35 7" xfId="33271"/>
    <cellStyle name="Normal 2 4 35 7 2" xfId="33272"/>
    <cellStyle name="Normal 2 4 35 7 3" xfId="33273"/>
    <cellStyle name="Normal 2 4 35 7 4" xfId="33274"/>
    <cellStyle name="Normal 2 4 35 7 5" xfId="33275"/>
    <cellStyle name="Normal 2 4 35 8" xfId="33276"/>
    <cellStyle name="Normal 2 4 35 8 2" xfId="33277"/>
    <cellStyle name="Normal 2 4 35 8 3" xfId="33278"/>
    <cellStyle name="Normal 2 4 35 8 4" xfId="33279"/>
    <cellStyle name="Normal 2 4 35 8 5" xfId="33280"/>
    <cellStyle name="Normal 2 4 35 9" xfId="33281"/>
    <cellStyle name="Normal 2 4 36" xfId="33282"/>
    <cellStyle name="Normal 2 4 36 10" xfId="33283"/>
    <cellStyle name="Normal 2 4 36 11" xfId="33284"/>
    <cellStyle name="Normal 2 4 36 12" xfId="33285"/>
    <cellStyle name="Normal 2 4 36 13" xfId="33286"/>
    <cellStyle name="Normal 2 4 36 2" xfId="33287"/>
    <cellStyle name="Normal 2 4 36 2 2" xfId="33288"/>
    <cellStyle name="Normal 2 4 36 2 3" xfId="33289"/>
    <cellStyle name="Normal 2 4 36 2 4" xfId="33290"/>
    <cellStyle name="Normal 2 4 36 2 5" xfId="33291"/>
    <cellStyle name="Normal 2 4 36 3" xfId="33292"/>
    <cellStyle name="Normal 2 4 36 3 2" xfId="33293"/>
    <cellStyle name="Normal 2 4 36 3 3" xfId="33294"/>
    <cellStyle name="Normal 2 4 36 3 4" xfId="33295"/>
    <cellStyle name="Normal 2 4 36 3 5" xfId="33296"/>
    <cellStyle name="Normal 2 4 36 4" xfId="33297"/>
    <cellStyle name="Normal 2 4 36 4 2" xfId="33298"/>
    <cellStyle name="Normal 2 4 36 4 3" xfId="33299"/>
    <cellStyle name="Normal 2 4 36 4 4" xfId="33300"/>
    <cellStyle name="Normal 2 4 36 4 5" xfId="33301"/>
    <cellStyle name="Normal 2 4 36 5" xfId="33302"/>
    <cellStyle name="Normal 2 4 36 5 2" xfId="33303"/>
    <cellStyle name="Normal 2 4 36 5 3" xfId="33304"/>
    <cellStyle name="Normal 2 4 36 5 4" xfId="33305"/>
    <cellStyle name="Normal 2 4 36 5 5" xfId="33306"/>
    <cellStyle name="Normal 2 4 36 6" xfId="33307"/>
    <cellStyle name="Normal 2 4 36 6 2" xfId="33308"/>
    <cellStyle name="Normal 2 4 36 6 3" xfId="33309"/>
    <cellStyle name="Normal 2 4 36 6 4" xfId="33310"/>
    <cellStyle name="Normal 2 4 36 6 5" xfId="33311"/>
    <cellStyle name="Normal 2 4 36 7" xfId="33312"/>
    <cellStyle name="Normal 2 4 36 7 2" xfId="33313"/>
    <cellStyle name="Normal 2 4 36 7 3" xfId="33314"/>
    <cellStyle name="Normal 2 4 36 7 4" xfId="33315"/>
    <cellStyle name="Normal 2 4 36 7 5" xfId="33316"/>
    <cellStyle name="Normal 2 4 36 8" xfId="33317"/>
    <cellStyle name="Normal 2 4 36 8 2" xfId="33318"/>
    <cellStyle name="Normal 2 4 36 8 3" xfId="33319"/>
    <cellStyle name="Normal 2 4 36 8 4" xfId="33320"/>
    <cellStyle name="Normal 2 4 36 8 5" xfId="33321"/>
    <cellStyle name="Normal 2 4 36 9" xfId="33322"/>
    <cellStyle name="Normal 2 4 37" xfId="33323"/>
    <cellStyle name="Normal 2 4 37 10" xfId="33324"/>
    <cellStyle name="Normal 2 4 37 11" xfId="33325"/>
    <cellStyle name="Normal 2 4 37 12" xfId="33326"/>
    <cellStyle name="Normal 2 4 37 13" xfId="33327"/>
    <cellStyle name="Normal 2 4 37 2" xfId="33328"/>
    <cellStyle name="Normal 2 4 37 2 2" xfId="33329"/>
    <cellStyle name="Normal 2 4 37 2 3" xfId="33330"/>
    <cellStyle name="Normal 2 4 37 2 4" xfId="33331"/>
    <cellStyle name="Normal 2 4 37 2 5" xfId="33332"/>
    <cellStyle name="Normal 2 4 37 3" xfId="33333"/>
    <cellStyle name="Normal 2 4 37 3 2" xfId="33334"/>
    <cellStyle name="Normal 2 4 37 3 3" xfId="33335"/>
    <cellStyle name="Normal 2 4 37 3 4" xfId="33336"/>
    <cellStyle name="Normal 2 4 37 3 5" xfId="33337"/>
    <cellStyle name="Normal 2 4 37 4" xfId="33338"/>
    <cellStyle name="Normal 2 4 37 4 2" xfId="33339"/>
    <cellStyle name="Normal 2 4 37 4 3" xfId="33340"/>
    <cellStyle name="Normal 2 4 37 4 4" xfId="33341"/>
    <cellStyle name="Normal 2 4 37 4 5" xfId="33342"/>
    <cellStyle name="Normal 2 4 37 5" xfId="33343"/>
    <cellStyle name="Normal 2 4 37 5 2" xfId="33344"/>
    <cellStyle name="Normal 2 4 37 5 3" xfId="33345"/>
    <cellStyle name="Normal 2 4 37 5 4" xfId="33346"/>
    <cellStyle name="Normal 2 4 37 5 5" xfId="33347"/>
    <cellStyle name="Normal 2 4 37 6" xfId="33348"/>
    <cellStyle name="Normal 2 4 37 6 2" xfId="33349"/>
    <cellStyle name="Normal 2 4 37 6 3" xfId="33350"/>
    <cellStyle name="Normal 2 4 37 6 4" xfId="33351"/>
    <cellStyle name="Normal 2 4 37 6 5" xfId="33352"/>
    <cellStyle name="Normal 2 4 37 7" xfId="33353"/>
    <cellStyle name="Normal 2 4 37 7 2" xfId="33354"/>
    <cellStyle name="Normal 2 4 37 7 3" xfId="33355"/>
    <cellStyle name="Normal 2 4 37 7 4" xfId="33356"/>
    <cellStyle name="Normal 2 4 37 7 5" xfId="33357"/>
    <cellStyle name="Normal 2 4 37 8" xfId="33358"/>
    <cellStyle name="Normal 2 4 37 8 2" xfId="33359"/>
    <cellStyle name="Normal 2 4 37 8 3" xfId="33360"/>
    <cellStyle name="Normal 2 4 37 8 4" xfId="33361"/>
    <cellStyle name="Normal 2 4 37 8 5" xfId="33362"/>
    <cellStyle name="Normal 2 4 37 9" xfId="33363"/>
    <cellStyle name="Normal 2 4 38" xfId="33364"/>
    <cellStyle name="Normal 2 4 38 2" xfId="33365"/>
    <cellStyle name="Normal 2 4 38 3" xfId="33366"/>
    <cellStyle name="Normal 2 4 38 4" xfId="33367"/>
    <cellStyle name="Normal 2 4 38 5" xfId="33368"/>
    <cellStyle name="Normal 2 4 39" xfId="33369"/>
    <cellStyle name="Normal 2 4 39 2" xfId="33370"/>
    <cellStyle name="Normal 2 4 39 3" xfId="33371"/>
    <cellStyle name="Normal 2 4 39 4" xfId="33372"/>
    <cellStyle name="Normal 2 4 39 5" xfId="33373"/>
    <cellStyle name="Normal 2 4 4" xfId="33374"/>
    <cellStyle name="Normal 2 4 4 10" xfId="33375"/>
    <cellStyle name="Normal 2 4 4 10 10" xfId="33376"/>
    <cellStyle name="Normal 2 4 4 10 11" xfId="33377"/>
    <cellStyle name="Normal 2 4 4 10 12" xfId="33378"/>
    <cellStyle name="Normal 2 4 4 10 13" xfId="33379"/>
    <cellStyle name="Normal 2 4 4 10 14" xfId="33380"/>
    <cellStyle name="Normal 2 4 4 10 2" xfId="33381"/>
    <cellStyle name="Normal 2 4 4 10 2 2" xfId="33382"/>
    <cellStyle name="Normal 2 4 4 10 2 3" xfId="33383"/>
    <cellStyle name="Normal 2 4 4 10 2 4" xfId="33384"/>
    <cellStyle name="Normal 2 4 4 10 2 5" xfId="33385"/>
    <cellStyle name="Normal 2 4 4 10 3" xfId="33386"/>
    <cellStyle name="Normal 2 4 4 10 3 2" xfId="33387"/>
    <cellStyle name="Normal 2 4 4 10 3 3" xfId="33388"/>
    <cellStyle name="Normal 2 4 4 10 3 4" xfId="33389"/>
    <cellStyle name="Normal 2 4 4 10 3 5" xfId="33390"/>
    <cellStyle name="Normal 2 4 4 10 4" xfId="33391"/>
    <cellStyle name="Normal 2 4 4 10 4 2" xfId="33392"/>
    <cellStyle name="Normal 2 4 4 10 4 3" xfId="33393"/>
    <cellStyle name="Normal 2 4 4 10 4 4" xfId="33394"/>
    <cellStyle name="Normal 2 4 4 10 4 5" xfId="33395"/>
    <cellStyle name="Normal 2 4 4 10 5" xfId="33396"/>
    <cellStyle name="Normal 2 4 4 10 5 2" xfId="33397"/>
    <cellStyle name="Normal 2 4 4 10 5 3" xfId="33398"/>
    <cellStyle name="Normal 2 4 4 10 5 4" xfId="33399"/>
    <cellStyle name="Normal 2 4 4 10 5 5" xfId="33400"/>
    <cellStyle name="Normal 2 4 4 10 6" xfId="33401"/>
    <cellStyle name="Normal 2 4 4 10 6 2" xfId="33402"/>
    <cellStyle name="Normal 2 4 4 10 6 3" xfId="33403"/>
    <cellStyle name="Normal 2 4 4 10 6 4" xfId="33404"/>
    <cellStyle name="Normal 2 4 4 10 6 5" xfId="33405"/>
    <cellStyle name="Normal 2 4 4 10 7" xfId="33406"/>
    <cellStyle name="Normal 2 4 4 10 7 2" xfId="33407"/>
    <cellStyle name="Normal 2 4 4 10 7 3" xfId="33408"/>
    <cellStyle name="Normal 2 4 4 10 7 4" xfId="33409"/>
    <cellStyle name="Normal 2 4 4 10 7 5" xfId="33410"/>
    <cellStyle name="Normal 2 4 4 10 8" xfId="33411"/>
    <cellStyle name="Normal 2 4 4 10 8 2" xfId="33412"/>
    <cellStyle name="Normal 2 4 4 10 8 3" xfId="33413"/>
    <cellStyle name="Normal 2 4 4 10 8 4" xfId="33414"/>
    <cellStyle name="Normal 2 4 4 10 8 5" xfId="33415"/>
    <cellStyle name="Normal 2 4 4 10 9" xfId="33416"/>
    <cellStyle name="Normal 2 4 4 11" xfId="33417"/>
    <cellStyle name="Normal 2 4 4 11 10" xfId="33418"/>
    <cellStyle name="Normal 2 4 4 11 11" xfId="33419"/>
    <cellStyle name="Normal 2 4 4 11 12" xfId="33420"/>
    <cellStyle name="Normal 2 4 4 11 13" xfId="33421"/>
    <cellStyle name="Normal 2 4 4 11 14" xfId="33422"/>
    <cellStyle name="Normal 2 4 4 11 2" xfId="33423"/>
    <cellStyle name="Normal 2 4 4 11 2 2" xfId="33424"/>
    <cellStyle name="Normal 2 4 4 11 2 3" xfId="33425"/>
    <cellStyle name="Normal 2 4 4 11 2 4" xfId="33426"/>
    <cellStyle name="Normal 2 4 4 11 2 5" xfId="33427"/>
    <cellStyle name="Normal 2 4 4 11 3" xfId="33428"/>
    <cellStyle name="Normal 2 4 4 11 3 2" xfId="33429"/>
    <cellStyle name="Normal 2 4 4 11 3 3" xfId="33430"/>
    <cellStyle name="Normal 2 4 4 11 3 4" xfId="33431"/>
    <cellStyle name="Normal 2 4 4 11 3 5" xfId="33432"/>
    <cellStyle name="Normal 2 4 4 11 4" xfId="33433"/>
    <cellStyle name="Normal 2 4 4 11 4 2" xfId="33434"/>
    <cellStyle name="Normal 2 4 4 11 4 3" xfId="33435"/>
    <cellStyle name="Normal 2 4 4 11 4 4" xfId="33436"/>
    <cellStyle name="Normal 2 4 4 11 4 5" xfId="33437"/>
    <cellStyle name="Normal 2 4 4 11 5" xfId="33438"/>
    <cellStyle name="Normal 2 4 4 11 5 2" xfId="33439"/>
    <cellStyle name="Normal 2 4 4 11 5 3" xfId="33440"/>
    <cellStyle name="Normal 2 4 4 11 5 4" xfId="33441"/>
    <cellStyle name="Normal 2 4 4 11 5 5" xfId="33442"/>
    <cellStyle name="Normal 2 4 4 11 6" xfId="33443"/>
    <cellStyle name="Normal 2 4 4 11 6 2" xfId="33444"/>
    <cellStyle name="Normal 2 4 4 11 6 3" xfId="33445"/>
    <cellStyle name="Normal 2 4 4 11 6 4" xfId="33446"/>
    <cellStyle name="Normal 2 4 4 11 6 5" xfId="33447"/>
    <cellStyle name="Normal 2 4 4 11 7" xfId="33448"/>
    <cellStyle name="Normal 2 4 4 11 7 2" xfId="33449"/>
    <cellStyle name="Normal 2 4 4 11 7 3" xfId="33450"/>
    <cellStyle name="Normal 2 4 4 11 7 4" xfId="33451"/>
    <cellStyle name="Normal 2 4 4 11 7 5" xfId="33452"/>
    <cellStyle name="Normal 2 4 4 11 8" xfId="33453"/>
    <cellStyle name="Normal 2 4 4 11 8 2" xfId="33454"/>
    <cellStyle name="Normal 2 4 4 11 8 3" xfId="33455"/>
    <cellStyle name="Normal 2 4 4 11 8 4" xfId="33456"/>
    <cellStyle name="Normal 2 4 4 11 8 5" xfId="33457"/>
    <cellStyle name="Normal 2 4 4 11 9" xfId="33458"/>
    <cellStyle name="Normal 2 4 4 12" xfId="33459"/>
    <cellStyle name="Normal 2 4 4 12 10" xfId="33460"/>
    <cellStyle name="Normal 2 4 4 12 11" xfId="33461"/>
    <cellStyle name="Normal 2 4 4 12 12" xfId="33462"/>
    <cellStyle name="Normal 2 4 4 12 13" xfId="33463"/>
    <cellStyle name="Normal 2 4 4 12 14" xfId="33464"/>
    <cellStyle name="Normal 2 4 4 12 2" xfId="33465"/>
    <cellStyle name="Normal 2 4 4 12 2 2" xfId="33466"/>
    <cellStyle name="Normal 2 4 4 12 2 3" xfId="33467"/>
    <cellStyle name="Normal 2 4 4 12 2 4" xfId="33468"/>
    <cellStyle name="Normal 2 4 4 12 2 5" xfId="33469"/>
    <cellStyle name="Normal 2 4 4 12 3" xfId="33470"/>
    <cellStyle name="Normal 2 4 4 12 3 2" xfId="33471"/>
    <cellStyle name="Normal 2 4 4 12 3 3" xfId="33472"/>
    <cellStyle name="Normal 2 4 4 12 3 4" xfId="33473"/>
    <cellStyle name="Normal 2 4 4 12 3 5" xfId="33474"/>
    <cellStyle name="Normal 2 4 4 12 4" xfId="33475"/>
    <cellStyle name="Normal 2 4 4 12 4 2" xfId="33476"/>
    <cellStyle name="Normal 2 4 4 12 4 3" xfId="33477"/>
    <cellStyle name="Normal 2 4 4 12 4 4" xfId="33478"/>
    <cellStyle name="Normal 2 4 4 12 4 5" xfId="33479"/>
    <cellStyle name="Normal 2 4 4 12 5" xfId="33480"/>
    <cellStyle name="Normal 2 4 4 12 5 2" xfId="33481"/>
    <cellStyle name="Normal 2 4 4 12 5 3" xfId="33482"/>
    <cellStyle name="Normal 2 4 4 12 5 4" xfId="33483"/>
    <cellStyle name="Normal 2 4 4 12 5 5" xfId="33484"/>
    <cellStyle name="Normal 2 4 4 12 6" xfId="33485"/>
    <cellStyle name="Normal 2 4 4 12 6 2" xfId="33486"/>
    <cellStyle name="Normal 2 4 4 12 6 3" xfId="33487"/>
    <cellStyle name="Normal 2 4 4 12 6 4" xfId="33488"/>
    <cellStyle name="Normal 2 4 4 12 6 5" xfId="33489"/>
    <cellStyle name="Normal 2 4 4 12 7" xfId="33490"/>
    <cellStyle name="Normal 2 4 4 12 7 2" xfId="33491"/>
    <cellStyle name="Normal 2 4 4 12 7 3" xfId="33492"/>
    <cellStyle name="Normal 2 4 4 12 7 4" xfId="33493"/>
    <cellStyle name="Normal 2 4 4 12 7 5" xfId="33494"/>
    <cellStyle name="Normal 2 4 4 12 8" xfId="33495"/>
    <cellStyle name="Normal 2 4 4 12 8 2" xfId="33496"/>
    <cellStyle name="Normal 2 4 4 12 8 3" xfId="33497"/>
    <cellStyle name="Normal 2 4 4 12 8 4" xfId="33498"/>
    <cellStyle name="Normal 2 4 4 12 8 5" xfId="33499"/>
    <cellStyle name="Normal 2 4 4 12 9" xfId="33500"/>
    <cellStyle name="Normal 2 4 4 13" xfId="33501"/>
    <cellStyle name="Normal 2 4 4 13 10" xfId="33502"/>
    <cellStyle name="Normal 2 4 4 13 11" xfId="33503"/>
    <cellStyle name="Normal 2 4 4 13 12" xfId="33504"/>
    <cellStyle name="Normal 2 4 4 13 13" xfId="33505"/>
    <cellStyle name="Normal 2 4 4 13 14" xfId="33506"/>
    <cellStyle name="Normal 2 4 4 13 2" xfId="33507"/>
    <cellStyle name="Normal 2 4 4 13 2 2" xfId="33508"/>
    <cellStyle name="Normal 2 4 4 13 2 3" xfId="33509"/>
    <cellStyle name="Normal 2 4 4 13 2 4" xfId="33510"/>
    <cellStyle name="Normal 2 4 4 13 2 5" xfId="33511"/>
    <cellStyle name="Normal 2 4 4 13 3" xfId="33512"/>
    <cellStyle name="Normal 2 4 4 13 3 2" xfId="33513"/>
    <cellStyle name="Normal 2 4 4 13 3 3" xfId="33514"/>
    <cellStyle name="Normal 2 4 4 13 3 4" xfId="33515"/>
    <cellStyle name="Normal 2 4 4 13 3 5" xfId="33516"/>
    <cellStyle name="Normal 2 4 4 13 4" xfId="33517"/>
    <cellStyle name="Normal 2 4 4 13 4 2" xfId="33518"/>
    <cellStyle name="Normal 2 4 4 13 4 3" xfId="33519"/>
    <cellStyle name="Normal 2 4 4 13 4 4" xfId="33520"/>
    <cellStyle name="Normal 2 4 4 13 4 5" xfId="33521"/>
    <cellStyle name="Normal 2 4 4 13 5" xfId="33522"/>
    <cellStyle name="Normal 2 4 4 13 5 2" xfId="33523"/>
    <cellStyle name="Normal 2 4 4 13 5 3" xfId="33524"/>
    <cellStyle name="Normal 2 4 4 13 5 4" xfId="33525"/>
    <cellStyle name="Normal 2 4 4 13 5 5" xfId="33526"/>
    <cellStyle name="Normal 2 4 4 13 6" xfId="33527"/>
    <cellStyle name="Normal 2 4 4 13 6 2" xfId="33528"/>
    <cellStyle name="Normal 2 4 4 13 6 3" xfId="33529"/>
    <cellStyle name="Normal 2 4 4 13 6 4" xfId="33530"/>
    <cellStyle name="Normal 2 4 4 13 6 5" xfId="33531"/>
    <cellStyle name="Normal 2 4 4 13 7" xfId="33532"/>
    <cellStyle name="Normal 2 4 4 13 7 2" xfId="33533"/>
    <cellStyle name="Normal 2 4 4 13 7 3" xfId="33534"/>
    <cellStyle name="Normal 2 4 4 13 7 4" xfId="33535"/>
    <cellStyle name="Normal 2 4 4 13 7 5" xfId="33536"/>
    <cellStyle name="Normal 2 4 4 13 8" xfId="33537"/>
    <cellStyle name="Normal 2 4 4 13 8 2" xfId="33538"/>
    <cellStyle name="Normal 2 4 4 13 8 3" xfId="33539"/>
    <cellStyle name="Normal 2 4 4 13 8 4" xfId="33540"/>
    <cellStyle name="Normal 2 4 4 13 8 5" xfId="33541"/>
    <cellStyle name="Normal 2 4 4 13 9" xfId="33542"/>
    <cellStyle name="Normal 2 4 4 14" xfId="33543"/>
    <cellStyle name="Normal 2 4 4 14 10" xfId="33544"/>
    <cellStyle name="Normal 2 4 4 14 11" xfId="33545"/>
    <cellStyle name="Normal 2 4 4 14 12" xfId="33546"/>
    <cellStyle name="Normal 2 4 4 14 13" xfId="33547"/>
    <cellStyle name="Normal 2 4 4 14 14" xfId="33548"/>
    <cellStyle name="Normal 2 4 4 14 2" xfId="33549"/>
    <cellStyle name="Normal 2 4 4 14 2 2" xfId="33550"/>
    <cellStyle name="Normal 2 4 4 14 2 3" xfId="33551"/>
    <cellStyle name="Normal 2 4 4 14 2 4" xfId="33552"/>
    <cellStyle name="Normal 2 4 4 14 2 5" xfId="33553"/>
    <cellStyle name="Normal 2 4 4 14 3" xfId="33554"/>
    <cellStyle name="Normal 2 4 4 14 3 2" xfId="33555"/>
    <cellStyle name="Normal 2 4 4 14 3 3" xfId="33556"/>
    <cellStyle name="Normal 2 4 4 14 3 4" xfId="33557"/>
    <cellStyle name="Normal 2 4 4 14 3 5" xfId="33558"/>
    <cellStyle name="Normal 2 4 4 14 4" xfId="33559"/>
    <cellStyle name="Normal 2 4 4 14 4 2" xfId="33560"/>
    <cellStyle name="Normal 2 4 4 14 4 3" xfId="33561"/>
    <cellStyle name="Normal 2 4 4 14 4 4" xfId="33562"/>
    <cellStyle name="Normal 2 4 4 14 4 5" xfId="33563"/>
    <cellStyle name="Normal 2 4 4 14 5" xfId="33564"/>
    <cellStyle name="Normal 2 4 4 14 5 2" xfId="33565"/>
    <cellStyle name="Normal 2 4 4 14 5 3" xfId="33566"/>
    <cellStyle name="Normal 2 4 4 14 5 4" xfId="33567"/>
    <cellStyle name="Normal 2 4 4 14 5 5" xfId="33568"/>
    <cellStyle name="Normal 2 4 4 14 6" xfId="33569"/>
    <cellStyle name="Normal 2 4 4 14 6 2" xfId="33570"/>
    <cellStyle name="Normal 2 4 4 14 6 3" xfId="33571"/>
    <cellStyle name="Normal 2 4 4 14 6 4" xfId="33572"/>
    <cellStyle name="Normal 2 4 4 14 6 5" xfId="33573"/>
    <cellStyle name="Normal 2 4 4 14 7" xfId="33574"/>
    <cellStyle name="Normal 2 4 4 14 7 2" xfId="33575"/>
    <cellStyle name="Normal 2 4 4 14 7 3" xfId="33576"/>
    <cellStyle name="Normal 2 4 4 14 7 4" xfId="33577"/>
    <cellStyle name="Normal 2 4 4 14 7 5" xfId="33578"/>
    <cellStyle name="Normal 2 4 4 14 8" xfId="33579"/>
    <cellStyle name="Normal 2 4 4 14 8 2" xfId="33580"/>
    <cellStyle name="Normal 2 4 4 14 8 3" xfId="33581"/>
    <cellStyle name="Normal 2 4 4 14 8 4" xfId="33582"/>
    <cellStyle name="Normal 2 4 4 14 8 5" xfId="33583"/>
    <cellStyle name="Normal 2 4 4 14 9" xfId="33584"/>
    <cellStyle name="Normal 2 4 4 15" xfId="33585"/>
    <cellStyle name="Normal 2 4 4 15 10" xfId="33586"/>
    <cellStyle name="Normal 2 4 4 15 11" xfId="33587"/>
    <cellStyle name="Normal 2 4 4 15 12" xfId="33588"/>
    <cellStyle name="Normal 2 4 4 15 13" xfId="33589"/>
    <cellStyle name="Normal 2 4 4 15 14" xfId="33590"/>
    <cellStyle name="Normal 2 4 4 15 2" xfId="33591"/>
    <cellStyle name="Normal 2 4 4 15 2 2" xfId="33592"/>
    <cellStyle name="Normal 2 4 4 15 2 3" xfId="33593"/>
    <cellStyle name="Normal 2 4 4 15 2 4" xfId="33594"/>
    <cellStyle name="Normal 2 4 4 15 2 5" xfId="33595"/>
    <cellStyle name="Normal 2 4 4 15 3" xfId="33596"/>
    <cellStyle name="Normal 2 4 4 15 3 2" xfId="33597"/>
    <cellStyle name="Normal 2 4 4 15 3 3" xfId="33598"/>
    <cellStyle name="Normal 2 4 4 15 3 4" xfId="33599"/>
    <cellStyle name="Normal 2 4 4 15 3 5" xfId="33600"/>
    <cellStyle name="Normal 2 4 4 15 4" xfId="33601"/>
    <cellStyle name="Normal 2 4 4 15 4 2" xfId="33602"/>
    <cellStyle name="Normal 2 4 4 15 4 3" xfId="33603"/>
    <cellStyle name="Normal 2 4 4 15 4 4" xfId="33604"/>
    <cellStyle name="Normal 2 4 4 15 4 5" xfId="33605"/>
    <cellStyle name="Normal 2 4 4 15 5" xfId="33606"/>
    <cellStyle name="Normal 2 4 4 15 5 2" xfId="33607"/>
    <cellStyle name="Normal 2 4 4 15 5 3" xfId="33608"/>
    <cellStyle name="Normal 2 4 4 15 5 4" xfId="33609"/>
    <cellStyle name="Normal 2 4 4 15 5 5" xfId="33610"/>
    <cellStyle name="Normal 2 4 4 15 6" xfId="33611"/>
    <cellStyle name="Normal 2 4 4 15 6 2" xfId="33612"/>
    <cellStyle name="Normal 2 4 4 15 6 3" xfId="33613"/>
    <cellStyle name="Normal 2 4 4 15 6 4" xfId="33614"/>
    <cellStyle name="Normal 2 4 4 15 6 5" xfId="33615"/>
    <cellStyle name="Normal 2 4 4 15 7" xfId="33616"/>
    <cellStyle name="Normal 2 4 4 15 7 2" xfId="33617"/>
    <cellStyle name="Normal 2 4 4 15 7 3" xfId="33618"/>
    <cellStyle name="Normal 2 4 4 15 7 4" xfId="33619"/>
    <cellStyle name="Normal 2 4 4 15 7 5" xfId="33620"/>
    <cellStyle name="Normal 2 4 4 15 8" xfId="33621"/>
    <cellStyle name="Normal 2 4 4 15 8 2" xfId="33622"/>
    <cellStyle name="Normal 2 4 4 15 8 3" xfId="33623"/>
    <cellStyle name="Normal 2 4 4 15 8 4" xfId="33624"/>
    <cellStyle name="Normal 2 4 4 15 8 5" xfId="33625"/>
    <cellStyle name="Normal 2 4 4 15 9" xfId="33626"/>
    <cellStyle name="Normal 2 4 4 16" xfId="33627"/>
    <cellStyle name="Normal 2 4 4 16 10" xfId="33628"/>
    <cellStyle name="Normal 2 4 4 16 11" xfId="33629"/>
    <cellStyle name="Normal 2 4 4 16 12" xfId="33630"/>
    <cellStyle name="Normal 2 4 4 16 13" xfId="33631"/>
    <cellStyle name="Normal 2 4 4 16 14" xfId="33632"/>
    <cellStyle name="Normal 2 4 4 16 2" xfId="33633"/>
    <cellStyle name="Normal 2 4 4 16 2 2" xfId="33634"/>
    <cellStyle name="Normal 2 4 4 16 2 3" xfId="33635"/>
    <cellStyle name="Normal 2 4 4 16 2 4" xfId="33636"/>
    <cellStyle name="Normal 2 4 4 16 2 5" xfId="33637"/>
    <cellStyle name="Normal 2 4 4 16 3" xfId="33638"/>
    <cellStyle name="Normal 2 4 4 16 3 2" xfId="33639"/>
    <cellStyle name="Normal 2 4 4 16 3 3" xfId="33640"/>
    <cellStyle name="Normal 2 4 4 16 3 4" xfId="33641"/>
    <cellStyle name="Normal 2 4 4 16 3 5" xfId="33642"/>
    <cellStyle name="Normal 2 4 4 16 4" xfId="33643"/>
    <cellStyle name="Normal 2 4 4 16 4 2" xfId="33644"/>
    <cellStyle name="Normal 2 4 4 16 4 3" xfId="33645"/>
    <cellStyle name="Normal 2 4 4 16 4 4" xfId="33646"/>
    <cellStyle name="Normal 2 4 4 16 4 5" xfId="33647"/>
    <cellStyle name="Normal 2 4 4 16 5" xfId="33648"/>
    <cellStyle name="Normal 2 4 4 16 5 2" xfId="33649"/>
    <cellStyle name="Normal 2 4 4 16 5 3" xfId="33650"/>
    <cellStyle name="Normal 2 4 4 16 5 4" xfId="33651"/>
    <cellStyle name="Normal 2 4 4 16 5 5" xfId="33652"/>
    <cellStyle name="Normal 2 4 4 16 6" xfId="33653"/>
    <cellStyle name="Normal 2 4 4 16 6 2" xfId="33654"/>
    <cellStyle name="Normal 2 4 4 16 6 3" xfId="33655"/>
    <cellStyle name="Normal 2 4 4 16 6 4" xfId="33656"/>
    <cellStyle name="Normal 2 4 4 16 6 5" xfId="33657"/>
    <cellStyle name="Normal 2 4 4 16 7" xfId="33658"/>
    <cellStyle name="Normal 2 4 4 16 7 2" xfId="33659"/>
    <cellStyle name="Normal 2 4 4 16 7 3" xfId="33660"/>
    <cellStyle name="Normal 2 4 4 16 7 4" xfId="33661"/>
    <cellStyle name="Normal 2 4 4 16 7 5" xfId="33662"/>
    <cellStyle name="Normal 2 4 4 16 8" xfId="33663"/>
    <cellStyle name="Normal 2 4 4 16 8 2" xfId="33664"/>
    <cellStyle name="Normal 2 4 4 16 8 3" xfId="33665"/>
    <cellStyle name="Normal 2 4 4 16 8 4" xfId="33666"/>
    <cellStyle name="Normal 2 4 4 16 8 5" xfId="33667"/>
    <cellStyle name="Normal 2 4 4 16 9" xfId="33668"/>
    <cellStyle name="Normal 2 4 4 17" xfId="33669"/>
    <cellStyle name="Normal 2 4 4 17 10" xfId="33670"/>
    <cellStyle name="Normal 2 4 4 17 11" xfId="33671"/>
    <cellStyle name="Normal 2 4 4 17 12" xfId="33672"/>
    <cellStyle name="Normal 2 4 4 17 13" xfId="33673"/>
    <cellStyle name="Normal 2 4 4 17 14" xfId="33674"/>
    <cellStyle name="Normal 2 4 4 17 2" xfId="33675"/>
    <cellStyle name="Normal 2 4 4 17 2 2" xfId="33676"/>
    <cellStyle name="Normal 2 4 4 17 2 3" xfId="33677"/>
    <cellStyle name="Normal 2 4 4 17 2 4" xfId="33678"/>
    <cellStyle name="Normal 2 4 4 17 2 5" xfId="33679"/>
    <cellStyle name="Normal 2 4 4 17 3" xfId="33680"/>
    <cellStyle name="Normal 2 4 4 17 3 2" xfId="33681"/>
    <cellStyle name="Normal 2 4 4 17 3 3" xfId="33682"/>
    <cellStyle name="Normal 2 4 4 17 3 4" xfId="33683"/>
    <cellStyle name="Normal 2 4 4 17 3 5" xfId="33684"/>
    <cellStyle name="Normal 2 4 4 17 4" xfId="33685"/>
    <cellStyle name="Normal 2 4 4 17 4 2" xfId="33686"/>
    <cellStyle name="Normal 2 4 4 17 4 3" xfId="33687"/>
    <cellStyle name="Normal 2 4 4 17 4 4" xfId="33688"/>
    <cellStyle name="Normal 2 4 4 17 4 5" xfId="33689"/>
    <cellStyle name="Normal 2 4 4 17 5" xfId="33690"/>
    <cellStyle name="Normal 2 4 4 17 5 2" xfId="33691"/>
    <cellStyle name="Normal 2 4 4 17 5 3" xfId="33692"/>
    <cellStyle name="Normal 2 4 4 17 5 4" xfId="33693"/>
    <cellStyle name="Normal 2 4 4 17 5 5" xfId="33694"/>
    <cellStyle name="Normal 2 4 4 17 6" xfId="33695"/>
    <cellStyle name="Normal 2 4 4 17 6 2" xfId="33696"/>
    <cellStyle name="Normal 2 4 4 17 6 3" xfId="33697"/>
    <cellStyle name="Normal 2 4 4 17 6 4" xfId="33698"/>
    <cellStyle name="Normal 2 4 4 17 6 5" xfId="33699"/>
    <cellStyle name="Normal 2 4 4 17 7" xfId="33700"/>
    <cellStyle name="Normal 2 4 4 17 7 2" xfId="33701"/>
    <cellStyle name="Normal 2 4 4 17 7 3" xfId="33702"/>
    <cellStyle name="Normal 2 4 4 17 7 4" xfId="33703"/>
    <cellStyle name="Normal 2 4 4 17 7 5" xfId="33704"/>
    <cellStyle name="Normal 2 4 4 17 8" xfId="33705"/>
    <cellStyle name="Normal 2 4 4 17 8 2" xfId="33706"/>
    <cellStyle name="Normal 2 4 4 17 8 3" xfId="33707"/>
    <cellStyle name="Normal 2 4 4 17 8 4" xfId="33708"/>
    <cellStyle name="Normal 2 4 4 17 8 5" xfId="33709"/>
    <cellStyle name="Normal 2 4 4 17 9" xfId="33710"/>
    <cellStyle name="Normal 2 4 4 18" xfId="33711"/>
    <cellStyle name="Normal 2 4 4 18 10" xfId="33712"/>
    <cellStyle name="Normal 2 4 4 18 11" xfId="33713"/>
    <cellStyle name="Normal 2 4 4 18 12" xfId="33714"/>
    <cellStyle name="Normal 2 4 4 18 13" xfId="33715"/>
    <cellStyle name="Normal 2 4 4 18 14" xfId="33716"/>
    <cellStyle name="Normal 2 4 4 18 2" xfId="33717"/>
    <cellStyle name="Normal 2 4 4 18 2 2" xfId="33718"/>
    <cellStyle name="Normal 2 4 4 18 2 3" xfId="33719"/>
    <cellStyle name="Normal 2 4 4 18 2 4" xfId="33720"/>
    <cellStyle name="Normal 2 4 4 18 2 5" xfId="33721"/>
    <cellStyle name="Normal 2 4 4 18 3" xfId="33722"/>
    <cellStyle name="Normal 2 4 4 18 3 2" xfId="33723"/>
    <cellStyle name="Normal 2 4 4 18 3 3" xfId="33724"/>
    <cellStyle name="Normal 2 4 4 18 3 4" xfId="33725"/>
    <cellStyle name="Normal 2 4 4 18 3 5" xfId="33726"/>
    <cellStyle name="Normal 2 4 4 18 4" xfId="33727"/>
    <cellStyle name="Normal 2 4 4 18 4 2" xfId="33728"/>
    <cellStyle name="Normal 2 4 4 18 4 3" xfId="33729"/>
    <cellStyle name="Normal 2 4 4 18 4 4" xfId="33730"/>
    <cellStyle name="Normal 2 4 4 18 4 5" xfId="33731"/>
    <cellStyle name="Normal 2 4 4 18 5" xfId="33732"/>
    <cellStyle name="Normal 2 4 4 18 5 2" xfId="33733"/>
    <cellStyle name="Normal 2 4 4 18 5 3" xfId="33734"/>
    <cellStyle name="Normal 2 4 4 18 5 4" xfId="33735"/>
    <cellStyle name="Normal 2 4 4 18 5 5" xfId="33736"/>
    <cellStyle name="Normal 2 4 4 18 6" xfId="33737"/>
    <cellStyle name="Normal 2 4 4 18 6 2" xfId="33738"/>
    <cellStyle name="Normal 2 4 4 18 6 3" xfId="33739"/>
    <cellStyle name="Normal 2 4 4 18 6 4" xfId="33740"/>
    <cellStyle name="Normal 2 4 4 18 6 5" xfId="33741"/>
    <cellStyle name="Normal 2 4 4 18 7" xfId="33742"/>
    <cellStyle name="Normal 2 4 4 18 7 2" xfId="33743"/>
    <cellStyle name="Normal 2 4 4 18 7 3" xfId="33744"/>
    <cellStyle name="Normal 2 4 4 18 7 4" xfId="33745"/>
    <cellStyle name="Normal 2 4 4 18 7 5" xfId="33746"/>
    <cellStyle name="Normal 2 4 4 18 8" xfId="33747"/>
    <cellStyle name="Normal 2 4 4 18 8 2" xfId="33748"/>
    <cellStyle name="Normal 2 4 4 18 8 3" xfId="33749"/>
    <cellStyle name="Normal 2 4 4 18 8 4" xfId="33750"/>
    <cellStyle name="Normal 2 4 4 18 8 5" xfId="33751"/>
    <cellStyle name="Normal 2 4 4 18 9" xfId="33752"/>
    <cellStyle name="Normal 2 4 4 19" xfId="33753"/>
    <cellStyle name="Normal 2 4 4 19 10" xfId="33754"/>
    <cellStyle name="Normal 2 4 4 19 11" xfId="33755"/>
    <cellStyle name="Normal 2 4 4 19 12" xfId="33756"/>
    <cellStyle name="Normal 2 4 4 19 13" xfId="33757"/>
    <cellStyle name="Normal 2 4 4 19 14" xfId="33758"/>
    <cellStyle name="Normal 2 4 4 19 2" xfId="33759"/>
    <cellStyle name="Normal 2 4 4 19 2 2" xfId="33760"/>
    <cellStyle name="Normal 2 4 4 19 2 3" xfId="33761"/>
    <cellStyle name="Normal 2 4 4 19 2 4" xfId="33762"/>
    <cellStyle name="Normal 2 4 4 19 2 5" xfId="33763"/>
    <cellStyle name="Normal 2 4 4 19 3" xfId="33764"/>
    <cellStyle name="Normal 2 4 4 19 3 2" xfId="33765"/>
    <cellStyle name="Normal 2 4 4 19 3 3" xfId="33766"/>
    <cellStyle name="Normal 2 4 4 19 3 4" xfId="33767"/>
    <cellStyle name="Normal 2 4 4 19 3 5" xfId="33768"/>
    <cellStyle name="Normal 2 4 4 19 4" xfId="33769"/>
    <cellStyle name="Normal 2 4 4 19 4 2" xfId="33770"/>
    <cellStyle name="Normal 2 4 4 19 4 3" xfId="33771"/>
    <cellStyle name="Normal 2 4 4 19 4 4" xfId="33772"/>
    <cellStyle name="Normal 2 4 4 19 4 5" xfId="33773"/>
    <cellStyle name="Normal 2 4 4 19 5" xfId="33774"/>
    <cellStyle name="Normal 2 4 4 19 5 2" xfId="33775"/>
    <cellStyle name="Normal 2 4 4 19 5 3" xfId="33776"/>
    <cellStyle name="Normal 2 4 4 19 5 4" xfId="33777"/>
    <cellStyle name="Normal 2 4 4 19 5 5" xfId="33778"/>
    <cellStyle name="Normal 2 4 4 19 6" xfId="33779"/>
    <cellStyle name="Normal 2 4 4 19 6 2" xfId="33780"/>
    <cellStyle name="Normal 2 4 4 19 6 3" xfId="33781"/>
    <cellStyle name="Normal 2 4 4 19 6 4" xfId="33782"/>
    <cellStyle name="Normal 2 4 4 19 6 5" xfId="33783"/>
    <cellStyle name="Normal 2 4 4 19 7" xfId="33784"/>
    <cellStyle name="Normal 2 4 4 19 7 2" xfId="33785"/>
    <cellStyle name="Normal 2 4 4 19 7 3" xfId="33786"/>
    <cellStyle name="Normal 2 4 4 19 7 4" xfId="33787"/>
    <cellStyle name="Normal 2 4 4 19 7 5" xfId="33788"/>
    <cellStyle name="Normal 2 4 4 19 8" xfId="33789"/>
    <cellStyle name="Normal 2 4 4 19 8 2" xfId="33790"/>
    <cellStyle name="Normal 2 4 4 19 8 3" xfId="33791"/>
    <cellStyle name="Normal 2 4 4 19 8 4" xfId="33792"/>
    <cellStyle name="Normal 2 4 4 19 8 5" xfId="33793"/>
    <cellStyle name="Normal 2 4 4 19 9" xfId="33794"/>
    <cellStyle name="Normal 2 4 4 2" xfId="33795"/>
    <cellStyle name="Normal 2 4 4 2 10" xfId="33796"/>
    <cellStyle name="Normal 2 4 4 2 11" xfId="33797"/>
    <cellStyle name="Normal 2 4 4 2 12" xfId="33798"/>
    <cellStyle name="Normal 2 4 4 2 13" xfId="33799"/>
    <cellStyle name="Normal 2 4 4 2 14" xfId="33800"/>
    <cellStyle name="Normal 2 4 4 2 2" xfId="33801"/>
    <cellStyle name="Normal 2 4 4 2 2 2" xfId="33802"/>
    <cellStyle name="Normal 2 4 4 2 2 3" xfId="33803"/>
    <cellStyle name="Normal 2 4 4 2 2 4" xfId="33804"/>
    <cellStyle name="Normal 2 4 4 2 2 5" xfId="33805"/>
    <cellStyle name="Normal 2 4 4 2 3" xfId="33806"/>
    <cellStyle name="Normal 2 4 4 2 3 2" xfId="33807"/>
    <cellStyle name="Normal 2 4 4 2 3 3" xfId="33808"/>
    <cellStyle name="Normal 2 4 4 2 3 4" xfId="33809"/>
    <cellStyle name="Normal 2 4 4 2 3 5" xfId="33810"/>
    <cellStyle name="Normal 2 4 4 2 4" xfId="33811"/>
    <cellStyle name="Normal 2 4 4 2 4 2" xfId="33812"/>
    <cellStyle name="Normal 2 4 4 2 4 3" xfId="33813"/>
    <cellStyle name="Normal 2 4 4 2 4 4" xfId="33814"/>
    <cellStyle name="Normal 2 4 4 2 4 5" xfId="33815"/>
    <cellStyle name="Normal 2 4 4 2 5" xfId="33816"/>
    <cellStyle name="Normal 2 4 4 2 5 2" xfId="33817"/>
    <cellStyle name="Normal 2 4 4 2 5 3" xfId="33818"/>
    <cellStyle name="Normal 2 4 4 2 5 4" xfId="33819"/>
    <cellStyle name="Normal 2 4 4 2 5 5" xfId="33820"/>
    <cellStyle name="Normal 2 4 4 2 6" xfId="33821"/>
    <cellStyle name="Normal 2 4 4 2 6 2" xfId="33822"/>
    <cellStyle name="Normal 2 4 4 2 6 3" xfId="33823"/>
    <cellStyle name="Normal 2 4 4 2 6 4" xfId="33824"/>
    <cellStyle name="Normal 2 4 4 2 6 5" xfId="33825"/>
    <cellStyle name="Normal 2 4 4 2 7" xfId="33826"/>
    <cellStyle name="Normal 2 4 4 2 7 2" xfId="33827"/>
    <cellStyle name="Normal 2 4 4 2 7 3" xfId="33828"/>
    <cellStyle name="Normal 2 4 4 2 7 4" xfId="33829"/>
    <cellStyle name="Normal 2 4 4 2 7 5" xfId="33830"/>
    <cellStyle name="Normal 2 4 4 2 8" xfId="33831"/>
    <cellStyle name="Normal 2 4 4 2 8 2" xfId="33832"/>
    <cellStyle name="Normal 2 4 4 2 8 3" xfId="33833"/>
    <cellStyle name="Normal 2 4 4 2 8 4" xfId="33834"/>
    <cellStyle name="Normal 2 4 4 2 8 5" xfId="33835"/>
    <cellStyle name="Normal 2 4 4 2 9" xfId="33836"/>
    <cellStyle name="Normal 2 4 4 20" xfId="33837"/>
    <cellStyle name="Normal 2 4 4 20 10" xfId="33838"/>
    <cellStyle name="Normal 2 4 4 20 11" xfId="33839"/>
    <cellStyle name="Normal 2 4 4 20 12" xfId="33840"/>
    <cellStyle name="Normal 2 4 4 20 13" xfId="33841"/>
    <cellStyle name="Normal 2 4 4 20 2" xfId="33842"/>
    <cellStyle name="Normal 2 4 4 20 2 2" xfId="33843"/>
    <cellStyle name="Normal 2 4 4 20 2 3" xfId="33844"/>
    <cellStyle name="Normal 2 4 4 20 2 4" xfId="33845"/>
    <cellStyle name="Normal 2 4 4 20 2 5" xfId="33846"/>
    <cellStyle name="Normal 2 4 4 20 3" xfId="33847"/>
    <cellStyle name="Normal 2 4 4 20 3 2" xfId="33848"/>
    <cellStyle name="Normal 2 4 4 20 3 3" xfId="33849"/>
    <cellStyle name="Normal 2 4 4 20 3 4" xfId="33850"/>
    <cellStyle name="Normal 2 4 4 20 3 5" xfId="33851"/>
    <cellStyle name="Normal 2 4 4 20 4" xfId="33852"/>
    <cellStyle name="Normal 2 4 4 20 4 2" xfId="33853"/>
    <cellStyle name="Normal 2 4 4 20 4 3" xfId="33854"/>
    <cellStyle name="Normal 2 4 4 20 4 4" xfId="33855"/>
    <cellStyle name="Normal 2 4 4 20 4 5" xfId="33856"/>
    <cellStyle name="Normal 2 4 4 20 5" xfId="33857"/>
    <cellStyle name="Normal 2 4 4 20 5 2" xfId="33858"/>
    <cellStyle name="Normal 2 4 4 20 5 3" xfId="33859"/>
    <cellStyle name="Normal 2 4 4 20 5 4" xfId="33860"/>
    <cellStyle name="Normal 2 4 4 20 5 5" xfId="33861"/>
    <cellStyle name="Normal 2 4 4 20 6" xfId="33862"/>
    <cellStyle name="Normal 2 4 4 20 6 2" xfId="33863"/>
    <cellStyle name="Normal 2 4 4 20 6 3" xfId="33864"/>
    <cellStyle name="Normal 2 4 4 20 6 4" xfId="33865"/>
    <cellStyle name="Normal 2 4 4 20 6 5" xfId="33866"/>
    <cellStyle name="Normal 2 4 4 20 7" xfId="33867"/>
    <cellStyle name="Normal 2 4 4 20 7 2" xfId="33868"/>
    <cellStyle name="Normal 2 4 4 20 7 3" xfId="33869"/>
    <cellStyle name="Normal 2 4 4 20 7 4" xfId="33870"/>
    <cellStyle name="Normal 2 4 4 20 7 5" xfId="33871"/>
    <cellStyle name="Normal 2 4 4 20 8" xfId="33872"/>
    <cellStyle name="Normal 2 4 4 20 8 2" xfId="33873"/>
    <cellStyle name="Normal 2 4 4 20 8 3" xfId="33874"/>
    <cellStyle name="Normal 2 4 4 20 8 4" xfId="33875"/>
    <cellStyle name="Normal 2 4 4 20 8 5" xfId="33876"/>
    <cellStyle name="Normal 2 4 4 20 9" xfId="33877"/>
    <cellStyle name="Normal 2 4 4 21" xfId="33878"/>
    <cellStyle name="Normal 2 4 4 21 10" xfId="33879"/>
    <cellStyle name="Normal 2 4 4 21 11" xfId="33880"/>
    <cellStyle name="Normal 2 4 4 21 12" xfId="33881"/>
    <cellStyle name="Normal 2 4 4 21 13" xfId="33882"/>
    <cellStyle name="Normal 2 4 4 21 2" xfId="33883"/>
    <cellStyle name="Normal 2 4 4 21 2 2" xfId="33884"/>
    <cellStyle name="Normal 2 4 4 21 2 3" xfId="33885"/>
    <cellStyle name="Normal 2 4 4 21 2 4" xfId="33886"/>
    <cellStyle name="Normal 2 4 4 21 2 5" xfId="33887"/>
    <cellStyle name="Normal 2 4 4 21 3" xfId="33888"/>
    <cellStyle name="Normal 2 4 4 21 3 2" xfId="33889"/>
    <cellStyle name="Normal 2 4 4 21 3 3" xfId="33890"/>
    <cellStyle name="Normal 2 4 4 21 3 4" xfId="33891"/>
    <cellStyle name="Normal 2 4 4 21 3 5" xfId="33892"/>
    <cellStyle name="Normal 2 4 4 21 4" xfId="33893"/>
    <cellStyle name="Normal 2 4 4 21 4 2" xfId="33894"/>
    <cellStyle name="Normal 2 4 4 21 4 3" xfId="33895"/>
    <cellStyle name="Normal 2 4 4 21 4 4" xfId="33896"/>
    <cellStyle name="Normal 2 4 4 21 4 5" xfId="33897"/>
    <cellStyle name="Normal 2 4 4 21 5" xfId="33898"/>
    <cellStyle name="Normal 2 4 4 21 5 2" xfId="33899"/>
    <cellStyle name="Normal 2 4 4 21 5 3" xfId="33900"/>
    <cellStyle name="Normal 2 4 4 21 5 4" xfId="33901"/>
    <cellStyle name="Normal 2 4 4 21 5 5" xfId="33902"/>
    <cellStyle name="Normal 2 4 4 21 6" xfId="33903"/>
    <cellStyle name="Normal 2 4 4 21 6 2" xfId="33904"/>
    <cellStyle name="Normal 2 4 4 21 6 3" xfId="33905"/>
    <cellStyle name="Normal 2 4 4 21 6 4" xfId="33906"/>
    <cellStyle name="Normal 2 4 4 21 6 5" xfId="33907"/>
    <cellStyle name="Normal 2 4 4 21 7" xfId="33908"/>
    <cellStyle name="Normal 2 4 4 21 7 2" xfId="33909"/>
    <cellStyle name="Normal 2 4 4 21 7 3" xfId="33910"/>
    <cellStyle name="Normal 2 4 4 21 7 4" xfId="33911"/>
    <cellStyle name="Normal 2 4 4 21 7 5" xfId="33912"/>
    <cellStyle name="Normal 2 4 4 21 8" xfId="33913"/>
    <cellStyle name="Normal 2 4 4 21 8 2" xfId="33914"/>
    <cellStyle name="Normal 2 4 4 21 8 3" xfId="33915"/>
    <cellStyle name="Normal 2 4 4 21 8 4" xfId="33916"/>
    <cellStyle name="Normal 2 4 4 21 8 5" xfId="33917"/>
    <cellStyle name="Normal 2 4 4 21 9" xfId="33918"/>
    <cellStyle name="Normal 2 4 4 22" xfId="33919"/>
    <cellStyle name="Normal 2 4 4 22 10" xfId="33920"/>
    <cellStyle name="Normal 2 4 4 22 11" xfId="33921"/>
    <cellStyle name="Normal 2 4 4 22 12" xfId="33922"/>
    <cellStyle name="Normal 2 4 4 22 13" xfId="33923"/>
    <cellStyle name="Normal 2 4 4 22 2" xfId="33924"/>
    <cellStyle name="Normal 2 4 4 22 2 2" xfId="33925"/>
    <cellStyle name="Normal 2 4 4 22 2 3" xfId="33926"/>
    <cellStyle name="Normal 2 4 4 22 2 4" xfId="33927"/>
    <cellStyle name="Normal 2 4 4 22 2 5" xfId="33928"/>
    <cellStyle name="Normal 2 4 4 22 3" xfId="33929"/>
    <cellStyle name="Normal 2 4 4 22 3 2" xfId="33930"/>
    <cellStyle name="Normal 2 4 4 22 3 3" xfId="33931"/>
    <cellStyle name="Normal 2 4 4 22 3 4" xfId="33932"/>
    <cellStyle name="Normal 2 4 4 22 3 5" xfId="33933"/>
    <cellStyle name="Normal 2 4 4 22 4" xfId="33934"/>
    <cellStyle name="Normal 2 4 4 22 4 2" xfId="33935"/>
    <cellStyle name="Normal 2 4 4 22 4 3" xfId="33936"/>
    <cellStyle name="Normal 2 4 4 22 4 4" xfId="33937"/>
    <cellStyle name="Normal 2 4 4 22 4 5" xfId="33938"/>
    <cellStyle name="Normal 2 4 4 22 5" xfId="33939"/>
    <cellStyle name="Normal 2 4 4 22 5 2" xfId="33940"/>
    <cellStyle name="Normal 2 4 4 22 5 3" xfId="33941"/>
    <cellStyle name="Normal 2 4 4 22 5 4" xfId="33942"/>
    <cellStyle name="Normal 2 4 4 22 5 5" xfId="33943"/>
    <cellStyle name="Normal 2 4 4 22 6" xfId="33944"/>
    <cellStyle name="Normal 2 4 4 22 6 2" xfId="33945"/>
    <cellStyle name="Normal 2 4 4 22 6 3" xfId="33946"/>
    <cellStyle name="Normal 2 4 4 22 6 4" xfId="33947"/>
    <cellStyle name="Normal 2 4 4 22 6 5" xfId="33948"/>
    <cellStyle name="Normal 2 4 4 22 7" xfId="33949"/>
    <cellStyle name="Normal 2 4 4 22 7 2" xfId="33950"/>
    <cellStyle name="Normal 2 4 4 22 7 3" xfId="33951"/>
    <cellStyle name="Normal 2 4 4 22 7 4" xfId="33952"/>
    <cellStyle name="Normal 2 4 4 22 7 5" xfId="33953"/>
    <cellStyle name="Normal 2 4 4 22 8" xfId="33954"/>
    <cellStyle name="Normal 2 4 4 22 8 2" xfId="33955"/>
    <cellStyle name="Normal 2 4 4 22 8 3" xfId="33956"/>
    <cellStyle name="Normal 2 4 4 22 8 4" xfId="33957"/>
    <cellStyle name="Normal 2 4 4 22 8 5" xfId="33958"/>
    <cellStyle name="Normal 2 4 4 22 9" xfId="33959"/>
    <cellStyle name="Normal 2 4 4 23" xfId="33960"/>
    <cellStyle name="Normal 2 4 4 23 10" xfId="33961"/>
    <cellStyle name="Normal 2 4 4 23 11" xfId="33962"/>
    <cellStyle name="Normal 2 4 4 23 12" xfId="33963"/>
    <cellStyle name="Normal 2 4 4 23 13" xfId="33964"/>
    <cellStyle name="Normal 2 4 4 23 2" xfId="33965"/>
    <cellStyle name="Normal 2 4 4 23 2 2" xfId="33966"/>
    <cellStyle name="Normal 2 4 4 23 2 3" xfId="33967"/>
    <cellStyle name="Normal 2 4 4 23 2 4" xfId="33968"/>
    <cellStyle name="Normal 2 4 4 23 2 5" xfId="33969"/>
    <cellStyle name="Normal 2 4 4 23 3" xfId="33970"/>
    <cellStyle name="Normal 2 4 4 23 3 2" xfId="33971"/>
    <cellStyle name="Normal 2 4 4 23 3 3" xfId="33972"/>
    <cellStyle name="Normal 2 4 4 23 3 4" xfId="33973"/>
    <cellStyle name="Normal 2 4 4 23 3 5" xfId="33974"/>
    <cellStyle name="Normal 2 4 4 23 4" xfId="33975"/>
    <cellStyle name="Normal 2 4 4 23 4 2" xfId="33976"/>
    <cellStyle name="Normal 2 4 4 23 4 3" xfId="33977"/>
    <cellStyle name="Normal 2 4 4 23 4 4" xfId="33978"/>
    <cellStyle name="Normal 2 4 4 23 4 5" xfId="33979"/>
    <cellStyle name="Normal 2 4 4 23 5" xfId="33980"/>
    <cellStyle name="Normal 2 4 4 23 5 2" xfId="33981"/>
    <cellStyle name="Normal 2 4 4 23 5 3" xfId="33982"/>
    <cellStyle name="Normal 2 4 4 23 5 4" xfId="33983"/>
    <cellStyle name="Normal 2 4 4 23 5 5" xfId="33984"/>
    <cellStyle name="Normal 2 4 4 23 6" xfId="33985"/>
    <cellStyle name="Normal 2 4 4 23 6 2" xfId="33986"/>
    <cellStyle name="Normal 2 4 4 23 6 3" xfId="33987"/>
    <cellStyle name="Normal 2 4 4 23 6 4" xfId="33988"/>
    <cellStyle name="Normal 2 4 4 23 6 5" xfId="33989"/>
    <cellStyle name="Normal 2 4 4 23 7" xfId="33990"/>
    <cellStyle name="Normal 2 4 4 23 7 2" xfId="33991"/>
    <cellStyle name="Normal 2 4 4 23 7 3" xfId="33992"/>
    <cellStyle name="Normal 2 4 4 23 7 4" xfId="33993"/>
    <cellStyle name="Normal 2 4 4 23 7 5" xfId="33994"/>
    <cellStyle name="Normal 2 4 4 23 8" xfId="33995"/>
    <cellStyle name="Normal 2 4 4 23 8 2" xfId="33996"/>
    <cellStyle name="Normal 2 4 4 23 8 3" xfId="33997"/>
    <cellStyle name="Normal 2 4 4 23 8 4" xfId="33998"/>
    <cellStyle name="Normal 2 4 4 23 8 5" xfId="33999"/>
    <cellStyle name="Normal 2 4 4 23 9" xfId="34000"/>
    <cellStyle name="Normal 2 4 4 24" xfId="34001"/>
    <cellStyle name="Normal 2 4 4 24 10" xfId="34002"/>
    <cellStyle name="Normal 2 4 4 24 11" xfId="34003"/>
    <cellStyle name="Normal 2 4 4 24 12" xfId="34004"/>
    <cellStyle name="Normal 2 4 4 24 13" xfId="34005"/>
    <cellStyle name="Normal 2 4 4 24 2" xfId="34006"/>
    <cellStyle name="Normal 2 4 4 24 2 2" xfId="34007"/>
    <cellStyle name="Normal 2 4 4 24 2 3" xfId="34008"/>
    <cellStyle name="Normal 2 4 4 24 2 4" xfId="34009"/>
    <cellStyle name="Normal 2 4 4 24 2 5" xfId="34010"/>
    <cellStyle name="Normal 2 4 4 24 3" xfId="34011"/>
    <cellStyle name="Normal 2 4 4 24 3 2" xfId="34012"/>
    <cellStyle name="Normal 2 4 4 24 3 3" xfId="34013"/>
    <cellStyle name="Normal 2 4 4 24 3 4" xfId="34014"/>
    <cellStyle name="Normal 2 4 4 24 3 5" xfId="34015"/>
    <cellStyle name="Normal 2 4 4 24 4" xfId="34016"/>
    <cellStyle name="Normal 2 4 4 24 4 2" xfId="34017"/>
    <cellStyle name="Normal 2 4 4 24 4 3" xfId="34018"/>
    <cellStyle name="Normal 2 4 4 24 4 4" xfId="34019"/>
    <cellStyle name="Normal 2 4 4 24 4 5" xfId="34020"/>
    <cellStyle name="Normal 2 4 4 24 5" xfId="34021"/>
    <cellStyle name="Normal 2 4 4 24 5 2" xfId="34022"/>
    <cellStyle name="Normal 2 4 4 24 5 3" xfId="34023"/>
    <cellStyle name="Normal 2 4 4 24 5 4" xfId="34024"/>
    <cellStyle name="Normal 2 4 4 24 5 5" xfId="34025"/>
    <cellStyle name="Normal 2 4 4 24 6" xfId="34026"/>
    <cellStyle name="Normal 2 4 4 24 6 2" xfId="34027"/>
    <cellStyle name="Normal 2 4 4 24 6 3" xfId="34028"/>
    <cellStyle name="Normal 2 4 4 24 6 4" xfId="34029"/>
    <cellStyle name="Normal 2 4 4 24 6 5" xfId="34030"/>
    <cellStyle name="Normal 2 4 4 24 7" xfId="34031"/>
    <cellStyle name="Normal 2 4 4 24 7 2" xfId="34032"/>
    <cellStyle name="Normal 2 4 4 24 7 3" xfId="34033"/>
    <cellStyle name="Normal 2 4 4 24 7 4" xfId="34034"/>
    <cellStyle name="Normal 2 4 4 24 7 5" xfId="34035"/>
    <cellStyle name="Normal 2 4 4 24 8" xfId="34036"/>
    <cellStyle name="Normal 2 4 4 24 8 2" xfId="34037"/>
    <cellStyle name="Normal 2 4 4 24 8 3" xfId="34038"/>
    <cellStyle name="Normal 2 4 4 24 8 4" xfId="34039"/>
    <cellStyle name="Normal 2 4 4 24 8 5" xfId="34040"/>
    <cellStyle name="Normal 2 4 4 24 9" xfId="34041"/>
    <cellStyle name="Normal 2 4 4 25" xfId="34042"/>
    <cellStyle name="Normal 2 4 4 25 10" xfId="34043"/>
    <cellStyle name="Normal 2 4 4 25 11" xfId="34044"/>
    <cellStyle name="Normal 2 4 4 25 12" xfId="34045"/>
    <cellStyle name="Normal 2 4 4 25 13" xfId="34046"/>
    <cellStyle name="Normal 2 4 4 25 2" xfId="34047"/>
    <cellStyle name="Normal 2 4 4 25 2 2" xfId="34048"/>
    <cellStyle name="Normal 2 4 4 25 2 3" xfId="34049"/>
    <cellStyle name="Normal 2 4 4 25 2 4" xfId="34050"/>
    <cellStyle name="Normal 2 4 4 25 2 5" xfId="34051"/>
    <cellStyle name="Normal 2 4 4 25 3" xfId="34052"/>
    <cellStyle name="Normal 2 4 4 25 3 2" xfId="34053"/>
    <cellStyle name="Normal 2 4 4 25 3 3" xfId="34054"/>
    <cellStyle name="Normal 2 4 4 25 3 4" xfId="34055"/>
    <cellStyle name="Normal 2 4 4 25 3 5" xfId="34056"/>
    <cellStyle name="Normal 2 4 4 25 4" xfId="34057"/>
    <cellStyle name="Normal 2 4 4 25 4 2" xfId="34058"/>
    <cellStyle name="Normal 2 4 4 25 4 3" xfId="34059"/>
    <cellStyle name="Normal 2 4 4 25 4 4" xfId="34060"/>
    <cellStyle name="Normal 2 4 4 25 4 5" xfId="34061"/>
    <cellStyle name="Normal 2 4 4 25 5" xfId="34062"/>
    <cellStyle name="Normal 2 4 4 25 5 2" xfId="34063"/>
    <cellStyle name="Normal 2 4 4 25 5 3" xfId="34064"/>
    <cellStyle name="Normal 2 4 4 25 5 4" xfId="34065"/>
    <cellStyle name="Normal 2 4 4 25 5 5" xfId="34066"/>
    <cellStyle name="Normal 2 4 4 25 6" xfId="34067"/>
    <cellStyle name="Normal 2 4 4 25 6 2" xfId="34068"/>
    <cellStyle name="Normal 2 4 4 25 6 3" xfId="34069"/>
    <cellStyle name="Normal 2 4 4 25 6 4" xfId="34070"/>
    <cellStyle name="Normal 2 4 4 25 6 5" xfId="34071"/>
    <cellStyle name="Normal 2 4 4 25 7" xfId="34072"/>
    <cellStyle name="Normal 2 4 4 25 7 2" xfId="34073"/>
    <cellStyle name="Normal 2 4 4 25 7 3" xfId="34074"/>
    <cellStyle name="Normal 2 4 4 25 7 4" xfId="34075"/>
    <cellStyle name="Normal 2 4 4 25 7 5" xfId="34076"/>
    <cellStyle name="Normal 2 4 4 25 8" xfId="34077"/>
    <cellStyle name="Normal 2 4 4 25 8 2" xfId="34078"/>
    <cellStyle name="Normal 2 4 4 25 8 3" xfId="34079"/>
    <cellStyle name="Normal 2 4 4 25 8 4" xfId="34080"/>
    <cellStyle name="Normal 2 4 4 25 8 5" xfId="34081"/>
    <cellStyle name="Normal 2 4 4 25 9" xfId="34082"/>
    <cellStyle name="Normal 2 4 4 26" xfId="34083"/>
    <cellStyle name="Normal 2 4 4 26 10" xfId="34084"/>
    <cellStyle name="Normal 2 4 4 26 11" xfId="34085"/>
    <cellStyle name="Normal 2 4 4 26 12" xfId="34086"/>
    <cellStyle name="Normal 2 4 4 26 13" xfId="34087"/>
    <cellStyle name="Normal 2 4 4 26 2" xfId="34088"/>
    <cellStyle name="Normal 2 4 4 26 2 2" xfId="34089"/>
    <cellStyle name="Normal 2 4 4 26 2 3" xfId="34090"/>
    <cellStyle name="Normal 2 4 4 26 2 4" xfId="34091"/>
    <cellStyle name="Normal 2 4 4 26 2 5" xfId="34092"/>
    <cellStyle name="Normal 2 4 4 26 3" xfId="34093"/>
    <cellStyle name="Normal 2 4 4 26 3 2" xfId="34094"/>
    <cellStyle name="Normal 2 4 4 26 3 3" xfId="34095"/>
    <cellStyle name="Normal 2 4 4 26 3 4" xfId="34096"/>
    <cellStyle name="Normal 2 4 4 26 3 5" xfId="34097"/>
    <cellStyle name="Normal 2 4 4 26 4" xfId="34098"/>
    <cellStyle name="Normal 2 4 4 26 4 2" xfId="34099"/>
    <cellStyle name="Normal 2 4 4 26 4 3" xfId="34100"/>
    <cellStyle name="Normal 2 4 4 26 4 4" xfId="34101"/>
    <cellStyle name="Normal 2 4 4 26 4 5" xfId="34102"/>
    <cellStyle name="Normal 2 4 4 26 5" xfId="34103"/>
    <cellStyle name="Normal 2 4 4 26 5 2" xfId="34104"/>
    <cellStyle name="Normal 2 4 4 26 5 3" xfId="34105"/>
    <cellStyle name="Normal 2 4 4 26 5 4" xfId="34106"/>
    <cellStyle name="Normal 2 4 4 26 5 5" xfId="34107"/>
    <cellStyle name="Normal 2 4 4 26 6" xfId="34108"/>
    <cellStyle name="Normal 2 4 4 26 6 2" xfId="34109"/>
    <cellStyle name="Normal 2 4 4 26 6 3" xfId="34110"/>
    <cellStyle name="Normal 2 4 4 26 6 4" xfId="34111"/>
    <cellStyle name="Normal 2 4 4 26 6 5" xfId="34112"/>
    <cellStyle name="Normal 2 4 4 26 7" xfId="34113"/>
    <cellStyle name="Normal 2 4 4 26 7 2" xfId="34114"/>
    <cellStyle name="Normal 2 4 4 26 7 3" xfId="34115"/>
    <cellStyle name="Normal 2 4 4 26 7 4" xfId="34116"/>
    <cellStyle name="Normal 2 4 4 26 7 5" xfId="34117"/>
    <cellStyle name="Normal 2 4 4 26 8" xfId="34118"/>
    <cellStyle name="Normal 2 4 4 26 8 2" xfId="34119"/>
    <cellStyle name="Normal 2 4 4 26 8 3" xfId="34120"/>
    <cellStyle name="Normal 2 4 4 26 8 4" xfId="34121"/>
    <cellStyle name="Normal 2 4 4 26 8 5" xfId="34122"/>
    <cellStyle name="Normal 2 4 4 26 9" xfId="34123"/>
    <cellStyle name="Normal 2 4 4 27" xfId="34124"/>
    <cellStyle name="Normal 2 4 4 27 10" xfId="34125"/>
    <cellStyle name="Normal 2 4 4 27 11" xfId="34126"/>
    <cellStyle name="Normal 2 4 4 27 12" xfId="34127"/>
    <cellStyle name="Normal 2 4 4 27 13" xfId="34128"/>
    <cellStyle name="Normal 2 4 4 27 2" xfId="34129"/>
    <cellStyle name="Normal 2 4 4 27 2 2" xfId="34130"/>
    <cellStyle name="Normal 2 4 4 27 2 3" xfId="34131"/>
    <cellStyle name="Normal 2 4 4 27 2 4" xfId="34132"/>
    <cellStyle name="Normal 2 4 4 27 2 5" xfId="34133"/>
    <cellStyle name="Normal 2 4 4 27 3" xfId="34134"/>
    <cellStyle name="Normal 2 4 4 27 3 2" xfId="34135"/>
    <cellStyle name="Normal 2 4 4 27 3 3" xfId="34136"/>
    <cellStyle name="Normal 2 4 4 27 3 4" xfId="34137"/>
    <cellStyle name="Normal 2 4 4 27 3 5" xfId="34138"/>
    <cellStyle name="Normal 2 4 4 27 4" xfId="34139"/>
    <cellStyle name="Normal 2 4 4 27 4 2" xfId="34140"/>
    <cellStyle name="Normal 2 4 4 27 4 3" xfId="34141"/>
    <cellStyle name="Normal 2 4 4 27 4 4" xfId="34142"/>
    <cellStyle name="Normal 2 4 4 27 4 5" xfId="34143"/>
    <cellStyle name="Normal 2 4 4 27 5" xfId="34144"/>
    <cellStyle name="Normal 2 4 4 27 5 2" xfId="34145"/>
    <cellStyle name="Normal 2 4 4 27 5 3" xfId="34146"/>
    <cellStyle name="Normal 2 4 4 27 5 4" xfId="34147"/>
    <cellStyle name="Normal 2 4 4 27 5 5" xfId="34148"/>
    <cellStyle name="Normal 2 4 4 27 6" xfId="34149"/>
    <cellStyle name="Normal 2 4 4 27 6 2" xfId="34150"/>
    <cellStyle name="Normal 2 4 4 27 6 3" xfId="34151"/>
    <cellStyle name="Normal 2 4 4 27 6 4" xfId="34152"/>
    <cellStyle name="Normal 2 4 4 27 6 5" xfId="34153"/>
    <cellStyle name="Normal 2 4 4 27 7" xfId="34154"/>
    <cellStyle name="Normal 2 4 4 27 7 2" xfId="34155"/>
    <cellStyle name="Normal 2 4 4 27 7 3" xfId="34156"/>
    <cellStyle name="Normal 2 4 4 27 7 4" xfId="34157"/>
    <cellStyle name="Normal 2 4 4 27 7 5" xfId="34158"/>
    <cellStyle name="Normal 2 4 4 27 8" xfId="34159"/>
    <cellStyle name="Normal 2 4 4 27 8 2" xfId="34160"/>
    <cellStyle name="Normal 2 4 4 27 8 3" xfId="34161"/>
    <cellStyle name="Normal 2 4 4 27 8 4" xfId="34162"/>
    <cellStyle name="Normal 2 4 4 27 8 5" xfId="34163"/>
    <cellStyle name="Normal 2 4 4 27 9" xfId="34164"/>
    <cellStyle name="Normal 2 4 4 28" xfId="34165"/>
    <cellStyle name="Normal 2 4 4 28 10" xfId="34166"/>
    <cellStyle name="Normal 2 4 4 28 11" xfId="34167"/>
    <cellStyle name="Normal 2 4 4 28 12" xfId="34168"/>
    <cellStyle name="Normal 2 4 4 28 13" xfId="34169"/>
    <cellStyle name="Normal 2 4 4 28 2" xfId="34170"/>
    <cellStyle name="Normal 2 4 4 28 2 2" xfId="34171"/>
    <cellStyle name="Normal 2 4 4 28 2 3" xfId="34172"/>
    <cellStyle name="Normal 2 4 4 28 2 4" xfId="34173"/>
    <cellStyle name="Normal 2 4 4 28 2 5" xfId="34174"/>
    <cellStyle name="Normal 2 4 4 28 3" xfId="34175"/>
    <cellStyle name="Normal 2 4 4 28 3 2" xfId="34176"/>
    <cellStyle name="Normal 2 4 4 28 3 3" xfId="34177"/>
    <cellStyle name="Normal 2 4 4 28 3 4" xfId="34178"/>
    <cellStyle name="Normal 2 4 4 28 3 5" xfId="34179"/>
    <cellStyle name="Normal 2 4 4 28 4" xfId="34180"/>
    <cellStyle name="Normal 2 4 4 28 4 2" xfId="34181"/>
    <cellStyle name="Normal 2 4 4 28 4 3" xfId="34182"/>
    <cellStyle name="Normal 2 4 4 28 4 4" xfId="34183"/>
    <cellStyle name="Normal 2 4 4 28 4 5" xfId="34184"/>
    <cellStyle name="Normal 2 4 4 28 5" xfId="34185"/>
    <cellStyle name="Normal 2 4 4 28 5 2" xfId="34186"/>
    <cellStyle name="Normal 2 4 4 28 5 3" xfId="34187"/>
    <cellStyle name="Normal 2 4 4 28 5 4" xfId="34188"/>
    <cellStyle name="Normal 2 4 4 28 5 5" xfId="34189"/>
    <cellStyle name="Normal 2 4 4 28 6" xfId="34190"/>
    <cellStyle name="Normal 2 4 4 28 6 2" xfId="34191"/>
    <cellStyle name="Normal 2 4 4 28 6 3" xfId="34192"/>
    <cellStyle name="Normal 2 4 4 28 6 4" xfId="34193"/>
    <cellStyle name="Normal 2 4 4 28 6 5" xfId="34194"/>
    <cellStyle name="Normal 2 4 4 28 7" xfId="34195"/>
    <cellStyle name="Normal 2 4 4 28 7 2" xfId="34196"/>
    <cellStyle name="Normal 2 4 4 28 7 3" xfId="34197"/>
    <cellStyle name="Normal 2 4 4 28 7 4" xfId="34198"/>
    <cellStyle name="Normal 2 4 4 28 7 5" xfId="34199"/>
    <cellStyle name="Normal 2 4 4 28 8" xfId="34200"/>
    <cellStyle name="Normal 2 4 4 28 8 2" xfId="34201"/>
    <cellStyle name="Normal 2 4 4 28 8 3" xfId="34202"/>
    <cellStyle name="Normal 2 4 4 28 8 4" xfId="34203"/>
    <cellStyle name="Normal 2 4 4 28 8 5" xfId="34204"/>
    <cellStyle name="Normal 2 4 4 28 9" xfId="34205"/>
    <cellStyle name="Normal 2 4 4 29" xfId="34206"/>
    <cellStyle name="Normal 2 4 4 29 10" xfId="34207"/>
    <cellStyle name="Normal 2 4 4 29 11" xfId="34208"/>
    <cellStyle name="Normal 2 4 4 29 12" xfId="34209"/>
    <cellStyle name="Normal 2 4 4 29 13" xfId="34210"/>
    <cellStyle name="Normal 2 4 4 29 2" xfId="34211"/>
    <cellStyle name="Normal 2 4 4 29 2 2" xfId="34212"/>
    <cellStyle name="Normal 2 4 4 29 2 3" xfId="34213"/>
    <cellStyle name="Normal 2 4 4 29 2 4" xfId="34214"/>
    <cellStyle name="Normal 2 4 4 29 2 5" xfId="34215"/>
    <cellStyle name="Normal 2 4 4 29 3" xfId="34216"/>
    <cellStyle name="Normal 2 4 4 29 3 2" xfId="34217"/>
    <cellStyle name="Normal 2 4 4 29 3 3" xfId="34218"/>
    <cellStyle name="Normal 2 4 4 29 3 4" xfId="34219"/>
    <cellStyle name="Normal 2 4 4 29 3 5" xfId="34220"/>
    <cellStyle name="Normal 2 4 4 29 4" xfId="34221"/>
    <cellStyle name="Normal 2 4 4 29 4 2" xfId="34222"/>
    <cellStyle name="Normal 2 4 4 29 4 3" xfId="34223"/>
    <cellStyle name="Normal 2 4 4 29 4 4" xfId="34224"/>
    <cellStyle name="Normal 2 4 4 29 4 5" xfId="34225"/>
    <cellStyle name="Normal 2 4 4 29 5" xfId="34226"/>
    <cellStyle name="Normal 2 4 4 29 5 2" xfId="34227"/>
    <cellStyle name="Normal 2 4 4 29 5 3" xfId="34228"/>
    <cellStyle name="Normal 2 4 4 29 5 4" xfId="34229"/>
    <cellStyle name="Normal 2 4 4 29 5 5" xfId="34230"/>
    <cellStyle name="Normal 2 4 4 29 6" xfId="34231"/>
    <cellStyle name="Normal 2 4 4 29 6 2" xfId="34232"/>
    <cellStyle name="Normal 2 4 4 29 6 3" xfId="34233"/>
    <cellStyle name="Normal 2 4 4 29 6 4" xfId="34234"/>
    <cellStyle name="Normal 2 4 4 29 6 5" xfId="34235"/>
    <cellStyle name="Normal 2 4 4 29 7" xfId="34236"/>
    <cellStyle name="Normal 2 4 4 29 7 2" xfId="34237"/>
    <cellStyle name="Normal 2 4 4 29 7 3" xfId="34238"/>
    <cellStyle name="Normal 2 4 4 29 7 4" xfId="34239"/>
    <cellStyle name="Normal 2 4 4 29 7 5" xfId="34240"/>
    <cellStyle name="Normal 2 4 4 29 8" xfId="34241"/>
    <cellStyle name="Normal 2 4 4 29 8 2" xfId="34242"/>
    <cellStyle name="Normal 2 4 4 29 8 3" xfId="34243"/>
    <cellStyle name="Normal 2 4 4 29 8 4" xfId="34244"/>
    <cellStyle name="Normal 2 4 4 29 8 5" xfId="34245"/>
    <cellStyle name="Normal 2 4 4 29 9" xfId="34246"/>
    <cellStyle name="Normal 2 4 4 3" xfId="34247"/>
    <cellStyle name="Normal 2 4 4 3 10" xfId="34248"/>
    <cellStyle name="Normal 2 4 4 3 11" xfId="34249"/>
    <cellStyle name="Normal 2 4 4 3 12" xfId="34250"/>
    <cellStyle name="Normal 2 4 4 3 13" xfId="34251"/>
    <cellStyle name="Normal 2 4 4 3 14" xfId="34252"/>
    <cellStyle name="Normal 2 4 4 3 2" xfId="34253"/>
    <cellStyle name="Normal 2 4 4 3 2 2" xfId="34254"/>
    <cellStyle name="Normal 2 4 4 3 2 3" xfId="34255"/>
    <cellStyle name="Normal 2 4 4 3 2 4" xfId="34256"/>
    <cellStyle name="Normal 2 4 4 3 2 5" xfId="34257"/>
    <cellStyle name="Normal 2 4 4 3 3" xfId="34258"/>
    <cellStyle name="Normal 2 4 4 3 3 2" xfId="34259"/>
    <cellStyle name="Normal 2 4 4 3 3 3" xfId="34260"/>
    <cellStyle name="Normal 2 4 4 3 3 4" xfId="34261"/>
    <cellStyle name="Normal 2 4 4 3 3 5" xfId="34262"/>
    <cellStyle name="Normal 2 4 4 3 4" xfId="34263"/>
    <cellStyle name="Normal 2 4 4 3 4 2" xfId="34264"/>
    <cellStyle name="Normal 2 4 4 3 4 3" xfId="34265"/>
    <cellStyle name="Normal 2 4 4 3 4 4" xfId="34266"/>
    <cellStyle name="Normal 2 4 4 3 4 5" xfId="34267"/>
    <cellStyle name="Normal 2 4 4 3 5" xfId="34268"/>
    <cellStyle name="Normal 2 4 4 3 5 2" xfId="34269"/>
    <cellStyle name="Normal 2 4 4 3 5 3" xfId="34270"/>
    <cellStyle name="Normal 2 4 4 3 5 4" xfId="34271"/>
    <cellStyle name="Normal 2 4 4 3 5 5" xfId="34272"/>
    <cellStyle name="Normal 2 4 4 3 6" xfId="34273"/>
    <cellStyle name="Normal 2 4 4 3 6 2" xfId="34274"/>
    <cellStyle name="Normal 2 4 4 3 6 3" xfId="34275"/>
    <cellStyle name="Normal 2 4 4 3 6 4" xfId="34276"/>
    <cellStyle name="Normal 2 4 4 3 6 5" xfId="34277"/>
    <cellStyle name="Normal 2 4 4 3 7" xfId="34278"/>
    <cellStyle name="Normal 2 4 4 3 7 2" xfId="34279"/>
    <cellStyle name="Normal 2 4 4 3 7 3" xfId="34280"/>
    <cellStyle name="Normal 2 4 4 3 7 4" xfId="34281"/>
    <cellStyle name="Normal 2 4 4 3 7 5" xfId="34282"/>
    <cellStyle name="Normal 2 4 4 3 8" xfId="34283"/>
    <cellStyle name="Normal 2 4 4 3 8 2" xfId="34284"/>
    <cellStyle name="Normal 2 4 4 3 8 3" xfId="34285"/>
    <cellStyle name="Normal 2 4 4 3 8 4" xfId="34286"/>
    <cellStyle name="Normal 2 4 4 3 8 5" xfId="34287"/>
    <cellStyle name="Normal 2 4 4 3 9" xfId="34288"/>
    <cellStyle name="Normal 2 4 4 30" xfId="34289"/>
    <cellStyle name="Normal 2 4 4 30 10" xfId="34290"/>
    <cellStyle name="Normal 2 4 4 30 11" xfId="34291"/>
    <cellStyle name="Normal 2 4 4 30 12" xfId="34292"/>
    <cellStyle name="Normal 2 4 4 30 13" xfId="34293"/>
    <cellStyle name="Normal 2 4 4 30 2" xfId="34294"/>
    <cellStyle name="Normal 2 4 4 30 2 2" xfId="34295"/>
    <cellStyle name="Normal 2 4 4 30 2 3" xfId="34296"/>
    <cellStyle name="Normal 2 4 4 30 2 4" xfId="34297"/>
    <cellStyle name="Normal 2 4 4 30 2 5" xfId="34298"/>
    <cellStyle name="Normal 2 4 4 30 3" xfId="34299"/>
    <cellStyle name="Normal 2 4 4 30 3 2" xfId="34300"/>
    <cellStyle name="Normal 2 4 4 30 3 3" xfId="34301"/>
    <cellStyle name="Normal 2 4 4 30 3 4" xfId="34302"/>
    <cellStyle name="Normal 2 4 4 30 3 5" xfId="34303"/>
    <cellStyle name="Normal 2 4 4 30 4" xfId="34304"/>
    <cellStyle name="Normal 2 4 4 30 4 2" xfId="34305"/>
    <cellStyle name="Normal 2 4 4 30 4 3" xfId="34306"/>
    <cellStyle name="Normal 2 4 4 30 4 4" xfId="34307"/>
    <cellStyle name="Normal 2 4 4 30 4 5" xfId="34308"/>
    <cellStyle name="Normal 2 4 4 30 5" xfId="34309"/>
    <cellStyle name="Normal 2 4 4 30 5 2" xfId="34310"/>
    <cellStyle name="Normal 2 4 4 30 5 3" xfId="34311"/>
    <cellStyle name="Normal 2 4 4 30 5 4" xfId="34312"/>
    <cellStyle name="Normal 2 4 4 30 5 5" xfId="34313"/>
    <cellStyle name="Normal 2 4 4 30 6" xfId="34314"/>
    <cellStyle name="Normal 2 4 4 30 6 2" xfId="34315"/>
    <cellStyle name="Normal 2 4 4 30 6 3" xfId="34316"/>
    <cellStyle name="Normal 2 4 4 30 6 4" xfId="34317"/>
    <cellStyle name="Normal 2 4 4 30 6 5" xfId="34318"/>
    <cellStyle name="Normal 2 4 4 30 7" xfId="34319"/>
    <cellStyle name="Normal 2 4 4 30 7 2" xfId="34320"/>
    <cellStyle name="Normal 2 4 4 30 7 3" xfId="34321"/>
    <cellStyle name="Normal 2 4 4 30 7 4" xfId="34322"/>
    <cellStyle name="Normal 2 4 4 30 7 5" xfId="34323"/>
    <cellStyle name="Normal 2 4 4 30 8" xfId="34324"/>
    <cellStyle name="Normal 2 4 4 30 8 2" xfId="34325"/>
    <cellStyle name="Normal 2 4 4 30 8 3" xfId="34326"/>
    <cellStyle name="Normal 2 4 4 30 8 4" xfId="34327"/>
    <cellStyle name="Normal 2 4 4 30 8 5" xfId="34328"/>
    <cellStyle name="Normal 2 4 4 30 9" xfId="34329"/>
    <cellStyle name="Normal 2 4 4 31" xfId="34330"/>
    <cellStyle name="Normal 2 4 4 31 2" xfId="34331"/>
    <cellStyle name="Normal 2 4 4 31 3" xfId="34332"/>
    <cellStyle name="Normal 2 4 4 31 4" xfId="34333"/>
    <cellStyle name="Normal 2 4 4 31 5" xfId="34334"/>
    <cellStyle name="Normal 2 4 4 32" xfId="34335"/>
    <cellStyle name="Normal 2 4 4 32 2" xfId="34336"/>
    <cellStyle name="Normal 2 4 4 32 3" xfId="34337"/>
    <cellStyle name="Normal 2 4 4 32 4" xfId="34338"/>
    <cellStyle name="Normal 2 4 4 32 5" xfId="34339"/>
    <cellStyle name="Normal 2 4 4 33" xfId="34340"/>
    <cellStyle name="Normal 2 4 4 33 2" xfId="34341"/>
    <cellStyle name="Normal 2 4 4 33 3" xfId="34342"/>
    <cellStyle name="Normal 2 4 4 33 4" xfId="34343"/>
    <cellStyle name="Normal 2 4 4 33 5" xfId="34344"/>
    <cellStyle name="Normal 2 4 4 34" xfId="34345"/>
    <cellStyle name="Normal 2 4 4 34 2" xfId="34346"/>
    <cellStyle name="Normal 2 4 4 34 3" xfId="34347"/>
    <cellStyle name="Normal 2 4 4 34 4" xfId="34348"/>
    <cellStyle name="Normal 2 4 4 34 5" xfId="34349"/>
    <cellStyle name="Normal 2 4 4 35" xfId="34350"/>
    <cellStyle name="Normal 2 4 4 35 2" xfId="34351"/>
    <cellStyle name="Normal 2 4 4 35 3" xfId="34352"/>
    <cellStyle name="Normal 2 4 4 35 4" xfId="34353"/>
    <cellStyle name="Normal 2 4 4 35 5" xfId="34354"/>
    <cellStyle name="Normal 2 4 4 36" xfId="34355"/>
    <cellStyle name="Normal 2 4 4 36 2" xfId="34356"/>
    <cellStyle name="Normal 2 4 4 36 3" xfId="34357"/>
    <cellStyle name="Normal 2 4 4 36 4" xfId="34358"/>
    <cellStyle name="Normal 2 4 4 36 5" xfId="34359"/>
    <cellStyle name="Normal 2 4 4 37" xfId="34360"/>
    <cellStyle name="Normal 2 4 4 37 2" xfId="34361"/>
    <cellStyle name="Normal 2 4 4 37 3" xfId="34362"/>
    <cellStyle name="Normal 2 4 4 37 4" xfId="34363"/>
    <cellStyle name="Normal 2 4 4 37 5" xfId="34364"/>
    <cellStyle name="Normal 2 4 4 38" xfId="34365"/>
    <cellStyle name="Normal 2 4 4 39" xfId="34366"/>
    <cellStyle name="Normal 2 4 4 4" xfId="34367"/>
    <cellStyle name="Normal 2 4 4 4 10" xfId="34368"/>
    <cellStyle name="Normal 2 4 4 4 11" xfId="34369"/>
    <cellStyle name="Normal 2 4 4 4 12" xfId="34370"/>
    <cellStyle name="Normal 2 4 4 4 13" xfId="34371"/>
    <cellStyle name="Normal 2 4 4 4 14" xfId="34372"/>
    <cellStyle name="Normal 2 4 4 4 2" xfId="34373"/>
    <cellStyle name="Normal 2 4 4 4 2 2" xfId="34374"/>
    <cellStyle name="Normal 2 4 4 4 2 3" xfId="34375"/>
    <cellStyle name="Normal 2 4 4 4 2 4" xfId="34376"/>
    <cellStyle name="Normal 2 4 4 4 2 5" xfId="34377"/>
    <cellStyle name="Normal 2 4 4 4 3" xfId="34378"/>
    <cellStyle name="Normal 2 4 4 4 3 2" xfId="34379"/>
    <cellStyle name="Normal 2 4 4 4 3 3" xfId="34380"/>
    <cellStyle name="Normal 2 4 4 4 3 4" xfId="34381"/>
    <cellStyle name="Normal 2 4 4 4 3 5" xfId="34382"/>
    <cellStyle name="Normal 2 4 4 4 4" xfId="34383"/>
    <cellStyle name="Normal 2 4 4 4 4 2" xfId="34384"/>
    <cellStyle name="Normal 2 4 4 4 4 3" xfId="34385"/>
    <cellStyle name="Normal 2 4 4 4 4 4" xfId="34386"/>
    <cellStyle name="Normal 2 4 4 4 4 5" xfId="34387"/>
    <cellStyle name="Normal 2 4 4 4 5" xfId="34388"/>
    <cellStyle name="Normal 2 4 4 4 5 2" xfId="34389"/>
    <cellStyle name="Normal 2 4 4 4 5 3" xfId="34390"/>
    <cellStyle name="Normal 2 4 4 4 5 4" xfId="34391"/>
    <cellStyle name="Normal 2 4 4 4 5 5" xfId="34392"/>
    <cellStyle name="Normal 2 4 4 4 6" xfId="34393"/>
    <cellStyle name="Normal 2 4 4 4 6 2" xfId="34394"/>
    <cellStyle name="Normal 2 4 4 4 6 3" xfId="34395"/>
    <cellStyle name="Normal 2 4 4 4 6 4" xfId="34396"/>
    <cellStyle name="Normal 2 4 4 4 6 5" xfId="34397"/>
    <cellStyle name="Normal 2 4 4 4 7" xfId="34398"/>
    <cellStyle name="Normal 2 4 4 4 7 2" xfId="34399"/>
    <cellStyle name="Normal 2 4 4 4 7 3" xfId="34400"/>
    <cellStyle name="Normal 2 4 4 4 7 4" xfId="34401"/>
    <cellStyle name="Normal 2 4 4 4 7 5" xfId="34402"/>
    <cellStyle name="Normal 2 4 4 4 8" xfId="34403"/>
    <cellStyle name="Normal 2 4 4 4 8 2" xfId="34404"/>
    <cellStyle name="Normal 2 4 4 4 8 3" xfId="34405"/>
    <cellStyle name="Normal 2 4 4 4 8 4" xfId="34406"/>
    <cellStyle name="Normal 2 4 4 4 8 5" xfId="34407"/>
    <cellStyle name="Normal 2 4 4 4 9" xfId="34408"/>
    <cellStyle name="Normal 2 4 4 40" xfId="34409"/>
    <cellStyle name="Normal 2 4 4 41" xfId="34410"/>
    <cellStyle name="Normal 2 4 4 42" xfId="34411"/>
    <cellStyle name="Normal 2 4 4 5" xfId="34412"/>
    <cellStyle name="Normal 2 4 4 5 10" xfId="34413"/>
    <cellStyle name="Normal 2 4 4 5 11" xfId="34414"/>
    <cellStyle name="Normal 2 4 4 5 12" xfId="34415"/>
    <cellStyle name="Normal 2 4 4 5 13" xfId="34416"/>
    <cellStyle name="Normal 2 4 4 5 14" xfId="34417"/>
    <cellStyle name="Normal 2 4 4 5 2" xfId="34418"/>
    <cellStyle name="Normal 2 4 4 5 2 2" xfId="34419"/>
    <cellStyle name="Normal 2 4 4 5 2 3" xfId="34420"/>
    <cellStyle name="Normal 2 4 4 5 2 4" xfId="34421"/>
    <cellStyle name="Normal 2 4 4 5 2 5" xfId="34422"/>
    <cellStyle name="Normal 2 4 4 5 3" xfId="34423"/>
    <cellStyle name="Normal 2 4 4 5 3 2" xfId="34424"/>
    <cellStyle name="Normal 2 4 4 5 3 3" xfId="34425"/>
    <cellStyle name="Normal 2 4 4 5 3 4" xfId="34426"/>
    <cellStyle name="Normal 2 4 4 5 3 5" xfId="34427"/>
    <cellStyle name="Normal 2 4 4 5 4" xfId="34428"/>
    <cellStyle name="Normal 2 4 4 5 4 2" xfId="34429"/>
    <cellStyle name="Normal 2 4 4 5 4 3" xfId="34430"/>
    <cellStyle name="Normal 2 4 4 5 4 4" xfId="34431"/>
    <cellStyle name="Normal 2 4 4 5 4 5" xfId="34432"/>
    <cellStyle name="Normal 2 4 4 5 5" xfId="34433"/>
    <cellStyle name="Normal 2 4 4 5 5 2" xfId="34434"/>
    <cellStyle name="Normal 2 4 4 5 5 3" xfId="34435"/>
    <cellStyle name="Normal 2 4 4 5 5 4" xfId="34436"/>
    <cellStyle name="Normal 2 4 4 5 5 5" xfId="34437"/>
    <cellStyle name="Normal 2 4 4 5 6" xfId="34438"/>
    <cellStyle name="Normal 2 4 4 5 6 2" xfId="34439"/>
    <cellStyle name="Normal 2 4 4 5 6 3" xfId="34440"/>
    <cellStyle name="Normal 2 4 4 5 6 4" xfId="34441"/>
    <cellStyle name="Normal 2 4 4 5 6 5" xfId="34442"/>
    <cellStyle name="Normal 2 4 4 5 7" xfId="34443"/>
    <cellStyle name="Normal 2 4 4 5 7 2" xfId="34444"/>
    <cellStyle name="Normal 2 4 4 5 7 3" xfId="34445"/>
    <cellStyle name="Normal 2 4 4 5 7 4" xfId="34446"/>
    <cellStyle name="Normal 2 4 4 5 7 5" xfId="34447"/>
    <cellStyle name="Normal 2 4 4 5 8" xfId="34448"/>
    <cellStyle name="Normal 2 4 4 5 8 2" xfId="34449"/>
    <cellStyle name="Normal 2 4 4 5 8 3" xfId="34450"/>
    <cellStyle name="Normal 2 4 4 5 8 4" xfId="34451"/>
    <cellStyle name="Normal 2 4 4 5 8 5" xfId="34452"/>
    <cellStyle name="Normal 2 4 4 5 9" xfId="34453"/>
    <cellStyle name="Normal 2 4 4 6" xfId="34454"/>
    <cellStyle name="Normal 2 4 4 6 10" xfId="34455"/>
    <cellStyle name="Normal 2 4 4 6 11" xfId="34456"/>
    <cellStyle name="Normal 2 4 4 6 12" xfId="34457"/>
    <cellStyle name="Normal 2 4 4 6 13" xfId="34458"/>
    <cellStyle name="Normal 2 4 4 6 14" xfId="34459"/>
    <cellStyle name="Normal 2 4 4 6 2" xfId="34460"/>
    <cellStyle name="Normal 2 4 4 6 2 2" xfId="34461"/>
    <cellStyle name="Normal 2 4 4 6 2 3" xfId="34462"/>
    <cellStyle name="Normal 2 4 4 6 2 4" xfId="34463"/>
    <cellStyle name="Normal 2 4 4 6 2 5" xfId="34464"/>
    <cellStyle name="Normal 2 4 4 6 3" xfId="34465"/>
    <cellStyle name="Normal 2 4 4 6 3 2" xfId="34466"/>
    <cellStyle name="Normal 2 4 4 6 3 3" xfId="34467"/>
    <cellStyle name="Normal 2 4 4 6 3 4" xfId="34468"/>
    <cellStyle name="Normal 2 4 4 6 3 5" xfId="34469"/>
    <cellStyle name="Normal 2 4 4 6 4" xfId="34470"/>
    <cellStyle name="Normal 2 4 4 6 4 2" xfId="34471"/>
    <cellStyle name="Normal 2 4 4 6 4 3" xfId="34472"/>
    <cellStyle name="Normal 2 4 4 6 4 4" xfId="34473"/>
    <cellStyle name="Normal 2 4 4 6 4 5" xfId="34474"/>
    <cellStyle name="Normal 2 4 4 6 5" xfId="34475"/>
    <cellStyle name="Normal 2 4 4 6 5 2" xfId="34476"/>
    <cellStyle name="Normal 2 4 4 6 5 3" xfId="34477"/>
    <cellStyle name="Normal 2 4 4 6 5 4" xfId="34478"/>
    <cellStyle name="Normal 2 4 4 6 5 5" xfId="34479"/>
    <cellStyle name="Normal 2 4 4 6 6" xfId="34480"/>
    <cellStyle name="Normal 2 4 4 6 6 2" xfId="34481"/>
    <cellStyle name="Normal 2 4 4 6 6 3" xfId="34482"/>
    <cellStyle name="Normal 2 4 4 6 6 4" xfId="34483"/>
    <cellStyle name="Normal 2 4 4 6 6 5" xfId="34484"/>
    <cellStyle name="Normal 2 4 4 6 7" xfId="34485"/>
    <cellStyle name="Normal 2 4 4 6 7 2" xfId="34486"/>
    <cellStyle name="Normal 2 4 4 6 7 3" xfId="34487"/>
    <cellStyle name="Normal 2 4 4 6 7 4" xfId="34488"/>
    <cellStyle name="Normal 2 4 4 6 7 5" xfId="34489"/>
    <cellStyle name="Normal 2 4 4 6 8" xfId="34490"/>
    <cellStyle name="Normal 2 4 4 6 8 2" xfId="34491"/>
    <cellStyle name="Normal 2 4 4 6 8 3" xfId="34492"/>
    <cellStyle name="Normal 2 4 4 6 8 4" xfId="34493"/>
    <cellStyle name="Normal 2 4 4 6 8 5" xfId="34494"/>
    <cellStyle name="Normal 2 4 4 6 9" xfId="34495"/>
    <cellStyle name="Normal 2 4 4 7" xfId="34496"/>
    <cellStyle name="Normal 2 4 4 7 10" xfId="34497"/>
    <cellStyle name="Normal 2 4 4 7 11" xfId="34498"/>
    <cellStyle name="Normal 2 4 4 7 12" xfId="34499"/>
    <cellStyle name="Normal 2 4 4 7 13" xfId="34500"/>
    <cellStyle name="Normal 2 4 4 7 14" xfId="34501"/>
    <cellStyle name="Normal 2 4 4 7 2" xfId="34502"/>
    <cellStyle name="Normal 2 4 4 7 2 2" xfId="34503"/>
    <cellStyle name="Normal 2 4 4 7 2 3" xfId="34504"/>
    <cellStyle name="Normal 2 4 4 7 2 4" xfId="34505"/>
    <cellStyle name="Normal 2 4 4 7 2 5" xfId="34506"/>
    <cellStyle name="Normal 2 4 4 7 3" xfId="34507"/>
    <cellStyle name="Normal 2 4 4 7 3 2" xfId="34508"/>
    <cellStyle name="Normal 2 4 4 7 3 3" xfId="34509"/>
    <cellStyle name="Normal 2 4 4 7 3 4" xfId="34510"/>
    <cellStyle name="Normal 2 4 4 7 3 5" xfId="34511"/>
    <cellStyle name="Normal 2 4 4 7 4" xfId="34512"/>
    <cellStyle name="Normal 2 4 4 7 4 2" xfId="34513"/>
    <cellStyle name="Normal 2 4 4 7 4 3" xfId="34514"/>
    <cellStyle name="Normal 2 4 4 7 4 4" xfId="34515"/>
    <cellStyle name="Normal 2 4 4 7 4 5" xfId="34516"/>
    <cellStyle name="Normal 2 4 4 7 5" xfId="34517"/>
    <cellStyle name="Normal 2 4 4 7 5 2" xfId="34518"/>
    <cellStyle name="Normal 2 4 4 7 5 3" xfId="34519"/>
    <cellStyle name="Normal 2 4 4 7 5 4" xfId="34520"/>
    <cellStyle name="Normal 2 4 4 7 5 5" xfId="34521"/>
    <cellStyle name="Normal 2 4 4 7 6" xfId="34522"/>
    <cellStyle name="Normal 2 4 4 7 6 2" xfId="34523"/>
    <cellStyle name="Normal 2 4 4 7 6 3" xfId="34524"/>
    <cellStyle name="Normal 2 4 4 7 6 4" xfId="34525"/>
    <cellStyle name="Normal 2 4 4 7 6 5" xfId="34526"/>
    <cellStyle name="Normal 2 4 4 7 7" xfId="34527"/>
    <cellStyle name="Normal 2 4 4 7 7 2" xfId="34528"/>
    <cellStyle name="Normal 2 4 4 7 7 3" xfId="34529"/>
    <cellStyle name="Normal 2 4 4 7 7 4" xfId="34530"/>
    <cellStyle name="Normal 2 4 4 7 7 5" xfId="34531"/>
    <cellStyle name="Normal 2 4 4 7 8" xfId="34532"/>
    <cellStyle name="Normal 2 4 4 7 8 2" xfId="34533"/>
    <cellStyle name="Normal 2 4 4 7 8 3" xfId="34534"/>
    <cellStyle name="Normal 2 4 4 7 8 4" xfId="34535"/>
    <cellStyle name="Normal 2 4 4 7 8 5" xfId="34536"/>
    <cellStyle name="Normal 2 4 4 7 9" xfId="34537"/>
    <cellStyle name="Normal 2 4 4 8" xfId="34538"/>
    <cellStyle name="Normal 2 4 4 8 10" xfId="34539"/>
    <cellStyle name="Normal 2 4 4 8 11" xfId="34540"/>
    <cellStyle name="Normal 2 4 4 8 12" xfId="34541"/>
    <cellStyle name="Normal 2 4 4 8 13" xfId="34542"/>
    <cellStyle name="Normal 2 4 4 8 14" xfId="34543"/>
    <cellStyle name="Normal 2 4 4 8 2" xfId="34544"/>
    <cellStyle name="Normal 2 4 4 8 2 2" xfId="34545"/>
    <cellStyle name="Normal 2 4 4 8 2 3" xfId="34546"/>
    <cellStyle name="Normal 2 4 4 8 2 4" xfId="34547"/>
    <cellStyle name="Normal 2 4 4 8 2 5" xfId="34548"/>
    <cellStyle name="Normal 2 4 4 8 3" xfId="34549"/>
    <cellStyle name="Normal 2 4 4 8 3 2" xfId="34550"/>
    <cellStyle name="Normal 2 4 4 8 3 3" xfId="34551"/>
    <cellStyle name="Normal 2 4 4 8 3 4" xfId="34552"/>
    <cellStyle name="Normal 2 4 4 8 3 5" xfId="34553"/>
    <cellStyle name="Normal 2 4 4 8 4" xfId="34554"/>
    <cellStyle name="Normal 2 4 4 8 4 2" xfId="34555"/>
    <cellStyle name="Normal 2 4 4 8 4 3" xfId="34556"/>
    <cellStyle name="Normal 2 4 4 8 4 4" xfId="34557"/>
    <cellStyle name="Normal 2 4 4 8 4 5" xfId="34558"/>
    <cellStyle name="Normal 2 4 4 8 5" xfId="34559"/>
    <cellStyle name="Normal 2 4 4 8 5 2" xfId="34560"/>
    <cellStyle name="Normal 2 4 4 8 5 3" xfId="34561"/>
    <cellStyle name="Normal 2 4 4 8 5 4" xfId="34562"/>
    <cellStyle name="Normal 2 4 4 8 5 5" xfId="34563"/>
    <cellStyle name="Normal 2 4 4 8 6" xfId="34564"/>
    <cellStyle name="Normal 2 4 4 8 6 2" xfId="34565"/>
    <cellStyle name="Normal 2 4 4 8 6 3" xfId="34566"/>
    <cellStyle name="Normal 2 4 4 8 6 4" xfId="34567"/>
    <cellStyle name="Normal 2 4 4 8 6 5" xfId="34568"/>
    <cellStyle name="Normal 2 4 4 8 7" xfId="34569"/>
    <cellStyle name="Normal 2 4 4 8 7 2" xfId="34570"/>
    <cellStyle name="Normal 2 4 4 8 7 3" xfId="34571"/>
    <cellStyle name="Normal 2 4 4 8 7 4" xfId="34572"/>
    <cellStyle name="Normal 2 4 4 8 7 5" xfId="34573"/>
    <cellStyle name="Normal 2 4 4 8 8" xfId="34574"/>
    <cellStyle name="Normal 2 4 4 8 8 2" xfId="34575"/>
    <cellStyle name="Normal 2 4 4 8 8 3" xfId="34576"/>
    <cellStyle name="Normal 2 4 4 8 8 4" xfId="34577"/>
    <cellStyle name="Normal 2 4 4 8 8 5" xfId="34578"/>
    <cellStyle name="Normal 2 4 4 8 9" xfId="34579"/>
    <cellStyle name="Normal 2 4 4 9" xfId="34580"/>
    <cellStyle name="Normal 2 4 4 9 10" xfId="34581"/>
    <cellStyle name="Normal 2 4 4 9 11" xfId="34582"/>
    <cellStyle name="Normal 2 4 4 9 12" xfId="34583"/>
    <cellStyle name="Normal 2 4 4 9 13" xfId="34584"/>
    <cellStyle name="Normal 2 4 4 9 14" xfId="34585"/>
    <cellStyle name="Normal 2 4 4 9 2" xfId="34586"/>
    <cellStyle name="Normal 2 4 4 9 2 2" xfId="34587"/>
    <cellStyle name="Normal 2 4 4 9 2 3" xfId="34588"/>
    <cellStyle name="Normal 2 4 4 9 2 4" xfId="34589"/>
    <cellStyle name="Normal 2 4 4 9 2 5" xfId="34590"/>
    <cellStyle name="Normal 2 4 4 9 3" xfId="34591"/>
    <cellStyle name="Normal 2 4 4 9 3 2" xfId="34592"/>
    <cellStyle name="Normal 2 4 4 9 3 3" xfId="34593"/>
    <cellStyle name="Normal 2 4 4 9 3 4" xfId="34594"/>
    <cellStyle name="Normal 2 4 4 9 3 5" xfId="34595"/>
    <cellStyle name="Normal 2 4 4 9 4" xfId="34596"/>
    <cellStyle name="Normal 2 4 4 9 4 2" xfId="34597"/>
    <cellStyle name="Normal 2 4 4 9 4 3" xfId="34598"/>
    <cellStyle name="Normal 2 4 4 9 4 4" xfId="34599"/>
    <cellStyle name="Normal 2 4 4 9 4 5" xfId="34600"/>
    <cellStyle name="Normal 2 4 4 9 5" xfId="34601"/>
    <cellStyle name="Normal 2 4 4 9 5 2" xfId="34602"/>
    <cellStyle name="Normal 2 4 4 9 5 3" xfId="34603"/>
    <cellStyle name="Normal 2 4 4 9 5 4" xfId="34604"/>
    <cellStyle name="Normal 2 4 4 9 5 5" xfId="34605"/>
    <cellStyle name="Normal 2 4 4 9 6" xfId="34606"/>
    <cellStyle name="Normal 2 4 4 9 6 2" xfId="34607"/>
    <cellStyle name="Normal 2 4 4 9 6 3" xfId="34608"/>
    <cellStyle name="Normal 2 4 4 9 6 4" xfId="34609"/>
    <cellStyle name="Normal 2 4 4 9 6 5" xfId="34610"/>
    <cellStyle name="Normal 2 4 4 9 7" xfId="34611"/>
    <cellStyle name="Normal 2 4 4 9 7 2" xfId="34612"/>
    <cellStyle name="Normal 2 4 4 9 7 3" xfId="34613"/>
    <cellStyle name="Normal 2 4 4 9 7 4" xfId="34614"/>
    <cellStyle name="Normal 2 4 4 9 7 5" xfId="34615"/>
    <cellStyle name="Normal 2 4 4 9 8" xfId="34616"/>
    <cellStyle name="Normal 2 4 4 9 8 2" xfId="34617"/>
    <cellStyle name="Normal 2 4 4 9 8 3" xfId="34618"/>
    <cellStyle name="Normal 2 4 4 9 8 4" xfId="34619"/>
    <cellStyle name="Normal 2 4 4 9 8 5" xfId="34620"/>
    <cellStyle name="Normal 2 4 4 9 9" xfId="34621"/>
    <cellStyle name="Normal 2 4 40" xfId="34622"/>
    <cellStyle name="Normal 2 4 40 2" xfId="34623"/>
    <cellStyle name="Normal 2 4 40 3" xfId="34624"/>
    <cellStyle name="Normal 2 4 40 4" xfId="34625"/>
    <cellStyle name="Normal 2 4 40 5" xfId="34626"/>
    <cellStyle name="Normal 2 4 41" xfId="34627"/>
    <cellStyle name="Normal 2 4 41 2" xfId="34628"/>
    <cellStyle name="Normal 2 4 41 3" xfId="34629"/>
    <cellStyle name="Normal 2 4 41 4" xfId="34630"/>
    <cellStyle name="Normal 2 4 41 5" xfId="34631"/>
    <cellStyle name="Normal 2 4 42" xfId="34632"/>
    <cellStyle name="Normal 2 4 42 2" xfId="34633"/>
    <cellStyle name="Normal 2 4 42 3" xfId="34634"/>
    <cellStyle name="Normal 2 4 42 4" xfId="34635"/>
    <cellStyle name="Normal 2 4 42 5" xfId="34636"/>
    <cellStyle name="Normal 2 4 43" xfId="34637"/>
    <cellStyle name="Normal 2 4 43 2" xfId="34638"/>
    <cellStyle name="Normal 2 4 43 3" xfId="34639"/>
    <cellStyle name="Normal 2 4 43 4" xfId="34640"/>
    <cellStyle name="Normal 2 4 43 5" xfId="34641"/>
    <cellStyle name="Normal 2 4 44" xfId="34642"/>
    <cellStyle name="Normal 2 4 44 2" xfId="34643"/>
    <cellStyle name="Normal 2 4 44 3" xfId="34644"/>
    <cellStyle name="Normal 2 4 44 4" xfId="34645"/>
    <cellStyle name="Normal 2 4 44 5" xfId="34646"/>
    <cellStyle name="Normal 2 4 45" xfId="34647"/>
    <cellStyle name="Normal 2 4 46" xfId="34648"/>
    <cellStyle name="Normal 2 4 47" xfId="34649"/>
    <cellStyle name="Normal 2 4 48" xfId="34650"/>
    <cellStyle name="Normal 2 4 49" xfId="34651"/>
    <cellStyle name="Normal 2 4 5" xfId="34652"/>
    <cellStyle name="Normal 2 4 5 10" xfId="34653"/>
    <cellStyle name="Normal 2 4 5 10 10" xfId="34654"/>
    <cellStyle name="Normal 2 4 5 10 11" xfId="34655"/>
    <cellStyle name="Normal 2 4 5 10 12" xfId="34656"/>
    <cellStyle name="Normal 2 4 5 10 13" xfId="34657"/>
    <cellStyle name="Normal 2 4 5 10 14" xfId="34658"/>
    <cellStyle name="Normal 2 4 5 10 2" xfId="34659"/>
    <cellStyle name="Normal 2 4 5 10 2 2" xfId="34660"/>
    <cellStyle name="Normal 2 4 5 10 2 3" xfId="34661"/>
    <cellStyle name="Normal 2 4 5 10 2 4" xfId="34662"/>
    <cellStyle name="Normal 2 4 5 10 2 5" xfId="34663"/>
    <cellStyle name="Normal 2 4 5 10 3" xfId="34664"/>
    <cellStyle name="Normal 2 4 5 10 3 2" xfId="34665"/>
    <cellStyle name="Normal 2 4 5 10 3 3" xfId="34666"/>
    <cellStyle name="Normal 2 4 5 10 3 4" xfId="34667"/>
    <cellStyle name="Normal 2 4 5 10 3 5" xfId="34668"/>
    <cellStyle name="Normal 2 4 5 10 4" xfId="34669"/>
    <cellStyle name="Normal 2 4 5 10 4 2" xfId="34670"/>
    <cellStyle name="Normal 2 4 5 10 4 3" xfId="34671"/>
    <cellStyle name="Normal 2 4 5 10 4 4" xfId="34672"/>
    <cellStyle name="Normal 2 4 5 10 4 5" xfId="34673"/>
    <cellStyle name="Normal 2 4 5 10 5" xfId="34674"/>
    <cellStyle name="Normal 2 4 5 10 5 2" xfId="34675"/>
    <cellStyle name="Normal 2 4 5 10 5 3" xfId="34676"/>
    <cellStyle name="Normal 2 4 5 10 5 4" xfId="34677"/>
    <cellStyle name="Normal 2 4 5 10 5 5" xfId="34678"/>
    <cellStyle name="Normal 2 4 5 10 6" xfId="34679"/>
    <cellStyle name="Normal 2 4 5 10 6 2" xfId="34680"/>
    <cellStyle name="Normal 2 4 5 10 6 3" xfId="34681"/>
    <cellStyle name="Normal 2 4 5 10 6 4" xfId="34682"/>
    <cellStyle name="Normal 2 4 5 10 6 5" xfId="34683"/>
    <cellStyle name="Normal 2 4 5 10 7" xfId="34684"/>
    <cellStyle name="Normal 2 4 5 10 7 2" xfId="34685"/>
    <cellStyle name="Normal 2 4 5 10 7 3" xfId="34686"/>
    <cellStyle name="Normal 2 4 5 10 7 4" xfId="34687"/>
    <cellStyle name="Normal 2 4 5 10 7 5" xfId="34688"/>
    <cellStyle name="Normal 2 4 5 10 8" xfId="34689"/>
    <cellStyle name="Normal 2 4 5 10 8 2" xfId="34690"/>
    <cellStyle name="Normal 2 4 5 10 8 3" xfId="34691"/>
    <cellStyle name="Normal 2 4 5 10 8 4" xfId="34692"/>
    <cellStyle name="Normal 2 4 5 10 8 5" xfId="34693"/>
    <cellStyle name="Normal 2 4 5 10 9" xfId="34694"/>
    <cellStyle name="Normal 2 4 5 11" xfId="34695"/>
    <cellStyle name="Normal 2 4 5 11 10" xfId="34696"/>
    <cellStyle name="Normal 2 4 5 11 11" xfId="34697"/>
    <cellStyle name="Normal 2 4 5 11 12" xfId="34698"/>
    <cellStyle name="Normal 2 4 5 11 13" xfId="34699"/>
    <cellStyle name="Normal 2 4 5 11 14" xfId="34700"/>
    <cellStyle name="Normal 2 4 5 11 2" xfId="34701"/>
    <cellStyle name="Normal 2 4 5 11 2 2" xfId="34702"/>
    <cellStyle name="Normal 2 4 5 11 2 3" xfId="34703"/>
    <cellStyle name="Normal 2 4 5 11 2 4" xfId="34704"/>
    <cellStyle name="Normal 2 4 5 11 2 5" xfId="34705"/>
    <cellStyle name="Normal 2 4 5 11 3" xfId="34706"/>
    <cellStyle name="Normal 2 4 5 11 3 2" xfId="34707"/>
    <cellStyle name="Normal 2 4 5 11 3 3" xfId="34708"/>
    <cellStyle name="Normal 2 4 5 11 3 4" xfId="34709"/>
    <cellStyle name="Normal 2 4 5 11 3 5" xfId="34710"/>
    <cellStyle name="Normal 2 4 5 11 4" xfId="34711"/>
    <cellStyle name="Normal 2 4 5 11 4 2" xfId="34712"/>
    <cellStyle name="Normal 2 4 5 11 4 3" xfId="34713"/>
    <cellStyle name="Normal 2 4 5 11 4 4" xfId="34714"/>
    <cellStyle name="Normal 2 4 5 11 4 5" xfId="34715"/>
    <cellStyle name="Normal 2 4 5 11 5" xfId="34716"/>
    <cellStyle name="Normal 2 4 5 11 5 2" xfId="34717"/>
    <cellStyle name="Normal 2 4 5 11 5 3" xfId="34718"/>
    <cellStyle name="Normal 2 4 5 11 5 4" xfId="34719"/>
    <cellStyle name="Normal 2 4 5 11 5 5" xfId="34720"/>
    <cellStyle name="Normal 2 4 5 11 6" xfId="34721"/>
    <cellStyle name="Normal 2 4 5 11 6 2" xfId="34722"/>
    <cellStyle name="Normal 2 4 5 11 6 3" xfId="34723"/>
    <cellStyle name="Normal 2 4 5 11 6 4" xfId="34724"/>
    <cellStyle name="Normal 2 4 5 11 6 5" xfId="34725"/>
    <cellStyle name="Normal 2 4 5 11 7" xfId="34726"/>
    <cellStyle name="Normal 2 4 5 11 7 2" xfId="34727"/>
    <cellStyle name="Normal 2 4 5 11 7 3" xfId="34728"/>
    <cellStyle name="Normal 2 4 5 11 7 4" xfId="34729"/>
    <cellStyle name="Normal 2 4 5 11 7 5" xfId="34730"/>
    <cellStyle name="Normal 2 4 5 11 8" xfId="34731"/>
    <cellStyle name="Normal 2 4 5 11 8 2" xfId="34732"/>
    <cellStyle name="Normal 2 4 5 11 8 3" xfId="34733"/>
    <cellStyle name="Normal 2 4 5 11 8 4" xfId="34734"/>
    <cellStyle name="Normal 2 4 5 11 8 5" xfId="34735"/>
    <cellStyle name="Normal 2 4 5 11 9" xfId="34736"/>
    <cellStyle name="Normal 2 4 5 12" xfId="34737"/>
    <cellStyle name="Normal 2 4 5 12 10" xfId="34738"/>
    <cellStyle name="Normal 2 4 5 12 11" xfId="34739"/>
    <cellStyle name="Normal 2 4 5 12 12" xfId="34740"/>
    <cellStyle name="Normal 2 4 5 12 13" xfId="34741"/>
    <cellStyle name="Normal 2 4 5 12 14" xfId="34742"/>
    <cellStyle name="Normal 2 4 5 12 2" xfId="34743"/>
    <cellStyle name="Normal 2 4 5 12 2 2" xfId="34744"/>
    <cellStyle name="Normal 2 4 5 12 2 3" xfId="34745"/>
    <cellStyle name="Normal 2 4 5 12 2 4" xfId="34746"/>
    <cellStyle name="Normal 2 4 5 12 2 5" xfId="34747"/>
    <cellStyle name="Normal 2 4 5 12 3" xfId="34748"/>
    <cellStyle name="Normal 2 4 5 12 3 2" xfId="34749"/>
    <cellStyle name="Normal 2 4 5 12 3 3" xfId="34750"/>
    <cellStyle name="Normal 2 4 5 12 3 4" xfId="34751"/>
    <cellStyle name="Normal 2 4 5 12 3 5" xfId="34752"/>
    <cellStyle name="Normal 2 4 5 12 4" xfId="34753"/>
    <cellStyle name="Normal 2 4 5 12 4 2" xfId="34754"/>
    <cellStyle name="Normal 2 4 5 12 4 3" xfId="34755"/>
    <cellStyle name="Normal 2 4 5 12 4 4" xfId="34756"/>
    <cellStyle name="Normal 2 4 5 12 4 5" xfId="34757"/>
    <cellStyle name="Normal 2 4 5 12 5" xfId="34758"/>
    <cellStyle name="Normal 2 4 5 12 5 2" xfId="34759"/>
    <cellStyle name="Normal 2 4 5 12 5 3" xfId="34760"/>
    <cellStyle name="Normal 2 4 5 12 5 4" xfId="34761"/>
    <cellStyle name="Normal 2 4 5 12 5 5" xfId="34762"/>
    <cellStyle name="Normal 2 4 5 12 6" xfId="34763"/>
    <cellStyle name="Normal 2 4 5 12 6 2" xfId="34764"/>
    <cellStyle name="Normal 2 4 5 12 6 3" xfId="34765"/>
    <cellStyle name="Normal 2 4 5 12 6 4" xfId="34766"/>
    <cellStyle name="Normal 2 4 5 12 6 5" xfId="34767"/>
    <cellStyle name="Normal 2 4 5 12 7" xfId="34768"/>
    <cellStyle name="Normal 2 4 5 12 7 2" xfId="34769"/>
    <cellStyle name="Normal 2 4 5 12 7 3" xfId="34770"/>
    <cellStyle name="Normal 2 4 5 12 7 4" xfId="34771"/>
    <cellStyle name="Normal 2 4 5 12 7 5" xfId="34772"/>
    <cellStyle name="Normal 2 4 5 12 8" xfId="34773"/>
    <cellStyle name="Normal 2 4 5 12 8 2" xfId="34774"/>
    <cellStyle name="Normal 2 4 5 12 8 3" xfId="34775"/>
    <cellStyle name="Normal 2 4 5 12 8 4" xfId="34776"/>
    <cellStyle name="Normal 2 4 5 12 8 5" xfId="34777"/>
    <cellStyle name="Normal 2 4 5 12 9" xfId="34778"/>
    <cellStyle name="Normal 2 4 5 13" xfId="34779"/>
    <cellStyle name="Normal 2 4 5 13 10" xfId="34780"/>
    <cellStyle name="Normal 2 4 5 13 11" xfId="34781"/>
    <cellStyle name="Normal 2 4 5 13 12" xfId="34782"/>
    <cellStyle name="Normal 2 4 5 13 13" xfId="34783"/>
    <cellStyle name="Normal 2 4 5 13 14" xfId="34784"/>
    <cellStyle name="Normal 2 4 5 13 2" xfId="34785"/>
    <cellStyle name="Normal 2 4 5 13 2 2" xfId="34786"/>
    <cellStyle name="Normal 2 4 5 13 2 3" xfId="34787"/>
    <cellStyle name="Normal 2 4 5 13 2 4" xfId="34788"/>
    <cellStyle name="Normal 2 4 5 13 2 5" xfId="34789"/>
    <cellStyle name="Normal 2 4 5 13 3" xfId="34790"/>
    <cellStyle name="Normal 2 4 5 13 3 2" xfId="34791"/>
    <cellStyle name="Normal 2 4 5 13 3 3" xfId="34792"/>
    <cellStyle name="Normal 2 4 5 13 3 4" xfId="34793"/>
    <cellStyle name="Normal 2 4 5 13 3 5" xfId="34794"/>
    <cellStyle name="Normal 2 4 5 13 4" xfId="34795"/>
    <cellStyle name="Normal 2 4 5 13 4 2" xfId="34796"/>
    <cellStyle name="Normal 2 4 5 13 4 3" xfId="34797"/>
    <cellStyle name="Normal 2 4 5 13 4 4" xfId="34798"/>
    <cellStyle name="Normal 2 4 5 13 4 5" xfId="34799"/>
    <cellStyle name="Normal 2 4 5 13 5" xfId="34800"/>
    <cellStyle name="Normal 2 4 5 13 5 2" xfId="34801"/>
    <cellStyle name="Normal 2 4 5 13 5 3" xfId="34802"/>
    <cellStyle name="Normal 2 4 5 13 5 4" xfId="34803"/>
    <cellStyle name="Normal 2 4 5 13 5 5" xfId="34804"/>
    <cellStyle name="Normal 2 4 5 13 6" xfId="34805"/>
    <cellStyle name="Normal 2 4 5 13 6 2" xfId="34806"/>
    <cellStyle name="Normal 2 4 5 13 6 3" xfId="34807"/>
    <cellStyle name="Normal 2 4 5 13 6 4" xfId="34808"/>
    <cellStyle name="Normal 2 4 5 13 6 5" xfId="34809"/>
    <cellStyle name="Normal 2 4 5 13 7" xfId="34810"/>
    <cellStyle name="Normal 2 4 5 13 7 2" xfId="34811"/>
    <cellStyle name="Normal 2 4 5 13 7 3" xfId="34812"/>
    <cellStyle name="Normal 2 4 5 13 7 4" xfId="34813"/>
    <cellStyle name="Normal 2 4 5 13 7 5" xfId="34814"/>
    <cellStyle name="Normal 2 4 5 13 8" xfId="34815"/>
    <cellStyle name="Normal 2 4 5 13 8 2" xfId="34816"/>
    <cellStyle name="Normal 2 4 5 13 8 3" xfId="34817"/>
    <cellStyle name="Normal 2 4 5 13 8 4" xfId="34818"/>
    <cellStyle name="Normal 2 4 5 13 8 5" xfId="34819"/>
    <cellStyle name="Normal 2 4 5 13 9" xfId="34820"/>
    <cellStyle name="Normal 2 4 5 14" xfId="34821"/>
    <cellStyle name="Normal 2 4 5 14 10" xfId="34822"/>
    <cellStyle name="Normal 2 4 5 14 11" xfId="34823"/>
    <cellStyle name="Normal 2 4 5 14 12" xfId="34824"/>
    <cellStyle name="Normal 2 4 5 14 13" xfId="34825"/>
    <cellStyle name="Normal 2 4 5 14 14" xfId="34826"/>
    <cellStyle name="Normal 2 4 5 14 2" xfId="34827"/>
    <cellStyle name="Normal 2 4 5 14 2 2" xfId="34828"/>
    <cellStyle name="Normal 2 4 5 14 2 3" xfId="34829"/>
    <cellStyle name="Normal 2 4 5 14 2 4" xfId="34830"/>
    <cellStyle name="Normal 2 4 5 14 2 5" xfId="34831"/>
    <cellStyle name="Normal 2 4 5 14 3" xfId="34832"/>
    <cellStyle name="Normal 2 4 5 14 3 2" xfId="34833"/>
    <cellStyle name="Normal 2 4 5 14 3 3" xfId="34834"/>
    <cellStyle name="Normal 2 4 5 14 3 4" xfId="34835"/>
    <cellStyle name="Normal 2 4 5 14 3 5" xfId="34836"/>
    <cellStyle name="Normal 2 4 5 14 4" xfId="34837"/>
    <cellStyle name="Normal 2 4 5 14 4 2" xfId="34838"/>
    <cellStyle name="Normal 2 4 5 14 4 3" xfId="34839"/>
    <cellStyle name="Normal 2 4 5 14 4 4" xfId="34840"/>
    <cellStyle name="Normal 2 4 5 14 4 5" xfId="34841"/>
    <cellStyle name="Normal 2 4 5 14 5" xfId="34842"/>
    <cellStyle name="Normal 2 4 5 14 5 2" xfId="34843"/>
    <cellStyle name="Normal 2 4 5 14 5 3" xfId="34844"/>
    <cellStyle name="Normal 2 4 5 14 5 4" xfId="34845"/>
    <cellStyle name="Normal 2 4 5 14 5 5" xfId="34846"/>
    <cellStyle name="Normal 2 4 5 14 6" xfId="34847"/>
    <cellStyle name="Normal 2 4 5 14 6 2" xfId="34848"/>
    <cellStyle name="Normal 2 4 5 14 6 3" xfId="34849"/>
    <cellStyle name="Normal 2 4 5 14 6 4" xfId="34850"/>
    <cellStyle name="Normal 2 4 5 14 6 5" xfId="34851"/>
    <cellStyle name="Normal 2 4 5 14 7" xfId="34852"/>
    <cellStyle name="Normal 2 4 5 14 7 2" xfId="34853"/>
    <cellStyle name="Normal 2 4 5 14 7 3" xfId="34854"/>
    <cellStyle name="Normal 2 4 5 14 7 4" xfId="34855"/>
    <cellStyle name="Normal 2 4 5 14 7 5" xfId="34856"/>
    <cellStyle name="Normal 2 4 5 14 8" xfId="34857"/>
    <cellStyle name="Normal 2 4 5 14 8 2" xfId="34858"/>
    <cellStyle name="Normal 2 4 5 14 8 3" xfId="34859"/>
    <cellStyle name="Normal 2 4 5 14 8 4" xfId="34860"/>
    <cellStyle name="Normal 2 4 5 14 8 5" xfId="34861"/>
    <cellStyle name="Normal 2 4 5 14 9" xfId="34862"/>
    <cellStyle name="Normal 2 4 5 15" xfId="34863"/>
    <cellStyle name="Normal 2 4 5 15 10" xfId="34864"/>
    <cellStyle name="Normal 2 4 5 15 11" xfId="34865"/>
    <cellStyle name="Normal 2 4 5 15 12" xfId="34866"/>
    <cellStyle name="Normal 2 4 5 15 13" xfId="34867"/>
    <cellStyle name="Normal 2 4 5 15 14" xfId="34868"/>
    <cellStyle name="Normal 2 4 5 15 2" xfId="34869"/>
    <cellStyle name="Normal 2 4 5 15 2 2" xfId="34870"/>
    <cellStyle name="Normal 2 4 5 15 2 3" xfId="34871"/>
    <cellStyle name="Normal 2 4 5 15 2 4" xfId="34872"/>
    <cellStyle name="Normal 2 4 5 15 2 5" xfId="34873"/>
    <cellStyle name="Normal 2 4 5 15 3" xfId="34874"/>
    <cellStyle name="Normal 2 4 5 15 3 2" xfId="34875"/>
    <cellStyle name="Normal 2 4 5 15 3 3" xfId="34876"/>
    <cellStyle name="Normal 2 4 5 15 3 4" xfId="34877"/>
    <cellStyle name="Normal 2 4 5 15 3 5" xfId="34878"/>
    <cellStyle name="Normal 2 4 5 15 4" xfId="34879"/>
    <cellStyle name="Normal 2 4 5 15 4 2" xfId="34880"/>
    <cellStyle name="Normal 2 4 5 15 4 3" xfId="34881"/>
    <cellStyle name="Normal 2 4 5 15 4 4" xfId="34882"/>
    <cellStyle name="Normal 2 4 5 15 4 5" xfId="34883"/>
    <cellStyle name="Normal 2 4 5 15 5" xfId="34884"/>
    <cellStyle name="Normal 2 4 5 15 5 2" xfId="34885"/>
    <cellStyle name="Normal 2 4 5 15 5 3" xfId="34886"/>
    <cellStyle name="Normal 2 4 5 15 5 4" xfId="34887"/>
    <cellStyle name="Normal 2 4 5 15 5 5" xfId="34888"/>
    <cellStyle name="Normal 2 4 5 15 6" xfId="34889"/>
    <cellStyle name="Normal 2 4 5 15 6 2" xfId="34890"/>
    <cellStyle name="Normal 2 4 5 15 6 3" xfId="34891"/>
    <cellStyle name="Normal 2 4 5 15 6 4" xfId="34892"/>
    <cellStyle name="Normal 2 4 5 15 6 5" xfId="34893"/>
    <cellStyle name="Normal 2 4 5 15 7" xfId="34894"/>
    <cellStyle name="Normal 2 4 5 15 7 2" xfId="34895"/>
    <cellStyle name="Normal 2 4 5 15 7 3" xfId="34896"/>
    <cellStyle name="Normal 2 4 5 15 7 4" xfId="34897"/>
    <cellStyle name="Normal 2 4 5 15 7 5" xfId="34898"/>
    <cellStyle name="Normal 2 4 5 15 8" xfId="34899"/>
    <cellStyle name="Normal 2 4 5 15 8 2" xfId="34900"/>
    <cellStyle name="Normal 2 4 5 15 8 3" xfId="34901"/>
    <cellStyle name="Normal 2 4 5 15 8 4" xfId="34902"/>
    <cellStyle name="Normal 2 4 5 15 8 5" xfId="34903"/>
    <cellStyle name="Normal 2 4 5 15 9" xfId="34904"/>
    <cellStyle name="Normal 2 4 5 16" xfId="34905"/>
    <cellStyle name="Normal 2 4 5 16 10" xfId="34906"/>
    <cellStyle name="Normal 2 4 5 16 11" xfId="34907"/>
    <cellStyle name="Normal 2 4 5 16 12" xfId="34908"/>
    <cellStyle name="Normal 2 4 5 16 13" xfId="34909"/>
    <cellStyle name="Normal 2 4 5 16 14" xfId="34910"/>
    <cellStyle name="Normal 2 4 5 16 2" xfId="34911"/>
    <cellStyle name="Normal 2 4 5 16 2 2" xfId="34912"/>
    <cellStyle name="Normal 2 4 5 16 2 3" xfId="34913"/>
    <cellStyle name="Normal 2 4 5 16 2 4" xfId="34914"/>
    <cellStyle name="Normal 2 4 5 16 2 5" xfId="34915"/>
    <cellStyle name="Normal 2 4 5 16 3" xfId="34916"/>
    <cellStyle name="Normal 2 4 5 16 3 2" xfId="34917"/>
    <cellStyle name="Normal 2 4 5 16 3 3" xfId="34918"/>
    <cellStyle name="Normal 2 4 5 16 3 4" xfId="34919"/>
    <cellStyle name="Normal 2 4 5 16 3 5" xfId="34920"/>
    <cellStyle name="Normal 2 4 5 16 4" xfId="34921"/>
    <cellStyle name="Normal 2 4 5 16 4 2" xfId="34922"/>
    <cellStyle name="Normal 2 4 5 16 4 3" xfId="34923"/>
    <cellStyle name="Normal 2 4 5 16 4 4" xfId="34924"/>
    <cellStyle name="Normal 2 4 5 16 4 5" xfId="34925"/>
    <cellStyle name="Normal 2 4 5 16 5" xfId="34926"/>
    <cellStyle name="Normal 2 4 5 16 5 2" xfId="34927"/>
    <cellStyle name="Normal 2 4 5 16 5 3" xfId="34928"/>
    <cellStyle name="Normal 2 4 5 16 5 4" xfId="34929"/>
    <cellStyle name="Normal 2 4 5 16 5 5" xfId="34930"/>
    <cellStyle name="Normal 2 4 5 16 6" xfId="34931"/>
    <cellStyle name="Normal 2 4 5 16 6 2" xfId="34932"/>
    <cellStyle name="Normal 2 4 5 16 6 3" xfId="34933"/>
    <cellStyle name="Normal 2 4 5 16 6 4" xfId="34934"/>
    <cellStyle name="Normal 2 4 5 16 6 5" xfId="34935"/>
    <cellStyle name="Normal 2 4 5 16 7" xfId="34936"/>
    <cellStyle name="Normal 2 4 5 16 7 2" xfId="34937"/>
    <cellStyle name="Normal 2 4 5 16 7 3" xfId="34938"/>
    <cellStyle name="Normal 2 4 5 16 7 4" xfId="34939"/>
    <cellStyle name="Normal 2 4 5 16 7 5" xfId="34940"/>
    <cellStyle name="Normal 2 4 5 16 8" xfId="34941"/>
    <cellStyle name="Normal 2 4 5 16 8 2" xfId="34942"/>
    <cellStyle name="Normal 2 4 5 16 8 3" xfId="34943"/>
    <cellStyle name="Normal 2 4 5 16 8 4" xfId="34944"/>
    <cellStyle name="Normal 2 4 5 16 8 5" xfId="34945"/>
    <cellStyle name="Normal 2 4 5 16 9" xfId="34946"/>
    <cellStyle name="Normal 2 4 5 17" xfId="34947"/>
    <cellStyle name="Normal 2 4 5 17 10" xfId="34948"/>
    <cellStyle name="Normal 2 4 5 17 11" xfId="34949"/>
    <cellStyle name="Normal 2 4 5 17 12" xfId="34950"/>
    <cellStyle name="Normal 2 4 5 17 13" xfId="34951"/>
    <cellStyle name="Normal 2 4 5 17 14" xfId="34952"/>
    <cellStyle name="Normal 2 4 5 17 2" xfId="34953"/>
    <cellStyle name="Normal 2 4 5 17 2 2" xfId="34954"/>
    <cellStyle name="Normal 2 4 5 17 2 3" xfId="34955"/>
    <cellStyle name="Normal 2 4 5 17 2 4" xfId="34956"/>
    <cellStyle name="Normal 2 4 5 17 2 5" xfId="34957"/>
    <cellStyle name="Normal 2 4 5 17 3" xfId="34958"/>
    <cellStyle name="Normal 2 4 5 17 3 2" xfId="34959"/>
    <cellStyle name="Normal 2 4 5 17 3 3" xfId="34960"/>
    <cellStyle name="Normal 2 4 5 17 3 4" xfId="34961"/>
    <cellStyle name="Normal 2 4 5 17 3 5" xfId="34962"/>
    <cellStyle name="Normal 2 4 5 17 4" xfId="34963"/>
    <cellStyle name="Normal 2 4 5 17 4 2" xfId="34964"/>
    <cellStyle name="Normal 2 4 5 17 4 3" xfId="34965"/>
    <cellStyle name="Normal 2 4 5 17 4 4" xfId="34966"/>
    <cellStyle name="Normal 2 4 5 17 4 5" xfId="34967"/>
    <cellStyle name="Normal 2 4 5 17 5" xfId="34968"/>
    <cellStyle name="Normal 2 4 5 17 5 2" xfId="34969"/>
    <cellStyle name="Normal 2 4 5 17 5 3" xfId="34970"/>
    <cellStyle name="Normal 2 4 5 17 5 4" xfId="34971"/>
    <cellStyle name="Normal 2 4 5 17 5 5" xfId="34972"/>
    <cellStyle name="Normal 2 4 5 17 6" xfId="34973"/>
    <cellStyle name="Normal 2 4 5 17 6 2" xfId="34974"/>
    <cellStyle name="Normal 2 4 5 17 6 3" xfId="34975"/>
    <cellStyle name="Normal 2 4 5 17 6 4" xfId="34976"/>
    <cellStyle name="Normal 2 4 5 17 6 5" xfId="34977"/>
    <cellStyle name="Normal 2 4 5 17 7" xfId="34978"/>
    <cellStyle name="Normal 2 4 5 17 7 2" xfId="34979"/>
    <cellStyle name="Normal 2 4 5 17 7 3" xfId="34980"/>
    <cellStyle name="Normal 2 4 5 17 7 4" xfId="34981"/>
    <cellStyle name="Normal 2 4 5 17 7 5" xfId="34982"/>
    <cellStyle name="Normal 2 4 5 17 8" xfId="34983"/>
    <cellStyle name="Normal 2 4 5 17 8 2" xfId="34984"/>
    <cellStyle name="Normal 2 4 5 17 8 3" xfId="34985"/>
    <cellStyle name="Normal 2 4 5 17 8 4" xfId="34986"/>
    <cellStyle name="Normal 2 4 5 17 8 5" xfId="34987"/>
    <cellStyle name="Normal 2 4 5 17 9" xfId="34988"/>
    <cellStyle name="Normal 2 4 5 18" xfId="34989"/>
    <cellStyle name="Normal 2 4 5 18 10" xfId="34990"/>
    <cellStyle name="Normal 2 4 5 18 11" xfId="34991"/>
    <cellStyle name="Normal 2 4 5 18 12" xfId="34992"/>
    <cellStyle name="Normal 2 4 5 18 13" xfId="34993"/>
    <cellStyle name="Normal 2 4 5 18 14" xfId="34994"/>
    <cellStyle name="Normal 2 4 5 18 2" xfId="34995"/>
    <cellStyle name="Normal 2 4 5 18 2 2" xfId="34996"/>
    <cellStyle name="Normal 2 4 5 18 2 3" xfId="34997"/>
    <cellStyle name="Normal 2 4 5 18 2 4" xfId="34998"/>
    <cellStyle name="Normal 2 4 5 18 2 5" xfId="34999"/>
    <cellStyle name="Normal 2 4 5 18 3" xfId="35000"/>
    <cellStyle name="Normal 2 4 5 18 3 2" xfId="35001"/>
    <cellStyle name="Normal 2 4 5 18 3 3" xfId="35002"/>
    <cellStyle name="Normal 2 4 5 18 3 4" xfId="35003"/>
    <cellStyle name="Normal 2 4 5 18 3 5" xfId="35004"/>
    <cellStyle name="Normal 2 4 5 18 4" xfId="35005"/>
    <cellStyle name="Normal 2 4 5 18 4 2" xfId="35006"/>
    <cellStyle name="Normal 2 4 5 18 4 3" xfId="35007"/>
    <cellStyle name="Normal 2 4 5 18 4 4" xfId="35008"/>
    <cellStyle name="Normal 2 4 5 18 4 5" xfId="35009"/>
    <cellStyle name="Normal 2 4 5 18 5" xfId="35010"/>
    <cellStyle name="Normal 2 4 5 18 5 2" xfId="35011"/>
    <cellStyle name="Normal 2 4 5 18 5 3" xfId="35012"/>
    <cellStyle name="Normal 2 4 5 18 5 4" xfId="35013"/>
    <cellStyle name="Normal 2 4 5 18 5 5" xfId="35014"/>
    <cellStyle name="Normal 2 4 5 18 6" xfId="35015"/>
    <cellStyle name="Normal 2 4 5 18 6 2" xfId="35016"/>
    <cellStyle name="Normal 2 4 5 18 6 3" xfId="35017"/>
    <cellStyle name="Normal 2 4 5 18 6 4" xfId="35018"/>
    <cellStyle name="Normal 2 4 5 18 6 5" xfId="35019"/>
    <cellStyle name="Normal 2 4 5 18 7" xfId="35020"/>
    <cellStyle name="Normal 2 4 5 18 7 2" xfId="35021"/>
    <cellStyle name="Normal 2 4 5 18 7 3" xfId="35022"/>
    <cellStyle name="Normal 2 4 5 18 7 4" xfId="35023"/>
    <cellStyle name="Normal 2 4 5 18 7 5" xfId="35024"/>
    <cellStyle name="Normal 2 4 5 18 8" xfId="35025"/>
    <cellStyle name="Normal 2 4 5 18 8 2" xfId="35026"/>
    <cellStyle name="Normal 2 4 5 18 8 3" xfId="35027"/>
    <cellStyle name="Normal 2 4 5 18 8 4" xfId="35028"/>
    <cellStyle name="Normal 2 4 5 18 8 5" xfId="35029"/>
    <cellStyle name="Normal 2 4 5 18 9" xfId="35030"/>
    <cellStyle name="Normal 2 4 5 19" xfId="35031"/>
    <cellStyle name="Normal 2 4 5 19 10" xfId="35032"/>
    <cellStyle name="Normal 2 4 5 19 11" xfId="35033"/>
    <cellStyle name="Normal 2 4 5 19 12" xfId="35034"/>
    <cellStyle name="Normal 2 4 5 19 13" xfId="35035"/>
    <cellStyle name="Normal 2 4 5 19 14" xfId="35036"/>
    <cellStyle name="Normal 2 4 5 19 2" xfId="35037"/>
    <cellStyle name="Normal 2 4 5 19 2 2" xfId="35038"/>
    <cellStyle name="Normal 2 4 5 19 2 3" xfId="35039"/>
    <cellStyle name="Normal 2 4 5 19 2 4" xfId="35040"/>
    <cellStyle name="Normal 2 4 5 19 2 5" xfId="35041"/>
    <cellStyle name="Normal 2 4 5 19 3" xfId="35042"/>
    <cellStyle name="Normal 2 4 5 19 3 2" xfId="35043"/>
    <cellStyle name="Normal 2 4 5 19 3 3" xfId="35044"/>
    <cellStyle name="Normal 2 4 5 19 3 4" xfId="35045"/>
    <cellStyle name="Normal 2 4 5 19 3 5" xfId="35046"/>
    <cellStyle name="Normal 2 4 5 19 4" xfId="35047"/>
    <cellStyle name="Normal 2 4 5 19 4 2" xfId="35048"/>
    <cellStyle name="Normal 2 4 5 19 4 3" xfId="35049"/>
    <cellStyle name="Normal 2 4 5 19 4 4" xfId="35050"/>
    <cellStyle name="Normal 2 4 5 19 4 5" xfId="35051"/>
    <cellStyle name="Normal 2 4 5 19 5" xfId="35052"/>
    <cellStyle name="Normal 2 4 5 19 5 2" xfId="35053"/>
    <cellStyle name="Normal 2 4 5 19 5 3" xfId="35054"/>
    <cellStyle name="Normal 2 4 5 19 5 4" xfId="35055"/>
    <cellStyle name="Normal 2 4 5 19 5 5" xfId="35056"/>
    <cellStyle name="Normal 2 4 5 19 6" xfId="35057"/>
    <cellStyle name="Normal 2 4 5 19 6 2" xfId="35058"/>
    <cellStyle name="Normal 2 4 5 19 6 3" xfId="35059"/>
    <cellStyle name="Normal 2 4 5 19 6 4" xfId="35060"/>
    <cellStyle name="Normal 2 4 5 19 6 5" xfId="35061"/>
    <cellStyle name="Normal 2 4 5 19 7" xfId="35062"/>
    <cellStyle name="Normal 2 4 5 19 7 2" xfId="35063"/>
    <cellStyle name="Normal 2 4 5 19 7 3" xfId="35064"/>
    <cellStyle name="Normal 2 4 5 19 7 4" xfId="35065"/>
    <cellStyle name="Normal 2 4 5 19 7 5" xfId="35066"/>
    <cellStyle name="Normal 2 4 5 19 8" xfId="35067"/>
    <cellStyle name="Normal 2 4 5 19 8 2" xfId="35068"/>
    <cellStyle name="Normal 2 4 5 19 8 3" xfId="35069"/>
    <cellStyle name="Normal 2 4 5 19 8 4" xfId="35070"/>
    <cellStyle name="Normal 2 4 5 19 8 5" xfId="35071"/>
    <cellStyle name="Normal 2 4 5 19 9" xfId="35072"/>
    <cellStyle name="Normal 2 4 5 2" xfId="35073"/>
    <cellStyle name="Normal 2 4 5 2 10" xfId="35074"/>
    <cellStyle name="Normal 2 4 5 2 11" xfId="35075"/>
    <cellStyle name="Normal 2 4 5 2 12" xfId="35076"/>
    <cellStyle name="Normal 2 4 5 2 13" xfId="35077"/>
    <cellStyle name="Normal 2 4 5 2 14" xfId="35078"/>
    <cellStyle name="Normal 2 4 5 2 2" xfId="35079"/>
    <cellStyle name="Normal 2 4 5 2 2 2" xfId="35080"/>
    <cellStyle name="Normal 2 4 5 2 2 3" xfId="35081"/>
    <cellStyle name="Normal 2 4 5 2 2 4" xfId="35082"/>
    <cellStyle name="Normal 2 4 5 2 2 5" xfId="35083"/>
    <cellStyle name="Normal 2 4 5 2 3" xfId="35084"/>
    <cellStyle name="Normal 2 4 5 2 3 2" xfId="35085"/>
    <cellStyle name="Normal 2 4 5 2 3 3" xfId="35086"/>
    <cellStyle name="Normal 2 4 5 2 3 4" xfId="35087"/>
    <cellStyle name="Normal 2 4 5 2 3 5" xfId="35088"/>
    <cellStyle name="Normal 2 4 5 2 4" xfId="35089"/>
    <cellStyle name="Normal 2 4 5 2 4 2" xfId="35090"/>
    <cellStyle name="Normal 2 4 5 2 4 3" xfId="35091"/>
    <cellStyle name="Normal 2 4 5 2 4 4" xfId="35092"/>
    <cellStyle name="Normal 2 4 5 2 4 5" xfId="35093"/>
    <cellStyle name="Normal 2 4 5 2 5" xfId="35094"/>
    <cellStyle name="Normal 2 4 5 2 5 2" xfId="35095"/>
    <cellStyle name="Normal 2 4 5 2 5 3" xfId="35096"/>
    <cellStyle name="Normal 2 4 5 2 5 4" xfId="35097"/>
    <cellStyle name="Normal 2 4 5 2 5 5" xfId="35098"/>
    <cellStyle name="Normal 2 4 5 2 6" xfId="35099"/>
    <cellStyle name="Normal 2 4 5 2 6 2" xfId="35100"/>
    <cellStyle name="Normal 2 4 5 2 6 3" xfId="35101"/>
    <cellStyle name="Normal 2 4 5 2 6 4" xfId="35102"/>
    <cellStyle name="Normal 2 4 5 2 6 5" xfId="35103"/>
    <cellStyle name="Normal 2 4 5 2 7" xfId="35104"/>
    <cellStyle name="Normal 2 4 5 2 7 2" xfId="35105"/>
    <cellStyle name="Normal 2 4 5 2 7 3" xfId="35106"/>
    <cellStyle name="Normal 2 4 5 2 7 4" xfId="35107"/>
    <cellStyle name="Normal 2 4 5 2 7 5" xfId="35108"/>
    <cellStyle name="Normal 2 4 5 2 8" xfId="35109"/>
    <cellStyle name="Normal 2 4 5 2 8 2" xfId="35110"/>
    <cellStyle name="Normal 2 4 5 2 8 3" xfId="35111"/>
    <cellStyle name="Normal 2 4 5 2 8 4" xfId="35112"/>
    <cellStyle name="Normal 2 4 5 2 8 5" xfId="35113"/>
    <cellStyle name="Normal 2 4 5 2 9" xfId="35114"/>
    <cellStyle name="Normal 2 4 5 20" xfId="35115"/>
    <cellStyle name="Normal 2 4 5 20 2" xfId="35116"/>
    <cellStyle name="Normal 2 4 5 20 3" xfId="35117"/>
    <cellStyle name="Normal 2 4 5 20 4" xfId="35118"/>
    <cellStyle name="Normal 2 4 5 20 5" xfId="35119"/>
    <cellStyle name="Normal 2 4 5 21" xfId="35120"/>
    <cellStyle name="Normal 2 4 5 21 2" xfId="35121"/>
    <cellStyle name="Normal 2 4 5 21 3" xfId="35122"/>
    <cellStyle name="Normal 2 4 5 21 4" xfId="35123"/>
    <cellStyle name="Normal 2 4 5 21 5" xfId="35124"/>
    <cellStyle name="Normal 2 4 5 22" xfId="35125"/>
    <cellStyle name="Normal 2 4 5 22 2" xfId="35126"/>
    <cellStyle name="Normal 2 4 5 22 3" xfId="35127"/>
    <cellStyle name="Normal 2 4 5 22 4" xfId="35128"/>
    <cellStyle name="Normal 2 4 5 22 5" xfId="35129"/>
    <cellStyle name="Normal 2 4 5 23" xfId="35130"/>
    <cellStyle name="Normal 2 4 5 23 2" xfId="35131"/>
    <cellStyle name="Normal 2 4 5 23 3" xfId="35132"/>
    <cellStyle name="Normal 2 4 5 23 4" xfId="35133"/>
    <cellStyle name="Normal 2 4 5 23 5" xfId="35134"/>
    <cellStyle name="Normal 2 4 5 24" xfId="35135"/>
    <cellStyle name="Normal 2 4 5 24 2" xfId="35136"/>
    <cellStyle name="Normal 2 4 5 24 3" xfId="35137"/>
    <cellStyle name="Normal 2 4 5 24 4" xfId="35138"/>
    <cellStyle name="Normal 2 4 5 24 5" xfId="35139"/>
    <cellStyle name="Normal 2 4 5 25" xfId="35140"/>
    <cellStyle name="Normal 2 4 5 25 2" xfId="35141"/>
    <cellStyle name="Normal 2 4 5 25 3" xfId="35142"/>
    <cellStyle name="Normal 2 4 5 25 4" xfId="35143"/>
    <cellStyle name="Normal 2 4 5 25 5" xfId="35144"/>
    <cellStyle name="Normal 2 4 5 26" xfId="35145"/>
    <cellStyle name="Normal 2 4 5 26 2" xfId="35146"/>
    <cellStyle name="Normal 2 4 5 26 3" xfId="35147"/>
    <cellStyle name="Normal 2 4 5 26 4" xfId="35148"/>
    <cellStyle name="Normal 2 4 5 26 5" xfId="35149"/>
    <cellStyle name="Normal 2 4 5 27" xfId="35150"/>
    <cellStyle name="Normal 2 4 5 28" xfId="35151"/>
    <cellStyle name="Normal 2 4 5 29" xfId="35152"/>
    <cellStyle name="Normal 2 4 5 3" xfId="35153"/>
    <cellStyle name="Normal 2 4 5 3 10" xfId="35154"/>
    <cellStyle name="Normal 2 4 5 3 11" xfId="35155"/>
    <cellStyle name="Normal 2 4 5 3 12" xfId="35156"/>
    <cellStyle name="Normal 2 4 5 3 13" xfId="35157"/>
    <cellStyle name="Normal 2 4 5 3 14" xfId="35158"/>
    <cellStyle name="Normal 2 4 5 3 2" xfId="35159"/>
    <cellStyle name="Normal 2 4 5 3 2 2" xfId="35160"/>
    <cellStyle name="Normal 2 4 5 3 2 3" xfId="35161"/>
    <cellStyle name="Normal 2 4 5 3 2 4" xfId="35162"/>
    <cellStyle name="Normal 2 4 5 3 2 5" xfId="35163"/>
    <cellStyle name="Normal 2 4 5 3 3" xfId="35164"/>
    <cellStyle name="Normal 2 4 5 3 3 2" xfId="35165"/>
    <cellStyle name="Normal 2 4 5 3 3 3" xfId="35166"/>
    <cellStyle name="Normal 2 4 5 3 3 4" xfId="35167"/>
    <cellStyle name="Normal 2 4 5 3 3 5" xfId="35168"/>
    <cellStyle name="Normal 2 4 5 3 4" xfId="35169"/>
    <cellStyle name="Normal 2 4 5 3 4 2" xfId="35170"/>
    <cellStyle name="Normal 2 4 5 3 4 3" xfId="35171"/>
    <cellStyle name="Normal 2 4 5 3 4 4" xfId="35172"/>
    <cellStyle name="Normal 2 4 5 3 4 5" xfId="35173"/>
    <cellStyle name="Normal 2 4 5 3 5" xfId="35174"/>
    <cellStyle name="Normal 2 4 5 3 5 2" xfId="35175"/>
    <cellStyle name="Normal 2 4 5 3 5 3" xfId="35176"/>
    <cellStyle name="Normal 2 4 5 3 5 4" xfId="35177"/>
    <cellStyle name="Normal 2 4 5 3 5 5" xfId="35178"/>
    <cellStyle name="Normal 2 4 5 3 6" xfId="35179"/>
    <cellStyle name="Normal 2 4 5 3 6 2" xfId="35180"/>
    <cellStyle name="Normal 2 4 5 3 6 3" xfId="35181"/>
    <cellStyle name="Normal 2 4 5 3 6 4" xfId="35182"/>
    <cellStyle name="Normal 2 4 5 3 6 5" xfId="35183"/>
    <cellStyle name="Normal 2 4 5 3 7" xfId="35184"/>
    <cellStyle name="Normal 2 4 5 3 7 2" xfId="35185"/>
    <cellStyle name="Normal 2 4 5 3 7 3" xfId="35186"/>
    <cellStyle name="Normal 2 4 5 3 7 4" xfId="35187"/>
    <cellStyle name="Normal 2 4 5 3 7 5" xfId="35188"/>
    <cellStyle name="Normal 2 4 5 3 8" xfId="35189"/>
    <cellStyle name="Normal 2 4 5 3 8 2" xfId="35190"/>
    <cellStyle name="Normal 2 4 5 3 8 3" xfId="35191"/>
    <cellStyle name="Normal 2 4 5 3 8 4" xfId="35192"/>
    <cellStyle name="Normal 2 4 5 3 8 5" xfId="35193"/>
    <cellStyle name="Normal 2 4 5 3 9" xfId="35194"/>
    <cellStyle name="Normal 2 4 5 30" xfId="35195"/>
    <cellStyle name="Normal 2 4 5 31" xfId="35196"/>
    <cellStyle name="Normal 2 4 5 32" xfId="35197"/>
    <cellStyle name="Normal 2 4 5 4" xfId="35198"/>
    <cellStyle name="Normal 2 4 5 4 10" xfId="35199"/>
    <cellStyle name="Normal 2 4 5 4 11" xfId="35200"/>
    <cellStyle name="Normal 2 4 5 4 12" xfId="35201"/>
    <cellStyle name="Normal 2 4 5 4 13" xfId="35202"/>
    <cellStyle name="Normal 2 4 5 4 14" xfId="35203"/>
    <cellStyle name="Normal 2 4 5 4 2" xfId="35204"/>
    <cellStyle name="Normal 2 4 5 4 2 2" xfId="35205"/>
    <cellStyle name="Normal 2 4 5 4 2 3" xfId="35206"/>
    <cellStyle name="Normal 2 4 5 4 2 4" xfId="35207"/>
    <cellStyle name="Normal 2 4 5 4 2 5" xfId="35208"/>
    <cellStyle name="Normal 2 4 5 4 3" xfId="35209"/>
    <cellStyle name="Normal 2 4 5 4 3 2" xfId="35210"/>
    <cellStyle name="Normal 2 4 5 4 3 3" xfId="35211"/>
    <cellStyle name="Normal 2 4 5 4 3 4" xfId="35212"/>
    <cellStyle name="Normal 2 4 5 4 3 5" xfId="35213"/>
    <cellStyle name="Normal 2 4 5 4 4" xfId="35214"/>
    <cellStyle name="Normal 2 4 5 4 4 2" xfId="35215"/>
    <cellStyle name="Normal 2 4 5 4 4 3" xfId="35216"/>
    <cellStyle name="Normal 2 4 5 4 4 4" xfId="35217"/>
    <cellStyle name="Normal 2 4 5 4 4 5" xfId="35218"/>
    <cellStyle name="Normal 2 4 5 4 5" xfId="35219"/>
    <cellStyle name="Normal 2 4 5 4 5 2" xfId="35220"/>
    <cellStyle name="Normal 2 4 5 4 5 3" xfId="35221"/>
    <cellStyle name="Normal 2 4 5 4 5 4" xfId="35222"/>
    <cellStyle name="Normal 2 4 5 4 5 5" xfId="35223"/>
    <cellStyle name="Normal 2 4 5 4 6" xfId="35224"/>
    <cellStyle name="Normal 2 4 5 4 6 2" xfId="35225"/>
    <cellStyle name="Normal 2 4 5 4 6 3" xfId="35226"/>
    <cellStyle name="Normal 2 4 5 4 6 4" xfId="35227"/>
    <cellStyle name="Normal 2 4 5 4 6 5" xfId="35228"/>
    <cellStyle name="Normal 2 4 5 4 7" xfId="35229"/>
    <cellStyle name="Normal 2 4 5 4 7 2" xfId="35230"/>
    <cellStyle name="Normal 2 4 5 4 7 3" xfId="35231"/>
    <cellStyle name="Normal 2 4 5 4 7 4" xfId="35232"/>
    <cellStyle name="Normal 2 4 5 4 7 5" xfId="35233"/>
    <cellStyle name="Normal 2 4 5 4 8" xfId="35234"/>
    <cellStyle name="Normal 2 4 5 4 8 2" xfId="35235"/>
    <cellStyle name="Normal 2 4 5 4 8 3" xfId="35236"/>
    <cellStyle name="Normal 2 4 5 4 8 4" xfId="35237"/>
    <cellStyle name="Normal 2 4 5 4 8 5" xfId="35238"/>
    <cellStyle name="Normal 2 4 5 4 9" xfId="35239"/>
    <cellStyle name="Normal 2 4 5 5" xfId="35240"/>
    <cellStyle name="Normal 2 4 5 5 10" xfId="35241"/>
    <cellStyle name="Normal 2 4 5 5 11" xfId="35242"/>
    <cellStyle name="Normal 2 4 5 5 12" xfId="35243"/>
    <cellStyle name="Normal 2 4 5 5 13" xfId="35244"/>
    <cellStyle name="Normal 2 4 5 5 14" xfId="35245"/>
    <cellStyle name="Normal 2 4 5 5 2" xfId="35246"/>
    <cellStyle name="Normal 2 4 5 5 2 2" xfId="35247"/>
    <cellStyle name="Normal 2 4 5 5 2 3" xfId="35248"/>
    <cellStyle name="Normal 2 4 5 5 2 4" xfId="35249"/>
    <cellStyle name="Normal 2 4 5 5 2 5" xfId="35250"/>
    <cellStyle name="Normal 2 4 5 5 3" xfId="35251"/>
    <cellStyle name="Normal 2 4 5 5 3 2" xfId="35252"/>
    <cellStyle name="Normal 2 4 5 5 3 3" xfId="35253"/>
    <cellStyle name="Normal 2 4 5 5 3 4" xfId="35254"/>
    <cellStyle name="Normal 2 4 5 5 3 5" xfId="35255"/>
    <cellStyle name="Normal 2 4 5 5 4" xfId="35256"/>
    <cellStyle name="Normal 2 4 5 5 4 2" xfId="35257"/>
    <cellStyle name="Normal 2 4 5 5 4 3" xfId="35258"/>
    <cellStyle name="Normal 2 4 5 5 4 4" xfId="35259"/>
    <cellStyle name="Normal 2 4 5 5 4 5" xfId="35260"/>
    <cellStyle name="Normal 2 4 5 5 5" xfId="35261"/>
    <cellStyle name="Normal 2 4 5 5 5 2" xfId="35262"/>
    <cellStyle name="Normal 2 4 5 5 5 3" xfId="35263"/>
    <cellStyle name="Normal 2 4 5 5 5 4" xfId="35264"/>
    <cellStyle name="Normal 2 4 5 5 5 5" xfId="35265"/>
    <cellStyle name="Normal 2 4 5 5 6" xfId="35266"/>
    <cellStyle name="Normal 2 4 5 5 6 2" xfId="35267"/>
    <cellStyle name="Normal 2 4 5 5 6 3" xfId="35268"/>
    <cellStyle name="Normal 2 4 5 5 6 4" xfId="35269"/>
    <cellStyle name="Normal 2 4 5 5 6 5" xfId="35270"/>
    <cellStyle name="Normal 2 4 5 5 7" xfId="35271"/>
    <cellStyle name="Normal 2 4 5 5 7 2" xfId="35272"/>
    <cellStyle name="Normal 2 4 5 5 7 3" xfId="35273"/>
    <cellStyle name="Normal 2 4 5 5 7 4" xfId="35274"/>
    <cellStyle name="Normal 2 4 5 5 7 5" xfId="35275"/>
    <cellStyle name="Normal 2 4 5 5 8" xfId="35276"/>
    <cellStyle name="Normal 2 4 5 5 8 2" xfId="35277"/>
    <cellStyle name="Normal 2 4 5 5 8 3" xfId="35278"/>
    <cellStyle name="Normal 2 4 5 5 8 4" xfId="35279"/>
    <cellStyle name="Normal 2 4 5 5 8 5" xfId="35280"/>
    <cellStyle name="Normal 2 4 5 5 9" xfId="35281"/>
    <cellStyle name="Normal 2 4 5 6" xfId="35282"/>
    <cellStyle name="Normal 2 4 5 6 10" xfId="35283"/>
    <cellStyle name="Normal 2 4 5 6 11" xfId="35284"/>
    <cellStyle name="Normal 2 4 5 6 12" xfId="35285"/>
    <cellStyle name="Normal 2 4 5 6 13" xfId="35286"/>
    <cellStyle name="Normal 2 4 5 6 14" xfId="35287"/>
    <cellStyle name="Normal 2 4 5 6 2" xfId="35288"/>
    <cellStyle name="Normal 2 4 5 6 2 2" xfId="35289"/>
    <cellStyle name="Normal 2 4 5 6 2 3" xfId="35290"/>
    <cellStyle name="Normal 2 4 5 6 2 4" xfId="35291"/>
    <cellStyle name="Normal 2 4 5 6 2 5" xfId="35292"/>
    <cellStyle name="Normal 2 4 5 6 3" xfId="35293"/>
    <cellStyle name="Normal 2 4 5 6 3 2" xfId="35294"/>
    <cellStyle name="Normal 2 4 5 6 3 3" xfId="35295"/>
    <cellStyle name="Normal 2 4 5 6 3 4" xfId="35296"/>
    <cellStyle name="Normal 2 4 5 6 3 5" xfId="35297"/>
    <cellStyle name="Normal 2 4 5 6 4" xfId="35298"/>
    <cellStyle name="Normal 2 4 5 6 4 2" xfId="35299"/>
    <cellStyle name="Normal 2 4 5 6 4 3" xfId="35300"/>
    <cellStyle name="Normal 2 4 5 6 4 4" xfId="35301"/>
    <cellStyle name="Normal 2 4 5 6 4 5" xfId="35302"/>
    <cellStyle name="Normal 2 4 5 6 5" xfId="35303"/>
    <cellStyle name="Normal 2 4 5 6 5 2" xfId="35304"/>
    <cellStyle name="Normal 2 4 5 6 5 3" xfId="35305"/>
    <cellStyle name="Normal 2 4 5 6 5 4" xfId="35306"/>
    <cellStyle name="Normal 2 4 5 6 5 5" xfId="35307"/>
    <cellStyle name="Normal 2 4 5 6 6" xfId="35308"/>
    <cellStyle name="Normal 2 4 5 6 6 2" xfId="35309"/>
    <cellStyle name="Normal 2 4 5 6 6 3" xfId="35310"/>
    <cellStyle name="Normal 2 4 5 6 6 4" xfId="35311"/>
    <cellStyle name="Normal 2 4 5 6 6 5" xfId="35312"/>
    <cellStyle name="Normal 2 4 5 6 7" xfId="35313"/>
    <cellStyle name="Normal 2 4 5 6 7 2" xfId="35314"/>
    <cellStyle name="Normal 2 4 5 6 7 3" xfId="35315"/>
    <cellStyle name="Normal 2 4 5 6 7 4" xfId="35316"/>
    <cellStyle name="Normal 2 4 5 6 7 5" xfId="35317"/>
    <cellStyle name="Normal 2 4 5 6 8" xfId="35318"/>
    <cellStyle name="Normal 2 4 5 6 8 2" xfId="35319"/>
    <cellStyle name="Normal 2 4 5 6 8 3" xfId="35320"/>
    <cellStyle name="Normal 2 4 5 6 8 4" xfId="35321"/>
    <cellStyle name="Normal 2 4 5 6 8 5" xfId="35322"/>
    <cellStyle name="Normal 2 4 5 6 9" xfId="35323"/>
    <cellStyle name="Normal 2 4 5 7" xfId="35324"/>
    <cellStyle name="Normal 2 4 5 7 10" xfId="35325"/>
    <cellStyle name="Normal 2 4 5 7 11" xfId="35326"/>
    <cellStyle name="Normal 2 4 5 7 12" xfId="35327"/>
    <cellStyle name="Normal 2 4 5 7 13" xfId="35328"/>
    <cellStyle name="Normal 2 4 5 7 14" xfId="35329"/>
    <cellStyle name="Normal 2 4 5 7 2" xfId="35330"/>
    <cellStyle name="Normal 2 4 5 7 2 2" xfId="35331"/>
    <cellStyle name="Normal 2 4 5 7 2 3" xfId="35332"/>
    <cellStyle name="Normal 2 4 5 7 2 4" xfId="35333"/>
    <cellStyle name="Normal 2 4 5 7 2 5" xfId="35334"/>
    <cellStyle name="Normal 2 4 5 7 3" xfId="35335"/>
    <cellStyle name="Normal 2 4 5 7 3 2" xfId="35336"/>
    <cellStyle name="Normal 2 4 5 7 3 3" xfId="35337"/>
    <cellStyle name="Normal 2 4 5 7 3 4" xfId="35338"/>
    <cellStyle name="Normal 2 4 5 7 3 5" xfId="35339"/>
    <cellStyle name="Normal 2 4 5 7 4" xfId="35340"/>
    <cellStyle name="Normal 2 4 5 7 4 2" xfId="35341"/>
    <cellStyle name="Normal 2 4 5 7 4 3" xfId="35342"/>
    <cellStyle name="Normal 2 4 5 7 4 4" xfId="35343"/>
    <cellStyle name="Normal 2 4 5 7 4 5" xfId="35344"/>
    <cellStyle name="Normal 2 4 5 7 5" xfId="35345"/>
    <cellStyle name="Normal 2 4 5 7 5 2" xfId="35346"/>
    <cellStyle name="Normal 2 4 5 7 5 3" xfId="35347"/>
    <cellStyle name="Normal 2 4 5 7 5 4" xfId="35348"/>
    <cellStyle name="Normal 2 4 5 7 5 5" xfId="35349"/>
    <cellStyle name="Normal 2 4 5 7 6" xfId="35350"/>
    <cellStyle name="Normal 2 4 5 7 6 2" xfId="35351"/>
    <cellStyle name="Normal 2 4 5 7 6 3" xfId="35352"/>
    <cellStyle name="Normal 2 4 5 7 6 4" xfId="35353"/>
    <cellStyle name="Normal 2 4 5 7 6 5" xfId="35354"/>
    <cellStyle name="Normal 2 4 5 7 7" xfId="35355"/>
    <cellStyle name="Normal 2 4 5 7 7 2" xfId="35356"/>
    <cellStyle name="Normal 2 4 5 7 7 3" xfId="35357"/>
    <cellStyle name="Normal 2 4 5 7 7 4" xfId="35358"/>
    <cellStyle name="Normal 2 4 5 7 7 5" xfId="35359"/>
    <cellStyle name="Normal 2 4 5 7 8" xfId="35360"/>
    <cellStyle name="Normal 2 4 5 7 8 2" xfId="35361"/>
    <cellStyle name="Normal 2 4 5 7 8 3" xfId="35362"/>
    <cellStyle name="Normal 2 4 5 7 8 4" xfId="35363"/>
    <cellStyle name="Normal 2 4 5 7 8 5" xfId="35364"/>
    <cellStyle name="Normal 2 4 5 7 9" xfId="35365"/>
    <cellStyle name="Normal 2 4 5 8" xfId="35366"/>
    <cellStyle name="Normal 2 4 5 8 10" xfId="35367"/>
    <cellStyle name="Normal 2 4 5 8 11" xfId="35368"/>
    <cellStyle name="Normal 2 4 5 8 12" xfId="35369"/>
    <cellStyle name="Normal 2 4 5 8 13" xfId="35370"/>
    <cellStyle name="Normal 2 4 5 8 14" xfId="35371"/>
    <cellStyle name="Normal 2 4 5 8 2" xfId="35372"/>
    <cellStyle name="Normal 2 4 5 8 2 2" xfId="35373"/>
    <cellStyle name="Normal 2 4 5 8 2 3" xfId="35374"/>
    <cellStyle name="Normal 2 4 5 8 2 4" xfId="35375"/>
    <cellStyle name="Normal 2 4 5 8 2 5" xfId="35376"/>
    <cellStyle name="Normal 2 4 5 8 3" xfId="35377"/>
    <cellStyle name="Normal 2 4 5 8 3 2" xfId="35378"/>
    <cellStyle name="Normal 2 4 5 8 3 3" xfId="35379"/>
    <cellStyle name="Normal 2 4 5 8 3 4" xfId="35380"/>
    <cellStyle name="Normal 2 4 5 8 3 5" xfId="35381"/>
    <cellStyle name="Normal 2 4 5 8 4" xfId="35382"/>
    <cellStyle name="Normal 2 4 5 8 4 2" xfId="35383"/>
    <cellStyle name="Normal 2 4 5 8 4 3" xfId="35384"/>
    <cellStyle name="Normal 2 4 5 8 4 4" xfId="35385"/>
    <cellStyle name="Normal 2 4 5 8 4 5" xfId="35386"/>
    <cellStyle name="Normal 2 4 5 8 5" xfId="35387"/>
    <cellStyle name="Normal 2 4 5 8 5 2" xfId="35388"/>
    <cellStyle name="Normal 2 4 5 8 5 3" xfId="35389"/>
    <cellStyle name="Normal 2 4 5 8 5 4" xfId="35390"/>
    <cellStyle name="Normal 2 4 5 8 5 5" xfId="35391"/>
    <cellStyle name="Normal 2 4 5 8 6" xfId="35392"/>
    <cellStyle name="Normal 2 4 5 8 6 2" xfId="35393"/>
    <cellStyle name="Normal 2 4 5 8 6 3" xfId="35394"/>
    <cellStyle name="Normal 2 4 5 8 6 4" xfId="35395"/>
    <cellStyle name="Normal 2 4 5 8 6 5" xfId="35396"/>
    <cellStyle name="Normal 2 4 5 8 7" xfId="35397"/>
    <cellStyle name="Normal 2 4 5 8 7 2" xfId="35398"/>
    <cellStyle name="Normal 2 4 5 8 7 3" xfId="35399"/>
    <cellStyle name="Normal 2 4 5 8 7 4" xfId="35400"/>
    <cellStyle name="Normal 2 4 5 8 7 5" xfId="35401"/>
    <cellStyle name="Normal 2 4 5 8 8" xfId="35402"/>
    <cellStyle name="Normal 2 4 5 8 8 2" xfId="35403"/>
    <cellStyle name="Normal 2 4 5 8 8 3" xfId="35404"/>
    <cellStyle name="Normal 2 4 5 8 8 4" xfId="35405"/>
    <cellStyle name="Normal 2 4 5 8 8 5" xfId="35406"/>
    <cellStyle name="Normal 2 4 5 8 9" xfId="35407"/>
    <cellStyle name="Normal 2 4 5 9" xfId="35408"/>
    <cellStyle name="Normal 2 4 5 9 10" xfId="35409"/>
    <cellStyle name="Normal 2 4 5 9 11" xfId="35410"/>
    <cellStyle name="Normal 2 4 5 9 12" xfId="35411"/>
    <cellStyle name="Normal 2 4 5 9 13" xfId="35412"/>
    <cellStyle name="Normal 2 4 5 9 14" xfId="35413"/>
    <cellStyle name="Normal 2 4 5 9 2" xfId="35414"/>
    <cellStyle name="Normal 2 4 5 9 2 2" xfId="35415"/>
    <cellStyle name="Normal 2 4 5 9 2 3" xfId="35416"/>
    <cellStyle name="Normal 2 4 5 9 2 4" xfId="35417"/>
    <cellStyle name="Normal 2 4 5 9 2 5" xfId="35418"/>
    <cellStyle name="Normal 2 4 5 9 3" xfId="35419"/>
    <cellStyle name="Normal 2 4 5 9 3 2" xfId="35420"/>
    <cellStyle name="Normal 2 4 5 9 3 3" xfId="35421"/>
    <cellStyle name="Normal 2 4 5 9 3 4" xfId="35422"/>
    <cellStyle name="Normal 2 4 5 9 3 5" xfId="35423"/>
    <cellStyle name="Normal 2 4 5 9 4" xfId="35424"/>
    <cellStyle name="Normal 2 4 5 9 4 2" xfId="35425"/>
    <cellStyle name="Normal 2 4 5 9 4 3" xfId="35426"/>
    <cellStyle name="Normal 2 4 5 9 4 4" xfId="35427"/>
    <cellStyle name="Normal 2 4 5 9 4 5" xfId="35428"/>
    <cellStyle name="Normal 2 4 5 9 5" xfId="35429"/>
    <cellStyle name="Normal 2 4 5 9 5 2" xfId="35430"/>
    <cellStyle name="Normal 2 4 5 9 5 3" xfId="35431"/>
    <cellStyle name="Normal 2 4 5 9 5 4" xfId="35432"/>
    <cellStyle name="Normal 2 4 5 9 5 5" xfId="35433"/>
    <cellStyle name="Normal 2 4 5 9 6" xfId="35434"/>
    <cellStyle name="Normal 2 4 5 9 6 2" xfId="35435"/>
    <cellStyle name="Normal 2 4 5 9 6 3" xfId="35436"/>
    <cellStyle name="Normal 2 4 5 9 6 4" xfId="35437"/>
    <cellStyle name="Normal 2 4 5 9 6 5" xfId="35438"/>
    <cellStyle name="Normal 2 4 5 9 7" xfId="35439"/>
    <cellStyle name="Normal 2 4 5 9 7 2" xfId="35440"/>
    <cellStyle name="Normal 2 4 5 9 7 3" xfId="35441"/>
    <cellStyle name="Normal 2 4 5 9 7 4" xfId="35442"/>
    <cellStyle name="Normal 2 4 5 9 7 5" xfId="35443"/>
    <cellStyle name="Normal 2 4 5 9 8" xfId="35444"/>
    <cellStyle name="Normal 2 4 5 9 8 2" xfId="35445"/>
    <cellStyle name="Normal 2 4 5 9 8 3" xfId="35446"/>
    <cellStyle name="Normal 2 4 5 9 8 4" xfId="35447"/>
    <cellStyle name="Normal 2 4 5 9 8 5" xfId="35448"/>
    <cellStyle name="Normal 2 4 5 9 9" xfId="35449"/>
    <cellStyle name="Normal 2 4 6" xfId="35450"/>
    <cellStyle name="Normal 2 4 6 10" xfId="35451"/>
    <cellStyle name="Normal 2 4 6 10 10" xfId="35452"/>
    <cellStyle name="Normal 2 4 6 10 11" xfId="35453"/>
    <cellStyle name="Normal 2 4 6 10 12" xfId="35454"/>
    <cellStyle name="Normal 2 4 6 10 13" xfId="35455"/>
    <cellStyle name="Normal 2 4 6 10 14" xfId="35456"/>
    <cellStyle name="Normal 2 4 6 10 2" xfId="35457"/>
    <cellStyle name="Normal 2 4 6 10 2 2" xfId="35458"/>
    <cellStyle name="Normal 2 4 6 10 2 3" xfId="35459"/>
    <cellStyle name="Normal 2 4 6 10 2 4" xfId="35460"/>
    <cellStyle name="Normal 2 4 6 10 2 5" xfId="35461"/>
    <cellStyle name="Normal 2 4 6 10 3" xfId="35462"/>
    <cellStyle name="Normal 2 4 6 10 3 2" xfId="35463"/>
    <cellStyle name="Normal 2 4 6 10 3 3" xfId="35464"/>
    <cellStyle name="Normal 2 4 6 10 3 4" xfId="35465"/>
    <cellStyle name="Normal 2 4 6 10 3 5" xfId="35466"/>
    <cellStyle name="Normal 2 4 6 10 4" xfId="35467"/>
    <cellStyle name="Normal 2 4 6 10 4 2" xfId="35468"/>
    <cellStyle name="Normal 2 4 6 10 4 3" xfId="35469"/>
    <cellStyle name="Normal 2 4 6 10 4 4" xfId="35470"/>
    <cellStyle name="Normal 2 4 6 10 4 5" xfId="35471"/>
    <cellStyle name="Normal 2 4 6 10 5" xfId="35472"/>
    <cellStyle name="Normal 2 4 6 10 5 2" xfId="35473"/>
    <cellStyle name="Normal 2 4 6 10 5 3" xfId="35474"/>
    <cellStyle name="Normal 2 4 6 10 5 4" xfId="35475"/>
    <cellStyle name="Normal 2 4 6 10 5 5" xfId="35476"/>
    <cellStyle name="Normal 2 4 6 10 6" xfId="35477"/>
    <cellStyle name="Normal 2 4 6 10 6 2" xfId="35478"/>
    <cellStyle name="Normal 2 4 6 10 6 3" xfId="35479"/>
    <cellStyle name="Normal 2 4 6 10 6 4" xfId="35480"/>
    <cellStyle name="Normal 2 4 6 10 6 5" xfId="35481"/>
    <cellStyle name="Normal 2 4 6 10 7" xfId="35482"/>
    <cellStyle name="Normal 2 4 6 10 7 2" xfId="35483"/>
    <cellStyle name="Normal 2 4 6 10 7 3" xfId="35484"/>
    <cellStyle name="Normal 2 4 6 10 7 4" xfId="35485"/>
    <cellStyle name="Normal 2 4 6 10 7 5" xfId="35486"/>
    <cellStyle name="Normal 2 4 6 10 8" xfId="35487"/>
    <cellStyle name="Normal 2 4 6 10 8 2" xfId="35488"/>
    <cellStyle name="Normal 2 4 6 10 8 3" xfId="35489"/>
    <cellStyle name="Normal 2 4 6 10 8 4" xfId="35490"/>
    <cellStyle name="Normal 2 4 6 10 8 5" xfId="35491"/>
    <cellStyle name="Normal 2 4 6 10 9" xfId="35492"/>
    <cellStyle name="Normal 2 4 6 11" xfId="35493"/>
    <cellStyle name="Normal 2 4 6 11 10" xfId="35494"/>
    <cellStyle name="Normal 2 4 6 11 11" xfId="35495"/>
    <cellStyle name="Normal 2 4 6 11 12" xfId="35496"/>
    <cellStyle name="Normal 2 4 6 11 13" xfId="35497"/>
    <cellStyle name="Normal 2 4 6 11 14" xfId="35498"/>
    <cellStyle name="Normal 2 4 6 11 2" xfId="35499"/>
    <cellStyle name="Normal 2 4 6 11 2 2" xfId="35500"/>
    <cellStyle name="Normal 2 4 6 11 2 3" xfId="35501"/>
    <cellStyle name="Normal 2 4 6 11 2 4" xfId="35502"/>
    <cellStyle name="Normal 2 4 6 11 2 5" xfId="35503"/>
    <cellStyle name="Normal 2 4 6 11 3" xfId="35504"/>
    <cellStyle name="Normal 2 4 6 11 3 2" xfId="35505"/>
    <cellStyle name="Normal 2 4 6 11 3 3" xfId="35506"/>
    <cellStyle name="Normal 2 4 6 11 3 4" xfId="35507"/>
    <cellStyle name="Normal 2 4 6 11 3 5" xfId="35508"/>
    <cellStyle name="Normal 2 4 6 11 4" xfId="35509"/>
    <cellStyle name="Normal 2 4 6 11 4 2" xfId="35510"/>
    <cellStyle name="Normal 2 4 6 11 4 3" xfId="35511"/>
    <cellStyle name="Normal 2 4 6 11 4 4" xfId="35512"/>
    <cellStyle name="Normal 2 4 6 11 4 5" xfId="35513"/>
    <cellStyle name="Normal 2 4 6 11 5" xfId="35514"/>
    <cellStyle name="Normal 2 4 6 11 5 2" xfId="35515"/>
    <cellStyle name="Normal 2 4 6 11 5 3" xfId="35516"/>
    <cellStyle name="Normal 2 4 6 11 5 4" xfId="35517"/>
    <cellStyle name="Normal 2 4 6 11 5 5" xfId="35518"/>
    <cellStyle name="Normal 2 4 6 11 6" xfId="35519"/>
    <cellStyle name="Normal 2 4 6 11 6 2" xfId="35520"/>
    <cellStyle name="Normal 2 4 6 11 6 3" xfId="35521"/>
    <cellStyle name="Normal 2 4 6 11 6 4" xfId="35522"/>
    <cellStyle name="Normal 2 4 6 11 6 5" xfId="35523"/>
    <cellStyle name="Normal 2 4 6 11 7" xfId="35524"/>
    <cellStyle name="Normal 2 4 6 11 7 2" xfId="35525"/>
    <cellStyle name="Normal 2 4 6 11 7 3" xfId="35526"/>
    <cellStyle name="Normal 2 4 6 11 7 4" xfId="35527"/>
    <cellStyle name="Normal 2 4 6 11 7 5" xfId="35528"/>
    <cellStyle name="Normal 2 4 6 11 8" xfId="35529"/>
    <cellStyle name="Normal 2 4 6 11 8 2" xfId="35530"/>
    <cellStyle name="Normal 2 4 6 11 8 3" xfId="35531"/>
    <cellStyle name="Normal 2 4 6 11 8 4" xfId="35532"/>
    <cellStyle name="Normal 2 4 6 11 8 5" xfId="35533"/>
    <cellStyle name="Normal 2 4 6 11 9" xfId="35534"/>
    <cellStyle name="Normal 2 4 6 12" xfId="35535"/>
    <cellStyle name="Normal 2 4 6 12 10" xfId="35536"/>
    <cellStyle name="Normal 2 4 6 12 11" xfId="35537"/>
    <cellStyle name="Normal 2 4 6 12 12" xfId="35538"/>
    <cellStyle name="Normal 2 4 6 12 13" xfId="35539"/>
    <cellStyle name="Normal 2 4 6 12 14" xfId="35540"/>
    <cellStyle name="Normal 2 4 6 12 2" xfId="35541"/>
    <cellStyle name="Normal 2 4 6 12 2 2" xfId="35542"/>
    <cellStyle name="Normal 2 4 6 12 2 3" xfId="35543"/>
    <cellStyle name="Normal 2 4 6 12 2 4" xfId="35544"/>
    <cellStyle name="Normal 2 4 6 12 2 5" xfId="35545"/>
    <cellStyle name="Normal 2 4 6 12 3" xfId="35546"/>
    <cellStyle name="Normal 2 4 6 12 3 2" xfId="35547"/>
    <cellStyle name="Normal 2 4 6 12 3 3" xfId="35548"/>
    <cellStyle name="Normal 2 4 6 12 3 4" xfId="35549"/>
    <cellStyle name="Normal 2 4 6 12 3 5" xfId="35550"/>
    <cellStyle name="Normal 2 4 6 12 4" xfId="35551"/>
    <cellStyle name="Normal 2 4 6 12 4 2" xfId="35552"/>
    <cellStyle name="Normal 2 4 6 12 4 3" xfId="35553"/>
    <cellStyle name="Normal 2 4 6 12 4 4" xfId="35554"/>
    <cellStyle name="Normal 2 4 6 12 4 5" xfId="35555"/>
    <cellStyle name="Normal 2 4 6 12 5" xfId="35556"/>
    <cellStyle name="Normal 2 4 6 12 5 2" xfId="35557"/>
    <cellStyle name="Normal 2 4 6 12 5 3" xfId="35558"/>
    <cellStyle name="Normal 2 4 6 12 5 4" xfId="35559"/>
    <cellStyle name="Normal 2 4 6 12 5 5" xfId="35560"/>
    <cellStyle name="Normal 2 4 6 12 6" xfId="35561"/>
    <cellStyle name="Normal 2 4 6 12 6 2" xfId="35562"/>
    <cellStyle name="Normal 2 4 6 12 6 3" xfId="35563"/>
    <cellStyle name="Normal 2 4 6 12 6 4" xfId="35564"/>
    <cellStyle name="Normal 2 4 6 12 6 5" xfId="35565"/>
    <cellStyle name="Normal 2 4 6 12 7" xfId="35566"/>
    <cellStyle name="Normal 2 4 6 12 7 2" xfId="35567"/>
    <cellStyle name="Normal 2 4 6 12 7 3" xfId="35568"/>
    <cellStyle name="Normal 2 4 6 12 7 4" xfId="35569"/>
    <cellStyle name="Normal 2 4 6 12 7 5" xfId="35570"/>
    <cellStyle name="Normal 2 4 6 12 8" xfId="35571"/>
    <cellStyle name="Normal 2 4 6 12 8 2" xfId="35572"/>
    <cellStyle name="Normal 2 4 6 12 8 3" xfId="35573"/>
    <cellStyle name="Normal 2 4 6 12 8 4" xfId="35574"/>
    <cellStyle name="Normal 2 4 6 12 8 5" xfId="35575"/>
    <cellStyle name="Normal 2 4 6 12 9" xfId="35576"/>
    <cellStyle name="Normal 2 4 6 13" xfId="35577"/>
    <cellStyle name="Normal 2 4 6 13 10" xfId="35578"/>
    <cellStyle name="Normal 2 4 6 13 11" xfId="35579"/>
    <cellStyle name="Normal 2 4 6 13 12" xfId="35580"/>
    <cellStyle name="Normal 2 4 6 13 13" xfId="35581"/>
    <cellStyle name="Normal 2 4 6 13 14" xfId="35582"/>
    <cellStyle name="Normal 2 4 6 13 2" xfId="35583"/>
    <cellStyle name="Normal 2 4 6 13 2 2" xfId="35584"/>
    <cellStyle name="Normal 2 4 6 13 2 3" xfId="35585"/>
    <cellStyle name="Normal 2 4 6 13 2 4" xfId="35586"/>
    <cellStyle name="Normal 2 4 6 13 2 5" xfId="35587"/>
    <cellStyle name="Normal 2 4 6 13 3" xfId="35588"/>
    <cellStyle name="Normal 2 4 6 13 3 2" xfId="35589"/>
    <cellStyle name="Normal 2 4 6 13 3 3" xfId="35590"/>
    <cellStyle name="Normal 2 4 6 13 3 4" xfId="35591"/>
    <cellStyle name="Normal 2 4 6 13 3 5" xfId="35592"/>
    <cellStyle name="Normal 2 4 6 13 4" xfId="35593"/>
    <cellStyle name="Normal 2 4 6 13 4 2" xfId="35594"/>
    <cellStyle name="Normal 2 4 6 13 4 3" xfId="35595"/>
    <cellStyle name="Normal 2 4 6 13 4 4" xfId="35596"/>
    <cellStyle name="Normal 2 4 6 13 4 5" xfId="35597"/>
    <cellStyle name="Normal 2 4 6 13 5" xfId="35598"/>
    <cellStyle name="Normal 2 4 6 13 5 2" xfId="35599"/>
    <cellStyle name="Normal 2 4 6 13 5 3" xfId="35600"/>
    <cellStyle name="Normal 2 4 6 13 5 4" xfId="35601"/>
    <cellStyle name="Normal 2 4 6 13 5 5" xfId="35602"/>
    <cellStyle name="Normal 2 4 6 13 6" xfId="35603"/>
    <cellStyle name="Normal 2 4 6 13 6 2" xfId="35604"/>
    <cellStyle name="Normal 2 4 6 13 6 3" xfId="35605"/>
    <cellStyle name="Normal 2 4 6 13 6 4" xfId="35606"/>
    <cellStyle name="Normal 2 4 6 13 6 5" xfId="35607"/>
    <cellStyle name="Normal 2 4 6 13 7" xfId="35608"/>
    <cellStyle name="Normal 2 4 6 13 7 2" xfId="35609"/>
    <cellStyle name="Normal 2 4 6 13 7 3" xfId="35610"/>
    <cellStyle name="Normal 2 4 6 13 7 4" xfId="35611"/>
    <cellStyle name="Normal 2 4 6 13 7 5" xfId="35612"/>
    <cellStyle name="Normal 2 4 6 13 8" xfId="35613"/>
    <cellStyle name="Normal 2 4 6 13 8 2" xfId="35614"/>
    <cellStyle name="Normal 2 4 6 13 8 3" xfId="35615"/>
    <cellStyle name="Normal 2 4 6 13 8 4" xfId="35616"/>
    <cellStyle name="Normal 2 4 6 13 8 5" xfId="35617"/>
    <cellStyle name="Normal 2 4 6 13 9" xfId="35618"/>
    <cellStyle name="Normal 2 4 6 14" xfId="35619"/>
    <cellStyle name="Normal 2 4 6 14 10" xfId="35620"/>
    <cellStyle name="Normal 2 4 6 14 11" xfId="35621"/>
    <cellStyle name="Normal 2 4 6 14 12" xfId="35622"/>
    <cellStyle name="Normal 2 4 6 14 13" xfId="35623"/>
    <cellStyle name="Normal 2 4 6 14 14" xfId="35624"/>
    <cellStyle name="Normal 2 4 6 14 2" xfId="35625"/>
    <cellStyle name="Normal 2 4 6 14 2 2" xfId="35626"/>
    <cellStyle name="Normal 2 4 6 14 2 3" xfId="35627"/>
    <cellStyle name="Normal 2 4 6 14 2 4" xfId="35628"/>
    <cellStyle name="Normal 2 4 6 14 2 5" xfId="35629"/>
    <cellStyle name="Normal 2 4 6 14 3" xfId="35630"/>
    <cellStyle name="Normal 2 4 6 14 3 2" xfId="35631"/>
    <cellStyle name="Normal 2 4 6 14 3 3" xfId="35632"/>
    <cellStyle name="Normal 2 4 6 14 3 4" xfId="35633"/>
    <cellStyle name="Normal 2 4 6 14 3 5" xfId="35634"/>
    <cellStyle name="Normal 2 4 6 14 4" xfId="35635"/>
    <cellStyle name="Normal 2 4 6 14 4 2" xfId="35636"/>
    <cellStyle name="Normal 2 4 6 14 4 3" xfId="35637"/>
    <cellStyle name="Normal 2 4 6 14 4 4" xfId="35638"/>
    <cellStyle name="Normal 2 4 6 14 4 5" xfId="35639"/>
    <cellStyle name="Normal 2 4 6 14 5" xfId="35640"/>
    <cellStyle name="Normal 2 4 6 14 5 2" xfId="35641"/>
    <cellStyle name="Normal 2 4 6 14 5 3" xfId="35642"/>
    <cellStyle name="Normal 2 4 6 14 5 4" xfId="35643"/>
    <cellStyle name="Normal 2 4 6 14 5 5" xfId="35644"/>
    <cellStyle name="Normal 2 4 6 14 6" xfId="35645"/>
    <cellStyle name="Normal 2 4 6 14 6 2" xfId="35646"/>
    <cellStyle name="Normal 2 4 6 14 6 3" xfId="35647"/>
    <cellStyle name="Normal 2 4 6 14 6 4" xfId="35648"/>
    <cellStyle name="Normal 2 4 6 14 6 5" xfId="35649"/>
    <cellStyle name="Normal 2 4 6 14 7" xfId="35650"/>
    <cellStyle name="Normal 2 4 6 14 7 2" xfId="35651"/>
    <cellStyle name="Normal 2 4 6 14 7 3" xfId="35652"/>
    <cellStyle name="Normal 2 4 6 14 7 4" xfId="35653"/>
    <cellStyle name="Normal 2 4 6 14 7 5" xfId="35654"/>
    <cellStyle name="Normal 2 4 6 14 8" xfId="35655"/>
    <cellStyle name="Normal 2 4 6 14 8 2" xfId="35656"/>
    <cellStyle name="Normal 2 4 6 14 8 3" xfId="35657"/>
    <cellStyle name="Normal 2 4 6 14 8 4" xfId="35658"/>
    <cellStyle name="Normal 2 4 6 14 8 5" xfId="35659"/>
    <cellStyle name="Normal 2 4 6 14 9" xfId="35660"/>
    <cellStyle name="Normal 2 4 6 15" xfId="35661"/>
    <cellStyle name="Normal 2 4 6 15 10" xfId="35662"/>
    <cellStyle name="Normal 2 4 6 15 11" xfId="35663"/>
    <cellStyle name="Normal 2 4 6 15 12" xfId="35664"/>
    <cellStyle name="Normal 2 4 6 15 13" xfId="35665"/>
    <cellStyle name="Normal 2 4 6 15 14" xfId="35666"/>
    <cellStyle name="Normal 2 4 6 15 2" xfId="35667"/>
    <cellStyle name="Normal 2 4 6 15 2 2" xfId="35668"/>
    <cellStyle name="Normal 2 4 6 15 2 3" xfId="35669"/>
    <cellStyle name="Normal 2 4 6 15 2 4" xfId="35670"/>
    <cellStyle name="Normal 2 4 6 15 2 5" xfId="35671"/>
    <cellStyle name="Normal 2 4 6 15 3" xfId="35672"/>
    <cellStyle name="Normal 2 4 6 15 3 2" xfId="35673"/>
    <cellStyle name="Normal 2 4 6 15 3 3" xfId="35674"/>
    <cellStyle name="Normal 2 4 6 15 3 4" xfId="35675"/>
    <cellStyle name="Normal 2 4 6 15 3 5" xfId="35676"/>
    <cellStyle name="Normal 2 4 6 15 4" xfId="35677"/>
    <cellStyle name="Normal 2 4 6 15 4 2" xfId="35678"/>
    <cellStyle name="Normal 2 4 6 15 4 3" xfId="35679"/>
    <cellStyle name="Normal 2 4 6 15 4 4" xfId="35680"/>
    <cellStyle name="Normal 2 4 6 15 4 5" xfId="35681"/>
    <cellStyle name="Normal 2 4 6 15 5" xfId="35682"/>
    <cellStyle name="Normal 2 4 6 15 5 2" xfId="35683"/>
    <cellStyle name="Normal 2 4 6 15 5 3" xfId="35684"/>
    <cellStyle name="Normal 2 4 6 15 5 4" xfId="35685"/>
    <cellStyle name="Normal 2 4 6 15 5 5" xfId="35686"/>
    <cellStyle name="Normal 2 4 6 15 6" xfId="35687"/>
    <cellStyle name="Normal 2 4 6 15 6 2" xfId="35688"/>
    <cellStyle name="Normal 2 4 6 15 6 3" xfId="35689"/>
    <cellStyle name="Normal 2 4 6 15 6 4" xfId="35690"/>
    <cellStyle name="Normal 2 4 6 15 6 5" xfId="35691"/>
    <cellStyle name="Normal 2 4 6 15 7" xfId="35692"/>
    <cellStyle name="Normal 2 4 6 15 7 2" xfId="35693"/>
    <cellStyle name="Normal 2 4 6 15 7 3" xfId="35694"/>
    <cellStyle name="Normal 2 4 6 15 7 4" xfId="35695"/>
    <cellStyle name="Normal 2 4 6 15 7 5" xfId="35696"/>
    <cellStyle name="Normal 2 4 6 15 8" xfId="35697"/>
    <cellStyle name="Normal 2 4 6 15 8 2" xfId="35698"/>
    <cellStyle name="Normal 2 4 6 15 8 3" xfId="35699"/>
    <cellStyle name="Normal 2 4 6 15 8 4" xfId="35700"/>
    <cellStyle name="Normal 2 4 6 15 8 5" xfId="35701"/>
    <cellStyle name="Normal 2 4 6 15 9" xfId="35702"/>
    <cellStyle name="Normal 2 4 6 16" xfId="35703"/>
    <cellStyle name="Normal 2 4 6 16 10" xfId="35704"/>
    <cellStyle name="Normal 2 4 6 16 11" xfId="35705"/>
    <cellStyle name="Normal 2 4 6 16 12" xfId="35706"/>
    <cellStyle name="Normal 2 4 6 16 13" xfId="35707"/>
    <cellStyle name="Normal 2 4 6 16 14" xfId="35708"/>
    <cellStyle name="Normal 2 4 6 16 2" xfId="35709"/>
    <cellStyle name="Normal 2 4 6 16 2 2" xfId="35710"/>
    <cellStyle name="Normal 2 4 6 16 2 3" xfId="35711"/>
    <cellStyle name="Normal 2 4 6 16 2 4" xfId="35712"/>
    <cellStyle name="Normal 2 4 6 16 2 5" xfId="35713"/>
    <cellStyle name="Normal 2 4 6 16 3" xfId="35714"/>
    <cellStyle name="Normal 2 4 6 16 3 2" xfId="35715"/>
    <cellStyle name="Normal 2 4 6 16 3 3" xfId="35716"/>
    <cellStyle name="Normal 2 4 6 16 3 4" xfId="35717"/>
    <cellStyle name="Normal 2 4 6 16 3 5" xfId="35718"/>
    <cellStyle name="Normal 2 4 6 16 4" xfId="35719"/>
    <cellStyle name="Normal 2 4 6 16 4 2" xfId="35720"/>
    <cellStyle name="Normal 2 4 6 16 4 3" xfId="35721"/>
    <cellStyle name="Normal 2 4 6 16 4 4" xfId="35722"/>
    <cellStyle name="Normal 2 4 6 16 4 5" xfId="35723"/>
    <cellStyle name="Normal 2 4 6 16 5" xfId="35724"/>
    <cellStyle name="Normal 2 4 6 16 5 2" xfId="35725"/>
    <cellStyle name="Normal 2 4 6 16 5 3" xfId="35726"/>
    <cellStyle name="Normal 2 4 6 16 5 4" xfId="35727"/>
    <cellStyle name="Normal 2 4 6 16 5 5" xfId="35728"/>
    <cellStyle name="Normal 2 4 6 16 6" xfId="35729"/>
    <cellStyle name="Normal 2 4 6 16 6 2" xfId="35730"/>
    <cellStyle name="Normal 2 4 6 16 6 3" xfId="35731"/>
    <cellStyle name="Normal 2 4 6 16 6 4" xfId="35732"/>
    <cellStyle name="Normal 2 4 6 16 6 5" xfId="35733"/>
    <cellStyle name="Normal 2 4 6 16 7" xfId="35734"/>
    <cellStyle name="Normal 2 4 6 16 7 2" xfId="35735"/>
    <cellStyle name="Normal 2 4 6 16 7 3" xfId="35736"/>
    <cellStyle name="Normal 2 4 6 16 7 4" xfId="35737"/>
    <cellStyle name="Normal 2 4 6 16 7 5" xfId="35738"/>
    <cellStyle name="Normal 2 4 6 16 8" xfId="35739"/>
    <cellStyle name="Normal 2 4 6 16 8 2" xfId="35740"/>
    <cellStyle name="Normal 2 4 6 16 8 3" xfId="35741"/>
    <cellStyle name="Normal 2 4 6 16 8 4" xfId="35742"/>
    <cellStyle name="Normal 2 4 6 16 8 5" xfId="35743"/>
    <cellStyle name="Normal 2 4 6 16 9" xfId="35744"/>
    <cellStyle name="Normal 2 4 6 17" xfId="35745"/>
    <cellStyle name="Normal 2 4 6 17 10" xfId="35746"/>
    <cellStyle name="Normal 2 4 6 17 11" xfId="35747"/>
    <cellStyle name="Normal 2 4 6 17 12" xfId="35748"/>
    <cellStyle name="Normal 2 4 6 17 13" xfId="35749"/>
    <cellStyle name="Normal 2 4 6 17 14" xfId="35750"/>
    <cellStyle name="Normal 2 4 6 17 2" xfId="35751"/>
    <cellStyle name="Normal 2 4 6 17 2 2" xfId="35752"/>
    <cellStyle name="Normal 2 4 6 17 2 3" xfId="35753"/>
    <cellStyle name="Normal 2 4 6 17 2 4" xfId="35754"/>
    <cellStyle name="Normal 2 4 6 17 2 5" xfId="35755"/>
    <cellStyle name="Normal 2 4 6 17 3" xfId="35756"/>
    <cellStyle name="Normal 2 4 6 17 3 2" xfId="35757"/>
    <cellStyle name="Normal 2 4 6 17 3 3" xfId="35758"/>
    <cellStyle name="Normal 2 4 6 17 3 4" xfId="35759"/>
    <cellStyle name="Normal 2 4 6 17 3 5" xfId="35760"/>
    <cellStyle name="Normal 2 4 6 17 4" xfId="35761"/>
    <cellStyle name="Normal 2 4 6 17 4 2" xfId="35762"/>
    <cellStyle name="Normal 2 4 6 17 4 3" xfId="35763"/>
    <cellStyle name="Normal 2 4 6 17 4 4" xfId="35764"/>
    <cellStyle name="Normal 2 4 6 17 4 5" xfId="35765"/>
    <cellStyle name="Normal 2 4 6 17 5" xfId="35766"/>
    <cellStyle name="Normal 2 4 6 17 5 2" xfId="35767"/>
    <cellStyle name="Normal 2 4 6 17 5 3" xfId="35768"/>
    <cellStyle name="Normal 2 4 6 17 5 4" xfId="35769"/>
    <cellStyle name="Normal 2 4 6 17 5 5" xfId="35770"/>
    <cellStyle name="Normal 2 4 6 17 6" xfId="35771"/>
    <cellStyle name="Normal 2 4 6 17 6 2" xfId="35772"/>
    <cellStyle name="Normal 2 4 6 17 6 3" xfId="35773"/>
    <cellStyle name="Normal 2 4 6 17 6 4" xfId="35774"/>
    <cellStyle name="Normal 2 4 6 17 6 5" xfId="35775"/>
    <cellStyle name="Normal 2 4 6 17 7" xfId="35776"/>
    <cellStyle name="Normal 2 4 6 17 7 2" xfId="35777"/>
    <cellStyle name="Normal 2 4 6 17 7 3" xfId="35778"/>
    <cellStyle name="Normal 2 4 6 17 7 4" xfId="35779"/>
    <cellStyle name="Normal 2 4 6 17 7 5" xfId="35780"/>
    <cellStyle name="Normal 2 4 6 17 8" xfId="35781"/>
    <cellStyle name="Normal 2 4 6 17 8 2" xfId="35782"/>
    <cellStyle name="Normal 2 4 6 17 8 3" xfId="35783"/>
    <cellStyle name="Normal 2 4 6 17 8 4" xfId="35784"/>
    <cellStyle name="Normal 2 4 6 17 8 5" xfId="35785"/>
    <cellStyle name="Normal 2 4 6 17 9" xfId="35786"/>
    <cellStyle name="Normal 2 4 6 18" xfId="35787"/>
    <cellStyle name="Normal 2 4 6 18 10" xfId="35788"/>
    <cellStyle name="Normal 2 4 6 18 11" xfId="35789"/>
    <cellStyle name="Normal 2 4 6 18 12" xfId="35790"/>
    <cellStyle name="Normal 2 4 6 18 13" xfId="35791"/>
    <cellStyle name="Normal 2 4 6 18 14" xfId="35792"/>
    <cellStyle name="Normal 2 4 6 18 2" xfId="35793"/>
    <cellStyle name="Normal 2 4 6 18 2 2" xfId="35794"/>
    <cellStyle name="Normal 2 4 6 18 2 3" xfId="35795"/>
    <cellStyle name="Normal 2 4 6 18 2 4" xfId="35796"/>
    <cellStyle name="Normal 2 4 6 18 2 5" xfId="35797"/>
    <cellStyle name="Normal 2 4 6 18 3" xfId="35798"/>
    <cellStyle name="Normal 2 4 6 18 3 2" xfId="35799"/>
    <cellStyle name="Normal 2 4 6 18 3 3" xfId="35800"/>
    <cellStyle name="Normal 2 4 6 18 3 4" xfId="35801"/>
    <cellStyle name="Normal 2 4 6 18 3 5" xfId="35802"/>
    <cellStyle name="Normal 2 4 6 18 4" xfId="35803"/>
    <cellStyle name="Normal 2 4 6 18 4 2" xfId="35804"/>
    <cellStyle name="Normal 2 4 6 18 4 3" xfId="35805"/>
    <cellStyle name="Normal 2 4 6 18 4 4" xfId="35806"/>
    <cellStyle name="Normal 2 4 6 18 4 5" xfId="35807"/>
    <cellStyle name="Normal 2 4 6 18 5" xfId="35808"/>
    <cellStyle name="Normal 2 4 6 18 5 2" xfId="35809"/>
    <cellStyle name="Normal 2 4 6 18 5 3" xfId="35810"/>
    <cellStyle name="Normal 2 4 6 18 5 4" xfId="35811"/>
    <cellStyle name="Normal 2 4 6 18 5 5" xfId="35812"/>
    <cellStyle name="Normal 2 4 6 18 6" xfId="35813"/>
    <cellStyle name="Normal 2 4 6 18 6 2" xfId="35814"/>
    <cellStyle name="Normal 2 4 6 18 6 3" xfId="35815"/>
    <cellStyle name="Normal 2 4 6 18 6 4" xfId="35816"/>
    <cellStyle name="Normal 2 4 6 18 6 5" xfId="35817"/>
    <cellStyle name="Normal 2 4 6 18 7" xfId="35818"/>
    <cellStyle name="Normal 2 4 6 18 7 2" xfId="35819"/>
    <cellStyle name="Normal 2 4 6 18 7 3" xfId="35820"/>
    <cellStyle name="Normal 2 4 6 18 7 4" xfId="35821"/>
    <cellStyle name="Normal 2 4 6 18 7 5" xfId="35822"/>
    <cellStyle name="Normal 2 4 6 18 8" xfId="35823"/>
    <cellStyle name="Normal 2 4 6 18 8 2" xfId="35824"/>
    <cellStyle name="Normal 2 4 6 18 8 3" xfId="35825"/>
    <cellStyle name="Normal 2 4 6 18 8 4" xfId="35826"/>
    <cellStyle name="Normal 2 4 6 18 8 5" xfId="35827"/>
    <cellStyle name="Normal 2 4 6 18 9" xfId="35828"/>
    <cellStyle name="Normal 2 4 6 19" xfId="35829"/>
    <cellStyle name="Normal 2 4 6 19 10" xfId="35830"/>
    <cellStyle name="Normal 2 4 6 19 11" xfId="35831"/>
    <cellStyle name="Normal 2 4 6 19 12" xfId="35832"/>
    <cellStyle name="Normal 2 4 6 19 13" xfId="35833"/>
    <cellStyle name="Normal 2 4 6 19 14" xfId="35834"/>
    <cellStyle name="Normal 2 4 6 19 2" xfId="35835"/>
    <cellStyle name="Normal 2 4 6 19 2 2" xfId="35836"/>
    <cellStyle name="Normal 2 4 6 19 2 3" xfId="35837"/>
    <cellStyle name="Normal 2 4 6 19 2 4" xfId="35838"/>
    <cellStyle name="Normal 2 4 6 19 2 5" xfId="35839"/>
    <cellStyle name="Normal 2 4 6 19 3" xfId="35840"/>
    <cellStyle name="Normal 2 4 6 19 3 2" xfId="35841"/>
    <cellStyle name="Normal 2 4 6 19 3 3" xfId="35842"/>
    <cellStyle name="Normal 2 4 6 19 3 4" xfId="35843"/>
    <cellStyle name="Normal 2 4 6 19 3 5" xfId="35844"/>
    <cellStyle name="Normal 2 4 6 19 4" xfId="35845"/>
    <cellStyle name="Normal 2 4 6 19 4 2" xfId="35846"/>
    <cellStyle name="Normal 2 4 6 19 4 3" xfId="35847"/>
    <cellStyle name="Normal 2 4 6 19 4 4" xfId="35848"/>
    <cellStyle name="Normal 2 4 6 19 4 5" xfId="35849"/>
    <cellStyle name="Normal 2 4 6 19 5" xfId="35850"/>
    <cellStyle name="Normal 2 4 6 19 5 2" xfId="35851"/>
    <cellStyle name="Normal 2 4 6 19 5 3" xfId="35852"/>
    <cellStyle name="Normal 2 4 6 19 5 4" xfId="35853"/>
    <cellStyle name="Normal 2 4 6 19 5 5" xfId="35854"/>
    <cellStyle name="Normal 2 4 6 19 6" xfId="35855"/>
    <cellStyle name="Normal 2 4 6 19 6 2" xfId="35856"/>
    <cellStyle name="Normal 2 4 6 19 6 3" xfId="35857"/>
    <cellStyle name="Normal 2 4 6 19 6 4" xfId="35858"/>
    <cellStyle name="Normal 2 4 6 19 6 5" xfId="35859"/>
    <cellStyle name="Normal 2 4 6 19 7" xfId="35860"/>
    <cellStyle name="Normal 2 4 6 19 7 2" xfId="35861"/>
    <cellStyle name="Normal 2 4 6 19 7 3" xfId="35862"/>
    <cellStyle name="Normal 2 4 6 19 7 4" xfId="35863"/>
    <cellStyle name="Normal 2 4 6 19 7 5" xfId="35864"/>
    <cellStyle name="Normal 2 4 6 19 8" xfId="35865"/>
    <cellStyle name="Normal 2 4 6 19 8 2" xfId="35866"/>
    <cellStyle name="Normal 2 4 6 19 8 3" xfId="35867"/>
    <cellStyle name="Normal 2 4 6 19 8 4" xfId="35868"/>
    <cellStyle name="Normal 2 4 6 19 8 5" xfId="35869"/>
    <cellStyle name="Normal 2 4 6 19 9" xfId="35870"/>
    <cellStyle name="Normal 2 4 6 2" xfId="35871"/>
    <cellStyle name="Normal 2 4 6 2 10" xfId="35872"/>
    <cellStyle name="Normal 2 4 6 2 11" xfId="35873"/>
    <cellStyle name="Normal 2 4 6 2 12" xfId="35874"/>
    <cellStyle name="Normal 2 4 6 2 13" xfId="35875"/>
    <cellStyle name="Normal 2 4 6 2 14" xfId="35876"/>
    <cellStyle name="Normal 2 4 6 2 2" xfId="35877"/>
    <cellStyle name="Normal 2 4 6 2 2 2" xfId="35878"/>
    <cellStyle name="Normal 2 4 6 2 2 3" xfId="35879"/>
    <cellStyle name="Normal 2 4 6 2 2 4" xfId="35880"/>
    <cellStyle name="Normal 2 4 6 2 2 5" xfId="35881"/>
    <cellStyle name="Normal 2 4 6 2 3" xfId="35882"/>
    <cellStyle name="Normal 2 4 6 2 3 2" xfId="35883"/>
    <cellStyle name="Normal 2 4 6 2 3 3" xfId="35884"/>
    <cellStyle name="Normal 2 4 6 2 3 4" xfId="35885"/>
    <cellStyle name="Normal 2 4 6 2 3 5" xfId="35886"/>
    <cellStyle name="Normal 2 4 6 2 4" xfId="35887"/>
    <cellStyle name="Normal 2 4 6 2 4 2" xfId="35888"/>
    <cellStyle name="Normal 2 4 6 2 4 3" xfId="35889"/>
    <cellStyle name="Normal 2 4 6 2 4 4" xfId="35890"/>
    <cellStyle name="Normal 2 4 6 2 4 5" xfId="35891"/>
    <cellStyle name="Normal 2 4 6 2 5" xfId="35892"/>
    <cellStyle name="Normal 2 4 6 2 5 2" xfId="35893"/>
    <cellStyle name="Normal 2 4 6 2 5 3" xfId="35894"/>
    <cellStyle name="Normal 2 4 6 2 5 4" xfId="35895"/>
    <cellStyle name="Normal 2 4 6 2 5 5" xfId="35896"/>
    <cellStyle name="Normal 2 4 6 2 6" xfId="35897"/>
    <cellStyle name="Normal 2 4 6 2 6 2" xfId="35898"/>
    <cellStyle name="Normal 2 4 6 2 6 3" xfId="35899"/>
    <cellStyle name="Normal 2 4 6 2 6 4" xfId="35900"/>
    <cellStyle name="Normal 2 4 6 2 6 5" xfId="35901"/>
    <cellStyle name="Normal 2 4 6 2 7" xfId="35902"/>
    <cellStyle name="Normal 2 4 6 2 7 2" xfId="35903"/>
    <cellStyle name="Normal 2 4 6 2 7 3" xfId="35904"/>
    <cellStyle name="Normal 2 4 6 2 7 4" xfId="35905"/>
    <cellStyle name="Normal 2 4 6 2 7 5" xfId="35906"/>
    <cellStyle name="Normal 2 4 6 2 8" xfId="35907"/>
    <cellStyle name="Normal 2 4 6 2 8 2" xfId="35908"/>
    <cellStyle name="Normal 2 4 6 2 8 3" xfId="35909"/>
    <cellStyle name="Normal 2 4 6 2 8 4" xfId="35910"/>
    <cellStyle name="Normal 2 4 6 2 8 5" xfId="35911"/>
    <cellStyle name="Normal 2 4 6 2 9" xfId="35912"/>
    <cellStyle name="Normal 2 4 6 20" xfId="35913"/>
    <cellStyle name="Normal 2 4 6 20 2" xfId="35914"/>
    <cellStyle name="Normal 2 4 6 20 3" xfId="35915"/>
    <cellStyle name="Normal 2 4 6 20 4" xfId="35916"/>
    <cellStyle name="Normal 2 4 6 20 5" xfId="35917"/>
    <cellStyle name="Normal 2 4 6 21" xfId="35918"/>
    <cellStyle name="Normal 2 4 6 21 2" xfId="35919"/>
    <cellStyle name="Normal 2 4 6 21 3" xfId="35920"/>
    <cellStyle name="Normal 2 4 6 21 4" xfId="35921"/>
    <cellStyle name="Normal 2 4 6 21 5" xfId="35922"/>
    <cellStyle name="Normal 2 4 6 22" xfId="35923"/>
    <cellStyle name="Normal 2 4 6 22 2" xfId="35924"/>
    <cellStyle name="Normal 2 4 6 22 3" xfId="35925"/>
    <cellStyle name="Normal 2 4 6 22 4" xfId="35926"/>
    <cellStyle name="Normal 2 4 6 22 5" xfId="35927"/>
    <cellStyle name="Normal 2 4 6 23" xfId="35928"/>
    <cellStyle name="Normal 2 4 6 23 2" xfId="35929"/>
    <cellStyle name="Normal 2 4 6 23 3" xfId="35930"/>
    <cellStyle name="Normal 2 4 6 23 4" xfId="35931"/>
    <cellStyle name="Normal 2 4 6 23 5" xfId="35932"/>
    <cellStyle name="Normal 2 4 6 24" xfId="35933"/>
    <cellStyle name="Normal 2 4 6 24 2" xfId="35934"/>
    <cellStyle name="Normal 2 4 6 24 3" xfId="35935"/>
    <cellStyle name="Normal 2 4 6 24 4" xfId="35936"/>
    <cellStyle name="Normal 2 4 6 24 5" xfId="35937"/>
    <cellStyle name="Normal 2 4 6 25" xfId="35938"/>
    <cellStyle name="Normal 2 4 6 25 2" xfId="35939"/>
    <cellStyle name="Normal 2 4 6 25 3" xfId="35940"/>
    <cellStyle name="Normal 2 4 6 25 4" xfId="35941"/>
    <cellStyle name="Normal 2 4 6 25 5" xfId="35942"/>
    <cellStyle name="Normal 2 4 6 26" xfId="35943"/>
    <cellStyle name="Normal 2 4 6 26 2" xfId="35944"/>
    <cellStyle name="Normal 2 4 6 26 3" xfId="35945"/>
    <cellStyle name="Normal 2 4 6 26 4" xfId="35946"/>
    <cellStyle name="Normal 2 4 6 26 5" xfId="35947"/>
    <cellStyle name="Normal 2 4 6 27" xfId="35948"/>
    <cellStyle name="Normal 2 4 6 28" xfId="35949"/>
    <cellStyle name="Normal 2 4 6 29" xfId="35950"/>
    <cellStyle name="Normal 2 4 6 3" xfId="35951"/>
    <cellStyle name="Normal 2 4 6 3 10" xfId="35952"/>
    <cellStyle name="Normal 2 4 6 3 11" xfId="35953"/>
    <cellStyle name="Normal 2 4 6 3 12" xfId="35954"/>
    <cellStyle name="Normal 2 4 6 3 13" xfId="35955"/>
    <cellStyle name="Normal 2 4 6 3 14" xfId="35956"/>
    <cellStyle name="Normal 2 4 6 3 2" xfId="35957"/>
    <cellStyle name="Normal 2 4 6 3 2 2" xfId="35958"/>
    <cellStyle name="Normal 2 4 6 3 2 3" xfId="35959"/>
    <cellStyle name="Normal 2 4 6 3 2 4" xfId="35960"/>
    <cellStyle name="Normal 2 4 6 3 2 5" xfId="35961"/>
    <cellStyle name="Normal 2 4 6 3 3" xfId="35962"/>
    <cellStyle name="Normal 2 4 6 3 3 2" xfId="35963"/>
    <cellStyle name="Normal 2 4 6 3 3 3" xfId="35964"/>
    <cellStyle name="Normal 2 4 6 3 3 4" xfId="35965"/>
    <cellStyle name="Normal 2 4 6 3 3 5" xfId="35966"/>
    <cellStyle name="Normal 2 4 6 3 4" xfId="35967"/>
    <cellStyle name="Normal 2 4 6 3 4 2" xfId="35968"/>
    <cellStyle name="Normal 2 4 6 3 4 3" xfId="35969"/>
    <cellStyle name="Normal 2 4 6 3 4 4" xfId="35970"/>
    <cellStyle name="Normal 2 4 6 3 4 5" xfId="35971"/>
    <cellStyle name="Normal 2 4 6 3 5" xfId="35972"/>
    <cellStyle name="Normal 2 4 6 3 5 2" xfId="35973"/>
    <cellStyle name="Normal 2 4 6 3 5 3" xfId="35974"/>
    <cellStyle name="Normal 2 4 6 3 5 4" xfId="35975"/>
    <cellStyle name="Normal 2 4 6 3 5 5" xfId="35976"/>
    <cellStyle name="Normal 2 4 6 3 6" xfId="35977"/>
    <cellStyle name="Normal 2 4 6 3 6 2" xfId="35978"/>
    <cellStyle name="Normal 2 4 6 3 6 3" xfId="35979"/>
    <cellStyle name="Normal 2 4 6 3 6 4" xfId="35980"/>
    <cellStyle name="Normal 2 4 6 3 6 5" xfId="35981"/>
    <cellStyle name="Normal 2 4 6 3 7" xfId="35982"/>
    <cellStyle name="Normal 2 4 6 3 7 2" xfId="35983"/>
    <cellStyle name="Normal 2 4 6 3 7 3" xfId="35984"/>
    <cellStyle name="Normal 2 4 6 3 7 4" xfId="35985"/>
    <cellStyle name="Normal 2 4 6 3 7 5" xfId="35986"/>
    <cellStyle name="Normal 2 4 6 3 8" xfId="35987"/>
    <cellStyle name="Normal 2 4 6 3 8 2" xfId="35988"/>
    <cellStyle name="Normal 2 4 6 3 8 3" xfId="35989"/>
    <cellStyle name="Normal 2 4 6 3 8 4" xfId="35990"/>
    <cellStyle name="Normal 2 4 6 3 8 5" xfId="35991"/>
    <cellStyle name="Normal 2 4 6 3 9" xfId="35992"/>
    <cellStyle name="Normal 2 4 6 30" xfId="35993"/>
    <cellStyle name="Normal 2 4 6 31" xfId="35994"/>
    <cellStyle name="Normal 2 4 6 32" xfId="35995"/>
    <cellStyle name="Normal 2 4 6 4" xfId="35996"/>
    <cellStyle name="Normal 2 4 6 4 10" xfId="35997"/>
    <cellStyle name="Normal 2 4 6 4 11" xfId="35998"/>
    <cellStyle name="Normal 2 4 6 4 12" xfId="35999"/>
    <cellStyle name="Normal 2 4 6 4 13" xfId="36000"/>
    <cellStyle name="Normal 2 4 6 4 14" xfId="36001"/>
    <cellStyle name="Normal 2 4 6 4 2" xfId="36002"/>
    <cellStyle name="Normal 2 4 6 4 2 2" xfId="36003"/>
    <cellStyle name="Normal 2 4 6 4 2 3" xfId="36004"/>
    <cellStyle name="Normal 2 4 6 4 2 4" xfId="36005"/>
    <cellStyle name="Normal 2 4 6 4 2 5" xfId="36006"/>
    <cellStyle name="Normal 2 4 6 4 3" xfId="36007"/>
    <cellStyle name="Normal 2 4 6 4 3 2" xfId="36008"/>
    <cellStyle name="Normal 2 4 6 4 3 3" xfId="36009"/>
    <cellStyle name="Normal 2 4 6 4 3 4" xfId="36010"/>
    <cellStyle name="Normal 2 4 6 4 3 5" xfId="36011"/>
    <cellStyle name="Normal 2 4 6 4 4" xfId="36012"/>
    <cellStyle name="Normal 2 4 6 4 4 2" xfId="36013"/>
    <cellStyle name="Normal 2 4 6 4 4 3" xfId="36014"/>
    <cellStyle name="Normal 2 4 6 4 4 4" xfId="36015"/>
    <cellStyle name="Normal 2 4 6 4 4 5" xfId="36016"/>
    <cellStyle name="Normal 2 4 6 4 5" xfId="36017"/>
    <cellStyle name="Normal 2 4 6 4 5 2" xfId="36018"/>
    <cellStyle name="Normal 2 4 6 4 5 3" xfId="36019"/>
    <cellStyle name="Normal 2 4 6 4 5 4" xfId="36020"/>
    <cellStyle name="Normal 2 4 6 4 5 5" xfId="36021"/>
    <cellStyle name="Normal 2 4 6 4 6" xfId="36022"/>
    <cellStyle name="Normal 2 4 6 4 6 2" xfId="36023"/>
    <cellStyle name="Normal 2 4 6 4 6 3" xfId="36024"/>
    <cellStyle name="Normal 2 4 6 4 6 4" xfId="36025"/>
    <cellStyle name="Normal 2 4 6 4 6 5" xfId="36026"/>
    <cellStyle name="Normal 2 4 6 4 7" xfId="36027"/>
    <cellStyle name="Normal 2 4 6 4 7 2" xfId="36028"/>
    <cellStyle name="Normal 2 4 6 4 7 3" xfId="36029"/>
    <cellStyle name="Normal 2 4 6 4 7 4" xfId="36030"/>
    <cellStyle name="Normal 2 4 6 4 7 5" xfId="36031"/>
    <cellStyle name="Normal 2 4 6 4 8" xfId="36032"/>
    <cellStyle name="Normal 2 4 6 4 8 2" xfId="36033"/>
    <cellStyle name="Normal 2 4 6 4 8 3" xfId="36034"/>
    <cellStyle name="Normal 2 4 6 4 8 4" xfId="36035"/>
    <cellStyle name="Normal 2 4 6 4 8 5" xfId="36036"/>
    <cellStyle name="Normal 2 4 6 4 9" xfId="36037"/>
    <cellStyle name="Normal 2 4 6 5" xfId="36038"/>
    <cellStyle name="Normal 2 4 6 5 10" xfId="36039"/>
    <cellStyle name="Normal 2 4 6 5 11" xfId="36040"/>
    <cellStyle name="Normal 2 4 6 5 12" xfId="36041"/>
    <cellStyle name="Normal 2 4 6 5 13" xfId="36042"/>
    <cellStyle name="Normal 2 4 6 5 14" xfId="36043"/>
    <cellStyle name="Normal 2 4 6 5 2" xfId="36044"/>
    <cellStyle name="Normal 2 4 6 5 2 2" xfId="36045"/>
    <cellStyle name="Normal 2 4 6 5 2 3" xfId="36046"/>
    <cellStyle name="Normal 2 4 6 5 2 4" xfId="36047"/>
    <cellStyle name="Normal 2 4 6 5 2 5" xfId="36048"/>
    <cellStyle name="Normal 2 4 6 5 3" xfId="36049"/>
    <cellStyle name="Normal 2 4 6 5 3 2" xfId="36050"/>
    <cellStyle name="Normal 2 4 6 5 3 3" xfId="36051"/>
    <cellStyle name="Normal 2 4 6 5 3 4" xfId="36052"/>
    <cellStyle name="Normal 2 4 6 5 3 5" xfId="36053"/>
    <cellStyle name="Normal 2 4 6 5 4" xfId="36054"/>
    <cellStyle name="Normal 2 4 6 5 4 2" xfId="36055"/>
    <cellStyle name="Normal 2 4 6 5 4 3" xfId="36056"/>
    <cellStyle name="Normal 2 4 6 5 4 4" xfId="36057"/>
    <cellStyle name="Normal 2 4 6 5 4 5" xfId="36058"/>
    <cellStyle name="Normal 2 4 6 5 5" xfId="36059"/>
    <cellStyle name="Normal 2 4 6 5 5 2" xfId="36060"/>
    <cellStyle name="Normal 2 4 6 5 5 3" xfId="36061"/>
    <cellStyle name="Normal 2 4 6 5 5 4" xfId="36062"/>
    <cellStyle name="Normal 2 4 6 5 5 5" xfId="36063"/>
    <cellStyle name="Normal 2 4 6 5 6" xfId="36064"/>
    <cellStyle name="Normal 2 4 6 5 6 2" xfId="36065"/>
    <cellStyle name="Normal 2 4 6 5 6 3" xfId="36066"/>
    <cellStyle name="Normal 2 4 6 5 6 4" xfId="36067"/>
    <cellStyle name="Normal 2 4 6 5 6 5" xfId="36068"/>
    <cellStyle name="Normal 2 4 6 5 7" xfId="36069"/>
    <cellStyle name="Normal 2 4 6 5 7 2" xfId="36070"/>
    <cellStyle name="Normal 2 4 6 5 7 3" xfId="36071"/>
    <cellStyle name="Normal 2 4 6 5 7 4" xfId="36072"/>
    <cellStyle name="Normal 2 4 6 5 7 5" xfId="36073"/>
    <cellStyle name="Normal 2 4 6 5 8" xfId="36074"/>
    <cellStyle name="Normal 2 4 6 5 8 2" xfId="36075"/>
    <cellStyle name="Normal 2 4 6 5 8 3" xfId="36076"/>
    <cellStyle name="Normal 2 4 6 5 8 4" xfId="36077"/>
    <cellStyle name="Normal 2 4 6 5 8 5" xfId="36078"/>
    <cellStyle name="Normal 2 4 6 5 9" xfId="36079"/>
    <cellStyle name="Normal 2 4 6 6" xfId="36080"/>
    <cellStyle name="Normal 2 4 6 6 10" xfId="36081"/>
    <cellStyle name="Normal 2 4 6 6 11" xfId="36082"/>
    <cellStyle name="Normal 2 4 6 6 12" xfId="36083"/>
    <cellStyle name="Normal 2 4 6 6 13" xfId="36084"/>
    <cellStyle name="Normal 2 4 6 6 14" xfId="36085"/>
    <cellStyle name="Normal 2 4 6 6 2" xfId="36086"/>
    <cellStyle name="Normal 2 4 6 6 2 2" xfId="36087"/>
    <cellStyle name="Normal 2 4 6 6 2 3" xfId="36088"/>
    <cellStyle name="Normal 2 4 6 6 2 4" xfId="36089"/>
    <cellStyle name="Normal 2 4 6 6 2 5" xfId="36090"/>
    <cellStyle name="Normal 2 4 6 6 3" xfId="36091"/>
    <cellStyle name="Normal 2 4 6 6 3 2" xfId="36092"/>
    <cellStyle name="Normal 2 4 6 6 3 3" xfId="36093"/>
    <cellStyle name="Normal 2 4 6 6 3 4" xfId="36094"/>
    <cellStyle name="Normal 2 4 6 6 3 5" xfId="36095"/>
    <cellStyle name="Normal 2 4 6 6 4" xfId="36096"/>
    <cellStyle name="Normal 2 4 6 6 4 2" xfId="36097"/>
    <cellStyle name="Normal 2 4 6 6 4 3" xfId="36098"/>
    <cellStyle name="Normal 2 4 6 6 4 4" xfId="36099"/>
    <cellStyle name="Normal 2 4 6 6 4 5" xfId="36100"/>
    <cellStyle name="Normal 2 4 6 6 5" xfId="36101"/>
    <cellStyle name="Normal 2 4 6 6 5 2" xfId="36102"/>
    <cellStyle name="Normal 2 4 6 6 5 3" xfId="36103"/>
    <cellStyle name="Normal 2 4 6 6 5 4" xfId="36104"/>
    <cellStyle name="Normal 2 4 6 6 5 5" xfId="36105"/>
    <cellStyle name="Normal 2 4 6 6 6" xfId="36106"/>
    <cellStyle name="Normal 2 4 6 6 6 2" xfId="36107"/>
    <cellStyle name="Normal 2 4 6 6 6 3" xfId="36108"/>
    <cellStyle name="Normal 2 4 6 6 6 4" xfId="36109"/>
    <cellStyle name="Normal 2 4 6 6 6 5" xfId="36110"/>
    <cellStyle name="Normal 2 4 6 6 7" xfId="36111"/>
    <cellStyle name="Normal 2 4 6 6 7 2" xfId="36112"/>
    <cellStyle name="Normal 2 4 6 6 7 3" xfId="36113"/>
    <cellStyle name="Normal 2 4 6 6 7 4" xfId="36114"/>
    <cellStyle name="Normal 2 4 6 6 7 5" xfId="36115"/>
    <cellStyle name="Normal 2 4 6 6 8" xfId="36116"/>
    <cellStyle name="Normal 2 4 6 6 8 2" xfId="36117"/>
    <cellStyle name="Normal 2 4 6 6 8 3" xfId="36118"/>
    <cellStyle name="Normal 2 4 6 6 8 4" xfId="36119"/>
    <cellStyle name="Normal 2 4 6 6 8 5" xfId="36120"/>
    <cellStyle name="Normal 2 4 6 6 9" xfId="36121"/>
    <cellStyle name="Normal 2 4 6 7" xfId="36122"/>
    <cellStyle name="Normal 2 4 6 7 10" xfId="36123"/>
    <cellStyle name="Normal 2 4 6 7 11" xfId="36124"/>
    <cellStyle name="Normal 2 4 6 7 12" xfId="36125"/>
    <cellStyle name="Normal 2 4 6 7 13" xfId="36126"/>
    <cellStyle name="Normal 2 4 6 7 14" xfId="36127"/>
    <cellStyle name="Normal 2 4 6 7 2" xfId="36128"/>
    <cellStyle name="Normal 2 4 6 7 2 2" xfId="36129"/>
    <cellStyle name="Normal 2 4 6 7 2 3" xfId="36130"/>
    <cellStyle name="Normal 2 4 6 7 2 4" xfId="36131"/>
    <cellStyle name="Normal 2 4 6 7 2 5" xfId="36132"/>
    <cellStyle name="Normal 2 4 6 7 3" xfId="36133"/>
    <cellStyle name="Normal 2 4 6 7 3 2" xfId="36134"/>
    <cellStyle name="Normal 2 4 6 7 3 3" xfId="36135"/>
    <cellStyle name="Normal 2 4 6 7 3 4" xfId="36136"/>
    <cellStyle name="Normal 2 4 6 7 3 5" xfId="36137"/>
    <cellStyle name="Normal 2 4 6 7 4" xfId="36138"/>
    <cellStyle name="Normal 2 4 6 7 4 2" xfId="36139"/>
    <cellStyle name="Normal 2 4 6 7 4 3" xfId="36140"/>
    <cellStyle name="Normal 2 4 6 7 4 4" xfId="36141"/>
    <cellStyle name="Normal 2 4 6 7 4 5" xfId="36142"/>
    <cellStyle name="Normal 2 4 6 7 5" xfId="36143"/>
    <cellStyle name="Normal 2 4 6 7 5 2" xfId="36144"/>
    <cellStyle name="Normal 2 4 6 7 5 3" xfId="36145"/>
    <cellStyle name="Normal 2 4 6 7 5 4" xfId="36146"/>
    <cellStyle name="Normal 2 4 6 7 5 5" xfId="36147"/>
    <cellStyle name="Normal 2 4 6 7 6" xfId="36148"/>
    <cellStyle name="Normal 2 4 6 7 6 2" xfId="36149"/>
    <cellStyle name="Normal 2 4 6 7 6 3" xfId="36150"/>
    <cellStyle name="Normal 2 4 6 7 6 4" xfId="36151"/>
    <cellStyle name="Normal 2 4 6 7 6 5" xfId="36152"/>
    <cellStyle name="Normal 2 4 6 7 7" xfId="36153"/>
    <cellStyle name="Normal 2 4 6 7 7 2" xfId="36154"/>
    <cellStyle name="Normal 2 4 6 7 7 3" xfId="36155"/>
    <cellStyle name="Normal 2 4 6 7 7 4" xfId="36156"/>
    <cellStyle name="Normal 2 4 6 7 7 5" xfId="36157"/>
    <cellStyle name="Normal 2 4 6 7 8" xfId="36158"/>
    <cellStyle name="Normal 2 4 6 7 8 2" xfId="36159"/>
    <cellStyle name="Normal 2 4 6 7 8 3" xfId="36160"/>
    <cellStyle name="Normal 2 4 6 7 8 4" xfId="36161"/>
    <cellStyle name="Normal 2 4 6 7 8 5" xfId="36162"/>
    <cellStyle name="Normal 2 4 6 7 9" xfId="36163"/>
    <cellStyle name="Normal 2 4 6 8" xfId="36164"/>
    <cellStyle name="Normal 2 4 6 8 10" xfId="36165"/>
    <cellStyle name="Normal 2 4 6 8 11" xfId="36166"/>
    <cellStyle name="Normal 2 4 6 8 12" xfId="36167"/>
    <cellStyle name="Normal 2 4 6 8 13" xfId="36168"/>
    <cellStyle name="Normal 2 4 6 8 14" xfId="36169"/>
    <cellStyle name="Normal 2 4 6 8 2" xfId="36170"/>
    <cellStyle name="Normal 2 4 6 8 2 2" xfId="36171"/>
    <cellStyle name="Normal 2 4 6 8 2 3" xfId="36172"/>
    <cellStyle name="Normal 2 4 6 8 2 4" xfId="36173"/>
    <cellStyle name="Normal 2 4 6 8 2 5" xfId="36174"/>
    <cellStyle name="Normal 2 4 6 8 3" xfId="36175"/>
    <cellStyle name="Normal 2 4 6 8 3 2" xfId="36176"/>
    <cellStyle name="Normal 2 4 6 8 3 3" xfId="36177"/>
    <cellStyle name="Normal 2 4 6 8 3 4" xfId="36178"/>
    <cellStyle name="Normal 2 4 6 8 3 5" xfId="36179"/>
    <cellStyle name="Normal 2 4 6 8 4" xfId="36180"/>
    <cellStyle name="Normal 2 4 6 8 4 2" xfId="36181"/>
    <cellStyle name="Normal 2 4 6 8 4 3" xfId="36182"/>
    <cellStyle name="Normal 2 4 6 8 4 4" xfId="36183"/>
    <cellStyle name="Normal 2 4 6 8 4 5" xfId="36184"/>
    <cellStyle name="Normal 2 4 6 8 5" xfId="36185"/>
    <cellStyle name="Normal 2 4 6 8 5 2" xfId="36186"/>
    <cellStyle name="Normal 2 4 6 8 5 3" xfId="36187"/>
    <cellStyle name="Normal 2 4 6 8 5 4" xfId="36188"/>
    <cellStyle name="Normal 2 4 6 8 5 5" xfId="36189"/>
    <cellStyle name="Normal 2 4 6 8 6" xfId="36190"/>
    <cellStyle name="Normal 2 4 6 8 6 2" xfId="36191"/>
    <cellStyle name="Normal 2 4 6 8 6 3" xfId="36192"/>
    <cellStyle name="Normal 2 4 6 8 6 4" xfId="36193"/>
    <cellStyle name="Normal 2 4 6 8 6 5" xfId="36194"/>
    <cellStyle name="Normal 2 4 6 8 7" xfId="36195"/>
    <cellStyle name="Normal 2 4 6 8 7 2" xfId="36196"/>
    <cellStyle name="Normal 2 4 6 8 7 3" xfId="36197"/>
    <cellStyle name="Normal 2 4 6 8 7 4" xfId="36198"/>
    <cellStyle name="Normal 2 4 6 8 7 5" xfId="36199"/>
    <cellStyle name="Normal 2 4 6 8 8" xfId="36200"/>
    <cellStyle name="Normal 2 4 6 8 8 2" xfId="36201"/>
    <cellStyle name="Normal 2 4 6 8 8 3" xfId="36202"/>
    <cellStyle name="Normal 2 4 6 8 8 4" xfId="36203"/>
    <cellStyle name="Normal 2 4 6 8 8 5" xfId="36204"/>
    <cellStyle name="Normal 2 4 6 8 9" xfId="36205"/>
    <cellStyle name="Normal 2 4 6 9" xfId="36206"/>
    <cellStyle name="Normal 2 4 6 9 10" xfId="36207"/>
    <cellStyle name="Normal 2 4 6 9 11" xfId="36208"/>
    <cellStyle name="Normal 2 4 6 9 12" xfId="36209"/>
    <cellStyle name="Normal 2 4 6 9 13" xfId="36210"/>
    <cellStyle name="Normal 2 4 6 9 14" xfId="36211"/>
    <cellStyle name="Normal 2 4 6 9 2" xfId="36212"/>
    <cellStyle name="Normal 2 4 6 9 2 2" xfId="36213"/>
    <cellStyle name="Normal 2 4 6 9 2 3" xfId="36214"/>
    <cellStyle name="Normal 2 4 6 9 2 4" xfId="36215"/>
    <cellStyle name="Normal 2 4 6 9 2 5" xfId="36216"/>
    <cellStyle name="Normal 2 4 6 9 3" xfId="36217"/>
    <cellStyle name="Normal 2 4 6 9 3 2" xfId="36218"/>
    <cellStyle name="Normal 2 4 6 9 3 3" xfId="36219"/>
    <cellStyle name="Normal 2 4 6 9 3 4" xfId="36220"/>
    <cellStyle name="Normal 2 4 6 9 3 5" xfId="36221"/>
    <cellStyle name="Normal 2 4 6 9 4" xfId="36222"/>
    <cellStyle name="Normal 2 4 6 9 4 2" xfId="36223"/>
    <cellStyle name="Normal 2 4 6 9 4 3" xfId="36224"/>
    <cellStyle name="Normal 2 4 6 9 4 4" xfId="36225"/>
    <cellStyle name="Normal 2 4 6 9 4 5" xfId="36226"/>
    <cellStyle name="Normal 2 4 6 9 5" xfId="36227"/>
    <cellStyle name="Normal 2 4 6 9 5 2" xfId="36228"/>
    <cellStyle name="Normal 2 4 6 9 5 3" xfId="36229"/>
    <cellStyle name="Normal 2 4 6 9 5 4" xfId="36230"/>
    <cellStyle name="Normal 2 4 6 9 5 5" xfId="36231"/>
    <cellStyle name="Normal 2 4 6 9 6" xfId="36232"/>
    <cellStyle name="Normal 2 4 6 9 6 2" xfId="36233"/>
    <cellStyle name="Normal 2 4 6 9 6 3" xfId="36234"/>
    <cellStyle name="Normal 2 4 6 9 6 4" xfId="36235"/>
    <cellStyle name="Normal 2 4 6 9 6 5" xfId="36236"/>
    <cellStyle name="Normal 2 4 6 9 7" xfId="36237"/>
    <cellStyle name="Normal 2 4 6 9 7 2" xfId="36238"/>
    <cellStyle name="Normal 2 4 6 9 7 3" xfId="36239"/>
    <cellStyle name="Normal 2 4 6 9 7 4" xfId="36240"/>
    <cellStyle name="Normal 2 4 6 9 7 5" xfId="36241"/>
    <cellStyle name="Normal 2 4 6 9 8" xfId="36242"/>
    <cellStyle name="Normal 2 4 6 9 8 2" xfId="36243"/>
    <cellStyle name="Normal 2 4 6 9 8 3" xfId="36244"/>
    <cellStyle name="Normal 2 4 6 9 8 4" xfId="36245"/>
    <cellStyle name="Normal 2 4 6 9 8 5" xfId="36246"/>
    <cellStyle name="Normal 2 4 6 9 9" xfId="36247"/>
    <cellStyle name="Normal 2 4 7" xfId="36248"/>
    <cellStyle name="Normal 2 4 7 10" xfId="36249"/>
    <cellStyle name="Normal 2 4 7 10 10" xfId="36250"/>
    <cellStyle name="Normal 2 4 7 10 11" xfId="36251"/>
    <cellStyle name="Normal 2 4 7 10 12" xfId="36252"/>
    <cellStyle name="Normal 2 4 7 10 13" xfId="36253"/>
    <cellStyle name="Normal 2 4 7 10 14" xfId="36254"/>
    <cellStyle name="Normal 2 4 7 10 2" xfId="36255"/>
    <cellStyle name="Normal 2 4 7 10 2 2" xfId="36256"/>
    <cellStyle name="Normal 2 4 7 10 2 3" xfId="36257"/>
    <cellStyle name="Normal 2 4 7 10 2 4" xfId="36258"/>
    <cellStyle name="Normal 2 4 7 10 2 5" xfId="36259"/>
    <cellStyle name="Normal 2 4 7 10 3" xfId="36260"/>
    <cellStyle name="Normal 2 4 7 10 3 2" xfId="36261"/>
    <cellStyle name="Normal 2 4 7 10 3 3" xfId="36262"/>
    <cellStyle name="Normal 2 4 7 10 3 4" xfId="36263"/>
    <cellStyle name="Normal 2 4 7 10 3 5" xfId="36264"/>
    <cellStyle name="Normal 2 4 7 10 4" xfId="36265"/>
    <cellStyle name="Normal 2 4 7 10 4 2" xfId="36266"/>
    <cellStyle name="Normal 2 4 7 10 4 3" xfId="36267"/>
    <cellStyle name="Normal 2 4 7 10 4 4" xfId="36268"/>
    <cellStyle name="Normal 2 4 7 10 4 5" xfId="36269"/>
    <cellStyle name="Normal 2 4 7 10 5" xfId="36270"/>
    <cellStyle name="Normal 2 4 7 10 5 2" xfId="36271"/>
    <cellStyle name="Normal 2 4 7 10 5 3" xfId="36272"/>
    <cellStyle name="Normal 2 4 7 10 5 4" xfId="36273"/>
    <cellStyle name="Normal 2 4 7 10 5 5" xfId="36274"/>
    <cellStyle name="Normal 2 4 7 10 6" xfId="36275"/>
    <cellStyle name="Normal 2 4 7 10 6 2" xfId="36276"/>
    <cellStyle name="Normal 2 4 7 10 6 3" xfId="36277"/>
    <cellStyle name="Normal 2 4 7 10 6 4" xfId="36278"/>
    <cellStyle name="Normal 2 4 7 10 6 5" xfId="36279"/>
    <cellStyle name="Normal 2 4 7 10 7" xfId="36280"/>
    <cellStyle name="Normal 2 4 7 10 7 2" xfId="36281"/>
    <cellStyle name="Normal 2 4 7 10 7 3" xfId="36282"/>
    <cellStyle name="Normal 2 4 7 10 7 4" xfId="36283"/>
    <cellStyle name="Normal 2 4 7 10 7 5" xfId="36284"/>
    <cellStyle name="Normal 2 4 7 10 8" xfId="36285"/>
    <cellStyle name="Normal 2 4 7 10 8 2" xfId="36286"/>
    <cellStyle name="Normal 2 4 7 10 8 3" xfId="36287"/>
    <cellStyle name="Normal 2 4 7 10 8 4" xfId="36288"/>
    <cellStyle name="Normal 2 4 7 10 8 5" xfId="36289"/>
    <cellStyle name="Normal 2 4 7 10 9" xfId="36290"/>
    <cellStyle name="Normal 2 4 7 11" xfId="36291"/>
    <cellStyle name="Normal 2 4 7 11 10" xfId="36292"/>
    <cellStyle name="Normal 2 4 7 11 11" xfId="36293"/>
    <cellStyle name="Normal 2 4 7 11 12" xfId="36294"/>
    <cellStyle name="Normal 2 4 7 11 13" xfId="36295"/>
    <cellStyle name="Normal 2 4 7 11 14" xfId="36296"/>
    <cellStyle name="Normal 2 4 7 11 2" xfId="36297"/>
    <cellStyle name="Normal 2 4 7 11 2 2" xfId="36298"/>
    <cellStyle name="Normal 2 4 7 11 2 3" xfId="36299"/>
    <cellStyle name="Normal 2 4 7 11 2 4" xfId="36300"/>
    <cellStyle name="Normal 2 4 7 11 2 5" xfId="36301"/>
    <cellStyle name="Normal 2 4 7 11 3" xfId="36302"/>
    <cellStyle name="Normal 2 4 7 11 3 2" xfId="36303"/>
    <cellStyle name="Normal 2 4 7 11 3 3" xfId="36304"/>
    <cellStyle name="Normal 2 4 7 11 3 4" xfId="36305"/>
    <cellStyle name="Normal 2 4 7 11 3 5" xfId="36306"/>
    <cellStyle name="Normal 2 4 7 11 4" xfId="36307"/>
    <cellStyle name="Normal 2 4 7 11 4 2" xfId="36308"/>
    <cellStyle name="Normal 2 4 7 11 4 3" xfId="36309"/>
    <cellStyle name="Normal 2 4 7 11 4 4" xfId="36310"/>
    <cellStyle name="Normal 2 4 7 11 4 5" xfId="36311"/>
    <cellStyle name="Normal 2 4 7 11 5" xfId="36312"/>
    <cellStyle name="Normal 2 4 7 11 5 2" xfId="36313"/>
    <cellStyle name="Normal 2 4 7 11 5 3" xfId="36314"/>
    <cellStyle name="Normal 2 4 7 11 5 4" xfId="36315"/>
    <cellStyle name="Normal 2 4 7 11 5 5" xfId="36316"/>
    <cellStyle name="Normal 2 4 7 11 6" xfId="36317"/>
    <cellStyle name="Normal 2 4 7 11 6 2" xfId="36318"/>
    <cellStyle name="Normal 2 4 7 11 6 3" xfId="36319"/>
    <cellStyle name="Normal 2 4 7 11 6 4" xfId="36320"/>
    <cellStyle name="Normal 2 4 7 11 6 5" xfId="36321"/>
    <cellStyle name="Normal 2 4 7 11 7" xfId="36322"/>
    <cellStyle name="Normal 2 4 7 11 7 2" xfId="36323"/>
    <cellStyle name="Normal 2 4 7 11 7 3" xfId="36324"/>
    <cellStyle name="Normal 2 4 7 11 7 4" xfId="36325"/>
    <cellStyle name="Normal 2 4 7 11 7 5" xfId="36326"/>
    <cellStyle name="Normal 2 4 7 11 8" xfId="36327"/>
    <cellStyle name="Normal 2 4 7 11 8 2" xfId="36328"/>
    <cellStyle name="Normal 2 4 7 11 8 3" xfId="36329"/>
    <cellStyle name="Normal 2 4 7 11 8 4" xfId="36330"/>
    <cellStyle name="Normal 2 4 7 11 8 5" xfId="36331"/>
    <cellStyle name="Normal 2 4 7 11 9" xfId="36332"/>
    <cellStyle name="Normal 2 4 7 12" xfId="36333"/>
    <cellStyle name="Normal 2 4 7 12 10" xfId="36334"/>
    <cellStyle name="Normal 2 4 7 12 11" xfId="36335"/>
    <cellStyle name="Normal 2 4 7 12 12" xfId="36336"/>
    <cellStyle name="Normal 2 4 7 12 13" xfId="36337"/>
    <cellStyle name="Normal 2 4 7 12 14" xfId="36338"/>
    <cellStyle name="Normal 2 4 7 12 2" xfId="36339"/>
    <cellStyle name="Normal 2 4 7 12 2 2" xfId="36340"/>
    <cellStyle name="Normal 2 4 7 12 2 3" xfId="36341"/>
    <cellStyle name="Normal 2 4 7 12 2 4" xfId="36342"/>
    <cellStyle name="Normal 2 4 7 12 2 5" xfId="36343"/>
    <cellStyle name="Normal 2 4 7 12 3" xfId="36344"/>
    <cellStyle name="Normal 2 4 7 12 3 2" xfId="36345"/>
    <cellStyle name="Normal 2 4 7 12 3 3" xfId="36346"/>
    <cellStyle name="Normal 2 4 7 12 3 4" xfId="36347"/>
    <cellStyle name="Normal 2 4 7 12 3 5" xfId="36348"/>
    <cellStyle name="Normal 2 4 7 12 4" xfId="36349"/>
    <cellStyle name="Normal 2 4 7 12 4 2" xfId="36350"/>
    <cellStyle name="Normal 2 4 7 12 4 3" xfId="36351"/>
    <cellStyle name="Normal 2 4 7 12 4 4" xfId="36352"/>
    <cellStyle name="Normal 2 4 7 12 4 5" xfId="36353"/>
    <cellStyle name="Normal 2 4 7 12 5" xfId="36354"/>
    <cellStyle name="Normal 2 4 7 12 5 2" xfId="36355"/>
    <cellStyle name="Normal 2 4 7 12 5 3" xfId="36356"/>
    <cellStyle name="Normal 2 4 7 12 5 4" xfId="36357"/>
    <cellStyle name="Normal 2 4 7 12 5 5" xfId="36358"/>
    <cellStyle name="Normal 2 4 7 12 6" xfId="36359"/>
    <cellStyle name="Normal 2 4 7 12 6 2" xfId="36360"/>
    <cellStyle name="Normal 2 4 7 12 6 3" xfId="36361"/>
    <cellStyle name="Normal 2 4 7 12 6 4" xfId="36362"/>
    <cellStyle name="Normal 2 4 7 12 6 5" xfId="36363"/>
    <cellStyle name="Normal 2 4 7 12 7" xfId="36364"/>
    <cellStyle name="Normal 2 4 7 12 7 2" xfId="36365"/>
    <cellStyle name="Normal 2 4 7 12 7 3" xfId="36366"/>
    <cellStyle name="Normal 2 4 7 12 7 4" xfId="36367"/>
    <cellStyle name="Normal 2 4 7 12 7 5" xfId="36368"/>
    <cellStyle name="Normal 2 4 7 12 8" xfId="36369"/>
    <cellStyle name="Normal 2 4 7 12 8 2" xfId="36370"/>
    <cellStyle name="Normal 2 4 7 12 8 3" xfId="36371"/>
    <cellStyle name="Normal 2 4 7 12 8 4" xfId="36372"/>
    <cellStyle name="Normal 2 4 7 12 8 5" xfId="36373"/>
    <cellStyle name="Normal 2 4 7 12 9" xfId="36374"/>
    <cellStyle name="Normal 2 4 7 13" xfId="36375"/>
    <cellStyle name="Normal 2 4 7 13 10" xfId="36376"/>
    <cellStyle name="Normal 2 4 7 13 11" xfId="36377"/>
    <cellStyle name="Normal 2 4 7 13 12" xfId="36378"/>
    <cellStyle name="Normal 2 4 7 13 13" xfId="36379"/>
    <cellStyle name="Normal 2 4 7 13 14" xfId="36380"/>
    <cellStyle name="Normal 2 4 7 13 2" xfId="36381"/>
    <cellStyle name="Normal 2 4 7 13 2 2" xfId="36382"/>
    <cellStyle name="Normal 2 4 7 13 2 3" xfId="36383"/>
    <cellStyle name="Normal 2 4 7 13 2 4" xfId="36384"/>
    <cellStyle name="Normal 2 4 7 13 2 5" xfId="36385"/>
    <cellStyle name="Normal 2 4 7 13 3" xfId="36386"/>
    <cellStyle name="Normal 2 4 7 13 3 2" xfId="36387"/>
    <cellStyle name="Normal 2 4 7 13 3 3" xfId="36388"/>
    <cellStyle name="Normal 2 4 7 13 3 4" xfId="36389"/>
    <cellStyle name="Normal 2 4 7 13 3 5" xfId="36390"/>
    <cellStyle name="Normal 2 4 7 13 4" xfId="36391"/>
    <cellStyle name="Normal 2 4 7 13 4 2" xfId="36392"/>
    <cellStyle name="Normal 2 4 7 13 4 3" xfId="36393"/>
    <cellStyle name="Normal 2 4 7 13 4 4" xfId="36394"/>
    <cellStyle name="Normal 2 4 7 13 4 5" xfId="36395"/>
    <cellStyle name="Normal 2 4 7 13 5" xfId="36396"/>
    <cellStyle name="Normal 2 4 7 13 5 2" xfId="36397"/>
    <cellStyle name="Normal 2 4 7 13 5 3" xfId="36398"/>
    <cellStyle name="Normal 2 4 7 13 5 4" xfId="36399"/>
    <cellStyle name="Normal 2 4 7 13 5 5" xfId="36400"/>
    <cellStyle name="Normal 2 4 7 13 6" xfId="36401"/>
    <cellStyle name="Normal 2 4 7 13 6 2" xfId="36402"/>
    <cellStyle name="Normal 2 4 7 13 6 3" xfId="36403"/>
    <cellStyle name="Normal 2 4 7 13 6 4" xfId="36404"/>
    <cellStyle name="Normal 2 4 7 13 6 5" xfId="36405"/>
    <cellStyle name="Normal 2 4 7 13 7" xfId="36406"/>
    <cellStyle name="Normal 2 4 7 13 7 2" xfId="36407"/>
    <cellStyle name="Normal 2 4 7 13 7 3" xfId="36408"/>
    <cellStyle name="Normal 2 4 7 13 7 4" xfId="36409"/>
    <cellStyle name="Normal 2 4 7 13 7 5" xfId="36410"/>
    <cellStyle name="Normal 2 4 7 13 8" xfId="36411"/>
    <cellStyle name="Normal 2 4 7 13 8 2" xfId="36412"/>
    <cellStyle name="Normal 2 4 7 13 8 3" xfId="36413"/>
    <cellStyle name="Normal 2 4 7 13 8 4" xfId="36414"/>
    <cellStyle name="Normal 2 4 7 13 8 5" xfId="36415"/>
    <cellStyle name="Normal 2 4 7 13 9" xfId="36416"/>
    <cellStyle name="Normal 2 4 7 14" xfId="36417"/>
    <cellStyle name="Normal 2 4 7 14 10" xfId="36418"/>
    <cellStyle name="Normal 2 4 7 14 11" xfId="36419"/>
    <cellStyle name="Normal 2 4 7 14 12" xfId="36420"/>
    <cellStyle name="Normal 2 4 7 14 13" xfId="36421"/>
    <cellStyle name="Normal 2 4 7 14 14" xfId="36422"/>
    <cellStyle name="Normal 2 4 7 14 2" xfId="36423"/>
    <cellStyle name="Normal 2 4 7 14 2 2" xfId="36424"/>
    <cellStyle name="Normal 2 4 7 14 2 3" xfId="36425"/>
    <cellStyle name="Normal 2 4 7 14 2 4" xfId="36426"/>
    <cellStyle name="Normal 2 4 7 14 2 5" xfId="36427"/>
    <cellStyle name="Normal 2 4 7 14 3" xfId="36428"/>
    <cellStyle name="Normal 2 4 7 14 3 2" xfId="36429"/>
    <cellStyle name="Normal 2 4 7 14 3 3" xfId="36430"/>
    <cellStyle name="Normal 2 4 7 14 3 4" xfId="36431"/>
    <cellStyle name="Normal 2 4 7 14 3 5" xfId="36432"/>
    <cellStyle name="Normal 2 4 7 14 4" xfId="36433"/>
    <cellStyle name="Normal 2 4 7 14 4 2" xfId="36434"/>
    <cellStyle name="Normal 2 4 7 14 4 3" xfId="36435"/>
    <cellStyle name="Normal 2 4 7 14 4 4" xfId="36436"/>
    <cellStyle name="Normal 2 4 7 14 4 5" xfId="36437"/>
    <cellStyle name="Normal 2 4 7 14 5" xfId="36438"/>
    <cellStyle name="Normal 2 4 7 14 5 2" xfId="36439"/>
    <cellStyle name="Normal 2 4 7 14 5 3" xfId="36440"/>
    <cellStyle name="Normal 2 4 7 14 5 4" xfId="36441"/>
    <cellStyle name="Normal 2 4 7 14 5 5" xfId="36442"/>
    <cellStyle name="Normal 2 4 7 14 6" xfId="36443"/>
    <cellStyle name="Normal 2 4 7 14 6 2" xfId="36444"/>
    <cellStyle name="Normal 2 4 7 14 6 3" xfId="36445"/>
    <cellStyle name="Normal 2 4 7 14 6 4" xfId="36446"/>
    <cellStyle name="Normal 2 4 7 14 6 5" xfId="36447"/>
    <cellStyle name="Normal 2 4 7 14 7" xfId="36448"/>
    <cellStyle name="Normal 2 4 7 14 7 2" xfId="36449"/>
    <cellStyle name="Normal 2 4 7 14 7 3" xfId="36450"/>
    <cellStyle name="Normal 2 4 7 14 7 4" xfId="36451"/>
    <cellStyle name="Normal 2 4 7 14 7 5" xfId="36452"/>
    <cellStyle name="Normal 2 4 7 14 8" xfId="36453"/>
    <cellStyle name="Normal 2 4 7 14 8 2" xfId="36454"/>
    <cellStyle name="Normal 2 4 7 14 8 3" xfId="36455"/>
    <cellStyle name="Normal 2 4 7 14 8 4" xfId="36456"/>
    <cellStyle name="Normal 2 4 7 14 8 5" xfId="36457"/>
    <cellStyle name="Normal 2 4 7 14 9" xfId="36458"/>
    <cellStyle name="Normal 2 4 7 15" xfId="36459"/>
    <cellStyle name="Normal 2 4 7 15 10" xfId="36460"/>
    <cellStyle name="Normal 2 4 7 15 11" xfId="36461"/>
    <cellStyle name="Normal 2 4 7 15 12" xfId="36462"/>
    <cellStyle name="Normal 2 4 7 15 13" xfId="36463"/>
    <cellStyle name="Normal 2 4 7 15 14" xfId="36464"/>
    <cellStyle name="Normal 2 4 7 15 2" xfId="36465"/>
    <cellStyle name="Normal 2 4 7 15 2 2" xfId="36466"/>
    <cellStyle name="Normal 2 4 7 15 2 3" xfId="36467"/>
    <cellStyle name="Normal 2 4 7 15 2 4" xfId="36468"/>
    <cellStyle name="Normal 2 4 7 15 2 5" xfId="36469"/>
    <cellStyle name="Normal 2 4 7 15 3" xfId="36470"/>
    <cellStyle name="Normal 2 4 7 15 3 2" xfId="36471"/>
    <cellStyle name="Normal 2 4 7 15 3 3" xfId="36472"/>
    <cellStyle name="Normal 2 4 7 15 3 4" xfId="36473"/>
    <cellStyle name="Normal 2 4 7 15 3 5" xfId="36474"/>
    <cellStyle name="Normal 2 4 7 15 4" xfId="36475"/>
    <cellStyle name="Normal 2 4 7 15 4 2" xfId="36476"/>
    <cellStyle name="Normal 2 4 7 15 4 3" xfId="36477"/>
    <cellStyle name="Normal 2 4 7 15 4 4" xfId="36478"/>
    <cellStyle name="Normal 2 4 7 15 4 5" xfId="36479"/>
    <cellStyle name="Normal 2 4 7 15 5" xfId="36480"/>
    <cellStyle name="Normal 2 4 7 15 5 2" xfId="36481"/>
    <cellStyle name="Normal 2 4 7 15 5 3" xfId="36482"/>
    <cellStyle name="Normal 2 4 7 15 5 4" xfId="36483"/>
    <cellStyle name="Normal 2 4 7 15 5 5" xfId="36484"/>
    <cellStyle name="Normal 2 4 7 15 6" xfId="36485"/>
    <cellStyle name="Normal 2 4 7 15 6 2" xfId="36486"/>
    <cellStyle name="Normal 2 4 7 15 6 3" xfId="36487"/>
    <cellStyle name="Normal 2 4 7 15 6 4" xfId="36488"/>
    <cellStyle name="Normal 2 4 7 15 6 5" xfId="36489"/>
    <cellStyle name="Normal 2 4 7 15 7" xfId="36490"/>
    <cellStyle name="Normal 2 4 7 15 7 2" xfId="36491"/>
    <cellStyle name="Normal 2 4 7 15 7 3" xfId="36492"/>
    <cellStyle name="Normal 2 4 7 15 7 4" xfId="36493"/>
    <cellStyle name="Normal 2 4 7 15 7 5" xfId="36494"/>
    <cellStyle name="Normal 2 4 7 15 8" xfId="36495"/>
    <cellStyle name="Normal 2 4 7 15 8 2" xfId="36496"/>
    <cellStyle name="Normal 2 4 7 15 8 3" xfId="36497"/>
    <cellStyle name="Normal 2 4 7 15 8 4" xfId="36498"/>
    <cellStyle name="Normal 2 4 7 15 8 5" xfId="36499"/>
    <cellStyle name="Normal 2 4 7 15 9" xfId="36500"/>
    <cellStyle name="Normal 2 4 7 16" xfId="36501"/>
    <cellStyle name="Normal 2 4 7 16 10" xfId="36502"/>
    <cellStyle name="Normal 2 4 7 16 11" xfId="36503"/>
    <cellStyle name="Normal 2 4 7 16 12" xfId="36504"/>
    <cellStyle name="Normal 2 4 7 16 13" xfId="36505"/>
    <cellStyle name="Normal 2 4 7 16 14" xfId="36506"/>
    <cellStyle name="Normal 2 4 7 16 2" xfId="36507"/>
    <cellStyle name="Normal 2 4 7 16 2 2" xfId="36508"/>
    <cellStyle name="Normal 2 4 7 16 2 3" xfId="36509"/>
    <cellStyle name="Normal 2 4 7 16 2 4" xfId="36510"/>
    <cellStyle name="Normal 2 4 7 16 2 5" xfId="36511"/>
    <cellStyle name="Normal 2 4 7 16 3" xfId="36512"/>
    <cellStyle name="Normal 2 4 7 16 3 2" xfId="36513"/>
    <cellStyle name="Normal 2 4 7 16 3 3" xfId="36514"/>
    <cellStyle name="Normal 2 4 7 16 3 4" xfId="36515"/>
    <cellStyle name="Normal 2 4 7 16 3 5" xfId="36516"/>
    <cellStyle name="Normal 2 4 7 16 4" xfId="36517"/>
    <cellStyle name="Normal 2 4 7 16 4 2" xfId="36518"/>
    <cellStyle name="Normal 2 4 7 16 4 3" xfId="36519"/>
    <cellStyle name="Normal 2 4 7 16 4 4" xfId="36520"/>
    <cellStyle name="Normal 2 4 7 16 4 5" xfId="36521"/>
    <cellStyle name="Normal 2 4 7 16 5" xfId="36522"/>
    <cellStyle name="Normal 2 4 7 16 5 2" xfId="36523"/>
    <cellStyle name="Normal 2 4 7 16 5 3" xfId="36524"/>
    <cellStyle name="Normal 2 4 7 16 5 4" xfId="36525"/>
    <cellStyle name="Normal 2 4 7 16 5 5" xfId="36526"/>
    <cellStyle name="Normal 2 4 7 16 6" xfId="36527"/>
    <cellStyle name="Normal 2 4 7 16 6 2" xfId="36528"/>
    <cellStyle name="Normal 2 4 7 16 6 3" xfId="36529"/>
    <cellStyle name="Normal 2 4 7 16 6 4" xfId="36530"/>
    <cellStyle name="Normal 2 4 7 16 6 5" xfId="36531"/>
    <cellStyle name="Normal 2 4 7 16 7" xfId="36532"/>
    <cellStyle name="Normal 2 4 7 16 7 2" xfId="36533"/>
    <cellStyle name="Normal 2 4 7 16 7 3" xfId="36534"/>
    <cellStyle name="Normal 2 4 7 16 7 4" xfId="36535"/>
    <cellStyle name="Normal 2 4 7 16 7 5" xfId="36536"/>
    <cellStyle name="Normal 2 4 7 16 8" xfId="36537"/>
    <cellStyle name="Normal 2 4 7 16 8 2" xfId="36538"/>
    <cellStyle name="Normal 2 4 7 16 8 3" xfId="36539"/>
    <cellStyle name="Normal 2 4 7 16 8 4" xfId="36540"/>
    <cellStyle name="Normal 2 4 7 16 8 5" xfId="36541"/>
    <cellStyle name="Normal 2 4 7 16 9" xfId="36542"/>
    <cellStyle name="Normal 2 4 7 17" xfId="36543"/>
    <cellStyle name="Normal 2 4 7 17 2" xfId="36544"/>
    <cellStyle name="Normal 2 4 7 17 3" xfId="36545"/>
    <cellStyle name="Normal 2 4 7 17 4" xfId="36546"/>
    <cellStyle name="Normal 2 4 7 17 5" xfId="36547"/>
    <cellStyle name="Normal 2 4 7 18" xfId="36548"/>
    <cellStyle name="Normal 2 4 7 18 2" xfId="36549"/>
    <cellStyle name="Normal 2 4 7 18 3" xfId="36550"/>
    <cellStyle name="Normal 2 4 7 18 4" xfId="36551"/>
    <cellStyle name="Normal 2 4 7 18 5" xfId="36552"/>
    <cellStyle name="Normal 2 4 7 19" xfId="36553"/>
    <cellStyle name="Normal 2 4 7 19 2" xfId="36554"/>
    <cellStyle name="Normal 2 4 7 19 3" xfId="36555"/>
    <cellStyle name="Normal 2 4 7 19 4" xfId="36556"/>
    <cellStyle name="Normal 2 4 7 19 5" xfId="36557"/>
    <cellStyle name="Normal 2 4 7 2" xfId="36558"/>
    <cellStyle name="Normal 2 4 7 2 10" xfId="36559"/>
    <cellStyle name="Normal 2 4 7 2 11" xfId="36560"/>
    <cellStyle name="Normal 2 4 7 2 12" xfId="36561"/>
    <cellStyle name="Normal 2 4 7 2 13" xfId="36562"/>
    <cellStyle name="Normal 2 4 7 2 14" xfId="36563"/>
    <cellStyle name="Normal 2 4 7 2 2" xfId="36564"/>
    <cellStyle name="Normal 2 4 7 2 2 2" xfId="36565"/>
    <cellStyle name="Normal 2 4 7 2 2 3" xfId="36566"/>
    <cellStyle name="Normal 2 4 7 2 2 4" xfId="36567"/>
    <cellStyle name="Normal 2 4 7 2 2 5" xfId="36568"/>
    <cellStyle name="Normal 2 4 7 2 3" xfId="36569"/>
    <cellStyle name="Normal 2 4 7 2 3 2" xfId="36570"/>
    <cellStyle name="Normal 2 4 7 2 3 3" xfId="36571"/>
    <cellStyle name="Normal 2 4 7 2 3 4" xfId="36572"/>
    <cellStyle name="Normal 2 4 7 2 3 5" xfId="36573"/>
    <cellStyle name="Normal 2 4 7 2 4" xfId="36574"/>
    <cellStyle name="Normal 2 4 7 2 4 2" xfId="36575"/>
    <cellStyle name="Normal 2 4 7 2 4 3" xfId="36576"/>
    <cellStyle name="Normal 2 4 7 2 4 4" xfId="36577"/>
    <cellStyle name="Normal 2 4 7 2 4 5" xfId="36578"/>
    <cellStyle name="Normal 2 4 7 2 5" xfId="36579"/>
    <cellStyle name="Normal 2 4 7 2 5 2" xfId="36580"/>
    <cellStyle name="Normal 2 4 7 2 5 3" xfId="36581"/>
    <cellStyle name="Normal 2 4 7 2 5 4" xfId="36582"/>
    <cellStyle name="Normal 2 4 7 2 5 5" xfId="36583"/>
    <cellStyle name="Normal 2 4 7 2 6" xfId="36584"/>
    <cellStyle name="Normal 2 4 7 2 6 2" xfId="36585"/>
    <cellStyle name="Normal 2 4 7 2 6 3" xfId="36586"/>
    <cellStyle name="Normal 2 4 7 2 6 4" xfId="36587"/>
    <cellStyle name="Normal 2 4 7 2 6 5" xfId="36588"/>
    <cellStyle name="Normal 2 4 7 2 7" xfId="36589"/>
    <cellStyle name="Normal 2 4 7 2 7 2" xfId="36590"/>
    <cellStyle name="Normal 2 4 7 2 7 3" xfId="36591"/>
    <cellStyle name="Normal 2 4 7 2 7 4" xfId="36592"/>
    <cellStyle name="Normal 2 4 7 2 7 5" xfId="36593"/>
    <cellStyle name="Normal 2 4 7 2 8" xfId="36594"/>
    <cellStyle name="Normal 2 4 7 2 8 2" xfId="36595"/>
    <cellStyle name="Normal 2 4 7 2 8 3" xfId="36596"/>
    <cellStyle name="Normal 2 4 7 2 8 4" xfId="36597"/>
    <cellStyle name="Normal 2 4 7 2 8 5" xfId="36598"/>
    <cellStyle name="Normal 2 4 7 2 9" xfId="36599"/>
    <cellStyle name="Normal 2 4 7 20" xfId="36600"/>
    <cellStyle name="Normal 2 4 7 20 2" xfId="36601"/>
    <cellStyle name="Normal 2 4 7 20 3" xfId="36602"/>
    <cellStyle name="Normal 2 4 7 20 4" xfId="36603"/>
    <cellStyle name="Normal 2 4 7 20 5" xfId="36604"/>
    <cellStyle name="Normal 2 4 7 21" xfId="36605"/>
    <cellStyle name="Normal 2 4 7 21 2" xfId="36606"/>
    <cellStyle name="Normal 2 4 7 21 3" xfId="36607"/>
    <cellStyle name="Normal 2 4 7 21 4" xfId="36608"/>
    <cellStyle name="Normal 2 4 7 21 5" xfId="36609"/>
    <cellStyle name="Normal 2 4 7 22" xfId="36610"/>
    <cellStyle name="Normal 2 4 7 22 2" xfId="36611"/>
    <cellStyle name="Normal 2 4 7 22 3" xfId="36612"/>
    <cellStyle name="Normal 2 4 7 22 4" xfId="36613"/>
    <cellStyle name="Normal 2 4 7 22 5" xfId="36614"/>
    <cellStyle name="Normal 2 4 7 23" xfId="36615"/>
    <cellStyle name="Normal 2 4 7 23 2" xfId="36616"/>
    <cellStyle name="Normal 2 4 7 23 3" xfId="36617"/>
    <cellStyle name="Normal 2 4 7 23 4" xfId="36618"/>
    <cellStyle name="Normal 2 4 7 23 5" xfId="36619"/>
    <cellStyle name="Normal 2 4 7 24" xfId="36620"/>
    <cellStyle name="Normal 2 4 7 25" xfId="36621"/>
    <cellStyle name="Normal 2 4 7 26" xfId="36622"/>
    <cellStyle name="Normal 2 4 7 27" xfId="36623"/>
    <cellStyle name="Normal 2 4 7 28" xfId="36624"/>
    <cellStyle name="Normal 2 4 7 29" xfId="36625"/>
    <cellStyle name="Normal 2 4 7 3" xfId="36626"/>
    <cellStyle name="Normal 2 4 7 3 10" xfId="36627"/>
    <cellStyle name="Normal 2 4 7 3 11" xfId="36628"/>
    <cellStyle name="Normal 2 4 7 3 12" xfId="36629"/>
    <cellStyle name="Normal 2 4 7 3 13" xfId="36630"/>
    <cellStyle name="Normal 2 4 7 3 14" xfId="36631"/>
    <cellStyle name="Normal 2 4 7 3 2" xfId="36632"/>
    <cellStyle name="Normal 2 4 7 3 2 2" xfId="36633"/>
    <cellStyle name="Normal 2 4 7 3 2 3" xfId="36634"/>
    <cellStyle name="Normal 2 4 7 3 2 4" xfId="36635"/>
    <cellStyle name="Normal 2 4 7 3 2 5" xfId="36636"/>
    <cellStyle name="Normal 2 4 7 3 3" xfId="36637"/>
    <cellStyle name="Normal 2 4 7 3 3 2" xfId="36638"/>
    <cellStyle name="Normal 2 4 7 3 3 3" xfId="36639"/>
    <cellStyle name="Normal 2 4 7 3 3 4" xfId="36640"/>
    <cellStyle name="Normal 2 4 7 3 3 5" xfId="36641"/>
    <cellStyle name="Normal 2 4 7 3 4" xfId="36642"/>
    <cellStyle name="Normal 2 4 7 3 4 2" xfId="36643"/>
    <cellStyle name="Normal 2 4 7 3 4 3" xfId="36644"/>
    <cellStyle name="Normal 2 4 7 3 4 4" xfId="36645"/>
    <cellStyle name="Normal 2 4 7 3 4 5" xfId="36646"/>
    <cellStyle name="Normal 2 4 7 3 5" xfId="36647"/>
    <cellStyle name="Normal 2 4 7 3 5 2" xfId="36648"/>
    <cellStyle name="Normal 2 4 7 3 5 3" xfId="36649"/>
    <cellStyle name="Normal 2 4 7 3 5 4" xfId="36650"/>
    <cellStyle name="Normal 2 4 7 3 5 5" xfId="36651"/>
    <cellStyle name="Normal 2 4 7 3 6" xfId="36652"/>
    <cellStyle name="Normal 2 4 7 3 6 2" xfId="36653"/>
    <cellStyle name="Normal 2 4 7 3 6 3" xfId="36654"/>
    <cellStyle name="Normal 2 4 7 3 6 4" xfId="36655"/>
    <cellStyle name="Normal 2 4 7 3 6 5" xfId="36656"/>
    <cellStyle name="Normal 2 4 7 3 7" xfId="36657"/>
    <cellStyle name="Normal 2 4 7 3 7 2" xfId="36658"/>
    <cellStyle name="Normal 2 4 7 3 7 3" xfId="36659"/>
    <cellStyle name="Normal 2 4 7 3 7 4" xfId="36660"/>
    <cellStyle name="Normal 2 4 7 3 7 5" xfId="36661"/>
    <cellStyle name="Normal 2 4 7 3 8" xfId="36662"/>
    <cellStyle name="Normal 2 4 7 3 8 2" xfId="36663"/>
    <cellStyle name="Normal 2 4 7 3 8 3" xfId="36664"/>
    <cellStyle name="Normal 2 4 7 3 8 4" xfId="36665"/>
    <cellStyle name="Normal 2 4 7 3 8 5" xfId="36666"/>
    <cellStyle name="Normal 2 4 7 3 9" xfId="36667"/>
    <cellStyle name="Normal 2 4 7 4" xfId="36668"/>
    <cellStyle name="Normal 2 4 7 4 10" xfId="36669"/>
    <cellStyle name="Normal 2 4 7 4 11" xfId="36670"/>
    <cellStyle name="Normal 2 4 7 4 12" xfId="36671"/>
    <cellStyle name="Normal 2 4 7 4 13" xfId="36672"/>
    <cellStyle name="Normal 2 4 7 4 14" xfId="36673"/>
    <cellStyle name="Normal 2 4 7 4 2" xfId="36674"/>
    <cellStyle name="Normal 2 4 7 4 2 2" xfId="36675"/>
    <cellStyle name="Normal 2 4 7 4 2 3" xfId="36676"/>
    <cellStyle name="Normal 2 4 7 4 2 4" xfId="36677"/>
    <cellStyle name="Normal 2 4 7 4 2 5" xfId="36678"/>
    <cellStyle name="Normal 2 4 7 4 3" xfId="36679"/>
    <cellStyle name="Normal 2 4 7 4 3 2" xfId="36680"/>
    <cellStyle name="Normal 2 4 7 4 3 3" xfId="36681"/>
    <cellStyle name="Normal 2 4 7 4 3 4" xfId="36682"/>
    <cellStyle name="Normal 2 4 7 4 3 5" xfId="36683"/>
    <cellStyle name="Normal 2 4 7 4 4" xfId="36684"/>
    <cellStyle name="Normal 2 4 7 4 4 2" xfId="36685"/>
    <cellStyle name="Normal 2 4 7 4 4 3" xfId="36686"/>
    <cellStyle name="Normal 2 4 7 4 4 4" xfId="36687"/>
    <cellStyle name="Normal 2 4 7 4 4 5" xfId="36688"/>
    <cellStyle name="Normal 2 4 7 4 5" xfId="36689"/>
    <cellStyle name="Normal 2 4 7 4 5 2" xfId="36690"/>
    <cellStyle name="Normal 2 4 7 4 5 3" xfId="36691"/>
    <cellStyle name="Normal 2 4 7 4 5 4" xfId="36692"/>
    <cellStyle name="Normal 2 4 7 4 5 5" xfId="36693"/>
    <cellStyle name="Normal 2 4 7 4 6" xfId="36694"/>
    <cellStyle name="Normal 2 4 7 4 6 2" xfId="36695"/>
    <cellStyle name="Normal 2 4 7 4 6 3" xfId="36696"/>
    <cellStyle name="Normal 2 4 7 4 6 4" xfId="36697"/>
    <cellStyle name="Normal 2 4 7 4 6 5" xfId="36698"/>
    <cellStyle name="Normal 2 4 7 4 7" xfId="36699"/>
    <cellStyle name="Normal 2 4 7 4 7 2" xfId="36700"/>
    <cellStyle name="Normal 2 4 7 4 7 3" xfId="36701"/>
    <cellStyle name="Normal 2 4 7 4 7 4" xfId="36702"/>
    <cellStyle name="Normal 2 4 7 4 7 5" xfId="36703"/>
    <cellStyle name="Normal 2 4 7 4 8" xfId="36704"/>
    <cellStyle name="Normal 2 4 7 4 8 2" xfId="36705"/>
    <cellStyle name="Normal 2 4 7 4 8 3" xfId="36706"/>
    <cellStyle name="Normal 2 4 7 4 8 4" xfId="36707"/>
    <cellStyle name="Normal 2 4 7 4 8 5" xfId="36708"/>
    <cellStyle name="Normal 2 4 7 4 9" xfId="36709"/>
    <cellStyle name="Normal 2 4 7 5" xfId="36710"/>
    <cellStyle name="Normal 2 4 7 5 10" xfId="36711"/>
    <cellStyle name="Normal 2 4 7 5 11" xfId="36712"/>
    <cellStyle name="Normal 2 4 7 5 12" xfId="36713"/>
    <cellStyle name="Normal 2 4 7 5 13" xfId="36714"/>
    <cellStyle name="Normal 2 4 7 5 14" xfId="36715"/>
    <cellStyle name="Normal 2 4 7 5 2" xfId="36716"/>
    <cellStyle name="Normal 2 4 7 5 2 2" xfId="36717"/>
    <cellStyle name="Normal 2 4 7 5 2 3" xfId="36718"/>
    <cellStyle name="Normal 2 4 7 5 2 4" xfId="36719"/>
    <cellStyle name="Normal 2 4 7 5 2 5" xfId="36720"/>
    <cellStyle name="Normal 2 4 7 5 3" xfId="36721"/>
    <cellStyle name="Normal 2 4 7 5 3 2" xfId="36722"/>
    <cellStyle name="Normal 2 4 7 5 3 3" xfId="36723"/>
    <cellStyle name="Normal 2 4 7 5 3 4" xfId="36724"/>
    <cellStyle name="Normal 2 4 7 5 3 5" xfId="36725"/>
    <cellStyle name="Normal 2 4 7 5 4" xfId="36726"/>
    <cellStyle name="Normal 2 4 7 5 4 2" xfId="36727"/>
    <cellStyle name="Normal 2 4 7 5 4 3" xfId="36728"/>
    <cellStyle name="Normal 2 4 7 5 4 4" xfId="36729"/>
    <cellStyle name="Normal 2 4 7 5 4 5" xfId="36730"/>
    <cellStyle name="Normal 2 4 7 5 5" xfId="36731"/>
    <cellStyle name="Normal 2 4 7 5 5 2" xfId="36732"/>
    <cellStyle name="Normal 2 4 7 5 5 3" xfId="36733"/>
    <cellStyle name="Normal 2 4 7 5 5 4" xfId="36734"/>
    <cellStyle name="Normal 2 4 7 5 5 5" xfId="36735"/>
    <cellStyle name="Normal 2 4 7 5 6" xfId="36736"/>
    <cellStyle name="Normal 2 4 7 5 6 2" xfId="36737"/>
    <cellStyle name="Normal 2 4 7 5 6 3" xfId="36738"/>
    <cellStyle name="Normal 2 4 7 5 6 4" xfId="36739"/>
    <cellStyle name="Normal 2 4 7 5 6 5" xfId="36740"/>
    <cellStyle name="Normal 2 4 7 5 7" xfId="36741"/>
    <cellStyle name="Normal 2 4 7 5 7 2" xfId="36742"/>
    <cellStyle name="Normal 2 4 7 5 7 3" xfId="36743"/>
    <cellStyle name="Normal 2 4 7 5 7 4" xfId="36744"/>
    <cellStyle name="Normal 2 4 7 5 7 5" xfId="36745"/>
    <cellStyle name="Normal 2 4 7 5 8" xfId="36746"/>
    <cellStyle name="Normal 2 4 7 5 8 2" xfId="36747"/>
    <cellStyle name="Normal 2 4 7 5 8 3" xfId="36748"/>
    <cellStyle name="Normal 2 4 7 5 8 4" xfId="36749"/>
    <cellStyle name="Normal 2 4 7 5 8 5" xfId="36750"/>
    <cellStyle name="Normal 2 4 7 5 9" xfId="36751"/>
    <cellStyle name="Normal 2 4 7 6" xfId="36752"/>
    <cellStyle name="Normal 2 4 7 6 10" xfId="36753"/>
    <cellStyle name="Normal 2 4 7 6 11" xfId="36754"/>
    <cellStyle name="Normal 2 4 7 6 12" xfId="36755"/>
    <cellStyle name="Normal 2 4 7 6 13" xfId="36756"/>
    <cellStyle name="Normal 2 4 7 6 14" xfId="36757"/>
    <cellStyle name="Normal 2 4 7 6 2" xfId="36758"/>
    <cellStyle name="Normal 2 4 7 6 2 2" xfId="36759"/>
    <cellStyle name="Normal 2 4 7 6 2 3" xfId="36760"/>
    <cellStyle name="Normal 2 4 7 6 2 4" xfId="36761"/>
    <cellStyle name="Normal 2 4 7 6 2 5" xfId="36762"/>
    <cellStyle name="Normal 2 4 7 6 3" xfId="36763"/>
    <cellStyle name="Normal 2 4 7 6 3 2" xfId="36764"/>
    <cellStyle name="Normal 2 4 7 6 3 3" xfId="36765"/>
    <cellStyle name="Normal 2 4 7 6 3 4" xfId="36766"/>
    <cellStyle name="Normal 2 4 7 6 3 5" xfId="36767"/>
    <cellStyle name="Normal 2 4 7 6 4" xfId="36768"/>
    <cellStyle name="Normal 2 4 7 6 4 2" xfId="36769"/>
    <cellStyle name="Normal 2 4 7 6 4 3" xfId="36770"/>
    <cellStyle name="Normal 2 4 7 6 4 4" xfId="36771"/>
    <cellStyle name="Normal 2 4 7 6 4 5" xfId="36772"/>
    <cellStyle name="Normal 2 4 7 6 5" xfId="36773"/>
    <cellStyle name="Normal 2 4 7 6 5 2" xfId="36774"/>
    <cellStyle name="Normal 2 4 7 6 5 3" xfId="36775"/>
    <cellStyle name="Normal 2 4 7 6 5 4" xfId="36776"/>
    <cellStyle name="Normal 2 4 7 6 5 5" xfId="36777"/>
    <cellStyle name="Normal 2 4 7 6 6" xfId="36778"/>
    <cellStyle name="Normal 2 4 7 6 6 2" xfId="36779"/>
    <cellStyle name="Normal 2 4 7 6 6 3" xfId="36780"/>
    <cellStyle name="Normal 2 4 7 6 6 4" xfId="36781"/>
    <cellStyle name="Normal 2 4 7 6 6 5" xfId="36782"/>
    <cellStyle name="Normal 2 4 7 6 7" xfId="36783"/>
    <cellStyle name="Normal 2 4 7 6 7 2" xfId="36784"/>
    <cellStyle name="Normal 2 4 7 6 7 3" xfId="36785"/>
    <cellStyle name="Normal 2 4 7 6 7 4" xfId="36786"/>
    <cellStyle name="Normal 2 4 7 6 7 5" xfId="36787"/>
    <cellStyle name="Normal 2 4 7 6 8" xfId="36788"/>
    <cellStyle name="Normal 2 4 7 6 8 2" xfId="36789"/>
    <cellStyle name="Normal 2 4 7 6 8 3" xfId="36790"/>
    <cellStyle name="Normal 2 4 7 6 8 4" xfId="36791"/>
    <cellStyle name="Normal 2 4 7 6 8 5" xfId="36792"/>
    <cellStyle name="Normal 2 4 7 6 9" xfId="36793"/>
    <cellStyle name="Normal 2 4 7 7" xfId="36794"/>
    <cellStyle name="Normal 2 4 7 7 10" xfId="36795"/>
    <cellStyle name="Normal 2 4 7 7 11" xfId="36796"/>
    <cellStyle name="Normal 2 4 7 7 12" xfId="36797"/>
    <cellStyle name="Normal 2 4 7 7 13" xfId="36798"/>
    <cellStyle name="Normal 2 4 7 7 14" xfId="36799"/>
    <cellStyle name="Normal 2 4 7 7 2" xfId="36800"/>
    <cellStyle name="Normal 2 4 7 7 2 2" xfId="36801"/>
    <cellStyle name="Normal 2 4 7 7 2 3" xfId="36802"/>
    <cellStyle name="Normal 2 4 7 7 2 4" xfId="36803"/>
    <cellStyle name="Normal 2 4 7 7 2 5" xfId="36804"/>
    <cellStyle name="Normal 2 4 7 7 3" xfId="36805"/>
    <cellStyle name="Normal 2 4 7 7 3 2" xfId="36806"/>
    <cellStyle name="Normal 2 4 7 7 3 3" xfId="36807"/>
    <cellStyle name="Normal 2 4 7 7 3 4" xfId="36808"/>
    <cellStyle name="Normal 2 4 7 7 3 5" xfId="36809"/>
    <cellStyle name="Normal 2 4 7 7 4" xfId="36810"/>
    <cellStyle name="Normal 2 4 7 7 4 2" xfId="36811"/>
    <cellStyle name="Normal 2 4 7 7 4 3" xfId="36812"/>
    <cellStyle name="Normal 2 4 7 7 4 4" xfId="36813"/>
    <cellStyle name="Normal 2 4 7 7 4 5" xfId="36814"/>
    <cellStyle name="Normal 2 4 7 7 5" xfId="36815"/>
    <cellStyle name="Normal 2 4 7 7 5 2" xfId="36816"/>
    <cellStyle name="Normal 2 4 7 7 5 3" xfId="36817"/>
    <cellStyle name="Normal 2 4 7 7 5 4" xfId="36818"/>
    <cellStyle name="Normal 2 4 7 7 5 5" xfId="36819"/>
    <cellStyle name="Normal 2 4 7 7 6" xfId="36820"/>
    <cellStyle name="Normal 2 4 7 7 6 2" xfId="36821"/>
    <cellStyle name="Normal 2 4 7 7 6 3" xfId="36822"/>
    <cellStyle name="Normal 2 4 7 7 6 4" xfId="36823"/>
    <cellStyle name="Normal 2 4 7 7 6 5" xfId="36824"/>
    <cellStyle name="Normal 2 4 7 7 7" xfId="36825"/>
    <cellStyle name="Normal 2 4 7 7 7 2" xfId="36826"/>
    <cellStyle name="Normal 2 4 7 7 7 3" xfId="36827"/>
    <cellStyle name="Normal 2 4 7 7 7 4" xfId="36828"/>
    <cellStyle name="Normal 2 4 7 7 7 5" xfId="36829"/>
    <cellStyle name="Normal 2 4 7 7 8" xfId="36830"/>
    <cellStyle name="Normal 2 4 7 7 8 2" xfId="36831"/>
    <cellStyle name="Normal 2 4 7 7 8 3" xfId="36832"/>
    <cellStyle name="Normal 2 4 7 7 8 4" xfId="36833"/>
    <cellStyle name="Normal 2 4 7 7 8 5" xfId="36834"/>
    <cellStyle name="Normal 2 4 7 7 9" xfId="36835"/>
    <cellStyle name="Normal 2 4 7 8" xfId="36836"/>
    <cellStyle name="Normal 2 4 7 8 10" xfId="36837"/>
    <cellStyle name="Normal 2 4 7 8 11" xfId="36838"/>
    <cellStyle name="Normal 2 4 7 8 12" xfId="36839"/>
    <cellStyle name="Normal 2 4 7 8 13" xfId="36840"/>
    <cellStyle name="Normal 2 4 7 8 14" xfId="36841"/>
    <cellStyle name="Normal 2 4 7 8 2" xfId="36842"/>
    <cellStyle name="Normal 2 4 7 8 2 2" xfId="36843"/>
    <cellStyle name="Normal 2 4 7 8 2 3" xfId="36844"/>
    <cellStyle name="Normal 2 4 7 8 2 4" xfId="36845"/>
    <cellStyle name="Normal 2 4 7 8 2 5" xfId="36846"/>
    <cellStyle name="Normal 2 4 7 8 3" xfId="36847"/>
    <cellStyle name="Normal 2 4 7 8 3 2" xfId="36848"/>
    <cellStyle name="Normal 2 4 7 8 3 3" xfId="36849"/>
    <cellStyle name="Normal 2 4 7 8 3 4" xfId="36850"/>
    <cellStyle name="Normal 2 4 7 8 3 5" xfId="36851"/>
    <cellStyle name="Normal 2 4 7 8 4" xfId="36852"/>
    <cellStyle name="Normal 2 4 7 8 4 2" xfId="36853"/>
    <cellStyle name="Normal 2 4 7 8 4 3" xfId="36854"/>
    <cellStyle name="Normal 2 4 7 8 4 4" xfId="36855"/>
    <cellStyle name="Normal 2 4 7 8 4 5" xfId="36856"/>
    <cellStyle name="Normal 2 4 7 8 5" xfId="36857"/>
    <cellStyle name="Normal 2 4 7 8 5 2" xfId="36858"/>
    <cellStyle name="Normal 2 4 7 8 5 3" xfId="36859"/>
    <cellStyle name="Normal 2 4 7 8 5 4" xfId="36860"/>
    <cellStyle name="Normal 2 4 7 8 5 5" xfId="36861"/>
    <cellStyle name="Normal 2 4 7 8 6" xfId="36862"/>
    <cellStyle name="Normal 2 4 7 8 6 2" xfId="36863"/>
    <cellStyle name="Normal 2 4 7 8 6 3" xfId="36864"/>
    <cellStyle name="Normal 2 4 7 8 6 4" xfId="36865"/>
    <cellStyle name="Normal 2 4 7 8 6 5" xfId="36866"/>
    <cellStyle name="Normal 2 4 7 8 7" xfId="36867"/>
    <cellStyle name="Normal 2 4 7 8 7 2" xfId="36868"/>
    <cellStyle name="Normal 2 4 7 8 7 3" xfId="36869"/>
    <cellStyle name="Normal 2 4 7 8 7 4" xfId="36870"/>
    <cellStyle name="Normal 2 4 7 8 7 5" xfId="36871"/>
    <cellStyle name="Normal 2 4 7 8 8" xfId="36872"/>
    <cellStyle name="Normal 2 4 7 8 8 2" xfId="36873"/>
    <cellStyle name="Normal 2 4 7 8 8 3" xfId="36874"/>
    <cellStyle name="Normal 2 4 7 8 8 4" xfId="36875"/>
    <cellStyle name="Normal 2 4 7 8 8 5" xfId="36876"/>
    <cellStyle name="Normal 2 4 7 8 9" xfId="36877"/>
    <cellStyle name="Normal 2 4 7 9" xfId="36878"/>
    <cellStyle name="Normal 2 4 7 9 10" xfId="36879"/>
    <cellStyle name="Normal 2 4 7 9 11" xfId="36880"/>
    <cellStyle name="Normal 2 4 7 9 12" xfId="36881"/>
    <cellStyle name="Normal 2 4 7 9 13" xfId="36882"/>
    <cellStyle name="Normal 2 4 7 9 14" xfId="36883"/>
    <cellStyle name="Normal 2 4 7 9 2" xfId="36884"/>
    <cellStyle name="Normal 2 4 7 9 2 2" xfId="36885"/>
    <cellStyle name="Normal 2 4 7 9 2 3" xfId="36886"/>
    <cellStyle name="Normal 2 4 7 9 2 4" xfId="36887"/>
    <cellStyle name="Normal 2 4 7 9 2 5" xfId="36888"/>
    <cellStyle name="Normal 2 4 7 9 3" xfId="36889"/>
    <cellStyle name="Normal 2 4 7 9 3 2" xfId="36890"/>
    <cellStyle name="Normal 2 4 7 9 3 3" xfId="36891"/>
    <cellStyle name="Normal 2 4 7 9 3 4" xfId="36892"/>
    <cellStyle name="Normal 2 4 7 9 3 5" xfId="36893"/>
    <cellStyle name="Normal 2 4 7 9 4" xfId="36894"/>
    <cellStyle name="Normal 2 4 7 9 4 2" xfId="36895"/>
    <cellStyle name="Normal 2 4 7 9 4 3" xfId="36896"/>
    <cellStyle name="Normal 2 4 7 9 4 4" xfId="36897"/>
    <cellStyle name="Normal 2 4 7 9 4 5" xfId="36898"/>
    <cellStyle name="Normal 2 4 7 9 5" xfId="36899"/>
    <cellStyle name="Normal 2 4 7 9 5 2" xfId="36900"/>
    <cellStyle name="Normal 2 4 7 9 5 3" xfId="36901"/>
    <cellStyle name="Normal 2 4 7 9 5 4" xfId="36902"/>
    <cellStyle name="Normal 2 4 7 9 5 5" xfId="36903"/>
    <cellStyle name="Normal 2 4 7 9 6" xfId="36904"/>
    <cellStyle name="Normal 2 4 7 9 6 2" xfId="36905"/>
    <cellStyle name="Normal 2 4 7 9 6 3" xfId="36906"/>
    <cellStyle name="Normal 2 4 7 9 6 4" xfId="36907"/>
    <cellStyle name="Normal 2 4 7 9 6 5" xfId="36908"/>
    <cellStyle name="Normal 2 4 7 9 7" xfId="36909"/>
    <cellStyle name="Normal 2 4 7 9 7 2" xfId="36910"/>
    <cellStyle name="Normal 2 4 7 9 7 3" xfId="36911"/>
    <cellStyle name="Normal 2 4 7 9 7 4" xfId="36912"/>
    <cellStyle name="Normal 2 4 7 9 7 5" xfId="36913"/>
    <cellStyle name="Normal 2 4 7 9 8" xfId="36914"/>
    <cellStyle name="Normal 2 4 7 9 8 2" xfId="36915"/>
    <cellStyle name="Normal 2 4 7 9 8 3" xfId="36916"/>
    <cellStyle name="Normal 2 4 7 9 8 4" xfId="36917"/>
    <cellStyle name="Normal 2 4 7 9 8 5" xfId="36918"/>
    <cellStyle name="Normal 2 4 7 9 9" xfId="36919"/>
    <cellStyle name="Normal 2 4 8" xfId="36920"/>
    <cellStyle name="Normal 2 4 8 10" xfId="36921"/>
    <cellStyle name="Normal 2 4 8 10 10" xfId="36922"/>
    <cellStyle name="Normal 2 4 8 10 11" xfId="36923"/>
    <cellStyle name="Normal 2 4 8 10 12" xfId="36924"/>
    <cellStyle name="Normal 2 4 8 10 13" xfId="36925"/>
    <cellStyle name="Normal 2 4 8 10 14" xfId="36926"/>
    <cellStyle name="Normal 2 4 8 10 2" xfId="36927"/>
    <cellStyle name="Normal 2 4 8 10 2 2" xfId="36928"/>
    <cellStyle name="Normal 2 4 8 10 2 3" xfId="36929"/>
    <cellStyle name="Normal 2 4 8 10 2 4" xfId="36930"/>
    <cellStyle name="Normal 2 4 8 10 2 5" xfId="36931"/>
    <cellStyle name="Normal 2 4 8 10 3" xfId="36932"/>
    <cellStyle name="Normal 2 4 8 10 3 2" xfId="36933"/>
    <cellStyle name="Normal 2 4 8 10 3 3" xfId="36934"/>
    <cellStyle name="Normal 2 4 8 10 3 4" xfId="36935"/>
    <cellStyle name="Normal 2 4 8 10 3 5" xfId="36936"/>
    <cellStyle name="Normal 2 4 8 10 4" xfId="36937"/>
    <cellStyle name="Normal 2 4 8 10 4 2" xfId="36938"/>
    <cellStyle name="Normal 2 4 8 10 4 3" xfId="36939"/>
    <cellStyle name="Normal 2 4 8 10 4 4" xfId="36940"/>
    <cellStyle name="Normal 2 4 8 10 4 5" xfId="36941"/>
    <cellStyle name="Normal 2 4 8 10 5" xfId="36942"/>
    <cellStyle name="Normal 2 4 8 10 5 2" xfId="36943"/>
    <cellStyle name="Normal 2 4 8 10 5 3" xfId="36944"/>
    <cellStyle name="Normal 2 4 8 10 5 4" xfId="36945"/>
    <cellStyle name="Normal 2 4 8 10 5 5" xfId="36946"/>
    <cellStyle name="Normal 2 4 8 10 6" xfId="36947"/>
    <cellStyle name="Normal 2 4 8 10 6 2" xfId="36948"/>
    <cellStyle name="Normal 2 4 8 10 6 3" xfId="36949"/>
    <cellStyle name="Normal 2 4 8 10 6 4" xfId="36950"/>
    <cellStyle name="Normal 2 4 8 10 6 5" xfId="36951"/>
    <cellStyle name="Normal 2 4 8 10 7" xfId="36952"/>
    <cellStyle name="Normal 2 4 8 10 7 2" xfId="36953"/>
    <cellStyle name="Normal 2 4 8 10 7 3" xfId="36954"/>
    <cellStyle name="Normal 2 4 8 10 7 4" xfId="36955"/>
    <cellStyle name="Normal 2 4 8 10 7 5" xfId="36956"/>
    <cellStyle name="Normal 2 4 8 10 8" xfId="36957"/>
    <cellStyle name="Normal 2 4 8 10 8 2" xfId="36958"/>
    <cellStyle name="Normal 2 4 8 10 8 3" xfId="36959"/>
    <cellStyle name="Normal 2 4 8 10 8 4" xfId="36960"/>
    <cellStyle name="Normal 2 4 8 10 8 5" xfId="36961"/>
    <cellStyle name="Normal 2 4 8 10 9" xfId="36962"/>
    <cellStyle name="Normal 2 4 8 11" xfId="36963"/>
    <cellStyle name="Normal 2 4 8 11 10" xfId="36964"/>
    <cellStyle name="Normal 2 4 8 11 11" xfId="36965"/>
    <cellStyle name="Normal 2 4 8 11 12" xfId="36966"/>
    <cellStyle name="Normal 2 4 8 11 13" xfId="36967"/>
    <cellStyle name="Normal 2 4 8 11 14" xfId="36968"/>
    <cellStyle name="Normal 2 4 8 11 2" xfId="36969"/>
    <cellStyle name="Normal 2 4 8 11 2 2" xfId="36970"/>
    <cellStyle name="Normal 2 4 8 11 2 3" xfId="36971"/>
    <cellStyle name="Normal 2 4 8 11 2 4" xfId="36972"/>
    <cellStyle name="Normal 2 4 8 11 2 5" xfId="36973"/>
    <cellStyle name="Normal 2 4 8 11 3" xfId="36974"/>
    <cellStyle name="Normal 2 4 8 11 3 2" xfId="36975"/>
    <cellStyle name="Normal 2 4 8 11 3 3" xfId="36976"/>
    <cellStyle name="Normal 2 4 8 11 3 4" xfId="36977"/>
    <cellStyle name="Normal 2 4 8 11 3 5" xfId="36978"/>
    <cellStyle name="Normal 2 4 8 11 4" xfId="36979"/>
    <cellStyle name="Normal 2 4 8 11 4 2" xfId="36980"/>
    <cellStyle name="Normal 2 4 8 11 4 3" xfId="36981"/>
    <cellStyle name="Normal 2 4 8 11 4 4" xfId="36982"/>
    <cellStyle name="Normal 2 4 8 11 4 5" xfId="36983"/>
    <cellStyle name="Normal 2 4 8 11 5" xfId="36984"/>
    <cellStyle name="Normal 2 4 8 11 5 2" xfId="36985"/>
    <cellStyle name="Normal 2 4 8 11 5 3" xfId="36986"/>
    <cellStyle name="Normal 2 4 8 11 5 4" xfId="36987"/>
    <cellStyle name="Normal 2 4 8 11 5 5" xfId="36988"/>
    <cellStyle name="Normal 2 4 8 11 6" xfId="36989"/>
    <cellStyle name="Normal 2 4 8 11 6 2" xfId="36990"/>
    <cellStyle name="Normal 2 4 8 11 6 3" xfId="36991"/>
    <cellStyle name="Normal 2 4 8 11 6 4" xfId="36992"/>
    <cellStyle name="Normal 2 4 8 11 6 5" xfId="36993"/>
    <cellStyle name="Normal 2 4 8 11 7" xfId="36994"/>
    <cellStyle name="Normal 2 4 8 11 7 2" xfId="36995"/>
    <cellStyle name="Normal 2 4 8 11 7 3" xfId="36996"/>
    <cellStyle name="Normal 2 4 8 11 7 4" xfId="36997"/>
    <cellStyle name="Normal 2 4 8 11 7 5" xfId="36998"/>
    <cellStyle name="Normal 2 4 8 11 8" xfId="36999"/>
    <cellStyle name="Normal 2 4 8 11 8 2" xfId="37000"/>
    <cellStyle name="Normal 2 4 8 11 8 3" xfId="37001"/>
    <cellStyle name="Normal 2 4 8 11 8 4" xfId="37002"/>
    <cellStyle name="Normal 2 4 8 11 8 5" xfId="37003"/>
    <cellStyle name="Normal 2 4 8 11 9" xfId="37004"/>
    <cellStyle name="Normal 2 4 8 12" xfId="37005"/>
    <cellStyle name="Normal 2 4 8 12 10" xfId="37006"/>
    <cellStyle name="Normal 2 4 8 12 11" xfId="37007"/>
    <cellStyle name="Normal 2 4 8 12 12" xfId="37008"/>
    <cellStyle name="Normal 2 4 8 12 13" xfId="37009"/>
    <cellStyle name="Normal 2 4 8 12 14" xfId="37010"/>
    <cellStyle name="Normal 2 4 8 12 2" xfId="37011"/>
    <cellStyle name="Normal 2 4 8 12 2 2" xfId="37012"/>
    <cellStyle name="Normal 2 4 8 12 2 3" xfId="37013"/>
    <cellStyle name="Normal 2 4 8 12 2 4" xfId="37014"/>
    <cellStyle name="Normal 2 4 8 12 2 5" xfId="37015"/>
    <cellStyle name="Normal 2 4 8 12 3" xfId="37016"/>
    <cellStyle name="Normal 2 4 8 12 3 2" xfId="37017"/>
    <cellStyle name="Normal 2 4 8 12 3 3" xfId="37018"/>
    <cellStyle name="Normal 2 4 8 12 3 4" xfId="37019"/>
    <cellStyle name="Normal 2 4 8 12 3 5" xfId="37020"/>
    <cellStyle name="Normal 2 4 8 12 4" xfId="37021"/>
    <cellStyle name="Normal 2 4 8 12 4 2" xfId="37022"/>
    <cellStyle name="Normal 2 4 8 12 4 3" xfId="37023"/>
    <cellStyle name="Normal 2 4 8 12 4 4" xfId="37024"/>
    <cellStyle name="Normal 2 4 8 12 4 5" xfId="37025"/>
    <cellStyle name="Normal 2 4 8 12 5" xfId="37026"/>
    <cellStyle name="Normal 2 4 8 12 5 2" xfId="37027"/>
    <cellStyle name="Normal 2 4 8 12 5 3" xfId="37028"/>
    <cellStyle name="Normal 2 4 8 12 5 4" xfId="37029"/>
    <cellStyle name="Normal 2 4 8 12 5 5" xfId="37030"/>
    <cellStyle name="Normal 2 4 8 12 6" xfId="37031"/>
    <cellStyle name="Normal 2 4 8 12 6 2" xfId="37032"/>
    <cellStyle name="Normal 2 4 8 12 6 3" xfId="37033"/>
    <cellStyle name="Normal 2 4 8 12 6 4" xfId="37034"/>
    <cellStyle name="Normal 2 4 8 12 6 5" xfId="37035"/>
    <cellStyle name="Normal 2 4 8 12 7" xfId="37036"/>
    <cellStyle name="Normal 2 4 8 12 7 2" xfId="37037"/>
    <cellStyle name="Normal 2 4 8 12 7 3" xfId="37038"/>
    <cellStyle name="Normal 2 4 8 12 7 4" xfId="37039"/>
    <cellStyle name="Normal 2 4 8 12 7 5" xfId="37040"/>
    <cellStyle name="Normal 2 4 8 12 8" xfId="37041"/>
    <cellStyle name="Normal 2 4 8 12 8 2" xfId="37042"/>
    <cellStyle name="Normal 2 4 8 12 8 3" xfId="37043"/>
    <cellStyle name="Normal 2 4 8 12 8 4" xfId="37044"/>
    <cellStyle name="Normal 2 4 8 12 8 5" xfId="37045"/>
    <cellStyle name="Normal 2 4 8 12 9" xfId="37046"/>
    <cellStyle name="Normal 2 4 8 13" xfId="37047"/>
    <cellStyle name="Normal 2 4 8 13 10" xfId="37048"/>
    <cellStyle name="Normal 2 4 8 13 11" xfId="37049"/>
    <cellStyle name="Normal 2 4 8 13 12" xfId="37050"/>
    <cellStyle name="Normal 2 4 8 13 13" xfId="37051"/>
    <cellStyle name="Normal 2 4 8 13 14" xfId="37052"/>
    <cellStyle name="Normal 2 4 8 13 2" xfId="37053"/>
    <cellStyle name="Normal 2 4 8 13 2 2" xfId="37054"/>
    <cellStyle name="Normal 2 4 8 13 2 3" xfId="37055"/>
    <cellStyle name="Normal 2 4 8 13 2 4" xfId="37056"/>
    <cellStyle name="Normal 2 4 8 13 2 5" xfId="37057"/>
    <cellStyle name="Normal 2 4 8 13 3" xfId="37058"/>
    <cellStyle name="Normal 2 4 8 13 3 2" xfId="37059"/>
    <cellStyle name="Normal 2 4 8 13 3 3" xfId="37060"/>
    <cellStyle name="Normal 2 4 8 13 3 4" xfId="37061"/>
    <cellStyle name="Normal 2 4 8 13 3 5" xfId="37062"/>
    <cellStyle name="Normal 2 4 8 13 4" xfId="37063"/>
    <cellStyle name="Normal 2 4 8 13 4 2" xfId="37064"/>
    <cellStyle name="Normal 2 4 8 13 4 3" xfId="37065"/>
    <cellStyle name="Normal 2 4 8 13 4 4" xfId="37066"/>
    <cellStyle name="Normal 2 4 8 13 4 5" xfId="37067"/>
    <cellStyle name="Normal 2 4 8 13 5" xfId="37068"/>
    <cellStyle name="Normal 2 4 8 13 5 2" xfId="37069"/>
    <cellStyle name="Normal 2 4 8 13 5 3" xfId="37070"/>
    <cellStyle name="Normal 2 4 8 13 5 4" xfId="37071"/>
    <cellStyle name="Normal 2 4 8 13 5 5" xfId="37072"/>
    <cellStyle name="Normal 2 4 8 13 6" xfId="37073"/>
    <cellStyle name="Normal 2 4 8 13 6 2" xfId="37074"/>
    <cellStyle name="Normal 2 4 8 13 6 3" xfId="37075"/>
    <cellStyle name="Normal 2 4 8 13 6 4" xfId="37076"/>
    <cellStyle name="Normal 2 4 8 13 6 5" xfId="37077"/>
    <cellStyle name="Normal 2 4 8 13 7" xfId="37078"/>
    <cellStyle name="Normal 2 4 8 13 7 2" xfId="37079"/>
    <cellStyle name="Normal 2 4 8 13 7 3" xfId="37080"/>
    <cellStyle name="Normal 2 4 8 13 7 4" xfId="37081"/>
    <cellStyle name="Normal 2 4 8 13 7 5" xfId="37082"/>
    <cellStyle name="Normal 2 4 8 13 8" xfId="37083"/>
    <cellStyle name="Normal 2 4 8 13 8 2" xfId="37084"/>
    <cellStyle name="Normal 2 4 8 13 8 3" xfId="37085"/>
    <cellStyle name="Normal 2 4 8 13 8 4" xfId="37086"/>
    <cellStyle name="Normal 2 4 8 13 8 5" xfId="37087"/>
    <cellStyle name="Normal 2 4 8 13 9" xfId="37088"/>
    <cellStyle name="Normal 2 4 8 14" xfId="37089"/>
    <cellStyle name="Normal 2 4 8 14 10" xfId="37090"/>
    <cellStyle name="Normal 2 4 8 14 11" xfId="37091"/>
    <cellStyle name="Normal 2 4 8 14 12" xfId="37092"/>
    <cellStyle name="Normal 2 4 8 14 13" xfId="37093"/>
    <cellStyle name="Normal 2 4 8 14 14" xfId="37094"/>
    <cellStyle name="Normal 2 4 8 14 2" xfId="37095"/>
    <cellStyle name="Normal 2 4 8 14 2 2" xfId="37096"/>
    <cellStyle name="Normal 2 4 8 14 2 3" xfId="37097"/>
    <cellStyle name="Normal 2 4 8 14 2 4" xfId="37098"/>
    <cellStyle name="Normal 2 4 8 14 2 5" xfId="37099"/>
    <cellStyle name="Normal 2 4 8 14 3" xfId="37100"/>
    <cellStyle name="Normal 2 4 8 14 3 2" xfId="37101"/>
    <cellStyle name="Normal 2 4 8 14 3 3" xfId="37102"/>
    <cellStyle name="Normal 2 4 8 14 3 4" xfId="37103"/>
    <cellStyle name="Normal 2 4 8 14 3 5" xfId="37104"/>
    <cellStyle name="Normal 2 4 8 14 4" xfId="37105"/>
    <cellStyle name="Normal 2 4 8 14 4 2" xfId="37106"/>
    <cellStyle name="Normal 2 4 8 14 4 3" xfId="37107"/>
    <cellStyle name="Normal 2 4 8 14 4 4" xfId="37108"/>
    <cellStyle name="Normal 2 4 8 14 4 5" xfId="37109"/>
    <cellStyle name="Normal 2 4 8 14 5" xfId="37110"/>
    <cellStyle name="Normal 2 4 8 14 5 2" xfId="37111"/>
    <cellStyle name="Normal 2 4 8 14 5 3" xfId="37112"/>
    <cellStyle name="Normal 2 4 8 14 5 4" xfId="37113"/>
    <cellStyle name="Normal 2 4 8 14 5 5" xfId="37114"/>
    <cellStyle name="Normal 2 4 8 14 6" xfId="37115"/>
    <cellStyle name="Normal 2 4 8 14 6 2" xfId="37116"/>
    <cellStyle name="Normal 2 4 8 14 6 3" xfId="37117"/>
    <cellStyle name="Normal 2 4 8 14 6 4" xfId="37118"/>
    <cellStyle name="Normal 2 4 8 14 6 5" xfId="37119"/>
    <cellStyle name="Normal 2 4 8 14 7" xfId="37120"/>
    <cellStyle name="Normal 2 4 8 14 7 2" xfId="37121"/>
    <cellStyle name="Normal 2 4 8 14 7 3" xfId="37122"/>
    <cellStyle name="Normal 2 4 8 14 7 4" xfId="37123"/>
    <cellStyle name="Normal 2 4 8 14 7 5" xfId="37124"/>
    <cellStyle name="Normal 2 4 8 14 8" xfId="37125"/>
    <cellStyle name="Normal 2 4 8 14 8 2" xfId="37126"/>
    <cellStyle name="Normal 2 4 8 14 8 3" xfId="37127"/>
    <cellStyle name="Normal 2 4 8 14 8 4" xfId="37128"/>
    <cellStyle name="Normal 2 4 8 14 8 5" xfId="37129"/>
    <cellStyle name="Normal 2 4 8 14 9" xfId="37130"/>
    <cellStyle name="Normal 2 4 8 15" xfId="37131"/>
    <cellStyle name="Normal 2 4 8 15 10" xfId="37132"/>
    <cellStyle name="Normal 2 4 8 15 11" xfId="37133"/>
    <cellStyle name="Normal 2 4 8 15 12" xfId="37134"/>
    <cellStyle name="Normal 2 4 8 15 13" xfId="37135"/>
    <cellStyle name="Normal 2 4 8 15 14" xfId="37136"/>
    <cellStyle name="Normal 2 4 8 15 2" xfId="37137"/>
    <cellStyle name="Normal 2 4 8 15 2 2" xfId="37138"/>
    <cellStyle name="Normal 2 4 8 15 2 3" xfId="37139"/>
    <cellStyle name="Normal 2 4 8 15 2 4" xfId="37140"/>
    <cellStyle name="Normal 2 4 8 15 2 5" xfId="37141"/>
    <cellStyle name="Normal 2 4 8 15 3" xfId="37142"/>
    <cellStyle name="Normal 2 4 8 15 3 2" xfId="37143"/>
    <cellStyle name="Normal 2 4 8 15 3 3" xfId="37144"/>
    <cellStyle name="Normal 2 4 8 15 3 4" xfId="37145"/>
    <cellStyle name="Normal 2 4 8 15 3 5" xfId="37146"/>
    <cellStyle name="Normal 2 4 8 15 4" xfId="37147"/>
    <cellStyle name="Normal 2 4 8 15 4 2" xfId="37148"/>
    <cellStyle name="Normal 2 4 8 15 4 3" xfId="37149"/>
    <cellStyle name="Normal 2 4 8 15 4 4" xfId="37150"/>
    <cellStyle name="Normal 2 4 8 15 4 5" xfId="37151"/>
    <cellStyle name="Normal 2 4 8 15 5" xfId="37152"/>
    <cellStyle name="Normal 2 4 8 15 5 2" xfId="37153"/>
    <cellStyle name="Normal 2 4 8 15 5 3" xfId="37154"/>
    <cellStyle name="Normal 2 4 8 15 5 4" xfId="37155"/>
    <cellStyle name="Normal 2 4 8 15 5 5" xfId="37156"/>
    <cellStyle name="Normal 2 4 8 15 6" xfId="37157"/>
    <cellStyle name="Normal 2 4 8 15 6 2" xfId="37158"/>
    <cellStyle name="Normal 2 4 8 15 6 3" xfId="37159"/>
    <cellStyle name="Normal 2 4 8 15 6 4" xfId="37160"/>
    <cellStyle name="Normal 2 4 8 15 6 5" xfId="37161"/>
    <cellStyle name="Normal 2 4 8 15 7" xfId="37162"/>
    <cellStyle name="Normal 2 4 8 15 7 2" xfId="37163"/>
    <cellStyle name="Normal 2 4 8 15 7 3" xfId="37164"/>
    <cellStyle name="Normal 2 4 8 15 7 4" xfId="37165"/>
    <cellStyle name="Normal 2 4 8 15 7 5" xfId="37166"/>
    <cellStyle name="Normal 2 4 8 15 8" xfId="37167"/>
    <cellStyle name="Normal 2 4 8 15 8 2" xfId="37168"/>
    <cellStyle name="Normal 2 4 8 15 8 3" xfId="37169"/>
    <cellStyle name="Normal 2 4 8 15 8 4" xfId="37170"/>
    <cellStyle name="Normal 2 4 8 15 8 5" xfId="37171"/>
    <cellStyle name="Normal 2 4 8 15 9" xfId="37172"/>
    <cellStyle name="Normal 2 4 8 16" xfId="37173"/>
    <cellStyle name="Normal 2 4 8 16 10" xfId="37174"/>
    <cellStyle name="Normal 2 4 8 16 11" xfId="37175"/>
    <cellStyle name="Normal 2 4 8 16 12" xfId="37176"/>
    <cellStyle name="Normal 2 4 8 16 13" xfId="37177"/>
    <cellStyle name="Normal 2 4 8 16 14" xfId="37178"/>
    <cellStyle name="Normal 2 4 8 16 2" xfId="37179"/>
    <cellStyle name="Normal 2 4 8 16 2 2" xfId="37180"/>
    <cellStyle name="Normal 2 4 8 16 2 3" xfId="37181"/>
    <cellStyle name="Normal 2 4 8 16 2 4" xfId="37182"/>
    <cellStyle name="Normal 2 4 8 16 2 5" xfId="37183"/>
    <cellStyle name="Normal 2 4 8 16 3" xfId="37184"/>
    <cellStyle name="Normal 2 4 8 16 3 2" xfId="37185"/>
    <cellStyle name="Normal 2 4 8 16 3 3" xfId="37186"/>
    <cellStyle name="Normal 2 4 8 16 3 4" xfId="37187"/>
    <cellStyle name="Normal 2 4 8 16 3 5" xfId="37188"/>
    <cellStyle name="Normal 2 4 8 16 4" xfId="37189"/>
    <cellStyle name="Normal 2 4 8 16 4 2" xfId="37190"/>
    <cellStyle name="Normal 2 4 8 16 4 3" xfId="37191"/>
    <cellStyle name="Normal 2 4 8 16 4 4" xfId="37192"/>
    <cellStyle name="Normal 2 4 8 16 4 5" xfId="37193"/>
    <cellStyle name="Normal 2 4 8 16 5" xfId="37194"/>
    <cellStyle name="Normal 2 4 8 16 5 2" xfId="37195"/>
    <cellStyle name="Normal 2 4 8 16 5 3" xfId="37196"/>
    <cellStyle name="Normal 2 4 8 16 5 4" xfId="37197"/>
    <cellStyle name="Normal 2 4 8 16 5 5" xfId="37198"/>
    <cellStyle name="Normal 2 4 8 16 6" xfId="37199"/>
    <cellStyle name="Normal 2 4 8 16 6 2" xfId="37200"/>
    <cellStyle name="Normal 2 4 8 16 6 3" xfId="37201"/>
    <cellStyle name="Normal 2 4 8 16 6 4" xfId="37202"/>
    <cellStyle name="Normal 2 4 8 16 6 5" xfId="37203"/>
    <cellStyle name="Normal 2 4 8 16 7" xfId="37204"/>
    <cellStyle name="Normal 2 4 8 16 7 2" xfId="37205"/>
    <cellStyle name="Normal 2 4 8 16 7 3" xfId="37206"/>
    <cellStyle name="Normal 2 4 8 16 7 4" xfId="37207"/>
    <cellStyle name="Normal 2 4 8 16 7 5" xfId="37208"/>
    <cellStyle name="Normal 2 4 8 16 8" xfId="37209"/>
    <cellStyle name="Normal 2 4 8 16 8 2" xfId="37210"/>
    <cellStyle name="Normal 2 4 8 16 8 3" xfId="37211"/>
    <cellStyle name="Normal 2 4 8 16 8 4" xfId="37212"/>
    <cellStyle name="Normal 2 4 8 16 8 5" xfId="37213"/>
    <cellStyle name="Normal 2 4 8 16 9" xfId="37214"/>
    <cellStyle name="Normal 2 4 8 17" xfId="37215"/>
    <cellStyle name="Normal 2 4 8 17 2" xfId="37216"/>
    <cellStyle name="Normal 2 4 8 17 3" xfId="37217"/>
    <cellStyle name="Normal 2 4 8 17 4" xfId="37218"/>
    <cellStyle name="Normal 2 4 8 17 5" xfId="37219"/>
    <cellStyle name="Normal 2 4 8 18" xfId="37220"/>
    <cellStyle name="Normal 2 4 8 18 2" xfId="37221"/>
    <cellStyle name="Normal 2 4 8 18 3" xfId="37222"/>
    <cellStyle name="Normal 2 4 8 18 4" xfId="37223"/>
    <cellStyle name="Normal 2 4 8 18 5" xfId="37224"/>
    <cellStyle name="Normal 2 4 8 19" xfId="37225"/>
    <cellStyle name="Normal 2 4 8 19 2" xfId="37226"/>
    <cellStyle name="Normal 2 4 8 19 3" xfId="37227"/>
    <cellStyle name="Normal 2 4 8 19 4" xfId="37228"/>
    <cellStyle name="Normal 2 4 8 19 5" xfId="37229"/>
    <cellStyle name="Normal 2 4 8 2" xfId="37230"/>
    <cellStyle name="Normal 2 4 8 2 10" xfId="37231"/>
    <cellStyle name="Normal 2 4 8 2 11" xfId="37232"/>
    <cellStyle name="Normal 2 4 8 2 12" xfId="37233"/>
    <cellStyle name="Normal 2 4 8 2 13" xfId="37234"/>
    <cellStyle name="Normal 2 4 8 2 14" xfId="37235"/>
    <cellStyle name="Normal 2 4 8 2 2" xfId="37236"/>
    <cellStyle name="Normal 2 4 8 2 2 2" xfId="37237"/>
    <cellStyle name="Normal 2 4 8 2 2 3" xfId="37238"/>
    <cellStyle name="Normal 2 4 8 2 2 4" xfId="37239"/>
    <cellStyle name="Normal 2 4 8 2 2 5" xfId="37240"/>
    <cellStyle name="Normal 2 4 8 2 3" xfId="37241"/>
    <cellStyle name="Normal 2 4 8 2 3 2" xfId="37242"/>
    <cellStyle name="Normal 2 4 8 2 3 3" xfId="37243"/>
    <cellStyle name="Normal 2 4 8 2 3 4" xfId="37244"/>
    <cellStyle name="Normal 2 4 8 2 3 5" xfId="37245"/>
    <cellStyle name="Normal 2 4 8 2 4" xfId="37246"/>
    <cellStyle name="Normal 2 4 8 2 4 2" xfId="37247"/>
    <cellStyle name="Normal 2 4 8 2 4 3" xfId="37248"/>
    <cellStyle name="Normal 2 4 8 2 4 4" xfId="37249"/>
    <cellStyle name="Normal 2 4 8 2 4 5" xfId="37250"/>
    <cellStyle name="Normal 2 4 8 2 5" xfId="37251"/>
    <cellStyle name="Normal 2 4 8 2 5 2" xfId="37252"/>
    <cellStyle name="Normal 2 4 8 2 5 3" xfId="37253"/>
    <cellStyle name="Normal 2 4 8 2 5 4" xfId="37254"/>
    <cellStyle name="Normal 2 4 8 2 5 5" xfId="37255"/>
    <cellStyle name="Normal 2 4 8 2 6" xfId="37256"/>
    <cellStyle name="Normal 2 4 8 2 6 2" xfId="37257"/>
    <cellStyle name="Normal 2 4 8 2 6 3" xfId="37258"/>
    <cellStyle name="Normal 2 4 8 2 6 4" xfId="37259"/>
    <cellStyle name="Normal 2 4 8 2 6 5" xfId="37260"/>
    <cellStyle name="Normal 2 4 8 2 7" xfId="37261"/>
    <cellStyle name="Normal 2 4 8 2 7 2" xfId="37262"/>
    <cellStyle name="Normal 2 4 8 2 7 3" xfId="37263"/>
    <cellStyle name="Normal 2 4 8 2 7 4" xfId="37264"/>
    <cellStyle name="Normal 2 4 8 2 7 5" xfId="37265"/>
    <cellStyle name="Normal 2 4 8 2 8" xfId="37266"/>
    <cellStyle name="Normal 2 4 8 2 8 2" xfId="37267"/>
    <cellStyle name="Normal 2 4 8 2 8 3" xfId="37268"/>
    <cellStyle name="Normal 2 4 8 2 8 4" xfId="37269"/>
    <cellStyle name="Normal 2 4 8 2 8 5" xfId="37270"/>
    <cellStyle name="Normal 2 4 8 2 9" xfId="37271"/>
    <cellStyle name="Normal 2 4 8 20" xfId="37272"/>
    <cellStyle name="Normal 2 4 8 20 2" xfId="37273"/>
    <cellStyle name="Normal 2 4 8 20 3" xfId="37274"/>
    <cellStyle name="Normal 2 4 8 20 4" xfId="37275"/>
    <cellStyle name="Normal 2 4 8 20 5" xfId="37276"/>
    <cellStyle name="Normal 2 4 8 21" xfId="37277"/>
    <cellStyle name="Normal 2 4 8 21 2" xfId="37278"/>
    <cellStyle name="Normal 2 4 8 21 3" xfId="37279"/>
    <cellStyle name="Normal 2 4 8 21 4" xfId="37280"/>
    <cellStyle name="Normal 2 4 8 21 5" xfId="37281"/>
    <cellStyle name="Normal 2 4 8 22" xfId="37282"/>
    <cellStyle name="Normal 2 4 8 22 2" xfId="37283"/>
    <cellStyle name="Normal 2 4 8 22 3" xfId="37284"/>
    <cellStyle name="Normal 2 4 8 22 4" xfId="37285"/>
    <cellStyle name="Normal 2 4 8 22 5" xfId="37286"/>
    <cellStyle name="Normal 2 4 8 23" xfId="37287"/>
    <cellStyle name="Normal 2 4 8 23 2" xfId="37288"/>
    <cellStyle name="Normal 2 4 8 23 3" xfId="37289"/>
    <cellStyle name="Normal 2 4 8 23 4" xfId="37290"/>
    <cellStyle name="Normal 2 4 8 23 5" xfId="37291"/>
    <cellStyle name="Normal 2 4 8 24" xfId="37292"/>
    <cellStyle name="Normal 2 4 8 25" xfId="37293"/>
    <cellStyle name="Normal 2 4 8 26" xfId="37294"/>
    <cellStyle name="Normal 2 4 8 27" xfId="37295"/>
    <cellStyle name="Normal 2 4 8 28" xfId="37296"/>
    <cellStyle name="Normal 2 4 8 29" xfId="37297"/>
    <cellStyle name="Normal 2 4 8 3" xfId="37298"/>
    <cellStyle name="Normal 2 4 8 3 10" xfId="37299"/>
    <cellStyle name="Normal 2 4 8 3 11" xfId="37300"/>
    <cellStyle name="Normal 2 4 8 3 12" xfId="37301"/>
    <cellStyle name="Normal 2 4 8 3 13" xfId="37302"/>
    <cellStyle name="Normal 2 4 8 3 14" xfId="37303"/>
    <cellStyle name="Normal 2 4 8 3 2" xfId="37304"/>
    <cellStyle name="Normal 2 4 8 3 2 2" xfId="37305"/>
    <cellStyle name="Normal 2 4 8 3 2 3" xfId="37306"/>
    <cellStyle name="Normal 2 4 8 3 2 4" xfId="37307"/>
    <cellStyle name="Normal 2 4 8 3 2 5" xfId="37308"/>
    <cellStyle name="Normal 2 4 8 3 3" xfId="37309"/>
    <cellStyle name="Normal 2 4 8 3 3 2" xfId="37310"/>
    <cellStyle name="Normal 2 4 8 3 3 3" xfId="37311"/>
    <cellStyle name="Normal 2 4 8 3 3 4" xfId="37312"/>
    <cellStyle name="Normal 2 4 8 3 3 5" xfId="37313"/>
    <cellStyle name="Normal 2 4 8 3 4" xfId="37314"/>
    <cellStyle name="Normal 2 4 8 3 4 2" xfId="37315"/>
    <cellStyle name="Normal 2 4 8 3 4 3" xfId="37316"/>
    <cellStyle name="Normal 2 4 8 3 4 4" xfId="37317"/>
    <cellStyle name="Normal 2 4 8 3 4 5" xfId="37318"/>
    <cellStyle name="Normal 2 4 8 3 5" xfId="37319"/>
    <cellStyle name="Normal 2 4 8 3 5 2" xfId="37320"/>
    <cellStyle name="Normal 2 4 8 3 5 3" xfId="37321"/>
    <cellStyle name="Normal 2 4 8 3 5 4" xfId="37322"/>
    <cellStyle name="Normal 2 4 8 3 5 5" xfId="37323"/>
    <cellStyle name="Normal 2 4 8 3 6" xfId="37324"/>
    <cellStyle name="Normal 2 4 8 3 6 2" xfId="37325"/>
    <cellStyle name="Normal 2 4 8 3 6 3" xfId="37326"/>
    <cellStyle name="Normal 2 4 8 3 6 4" xfId="37327"/>
    <cellStyle name="Normal 2 4 8 3 6 5" xfId="37328"/>
    <cellStyle name="Normal 2 4 8 3 7" xfId="37329"/>
    <cellStyle name="Normal 2 4 8 3 7 2" xfId="37330"/>
    <cellStyle name="Normal 2 4 8 3 7 3" xfId="37331"/>
    <cellStyle name="Normal 2 4 8 3 7 4" xfId="37332"/>
    <cellStyle name="Normal 2 4 8 3 7 5" xfId="37333"/>
    <cellStyle name="Normal 2 4 8 3 8" xfId="37334"/>
    <cellStyle name="Normal 2 4 8 3 8 2" xfId="37335"/>
    <cellStyle name="Normal 2 4 8 3 8 3" xfId="37336"/>
    <cellStyle name="Normal 2 4 8 3 8 4" xfId="37337"/>
    <cellStyle name="Normal 2 4 8 3 8 5" xfId="37338"/>
    <cellStyle name="Normal 2 4 8 3 9" xfId="37339"/>
    <cellStyle name="Normal 2 4 8 4" xfId="37340"/>
    <cellStyle name="Normal 2 4 8 4 10" xfId="37341"/>
    <cellStyle name="Normal 2 4 8 4 11" xfId="37342"/>
    <cellStyle name="Normal 2 4 8 4 12" xfId="37343"/>
    <cellStyle name="Normal 2 4 8 4 13" xfId="37344"/>
    <cellStyle name="Normal 2 4 8 4 14" xfId="37345"/>
    <cellStyle name="Normal 2 4 8 4 2" xfId="37346"/>
    <cellStyle name="Normal 2 4 8 4 2 2" xfId="37347"/>
    <cellStyle name="Normal 2 4 8 4 2 3" xfId="37348"/>
    <cellStyle name="Normal 2 4 8 4 2 4" xfId="37349"/>
    <cellStyle name="Normal 2 4 8 4 2 5" xfId="37350"/>
    <cellStyle name="Normal 2 4 8 4 3" xfId="37351"/>
    <cellStyle name="Normal 2 4 8 4 3 2" xfId="37352"/>
    <cellStyle name="Normal 2 4 8 4 3 3" xfId="37353"/>
    <cellStyle name="Normal 2 4 8 4 3 4" xfId="37354"/>
    <cellStyle name="Normal 2 4 8 4 3 5" xfId="37355"/>
    <cellStyle name="Normal 2 4 8 4 4" xfId="37356"/>
    <cellStyle name="Normal 2 4 8 4 4 2" xfId="37357"/>
    <cellStyle name="Normal 2 4 8 4 4 3" xfId="37358"/>
    <cellStyle name="Normal 2 4 8 4 4 4" xfId="37359"/>
    <cellStyle name="Normal 2 4 8 4 4 5" xfId="37360"/>
    <cellStyle name="Normal 2 4 8 4 5" xfId="37361"/>
    <cellStyle name="Normal 2 4 8 4 5 2" xfId="37362"/>
    <cellStyle name="Normal 2 4 8 4 5 3" xfId="37363"/>
    <cellStyle name="Normal 2 4 8 4 5 4" xfId="37364"/>
    <cellStyle name="Normal 2 4 8 4 5 5" xfId="37365"/>
    <cellStyle name="Normal 2 4 8 4 6" xfId="37366"/>
    <cellStyle name="Normal 2 4 8 4 6 2" xfId="37367"/>
    <cellStyle name="Normal 2 4 8 4 6 3" xfId="37368"/>
    <cellStyle name="Normal 2 4 8 4 6 4" xfId="37369"/>
    <cellStyle name="Normal 2 4 8 4 6 5" xfId="37370"/>
    <cellStyle name="Normal 2 4 8 4 7" xfId="37371"/>
    <cellStyle name="Normal 2 4 8 4 7 2" xfId="37372"/>
    <cellStyle name="Normal 2 4 8 4 7 3" xfId="37373"/>
    <cellStyle name="Normal 2 4 8 4 7 4" xfId="37374"/>
    <cellStyle name="Normal 2 4 8 4 7 5" xfId="37375"/>
    <cellStyle name="Normal 2 4 8 4 8" xfId="37376"/>
    <cellStyle name="Normal 2 4 8 4 8 2" xfId="37377"/>
    <cellStyle name="Normal 2 4 8 4 8 3" xfId="37378"/>
    <cellStyle name="Normal 2 4 8 4 8 4" xfId="37379"/>
    <cellStyle name="Normal 2 4 8 4 8 5" xfId="37380"/>
    <cellStyle name="Normal 2 4 8 4 9" xfId="37381"/>
    <cellStyle name="Normal 2 4 8 5" xfId="37382"/>
    <cellStyle name="Normal 2 4 8 5 10" xfId="37383"/>
    <cellStyle name="Normal 2 4 8 5 11" xfId="37384"/>
    <cellStyle name="Normal 2 4 8 5 12" xfId="37385"/>
    <cellStyle name="Normal 2 4 8 5 13" xfId="37386"/>
    <cellStyle name="Normal 2 4 8 5 14" xfId="37387"/>
    <cellStyle name="Normal 2 4 8 5 2" xfId="37388"/>
    <cellStyle name="Normal 2 4 8 5 2 2" xfId="37389"/>
    <cellStyle name="Normal 2 4 8 5 2 3" xfId="37390"/>
    <cellStyle name="Normal 2 4 8 5 2 4" xfId="37391"/>
    <cellStyle name="Normal 2 4 8 5 2 5" xfId="37392"/>
    <cellStyle name="Normal 2 4 8 5 3" xfId="37393"/>
    <cellStyle name="Normal 2 4 8 5 3 2" xfId="37394"/>
    <cellStyle name="Normal 2 4 8 5 3 3" xfId="37395"/>
    <cellStyle name="Normal 2 4 8 5 3 4" xfId="37396"/>
    <cellStyle name="Normal 2 4 8 5 3 5" xfId="37397"/>
    <cellStyle name="Normal 2 4 8 5 4" xfId="37398"/>
    <cellStyle name="Normal 2 4 8 5 4 2" xfId="37399"/>
    <cellStyle name="Normal 2 4 8 5 4 3" xfId="37400"/>
    <cellStyle name="Normal 2 4 8 5 4 4" xfId="37401"/>
    <cellStyle name="Normal 2 4 8 5 4 5" xfId="37402"/>
    <cellStyle name="Normal 2 4 8 5 5" xfId="37403"/>
    <cellStyle name="Normal 2 4 8 5 5 2" xfId="37404"/>
    <cellStyle name="Normal 2 4 8 5 5 3" xfId="37405"/>
    <cellStyle name="Normal 2 4 8 5 5 4" xfId="37406"/>
    <cellStyle name="Normal 2 4 8 5 5 5" xfId="37407"/>
    <cellStyle name="Normal 2 4 8 5 6" xfId="37408"/>
    <cellStyle name="Normal 2 4 8 5 6 2" xfId="37409"/>
    <cellStyle name="Normal 2 4 8 5 6 3" xfId="37410"/>
    <cellStyle name="Normal 2 4 8 5 6 4" xfId="37411"/>
    <cellStyle name="Normal 2 4 8 5 6 5" xfId="37412"/>
    <cellStyle name="Normal 2 4 8 5 7" xfId="37413"/>
    <cellStyle name="Normal 2 4 8 5 7 2" xfId="37414"/>
    <cellStyle name="Normal 2 4 8 5 7 3" xfId="37415"/>
    <cellStyle name="Normal 2 4 8 5 7 4" xfId="37416"/>
    <cellStyle name="Normal 2 4 8 5 7 5" xfId="37417"/>
    <cellStyle name="Normal 2 4 8 5 8" xfId="37418"/>
    <cellStyle name="Normal 2 4 8 5 8 2" xfId="37419"/>
    <cellStyle name="Normal 2 4 8 5 8 3" xfId="37420"/>
    <cellStyle name="Normal 2 4 8 5 8 4" xfId="37421"/>
    <cellStyle name="Normal 2 4 8 5 8 5" xfId="37422"/>
    <cellStyle name="Normal 2 4 8 5 9" xfId="37423"/>
    <cellStyle name="Normal 2 4 8 6" xfId="37424"/>
    <cellStyle name="Normal 2 4 8 6 10" xfId="37425"/>
    <cellStyle name="Normal 2 4 8 6 11" xfId="37426"/>
    <cellStyle name="Normal 2 4 8 6 12" xfId="37427"/>
    <cellStyle name="Normal 2 4 8 6 13" xfId="37428"/>
    <cellStyle name="Normal 2 4 8 6 14" xfId="37429"/>
    <cellStyle name="Normal 2 4 8 6 2" xfId="37430"/>
    <cellStyle name="Normal 2 4 8 6 2 2" xfId="37431"/>
    <cellStyle name="Normal 2 4 8 6 2 3" xfId="37432"/>
    <cellStyle name="Normal 2 4 8 6 2 4" xfId="37433"/>
    <cellStyle name="Normal 2 4 8 6 2 5" xfId="37434"/>
    <cellStyle name="Normal 2 4 8 6 3" xfId="37435"/>
    <cellStyle name="Normal 2 4 8 6 3 2" xfId="37436"/>
    <cellStyle name="Normal 2 4 8 6 3 3" xfId="37437"/>
    <cellStyle name="Normal 2 4 8 6 3 4" xfId="37438"/>
    <cellStyle name="Normal 2 4 8 6 3 5" xfId="37439"/>
    <cellStyle name="Normal 2 4 8 6 4" xfId="37440"/>
    <cellStyle name="Normal 2 4 8 6 4 2" xfId="37441"/>
    <cellStyle name="Normal 2 4 8 6 4 3" xfId="37442"/>
    <cellStyle name="Normal 2 4 8 6 4 4" xfId="37443"/>
    <cellStyle name="Normal 2 4 8 6 4 5" xfId="37444"/>
    <cellStyle name="Normal 2 4 8 6 5" xfId="37445"/>
    <cellStyle name="Normal 2 4 8 6 5 2" xfId="37446"/>
    <cellStyle name="Normal 2 4 8 6 5 3" xfId="37447"/>
    <cellStyle name="Normal 2 4 8 6 5 4" xfId="37448"/>
    <cellStyle name="Normal 2 4 8 6 5 5" xfId="37449"/>
    <cellStyle name="Normal 2 4 8 6 6" xfId="37450"/>
    <cellStyle name="Normal 2 4 8 6 6 2" xfId="37451"/>
    <cellStyle name="Normal 2 4 8 6 6 3" xfId="37452"/>
    <cellStyle name="Normal 2 4 8 6 6 4" xfId="37453"/>
    <cellStyle name="Normal 2 4 8 6 6 5" xfId="37454"/>
    <cellStyle name="Normal 2 4 8 6 7" xfId="37455"/>
    <cellStyle name="Normal 2 4 8 6 7 2" xfId="37456"/>
    <cellStyle name="Normal 2 4 8 6 7 3" xfId="37457"/>
    <cellStyle name="Normal 2 4 8 6 7 4" xfId="37458"/>
    <cellStyle name="Normal 2 4 8 6 7 5" xfId="37459"/>
    <cellStyle name="Normal 2 4 8 6 8" xfId="37460"/>
    <cellStyle name="Normal 2 4 8 6 8 2" xfId="37461"/>
    <cellStyle name="Normal 2 4 8 6 8 3" xfId="37462"/>
    <cellStyle name="Normal 2 4 8 6 8 4" xfId="37463"/>
    <cellStyle name="Normal 2 4 8 6 8 5" xfId="37464"/>
    <cellStyle name="Normal 2 4 8 6 9" xfId="37465"/>
    <cellStyle name="Normal 2 4 8 7" xfId="37466"/>
    <cellStyle name="Normal 2 4 8 7 10" xfId="37467"/>
    <cellStyle name="Normal 2 4 8 7 11" xfId="37468"/>
    <cellStyle name="Normal 2 4 8 7 12" xfId="37469"/>
    <cellStyle name="Normal 2 4 8 7 13" xfId="37470"/>
    <cellStyle name="Normal 2 4 8 7 14" xfId="37471"/>
    <cellStyle name="Normal 2 4 8 7 2" xfId="37472"/>
    <cellStyle name="Normal 2 4 8 7 2 2" xfId="37473"/>
    <cellStyle name="Normal 2 4 8 7 2 3" xfId="37474"/>
    <cellStyle name="Normal 2 4 8 7 2 4" xfId="37475"/>
    <cellStyle name="Normal 2 4 8 7 2 5" xfId="37476"/>
    <cellStyle name="Normal 2 4 8 7 3" xfId="37477"/>
    <cellStyle name="Normal 2 4 8 7 3 2" xfId="37478"/>
    <cellStyle name="Normal 2 4 8 7 3 3" xfId="37479"/>
    <cellStyle name="Normal 2 4 8 7 3 4" xfId="37480"/>
    <cellStyle name="Normal 2 4 8 7 3 5" xfId="37481"/>
    <cellStyle name="Normal 2 4 8 7 4" xfId="37482"/>
    <cellStyle name="Normal 2 4 8 7 4 2" xfId="37483"/>
    <cellStyle name="Normal 2 4 8 7 4 3" xfId="37484"/>
    <cellStyle name="Normal 2 4 8 7 4 4" xfId="37485"/>
    <cellStyle name="Normal 2 4 8 7 4 5" xfId="37486"/>
    <cellStyle name="Normal 2 4 8 7 5" xfId="37487"/>
    <cellStyle name="Normal 2 4 8 7 5 2" xfId="37488"/>
    <cellStyle name="Normal 2 4 8 7 5 3" xfId="37489"/>
    <cellStyle name="Normal 2 4 8 7 5 4" xfId="37490"/>
    <cellStyle name="Normal 2 4 8 7 5 5" xfId="37491"/>
    <cellStyle name="Normal 2 4 8 7 6" xfId="37492"/>
    <cellStyle name="Normal 2 4 8 7 6 2" xfId="37493"/>
    <cellStyle name="Normal 2 4 8 7 6 3" xfId="37494"/>
    <cellStyle name="Normal 2 4 8 7 6 4" xfId="37495"/>
    <cellStyle name="Normal 2 4 8 7 6 5" xfId="37496"/>
    <cellStyle name="Normal 2 4 8 7 7" xfId="37497"/>
    <cellStyle name="Normal 2 4 8 7 7 2" xfId="37498"/>
    <cellStyle name="Normal 2 4 8 7 7 3" xfId="37499"/>
    <cellStyle name="Normal 2 4 8 7 7 4" xfId="37500"/>
    <cellStyle name="Normal 2 4 8 7 7 5" xfId="37501"/>
    <cellStyle name="Normal 2 4 8 7 8" xfId="37502"/>
    <cellStyle name="Normal 2 4 8 7 8 2" xfId="37503"/>
    <cellStyle name="Normal 2 4 8 7 8 3" xfId="37504"/>
    <cellStyle name="Normal 2 4 8 7 8 4" xfId="37505"/>
    <cellStyle name="Normal 2 4 8 7 8 5" xfId="37506"/>
    <cellStyle name="Normal 2 4 8 7 9" xfId="37507"/>
    <cellStyle name="Normal 2 4 8 8" xfId="37508"/>
    <cellStyle name="Normal 2 4 8 8 10" xfId="37509"/>
    <cellStyle name="Normal 2 4 8 8 11" xfId="37510"/>
    <cellStyle name="Normal 2 4 8 8 12" xfId="37511"/>
    <cellStyle name="Normal 2 4 8 8 13" xfId="37512"/>
    <cellStyle name="Normal 2 4 8 8 14" xfId="37513"/>
    <cellStyle name="Normal 2 4 8 8 2" xfId="37514"/>
    <cellStyle name="Normal 2 4 8 8 2 2" xfId="37515"/>
    <cellStyle name="Normal 2 4 8 8 2 3" xfId="37516"/>
    <cellStyle name="Normal 2 4 8 8 2 4" xfId="37517"/>
    <cellStyle name="Normal 2 4 8 8 2 5" xfId="37518"/>
    <cellStyle name="Normal 2 4 8 8 3" xfId="37519"/>
    <cellStyle name="Normal 2 4 8 8 3 2" xfId="37520"/>
    <cellStyle name="Normal 2 4 8 8 3 3" xfId="37521"/>
    <cellStyle name="Normal 2 4 8 8 3 4" xfId="37522"/>
    <cellStyle name="Normal 2 4 8 8 3 5" xfId="37523"/>
    <cellStyle name="Normal 2 4 8 8 4" xfId="37524"/>
    <cellStyle name="Normal 2 4 8 8 4 2" xfId="37525"/>
    <cellStyle name="Normal 2 4 8 8 4 3" xfId="37526"/>
    <cellStyle name="Normal 2 4 8 8 4 4" xfId="37527"/>
    <cellStyle name="Normal 2 4 8 8 4 5" xfId="37528"/>
    <cellStyle name="Normal 2 4 8 8 5" xfId="37529"/>
    <cellStyle name="Normal 2 4 8 8 5 2" xfId="37530"/>
    <cellStyle name="Normal 2 4 8 8 5 3" xfId="37531"/>
    <cellStyle name="Normal 2 4 8 8 5 4" xfId="37532"/>
    <cellStyle name="Normal 2 4 8 8 5 5" xfId="37533"/>
    <cellStyle name="Normal 2 4 8 8 6" xfId="37534"/>
    <cellStyle name="Normal 2 4 8 8 6 2" xfId="37535"/>
    <cellStyle name="Normal 2 4 8 8 6 3" xfId="37536"/>
    <cellStyle name="Normal 2 4 8 8 6 4" xfId="37537"/>
    <cellStyle name="Normal 2 4 8 8 6 5" xfId="37538"/>
    <cellStyle name="Normal 2 4 8 8 7" xfId="37539"/>
    <cellStyle name="Normal 2 4 8 8 7 2" xfId="37540"/>
    <cellStyle name="Normal 2 4 8 8 7 3" xfId="37541"/>
    <cellStyle name="Normal 2 4 8 8 7 4" xfId="37542"/>
    <cellStyle name="Normal 2 4 8 8 7 5" xfId="37543"/>
    <cellStyle name="Normal 2 4 8 8 8" xfId="37544"/>
    <cellStyle name="Normal 2 4 8 8 8 2" xfId="37545"/>
    <cellStyle name="Normal 2 4 8 8 8 3" xfId="37546"/>
    <cellStyle name="Normal 2 4 8 8 8 4" xfId="37547"/>
    <cellStyle name="Normal 2 4 8 8 8 5" xfId="37548"/>
    <cellStyle name="Normal 2 4 8 8 9" xfId="37549"/>
    <cellStyle name="Normal 2 4 8 9" xfId="37550"/>
    <cellStyle name="Normal 2 4 8 9 10" xfId="37551"/>
    <cellStyle name="Normal 2 4 8 9 11" xfId="37552"/>
    <cellStyle name="Normal 2 4 8 9 12" xfId="37553"/>
    <cellStyle name="Normal 2 4 8 9 13" xfId="37554"/>
    <cellStyle name="Normal 2 4 8 9 14" xfId="37555"/>
    <cellStyle name="Normal 2 4 8 9 2" xfId="37556"/>
    <cellStyle name="Normal 2 4 8 9 2 2" xfId="37557"/>
    <cellStyle name="Normal 2 4 8 9 2 3" xfId="37558"/>
    <cellStyle name="Normal 2 4 8 9 2 4" xfId="37559"/>
    <cellStyle name="Normal 2 4 8 9 2 5" xfId="37560"/>
    <cellStyle name="Normal 2 4 8 9 3" xfId="37561"/>
    <cellStyle name="Normal 2 4 8 9 3 2" xfId="37562"/>
    <cellStyle name="Normal 2 4 8 9 3 3" xfId="37563"/>
    <cellStyle name="Normal 2 4 8 9 3 4" xfId="37564"/>
    <cellStyle name="Normal 2 4 8 9 3 5" xfId="37565"/>
    <cellStyle name="Normal 2 4 8 9 4" xfId="37566"/>
    <cellStyle name="Normal 2 4 8 9 4 2" xfId="37567"/>
    <cellStyle name="Normal 2 4 8 9 4 3" xfId="37568"/>
    <cellStyle name="Normal 2 4 8 9 4 4" xfId="37569"/>
    <cellStyle name="Normal 2 4 8 9 4 5" xfId="37570"/>
    <cellStyle name="Normal 2 4 8 9 5" xfId="37571"/>
    <cellStyle name="Normal 2 4 8 9 5 2" xfId="37572"/>
    <cellStyle name="Normal 2 4 8 9 5 3" xfId="37573"/>
    <cellStyle name="Normal 2 4 8 9 5 4" xfId="37574"/>
    <cellStyle name="Normal 2 4 8 9 5 5" xfId="37575"/>
    <cellStyle name="Normal 2 4 8 9 6" xfId="37576"/>
    <cellStyle name="Normal 2 4 8 9 6 2" xfId="37577"/>
    <cellStyle name="Normal 2 4 8 9 6 3" xfId="37578"/>
    <cellStyle name="Normal 2 4 8 9 6 4" xfId="37579"/>
    <cellStyle name="Normal 2 4 8 9 6 5" xfId="37580"/>
    <cellStyle name="Normal 2 4 8 9 7" xfId="37581"/>
    <cellStyle name="Normal 2 4 8 9 7 2" xfId="37582"/>
    <cellStyle name="Normal 2 4 8 9 7 3" xfId="37583"/>
    <cellStyle name="Normal 2 4 8 9 7 4" xfId="37584"/>
    <cellStyle name="Normal 2 4 8 9 7 5" xfId="37585"/>
    <cellStyle name="Normal 2 4 8 9 8" xfId="37586"/>
    <cellStyle name="Normal 2 4 8 9 8 2" xfId="37587"/>
    <cellStyle name="Normal 2 4 8 9 8 3" xfId="37588"/>
    <cellStyle name="Normal 2 4 8 9 8 4" xfId="37589"/>
    <cellStyle name="Normal 2 4 8 9 8 5" xfId="37590"/>
    <cellStyle name="Normal 2 4 8 9 9" xfId="37591"/>
    <cellStyle name="Normal 2 4 9" xfId="37592"/>
    <cellStyle name="Normal 2 4 9 10" xfId="37593"/>
    <cellStyle name="Normal 2 4 9 10 10" xfId="37594"/>
    <cellStyle name="Normal 2 4 9 10 11" xfId="37595"/>
    <cellStyle name="Normal 2 4 9 10 12" xfId="37596"/>
    <cellStyle name="Normal 2 4 9 10 13" xfId="37597"/>
    <cellStyle name="Normal 2 4 9 10 14" xfId="37598"/>
    <cellStyle name="Normal 2 4 9 10 2" xfId="37599"/>
    <cellStyle name="Normal 2 4 9 10 2 2" xfId="37600"/>
    <cellStyle name="Normal 2 4 9 10 2 3" xfId="37601"/>
    <cellStyle name="Normal 2 4 9 10 2 4" xfId="37602"/>
    <cellStyle name="Normal 2 4 9 10 2 5" xfId="37603"/>
    <cellStyle name="Normal 2 4 9 10 3" xfId="37604"/>
    <cellStyle name="Normal 2 4 9 10 3 2" xfId="37605"/>
    <cellStyle name="Normal 2 4 9 10 3 3" xfId="37606"/>
    <cellStyle name="Normal 2 4 9 10 3 4" xfId="37607"/>
    <cellStyle name="Normal 2 4 9 10 3 5" xfId="37608"/>
    <cellStyle name="Normal 2 4 9 10 4" xfId="37609"/>
    <cellStyle name="Normal 2 4 9 10 4 2" xfId="37610"/>
    <cellStyle name="Normal 2 4 9 10 4 3" xfId="37611"/>
    <cellStyle name="Normal 2 4 9 10 4 4" xfId="37612"/>
    <cellStyle name="Normal 2 4 9 10 4 5" xfId="37613"/>
    <cellStyle name="Normal 2 4 9 10 5" xfId="37614"/>
    <cellStyle name="Normal 2 4 9 10 5 2" xfId="37615"/>
    <cellStyle name="Normal 2 4 9 10 5 3" xfId="37616"/>
    <cellStyle name="Normal 2 4 9 10 5 4" xfId="37617"/>
    <cellStyle name="Normal 2 4 9 10 5 5" xfId="37618"/>
    <cellStyle name="Normal 2 4 9 10 6" xfId="37619"/>
    <cellStyle name="Normal 2 4 9 10 6 2" xfId="37620"/>
    <cellStyle name="Normal 2 4 9 10 6 3" xfId="37621"/>
    <cellStyle name="Normal 2 4 9 10 6 4" xfId="37622"/>
    <cellStyle name="Normal 2 4 9 10 6 5" xfId="37623"/>
    <cellStyle name="Normal 2 4 9 10 7" xfId="37624"/>
    <cellStyle name="Normal 2 4 9 10 7 2" xfId="37625"/>
    <cellStyle name="Normal 2 4 9 10 7 3" xfId="37626"/>
    <cellStyle name="Normal 2 4 9 10 7 4" xfId="37627"/>
    <cellStyle name="Normal 2 4 9 10 7 5" xfId="37628"/>
    <cellStyle name="Normal 2 4 9 10 8" xfId="37629"/>
    <cellStyle name="Normal 2 4 9 10 8 2" xfId="37630"/>
    <cellStyle name="Normal 2 4 9 10 8 3" xfId="37631"/>
    <cellStyle name="Normal 2 4 9 10 8 4" xfId="37632"/>
    <cellStyle name="Normal 2 4 9 10 8 5" xfId="37633"/>
    <cellStyle name="Normal 2 4 9 10 9" xfId="37634"/>
    <cellStyle name="Normal 2 4 9 11" xfId="37635"/>
    <cellStyle name="Normal 2 4 9 11 10" xfId="37636"/>
    <cellStyle name="Normal 2 4 9 11 11" xfId="37637"/>
    <cellStyle name="Normal 2 4 9 11 12" xfId="37638"/>
    <cellStyle name="Normal 2 4 9 11 13" xfId="37639"/>
    <cellStyle name="Normal 2 4 9 11 14" xfId="37640"/>
    <cellStyle name="Normal 2 4 9 11 2" xfId="37641"/>
    <cellStyle name="Normal 2 4 9 11 2 2" xfId="37642"/>
    <cellStyle name="Normal 2 4 9 11 2 3" xfId="37643"/>
    <cellStyle name="Normal 2 4 9 11 2 4" xfId="37644"/>
    <cellStyle name="Normal 2 4 9 11 2 5" xfId="37645"/>
    <cellStyle name="Normal 2 4 9 11 3" xfId="37646"/>
    <cellStyle name="Normal 2 4 9 11 3 2" xfId="37647"/>
    <cellStyle name="Normal 2 4 9 11 3 3" xfId="37648"/>
    <cellStyle name="Normal 2 4 9 11 3 4" xfId="37649"/>
    <cellStyle name="Normal 2 4 9 11 3 5" xfId="37650"/>
    <cellStyle name="Normal 2 4 9 11 4" xfId="37651"/>
    <cellStyle name="Normal 2 4 9 11 4 2" xfId="37652"/>
    <cellStyle name="Normal 2 4 9 11 4 3" xfId="37653"/>
    <cellStyle name="Normal 2 4 9 11 4 4" xfId="37654"/>
    <cellStyle name="Normal 2 4 9 11 4 5" xfId="37655"/>
    <cellStyle name="Normal 2 4 9 11 5" xfId="37656"/>
    <cellStyle name="Normal 2 4 9 11 5 2" xfId="37657"/>
    <cellStyle name="Normal 2 4 9 11 5 3" xfId="37658"/>
    <cellStyle name="Normal 2 4 9 11 5 4" xfId="37659"/>
    <cellStyle name="Normal 2 4 9 11 5 5" xfId="37660"/>
    <cellStyle name="Normal 2 4 9 11 6" xfId="37661"/>
    <cellStyle name="Normal 2 4 9 11 6 2" xfId="37662"/>
    <cellStyle name="Normal 2 4 9 11 6 3" xfId="37663"/>
    <cellStyle name="Normal 2 4 9 11 6 4" xfId="37664"/>
    <cellStyle name="Normal 2 4 9 11 6 5" xfId="37665"/>
    <cellStyle name="Normal 2 4 9 11 7" xfId="37666"/>
    <cellStyle name="Normal 2 4 9 11 7 2" xfId="37667"/>
    <cellStyle name="Normal 2 4 9 11 7 3" xfId="37668"/>
    <cellStyle name="Normal 2 4 9 11 7 4" xfId="37669"/>
    <cellStyle name="Normal 2 4 9 11 7 5" xfId="37670"/>
    <cellStyle name="Normal 2 4 9 11 8" xfId="37671"/>
    <cellStyle name="Normal 2 4 9 11 8 2" xfId="37672"/>
    <cellStyle name="Normal 2 4 9 11 8 3" xfId="37673"/>
    <cellStyle name="Normal 2 4 9 11 8 4" xfId="37674"/>
    <cellStyle name="Normal 2 4 9 11 8 5" xfId="37675"/>
    <cellStyle name="Normal 2 4 9 11 9" xfId="37676"/>
    <cellStyle name="Normal 2 4 9 12" xfId="37677"/>
    <cellStyle name="Normal 2 4 9 12 10" xfId="37678"/>
    <cellStyle name="Normal 2 4 9 12 11" xfId="37679"/>
    <cellStyle name="Normal 2 4 9 12 12" xfId="37680"/>
    <cellStyle name="Normal 2 4 9 12 13" xfId="37681"/>
    <cellStyle name="Normal 2 4 9 12 14" xfId="37682"/>
    <cellStyle name="Normal 2 4 9 12 2" xfId="37683"/>
    <cellStyle name="Normal 2 4 9 12 2 2" xfId="37684"/>
    <cellStyle name="Normal 2 4 9 12 2 3" xfId="37685"/>
    <cellStyle name="Normal 2 4 9 12 2 4" xfId="37686"/>
    <cellStyle name="Normal 2 4 9 12 2 5" xfId="37687"/>
    <cellStyle name="Normal 2 4 9 12 3" xfId="37688"/>
    <cellStyle name="Normal 2 4 9 12 3 2" xfId="37689"/>
    <cellStyle name="Normal 2 4 9 12 3 3" xfId="37690"/>
    <cellStyle name="Normal 2 4 9 12 3 4" xfId="37691"/>
    <cellStyle name="Normal 2 4 9 12 3 5" xfId="37692"/>
    <cellStyle name="Normal 2 4 9 12 4" xfId="37693"/>
    <cellStyle name="Normal 2 4 9 12 4 2" xfId="37694"/>
    <cellStyle name="Normal 2 4 9 12 4 3" xfId="37695"/>
    <cellStyle name="Normal 2 4 9 12 4 4" xfId="37696"/>
    <cellStyle name="Normal 2 4 9 12 4 5" xfId="37697"/>
    <cellStyle name="Normal 2 4 9 12 5" xfId="37698"/>
    <cellStyle name="Normal 2 4 9 12 5 2" xfId="37699"/>
    <cellStyle name="Normal 2 4 9 12 5 3" xfId="37700"/>
    <cellStyle name="Normal 2 4 9 12 5 4" xfId="37701"/>
    <cellStyle name="Normal 2 4 9 12 5 5" xfId="37702"/>
    <cellStyle name="Normal 2 4 9 12 6" xfId="37703"/>
    <cellStyle name="Normal 2 4 9 12 6 2" xfId="37704"/>
    <cellStyle name="Normal 2 4 9 12 6 3" xfId="37705"/>
    <cellStyle name="Normal 2 4 9 12 6 4" xfId="37706"/>
    <cellStyle name="Normal 2 4 9 12 6 5" xfId="37707"/>
    <cellStyle name="Normal 2 4 9 12 7" xfId="37708"/>
    <cellStyle name="Normal 2 4 9 12 7 2" xfId="37709"/>
    <cellStyle name="Normal 2 4 9 12 7 3" xfId="37710"/>
    <cellStyle name="Normal 2 4 9 12 7 4" xfId="37711"/>
    <cellStyle name="Normal 2 4 9 12 7 5" xfId="37712"/>
    <cellStyle name="Normal 2 4 9 12 8" xfId="37713"/>
    <cellStyle name="Normal 2 4 9 12 8 2" xfId="37714"/>
    <cellStyle name="Normal 2 4 9 12 8 3" xfId="37715"/>
    <cellStyle name="Normal 2 4 9 12 8 4" xfId="37716"/>
    <cellStyle name="Normal 2 4 9 12 8 5" xfId="37717"/>
    <cellStyle name="Normal 2 4 9 12 9" xfId="37718"/>
    <cellStyle name="Normal 2 4 9 13" xfId="37719"/>
    <cellStyle name="Normal 2 4 9 13 10" xfId="37720"/>
    <cellStyle name="Normal 2 4 9 13 11" xfId="37721"/>
    <cellStyle name="Normal 2 4 9 13 12" xfId="37722"/>
    <cellStyle name="Normal 2 4 9 13 13" xfId="37723"/>
    <cellStyle name="Normal 2 4 9 13 14" xfId="37724"/>
    <cellStyle name="Normal 2 4 9 13 2" xfId="37725"/>
    <cellStyle name="Normal 2 4 9 13 2 2" xfId="37726"/>
    <cellStyle name="Normal 2 4 9 13 2 3" xfId="37727"/>
    <cellStyle name="Normal 2 4 9 13 2 4" xfId="37728"/>
    <cellStyle name="Normal 2 4 9 13 2 5" xfId="37729"/>
    <cellStyle name="Normal 2 4 9 13 3" xfId="37730"/>
    <cellStyle name="Normal 2 4 9 13 3 2" xfId="37731"/>
    <cellStyle name="Normal 2 4 9 13 3 3" xfId="37732"/>
    <cellStyle name="Normal 2 4 9 13 3 4" xfId="37733"/>
    <cellStyle name="Normal 2 4 9 13 3 5" xfId="37734"/>
    <cellStyle name="Normal 2 4 9 13 4" xfId="37735"/>
    <cellStyle name="Normal 2 4 9 13 4 2" xfId="37736"/>
    <cellStyle name="Normal 2 4 9 13 4 3" xfId="37737"/>
    <cellStyle name="Normal 2 4 9 13 4 4" xfId="37738"/>
    <cellStyle name="Normal 2 4 9 13 4 5" xfId="37739"/>
    <cellStyle name="Normal 2 4 9 13 5" xfId="37740"/>
    <cellStyle name="Normal 2 4 9 13 5 2" xfId="37741"/>
    <cellStyle name="Normal 2 4 9 13 5 3" xfId="37742"/>
    <cellStyle name="Normal 2 4 9 13 5 4" xfId="37743"/>
    <cellStyle name="Normal 2 4 9 13 5 5" xfId="37744"/>
    <cellStyle name="Normal 2 4 9 13 6" xfId="37745"/>
    <cellStyle name="Normal 2 4 9 13 6 2" xfId="37746"/>
    <cellStyle name="Normal 2 4 9 13 6 3" xfId="37747"/>
    <cellStyle name="Normal 2 4 9 13 6 4" xfId="37748"/>
    <cellStyle name="Normal 2 4 9 13 6 5" xfId="37749"/>
    <cellStyle name="Normal 2 4 9 13 7" xfId="37750"/>
    <cellStyle name="Normal 2 4 9 13 7 2" xfId="37751"/>
    <cellStyle name="Normal 2 4 9 13 7 3" xfId="37752"/>
    <cellStyle name="Normal 2 4 9 13 7 4" xfId="37753"/>
    <cellStyle name="Normal 2 4 9 13 7 5" xfId="37754"/>
    <cellStyle name="Normal 2 4 9 13 8" xfId="37755"/>
    <cellStyle name="Normal 2 4 9 13 8 2" xfId="37756"/>
    <cellStyle name="Normal 2 4 9 13 8 3" xfId="37757"/>
    <cellStyle name="Normal 2 4 9 13 8 4" xfId="37758"/>
    <cellStyle name="Normal 2 4 9 13 8 5" xfId="37759"/>
    <cellStyle name="Normal 2 4 9 13 9" xfId="37760"/>
    <cellStyle name="Normal 2 4 9 14" xfId="37761"/>
    <cellStyle name="Normal 2 4 9 14 10" xfId="37762"/>
    <cellStyle name="Normal 2 4 9 14 11" xfId="37763"/>
    <cellStyle name="Normal 2 4 9 14 12" xfId="37764"/>
    <cellStyle name="Normal 2 4 9 14 13" xfId="37765"/>
    <cellStyle name="Normal 2 4 9 14 14" xfId="37766"/>
    <cellStyle name="Normal 2 4 9 14 2" xfId="37767"/>
    <cellStyle name="Normal 2 4 9 14 2 2" xfId="37768"/>
    <cellStyle name="Normal 2 4 9 14 2 3" xfId="37769"/>
    <cellStyle name="Normal 2 4 9 14 2 4" xfId="37770"/>
    <cellStyle name="Normal 2 4 9 14 2 5" xfId="37771"/>
    <cellStyle name="Normal 2 4 9 14 3" xfId="37772"/>
    <cellStyle name="Normal 2 4 9 14 3 2" xfId="37773"/>
    <cellStyle name="Normal 2 4 9 14 3 3" xfId="37774"/>
    <cellStyle name="Normal 2 4 9 14 3 4" xfId="37775"/>
    <cellStyle name="Normal 2 4 9 14 3 5" xfId="37776"/>
    <cellStyle name="Normal 2 4 9 14 4" xfId="37777"/>
    <cellStyle name="Normal 2 4 9 14 4 2" xfId="37778"/>
    <cellStyle name="Normal 2 4 9 14 4 3" xfId="37779"/>
    <cellStyle name="Normal 2 4 9 14 4 4" xfId="37780"/>
    <cellStyle name="Normal 2 4 9 14 4 5" xfId="37781"/>
    <cellStyle name="Normal 2 4 9 14 5" xfId="37782"/>
    <cellStyle name="Normal 2 4 9 14 5 2" xfId="37783"/>
    <cellStyle name="Normal 2 4 9 14 5 3" xfId="37784"/>
    <cellStyle name="Normal 2 4 9 14 5 4" xfId="37785"/>
    <cellStyle name="Normal 2 4 9 14 5 5" xfId="37786"/>
    <cellStyle name="Normal 2 4 9 14 6" xfId="37787"/>
    <cellStyle name="Normal 2 4 9 14 6 2" xfId="37788"/>
    <cellStyle name="Normal 2 4 9 14 6 3" xfId="37789"/>
    <cellStyle name="Normal 2 4 9 14 6 4" xfId="37790"/>
    <cellStyle name="Normal 2 4 9 14 6 5" xfId="37791"/>
    <cellStyle name="Normal 2 4 9 14 7" xfId="37792"/>
    <cellStyle name="Normal 2 4 9 14 7 2" xfId="37793"/>
    <cellStyle name="Normal 2 4 9 14 7 3" xfId="37794"/>
    <cellStyle name="Normal 2 4 9 14 7 4" xfId="37795"/>
    <cellStyle name="Normal 2 4 9 14 7 5" xfId="37796"/>
    <cellStyle name="Normal 2 4 9 14 8" xfId="37797"/>
    <cellStyle name="Normal 2 4 9 14 8 2" xfId="37798"/>
    <cellStyle name="Normal 2 4 9 14 8 3" xfId="37799"/>
    <cellStyle name="Normal 2 4 9 14 8 4" xfId="37800"/>
    <cellStyle name="Normal 2 4 9 14 8 5" xfId="37801"/>
    <cellStyle name="Normal 2 4 9 14 9" xfId="37802"/>
    <cellStyle name="Normal 2 4 9 15" xfId="37803"/>
    <cellStyle name="Normal 2 4 9 15 10" xfId="37804"/>
    <cellStyle name="Normal 2 4 9 15 11" xfId="37805"/>
    <cellStyle name="Normal 2 4 9 15 12" xfId="37806"/>
    <cellStyle name="Normal 2 4 9 15 13" xfId="37807"/>
    <cellStyle name="Normal 2 4 9 15 14" xfId="37808"/>
    <cellStyle name="Normal 2 4 9 15 2" xfId="37809"/>
    <cellStyle name="Normal 2 4 9 15 2 2" xfId="37810"/>
    <cellStyle name="Normal 2 4 9 15 2 3" xfId="37811"/>
    <cellStyle name="Normal 2 4 9 15 2 4" xfId="37812"/>
    <cellStyle name="Normal 2 4 9 15 2 5" xfId="37813"/>
    <cellStyle name="Normal 2 4 9 15 3" xfId="37814"/>
    <cellStyle name="Normal 2 4 9 15 3 2" xfId="37815"/>
    <cellStyle name="Normal 2 4 9 15 3 3" xfId="37816"/>
    <cellStyle name="Normal 2 4 9 15 3 4" xfId="37817"/>
    <cellStyle name="Normal 2 4 9 15 3 5" xfId="37818"/>
    <cellStyle name="Normal 2 4 9 15 4" xfId="37819"/>
    <cellStyle name="Normal 2 4 9 15 4 2" xfId="37820"/>
    <cellStyle name="Normal 2 4 9 15 4 3" xfId="37821"/>
    <cellStyle name="Normal 2 4 9 15 4 4" xfId="37822"/>
    <cellStyle name="Normal 2 4 9 15 4 5" xfId="37823"/>
    <cellStyle name="Normal 2 4 9 15 5" xfId="37824"/>
    <cellStyle name="Normal 2 4 9 15 5 2" xfId="37825"/>
    <cellStyle name="Normal 2 4 9 15 5 3" xfId="37826"/>
    <cellStyle name="Normal 2 4 9 15 5 4" xfId="37827"/>
    <cellStyle name="Normal 2 4 9 15 5 5" xfId="37828"/>
    <cellStyle name="Normal 2 4 9 15 6" xfId="37829"/>
    <cellStyle name="Normal 2 4 9 15 6 2" xfId="37830"/>
    <cellStyle name="Normal 2 4 9 15 6 3" xfId="37831"/>
    <cellStyle name="Normal 2 4 9 15 6 4" xfId="37832"/>
    <cellStyle name="Normal 2 4 9 15 6 5" xfId="37833"/>
    <cellStyle name="Normal 2 4 9 15 7" xfId="37834"/>
    <cellStyle name="Normal 2 4 9 15 7 2" xfId="37835"/>
    <cellStyle name="Normal 2 4 9 15 7 3" xfId="37836"/>
    <cellStyle name="Normal 2 4 9 15 7 4" xfId="37837"/>
    <cellStyle name="Normal 2 4 9 15 7 5" xfId="37838"/>
    <cellStyle name="Normal 2 4 9 15 8" xfId="37839"/>
    <cellStyle name="Normal 2 4 9 15 8 2" xfId="37840"/>
    <cellStyle name="Normal 2 4 9 15 8 3" xfId="37841"/>
    <cellStyle name="Normal 2 4 9 15 8 4" xfId="37842"/>
    <cellStyle name="Normal 2 4 9 15 8 5" xfId="37843"/>
    <cellStyle name="Normal 2 4 9 15 9" xfId="37844"/>
    <cellStyle name="Normal 2 4 9 16" xfId="37845"/>
    <cellStyle name="Normal 2 4 9 16 10" xfId="37846"/>
    <cellStyle name="Normal 2 4 9 16 11" xfId="37847"/>
    <cellStyle name="Normal 2 4 9 16 12" xfId="37848"/>
    <cellStyle name="Normal 2 4 9 16 13" xfId="37849"/>
    <cellStyle name="Normal 2 4 9 16 14" xfId="37850"/>
    <cellStyle name="Normal 2 4 9 16 2" xfId="37851"/>
    <cellStyle name="Normal 2 4 9 16 2 2" xfId="37852"/>
    <cellStyle name="Normal 2 4 9 16 2 3" xfId="37853"/>
    <cellStyle name="Normal 2 4 9 16 2 4" xfId="37854"/>
    <cellStyle name="Normal 2 4 9 16 2 5" xfId="37855"/>
    <cellStyle name="Normal 2 4 9 16 3" xfId="37856"/>
    <cellStyle name="Normal 2 4 9 16 3 2" xfId="37857"/>
    <cellStyle name="Normal 2 4 9 16 3 3" xfId="37858"/>
    <cellStyle name="Normal 2 4 9 16 3 4" xfId="37859"/>
    <cellStyle name="Normal 2 4 9 16 3 5" xfId="37860"/>
    <cellStyle name="Normal 2 4 9 16 4" xfId="37861"/>
    <cellStyle name="Normal 2 4 9 16 4 2" xfId="37862"/>
    <cellStyle name="Normal 2 4 9 16 4 3" xfId="37863"/>
    <cellStyle name="Normal 2 4 9 16 4 4" xfId="37864"/>
    <cellStyle name="Normal 2 4 9 16 4 5" xfId="37865"/>
    <cellStyle name="Normal 2 4 9 16 5" xfId="37866"/>
    <cellStyle name="Normal 2 4 9 16 5 2" xfId="37867"/>
    <cellStyle name="Normal 2 4 9 16 5 3" xfId="37868"/>
    <cellStyle name="Normal 2 4 9 16 5 4" xfId="37869"/>
    <cellStyle name="Normal 2 4 9 16 5 5" xfId="37870"/>
    <cellStyle name="Normal 2 4 9 16 6" xfId="37871"/>
    <cellStyle name="Normal 2 4 9 16 6 2" xfId="37872"/>
    <cellStyle name="Normal 2 4 9 16 6 3" xfId="37873"/>
    <cellStyle name="Normal 2 4 9 16 6 4" xfId="37874"/>
    <cellStyle name="Normal 2 4 9 16 6 5" xfId="37875"/>
    <cellStyle name="Normal 2 4 9 16 7" xfId="37876"/>
    <cellStyle name="Normal 2 4 9 16 7 2" xfId="37877"/>
    <cellStyle name="Normal 2 4 9 16 7 3" xfId="37878"/>
    <cellStyle name="Normal 2 4 9 16 7 4" xfId="37879"/>
    <cellStyle name="Normal 2 4 9 16 7 5" xfId="37880"/>
    <cellStyle name="Normal 2 4 9 16 8" xfId="37881"/>
    <cellStyle name="Normal 2 4 9 16 8 2" xfId="37882"/>
    <cellStyle name="Normal 2 4 9 16 8 3" xfId="37883"/>
    <cellStyle name="Normal 2 4 9 16 8 4" xfId="37884"/>
    <cellStyle name="Normal 2 4 9 16 8 5" xfId="37885"/>
    <cellStyle name="Normal 2 4 9 16 9" xfId="37886"/>
    <cellStyle name="Normal 2 4 9 17" xfId="37887"/>
    <cellStyle name="Normal 2 4 9 17 2" xfId="37888"/>
    <cellStyle name="Normal 2 4 9 17 3" xfId="37889"/>
    <cellStyle name="Normal 2 4 9 17 4" xfId="37890"/>
    <cellStyle name="Normal 2 4 9 17 5" xfId="37891"/>
    <cellStyle name="Normal 2 4 9 18" xfId="37892"/>
    <cellStyle name="Normal 2 4 9 18 2" xfId="37893"/>
    <cellStyle name="Normal 2 4 9 18 3" xfId="37894"/>
    <cellStyle name="Normal 2 4 9 18 4" xfId="37895"/>
    <cellStyle name="Normal 2 4 9 18 5" xfId="37896"/>
    <cellStyle name="Normal 2 4 9 19" xfId="37897"/>
    <cellStyle name="Normal 2 4 9 19 2" xfId="37898"/>
    <cellStyle name="Normal 2 4 9 19 3" xfId="37899"/>
    <cellStyle name="Normal 2 4 9 19 4" xfId="37900"/>
    <cellStyle name="Normal 2 4 9 19 5" xfId="37901"/>
    <cellStyle name="Normal 2 4 9 2" xfId="37902"/>
    <cellStyle name="Normal 2 4 9 2 10" xfId="37903"/>
    <cellStyle name="Normal 2 4 9 2 11" xfId="37904"/>
    <cellStyle name="Normal 2 4 9 2 12" xfId="37905"/>
    <cellStyle name="Normal 2 4 9 2 13" xfId="37906"/>
    <cellStyle name="Normal 2 4 9 2 14" xfId="37907"/>
    <cellStyle name="Normal 2 4 9 2 2" xfId="37908"/>
    <cellStyle name="Normal 2 4 9 2 2 2" xfId="37909"/>
    <cellStyle name="Normal 2 4 9 2 2 3" xfId="37910"/>
    <cellStyle name="Normal 2 4 9 2 2 4" xfId="37911"/>
    <cellStyle name="Normal 2 4 9 2 2 5" xfId="37912"/>
    <cellStyle name="Normal 2 4 9 2 3" xfId="37913"/>
    <cellStyle name="Normal 2 4 9 2 3 2" xfId="37914"/>
    <cellStyle name="Normal 2 4 9 2 3 3" xfId="37915"/>
    <cellStyle name="Normal 2 4 9 2 3 4" xfId="37916"/>
    <cellStyle name="Normal 2 4 9 2 3 5" xfId="37917"/>
    <cellStyle name="Normal 2 4 9 2 4" xfId="37918"/>
    <cellStyle name="Normal 2 4 9 2 4 2" xfId="37919"/>
    <cellStyle name="Normal 2 4 9 2 4 3" xfId="37920"/>
    <cellStyle name="Normal 2 4 9 2 4 4" xfId="37921"/>
    <cellStyle name="Normal 2 4 9 2 4 5" xfId="37922"/>
    <cellStyle name="Normal 2 4 9 2 5" xfId="37923"/>
    <cellStyle name="Normal 2 4 9 2 5 2" xfId="37924"/>
    <cellStyle name="Normal 2 4 9 2 5 3" xfId="37925"/>
    <cellStyle name="Normal 2 4 9 2 5 4" xfId="37926"/>
    <cellStyle name="Normal 2 4 9 2 5 5" xfId="37927"/>
    <cellStyle name="Normal 2 4 9 2 6" xfId="37928"/>
    <cellStyle name="Normal 2 4 9 2 6 2" xfId="37929"/>
    <cellStyle name="Normal 2 4 9 2 6 3" xfId="37930"/>
    <cellStyle name="Normal 2 4 9 2 6 4" xfId="37931"/>
    <cellStyle name="Normal 2 4 9 2 6 5" xfId="37932"/>
    <cellStyle name="Normal 2 4 9 2 7" xfId="37933"/>
    <cellStyle name="Normal 2 4 9 2 7 2" xfId="37934"/>
    <cellStyle name="Normal 2 4 9 2 7 3" xfId="37935"/>
    <cellStyle name="Normal 2 4 9 2 7 4" xfId="37936"/>
    <cellStyle name="Normal 2 4 9 2 7 5" xfId="37937"/>
    <cellStyle name="Normal 2 4 9 2 8" xfId="37938"/>
    <cellStyle name="Normal 2 4 9 2 8 2" xfId="37939"/>
    <cellStyle name="Normal 2 4 9 2 8 3" xfId="37940"/>
    <cellStyle name="Normal 2 4 9 2 8 4" xfId="37941"/>
    <cellStyle name="Normal 2 4 9 2 8 5" xfId="37942"/>
    <cellStyle name="Normal 2 4 9 2 9" xfId="37943"/>
    <cellStyle name="Normal 2 4 9 20" xfId="37944"/>
    <cellStyle name="Normal 2 4 9 20 2" xfId="37945"/>
    <cellStyle name="Normal 2 4 9 20 3" xfId="37946"/>
    <cellStyle name="Normal 2 4 9 20 4" xfId="37947"/>
    <cellStyle name="Normal 2 4 9 20 5" xfId="37948"/>
    <cellStyle name="Normal 2 4 9 21" xfId="37949"/>
    <cellStyle name="Normal 2 4 9 21 2" xfId="37950"/>
    <cellStyle name="Normal 2 4 9 21 3" xfId="37951"/>
    <cellStyle name="Normal 2 4 9 21 4" xfId="37952"/>
    <cellStyle name="Normal 2 4 9 21 5" xfId="37953"/>
    <cellStyle name="Normal 2 4 9 22" xfId="37954"/>
    <cellStyle name="Normal 2 4 9 22 2" xfId="37955"/>
    <cellStyle name="Normal 2 4 9 22 3" xfId="37956"/>
    <cellStyle name="Normal 2 4 9 22 4" xfId="37957"/>
    <cellStyle name="Normal 2 4 9 22 5" xfId="37958"/>
    <cellStyle name="Normal 2 4 9 23" xfId="37959"/>
    <cellStyle name="Normal 2 4 9 23 2" xfId="37960"/>
    <cellStyle name="Normal 2 4 9 23 3" xfId="37961"/>
    <cellStyle name="Normal 2 4 9 23 4" xfId="37962"/>
    <cellStyle name="Normal 2 4 9 23 5" xfId="37963"/>
    <cellStyle name="Normal 2 4 9 24" xfId="37964"/>
    <cellStyle name="Normal 2 4 9 25" xfId="37965"/>
    <cellStyle name="Normal 2 4 9 26" xfId="37966"/>
    <cellStyle name="Normal 2 4 9 27" xfId="37967"/>
    <cellStyle name="Normal 2 4 9 28" xfId="37968"/>
    <cellStyle name="Normal 2 4 9 29" xfId="37969"/>
    <cellStyle name="Normal 2 4 9 3" xfId="37970"/>
    <cellStyle name="Normal 2 4 9 3 10" xfId="37971"/>
    <cellStyle name="Normal 2 4 9 3 11" xfId="37972"/>
    <cellStyle name="Normal 2 4 9 3 12" xfId="37973"/>
    <cellStyle name="Normal 2 4 9 3 13" xfId="37974"/>
    <cellStyle name="Normal 2 4 9 3 14" xfId="37975"/>
    <cellStyle name="Normal 2 4 9 3 2" xfId="37976"/>
    <cellStyle name="Normal 2 4 9 3 2 2" xfId="37977"/>
    <cellStyle name="Normal 2 4 9 3 2 3" xfId="37978"/>
    <cellStyle name="Normal 2 4 9 3 2 4" xfId="37979"/>
    <cellStyle name="Normal 2 4 9 3 2 5" xfId="37980"/>
    <cellStyle name="Normal 2 4 9 3 3" xfId="37981"/>
    <cellStyle name="Normal 2 4 9 3 3 2" xfId="37982"/>
    <cellStyle name="Normal 2 4 9 3 3 3" xfId="37983"/>
    <cellStyle name="Normal 2 4 9 3 3 4" xfId="37984"/>
    <cellStyle name="Normal 2 4 9 3 3 5" xfId="37985"/>
    <cellStyle name="Normal 2 4 9 3 4" xfId="37986"/>
    <cellStyle name="Normal 2 4 9 3 4 2" xfId="37987"/>
    <cellStyle name="Normal 2 4 9 3 4 3" xfId="37988"/>
    <cellStyle name="Normal 2 4 9 3 4 4" xfId="37989"/>
    <cellStyle name="Normal 2 4 9 3 4 5" xfId="37990"/>
    <cellStyle name="Normal 2 4 9 3 5" xfId="37991"/>
    <cellStyle name="Normal 2 4 9 3 5 2" xfId="37992"/>
    <cellStyle name="Normal 2 4 9 3 5 3" xfId="37993"/>
    <cellStyle name="Normal 2 4 9 3 5 4" xfId="37994"/>
    <cellStyle name="Normal 2 4 9 3 5 5" xfId="37995"/>
    <cellStyle name="Normal 2 4 9 3 6" xfId="37996"/>
    <cellStyle name="Normal 2 4 9 3 6 2" xfId="37997"/>
    <cellStyle name="Normal 2 4 9 3 6 3" xfId="37998"/>
    <cellStyle name="Normal 2 4 9 3 6 4" xfId="37999"/>
    <cellStyle name="Normal 2 4 9 3 6 5" xfId="38000"/>
    <cellStyle name="Normal 2 4 9 3 7" xfId="38001"/>
    <cellStyle name="Normal 2 4 9 3 7 2" xfId="38002"/>
    <cellStyle name="Normal 2 4 9 3 7 3" xfId="38003"/>
    <cellStyle name="Normal 2 4 9 3 7 4" xfId="38004"/>
    <cellStyle name="Normal 2 4 9 3 7 5" xfId="38005"/>
    <cellStyle name="Normal 2 4 9 3 8" xfId="38006"/>
    <cellStyle name="Normal 2 4 9 3 8 2" xfId="38007"/>
    <cellStyle name="Normal 2 4 9 3 8 3" xfId="38008"/>
    <cellStyle name="Normal 2 4 9 3 8 4" xfId="38009"/>
    <cellStyle name="Normal 2 4 9 3 8 5" xfId="38010"/>
    <cellStyle name="Normal 2 4 9 3 9" xfId="38011"/>
    <cellStyle name="Normal 2 4 9 4" xfId="38012"/>
    <cellStyle name="Normal 2 4 9 4 10" xfId="38013"/>
    <cellStyle name="Normal 2 4 9 4 11" xfId="38014"/>
    <cellStyle name="Normal 2 4 9 4 12" xfId="38015"/>
    <cellStyle name="Normal 2 4 9 4 13" xfId="38016"/>
    <cellStyle name="Normal 2 4 9 4 14" xfId="38017"/>
    <cellStyle name="Normal 2 4 9 4 2" xfId="38018"/>
    <cellStyle name="Normal 2 4 9 4 2 2" xfId="38019"/>
    <cellStyle name="Normal 2 4 9 4 2 3" xfId="38020"/>
    <cellStyle name="Normal 2 4 9 4 2 4" xfId="38021"/>
    <cellStyle name="Normal 2 4 9 4 2 5" xfId="38022"/>
    <cellStyle name="Normal 2 4 9 4 3" xfId="38023"/>
    <cellStyle name="Normal 2 4 9 4 3 2" xfId="38024"/>
    <cellStyle name="Normal 2 4 9 4 3 3" xfId="38025"/>
    <cellStyle name="Normal 2 4 9 4 3 4" xfId="38026"/>
    <cellStyle name="Normal 2 4 9 4 3 5" xfId="38027"/>
    <cellStyle name="Normal 2 4 9 4 4" xfId="38028"/>
    <cellStyle name="Normal 2 4 9 4 4 2" xfId="38029"/>
    <cellStyle name="Normal 2 4 9 4 4 3" xfId="38030"/>
    <cellStyle name="Normal 2 4 9 4 4 4" xfId="38031"/>
    <cellStyle name="Normal 2 4 9 4 4 5" xfId="38032"/>
    <cellStyle name="Normal 2 4 9 4 5" xfId="38033"/>
    <cellStyle name="Normal 2 4 9 4 5 2" xfId="38034"/>
    <cellStyle name="Normal 2 4 9 4 5 3" xfId="38035"/>
    <cellStyle name="Normal 2 4 9 4 5 4" xfId="38036"/>
    <cellStyle name="Normal 2 4 9 4 5 5" xfId="38037"/>
    <cellStyle name="Normal 2 4 9 4 6" xfId="38038"/>
    <cellStyle name="Normal 2 4 9 4 6 2" xfId="38039"/>
    <cellStyle name="Normal 2 4 9 4 6 3" xfId="38040"/>
    <cellStyle name="Normal 2 4 9 4 6 4" xfId="38041"/>
    <cellStyle name="Normal 2 4 9 4 6 5" xfId="38042"/>
    <cellStyle name="Normal 2 4 9 4 7" xfId="38043"/>
    <cellStyle name="Normal 2 4 9 4 7 2" xfId="38044"/>
    <cellStyle name="Normal 2 4 9 4 7 3" xfId="38045"/>
    <cellStyle name="Normal 2 4 9 4 7 4" xfId="38046"/>
    <cellStyle name="Normal 2 4 9 4 7 5" xfId="38047"/>
    <cellStyle name="Normal 2 4 9 4 8" xfId="38048"/>
    <cellStyle name="Normal 2 4 9 4 8 2" xfId="38049"/>
    <cellStyle name="Normal 2 4 9 4 8 3" xfId="38050"/>
    <cellStyle name="Normal 2 4 9 4 8 4" xfId="38051"/>
    <cellStyle name="Normal 2 4 9 4 8 5" xfId="38052"/>
    <cellStyle name="Normal 2 4 9 4 9" xfId="38053"/>
    <cellStyle name="Normal 2 4 9 5" xfId="38054"/>
    <cellStyle name="Normal 2 4 9 5 10" xfId="38055"/>
    <cellStyle name="Normal 2 4 9 5 11" xfId="38056"/>
    <cellStyle name="Normal 2 4 9 5 12" xfId="38057"/>
    <cellStyle name="Normal 2 4 9 5 13" xfId="38058"/>
    <cellStyle name="Normal 2 4 9 5 14" xfId="38059"/>
    <cellStyle name="Normal 2 4 9 5 2" xfId="38060"/>
    <cellStyle name="Normal 2 4 9 5 2 2" xfId="38061"/>
    <cellStyle name="Normal 2 4 9 5 2 3" xfId="38062"/>
    <cellStyle name="Normal 2 4 9 5 2 4" xfId="38063"/>
    <cellStyle name="Normal 2 4 9 5 2 5" xfId="38064"/>
    <cellStyle name="Normal 2 4 9 5 3" xfId="38065"/>
    <cellStyle name="Normal 2 4 9 5 3 2" xfId="38066"/>
    <cellStyle name="Normal 2 4 9 5 3 3" xfId="38067"/>
    <cellStyle name="Normal 2 4 9 5 3 4" xfId="38068"/>
    <cellStyle name="Normal 2 4 9 5 3 5" xfId="38069"/>
    <cellStyle name="Normal 2 4 9 5 4" xfId="38070"/>
    <cellStyle name="Normal 2 4 9 5 4 2" xfId="38071"/>
    <cellStyle name="Normal 2 4 9 5 4 3" xfId="38072"/>
    <cellStyle name="Normal 2 4 9 5 4 4" xfId="38073"/>
    <cellStyle name="Normal 2 4 9 5 4 5" xfId="38074"/>
    <cellStyle name="Normal 2 4 9 5 5" xfId="38075"/>
    <cellStyle name="Normal 2 4 9 5 5 2" xfId="38076"/>
    <cellStyle name="Normal 2 4 9 5 5 3" xfId="38077"/>
    <cellStyle name="Normal 2 4 9 5 5 4" xfId="38078"/>
    <cellStyle name="Normal 2 4 9 5 5 5" xfId="38079"/>
    <cellStyle name="Normal 2 4 9 5 6" xfId="38080"/>
    <cellStyle name="Normal 2 4 9 5 6 2" xfId="38081"/>
    <cellStyle name="Normal 2 4 9 5 6 3" xfId="38082"/>
    <cellStyle name="Normal 2 4 9 5 6 4" xfId="38083"/>
    <cellStyle name="Normal 2 4 9 5 6 5" xfId="38084"/>
    <cellStyle name="Normal 2 4 9 5 7" xfId="38085"/>
    <cellStyle name="Normal 2 4 9 5 7 2" xfId="38086"/>
    <cellStyle name="Normal 2 4 9 5 7 3" xfId="38087"/>
    <cellStyle name="Normal 2 4 9 5 7 4" xfId="38088"/>
    <cellStyle name="Normal 2 4 9 5 7 5" xfId="38089"/>
    <cellStyle name="Normal 2 4 9 5 8" xfId="38090"/>
    <cellStyle name="Normal 2 4 9 5 8 2" xfId="38091"/>
    <cellStyle name="Normal 2 4 9 5 8 3" xfId="38092"/>
    <cellStyle name="Normal 2 4 9 5 8 4" xfId="38093"/>
    <cellStyle name="Normal 2 4 9 5 8 5" xfId="38094"/>
    <cellStyle name="Normal 2 4 9 5 9" xfId="38095"/>
    <cellStyle name="Normal 2 4 9 6" xfId="38096"/>
    <cellStyle name="Normal 2 4 9 6 10" xfId="38097"/>
    <cellStyle name="Normal 2 4 9 6 11" xfId="38098"/>
    <cellStyle name="Normal 2 4 9 6 12" xfId="38099"/>
    <cellStyle name="Normal 2 4 9 6 13" xfId="38100"/>
    <cellStyle name="Normal 2 4 9 6 14" xfId="38101"/>
    <cellStyle name="Normal 2 4 9 6 2" xfId="38102"/>
    <cellStyle name="Normal 2 4 9 6 2 2" xfId="38103"/>
    <cellStyle name="Normal 2 4 9 6 2 3" xfId="38104"/>
    <cellStyle name="Normal 2 4 9 6 2 4" xfId="38105"/>
    <cellStyle name="Normal 2 4 9 6 2 5" xfId="38106"/>
    <cellStyle name="Normal 2 4 9 6 3" xfId="38107"/>
    <cellStyle name="Normal 2 4 9 6 3 2" xfId="38108"/>
    <cellStyle name="Normal 2 4 9 6 3 3" xfId="38109"/>
    <cellStyle name="Normal 2 4 9 6 3 4" xfId="38110"/>
    <cellStyle name="Normal 2 4 9 6 3 5" xfId="38111"/>
    <cellStyle name="Normal 2 4 9 6 4" xfId="38112"/>
    <cellStyle name="Normal 2 4 9 6 4 2" xfId="38113"/>
    <cellStyle name="Normal 2 4 9 6 4 3" xfId="38114"/>
    <cellStyle name="Normal 2 4 9 6 4 4" xfId="38115"/>
    <cellStyle name="Normal 2 4 9 6 4 5" xfId="38116"/>
    <cellStyle name="Normal 2 4 9 6 5" xfId="38117"/>
    <cellStyle name="Normal 2 4 9 6 5 2" xfId="38118"/>
    <cellStyle name="Normal 2 4 9 6 5 3" xfId="38119"/>
    <cellStyle name="Normal 2 4 9 6 5 4" xfId="38120"/>
    <cellStyle name="Normal 2 4 9 6 5 5" xfId="38121"/>
    <cellStyle name="Normal 2 4 9 6 6" xfId="38122"/>
    <cellStyle name="Normal 2 4 9 6 6 2" xfId="38123"/>
    <cellStyle name="Normal 2 4 9 6 6 3" xfId="38124"/>
    <cellStyle name="Normal 2 4 9 6 6 4" xfId="38125"/>
    <cellStyle name="Normal 2 4 9 6 6 5" xfId="38126"/>
    <cellStyle name="Normal 2 4 9 6 7" xfId="38127"/>
    <cellStyle name="Normal 2 4 9 6 7 2" xfId="38128"/>
    <cellStyle name="Normal 2 4 9 6 7 3" xfId="38129"/>
    <cellStyle name="Normal 2 4 9 6 7 4" xfId="38130"/>
    <cellStyle name="Normal 2 4 9 6 7 5" xfId="38131"/>
    <cellStyle name="Normal 2 4 9 6 8" xfId="38132"/>
    <cellStyle name="Normal 2 4 9 6 8 2" xfId="38133"/>
    <cellStyle name="Normal 2 4 9 6 8 3" xfId="38134"/>
    <cellStyle name="Normal 2 4 9 6 8 4" xfId="38135"/>
    <cellStyle name="Normal 2 4 9 6 8 5" xfId="38136"/>
    <cellStyle name="Normal 2 4 9 6 9" xfId="38137"/>
    <cellStyle name="Normal 2 4 9 7" xfId="38138"/>
    <cellStyle name="Normal 2 4 9 7 10" xfId="38139"/>
    <cellStyle name="Normal 2 4 9 7 11" xfId="38140"/>
    <cellStyle name="Normal 2 4 9 7 12" xfId="38141"/>
    <cellStyle name="Normal 2 4 9 7 13" xfId="38142"/>
    <cellStyle name="Normal 2 4 9 7 14" xfId="38143"/>
    <cellStyle name="Normal 2 4 9 7 2" xfId="38144"/>
    <cellStyle name="Normal 2 4 9 7 2 2" xfId="38145"/>
    <cellStyle name="Normal 2 4 9 7 2 3" xfId="38146"/>
    <cellStyle name="Normal 2 4 9 7 2 4" xfId="38147"/>
    <cellStyle name="Normal 2 4 9 7 2 5" xfId="38148"/>
    <cellStyle name="Normal 2 4 9 7 3" xfId="38149"/>
    <cellStyle name="Normal 2 4 9 7 3 2" xfId="38150"/>
    <cellStyle name="Normal 2 4 9 7 3 3" xfId="38151"/>
    <cellStyle name="Normal 2 4 9 7 3 4" xfId="38152"/>
    <cellStyle name="Normal 2 4 9 7 3 5" xfId="38153"/>
    <cellStyle name="Normal 2 4 9 7 4" xfId="38154"/>
    <cellStyle name="Normal 2 4 9 7 4 2" xfId="38155"/>
    <cellStyle name="Normal 2 4 9 7 4 3" xfId="38156"/>
    <cellStyle name="Normal 2 4 9 7 4 4" xfId="38157"/>
    <cellStyle name="Normal 2 4 9 7 4 5" xfId="38158"/>
    <cellStyle name="Normal 2 4 9 7 5" xfId="38159"/>
    <cellStyle name="Normal 2 4 9 7 5 2" xfId="38160"/>
    <cellStyle name="Normal 2 4 9 7 5 3" xfId="38161"/>
    <cellStyle name="Normal 2 4 9 7 5 4" xfId="38162"/>
    <cellStyle name="Normal 2 4 9 7 5 5" xfId="38163"/>
    <cellStyle name="Normal 2 4 9 7 6" xfId="38164"/>
    <cellStyle name="Normal 2 4 9 7 6 2" xfId="38165"/>
    <cellStyle name="Normal 2 4 9 7 6 3" xfId="38166"/>
    <cellStyle name="Normal 2 4 9 7 6 4" xfId="38167"/>
    <cellStyle name="Normal 2 4 9 7 6 5" xfId="38168"/>
    <cellStyle name="Normal 2 4 9 7 7" xfId="38169"/>
    <cellStyle name="Normal 2 4 9 7 7 2" xfId="38170"/>
    <cellStyle name="Normal 2 4 9 7 7 3" xfId="38171"/>
    <cellStyle name="Normal 2 4 9 7 7 4" xfId="38172"/>
    <cellStyle name="Normal 2 4 9 7 7 5" xfId="38173"/>
    <cellStyle name="Normal 2 4 9 7 8" xfId="38174"/>
    <cellStyle name="Normal 2 4 9 7 8 2" xfId="38175"/>
    <cellStyle name="Normal 2 4 9 7 8 3" xfId="38176"/>
    <cellStyle name="Normal 2 4 9 7 8 4" xfId="38177"/>
    <cellStyle name="Normal 2 4 9 7 8 5" xfId="38178"/>
    <cellStyle name="Normal 2 4 9 7 9" xfId="38179"/>
    <cellStyle name="Normal 2 4 9 8" xfId="38180"/>
    <cellStyle name="Normal 2 4 9 8 10" xfId="38181"/>
    <cellStyle name="Normal 2 4 9 8 11" xfId="38182"/>
    <cellStyle name="Normal 2 4 9 8 12" xfId="38183"/>
    <cellStyle name="Normal 2 4 9 8 13" xfId="38184"/>
    <cellStyle name="Normal 2 4 9 8 14" xfId="38185"/>
    <cellStyle name="Normal 2 4 9 8 2" xfId="38186"/>
    <cellStyle name="Normal 2 4 9 8 2 2" xfId="38187"/>
    <cellStyle name="Normal 2 4 9 8 2 3" xfId="38188"/>
    <cellStyle name="Normal 2 4 9 8 2 4" xfId="38189"/>
    <cellStyle name="Normal 2 4 9 8 2 5" xfId="38190"/>
    <cellStyle name="Normal 2 4 9 8 3" xfId="38191"/>
    <cellStyle name="Normal 2 4 9 8 3 2" xfId="38192"/>
    <cellStyle name="Normal 2 4 9 8 3 3" xfId="38193"/>
    <cellStyle name="Normal 2 4 9 8 3 4" xfId="38194"/>
    <cellStyle name="Normal 2 4 9 8 3 5" xfId="38195"/>
    <cellStyle name="Normal 2 4 9 8 4" xfId="38196"/>
    <cellStyle name="Normal 2 4 9 8 4 2" xfId="38197"/>
    <cellStyle name="Normal 2 4 9 8 4 3" xfId="38198"/>
    <cellStyle name="Normal 2 4 9 8 4 4" xfId="38199"/>
    <cellStyle name="Normal 2 4 9 8 4 5" xfId="38200"/>
    <cellStyle name="Normal 2 4 9 8 5" xfId="38201"/>
    <cellStyle name="Normal 2 4 9 8 5 2" xfId="38202"/>
    <cellStyle name="Normal 2 4 9 8 5 3" xfId="38203"/>
    <cellStyle name="Normal 2 4 9 8 5 4" xfId="38204"/>
    <cellStyle name="Normal 2 4 9 8 5 5" xfId="38205"/>
    <cellStyle name="Normal 2 4 9 8 6" xfId="38206"/>
    <cellStyle name="Normal 2 4 9 8 6 2" xfId="38207"/>
    <cellStyle name="Normal 2 4 9 8 6 3" xfId="38208"/>
    <cellStyle name="Normal 2 4 9 8 6 4" xfId="38209"/>
    <cellStyle name="Normal 2 4 9 8 6 5" xfId="38210"/>
    <cellStyle name="Normal 2 4 9 8 7" xfId="38211"/>
    <cellStyle name="Normal 2 4 9 8 7 2" xfId="38212"/>
    <cellStyle name="Normal 2 4 9 8 7 3" xfId="38213"/>
    <cellStyle name="Normal 2 4 9 8 7 4" xfId="38214"/>
    <cellStyle name="Normal 2 4 9 8 7 5" xfId="38215"/>
    <cellStyle name="Normal 2 4 9 8 8" xfId="38216"/>
    <cellStyle name="Normal 2 4 9 8 8 2" xfId="38217"/>
    <cellStyle name="Normal 2 4 9 8 8 3" xfId="38218"/>
    <cellStyle name="Normal 2 4 9 8 8 4" xfId="38219"/>
    <cellStyle name="Normal 2 4 9 8 8 5" xfId="38220"/>
    <cellStyle name="Normal 2 4 9 8 9" xfId="38221"/>
    <cellStyle name="Normal 2 4 9 9" xfId="38222"/>
    <cellStyle name="Normal 2 4 9 9 10" xfId="38223"/>
    <cellStyle name="Normal 2 4 9 9 11" xfId="38224"/>
    <cellStyle name="Normal 2 4 9 9 12" xfId="38225"/>
    <cellStyle name="Normal 2 4 9 9 13" xfId="38226"/>
    <cellStyle name="Normal 2 4 9 9 14" xfId="38227"/>
    <cellStyle name="Normal 2 4 9 9 2" xfId="38228"/>
    <cellStyle name="Normal 2 4 9 9 2 2" xfId="38229"/>
    <cellStyle name="Normal 2 4 9 9 2 3" xfId="38230"/>
    <cellStyle name="Normal 2 4 9 9 2 4" xfId="38231"/>
    <cellStyle name="Normal 2 4 9 9 2 5" xfId="38232"/>
    <cellStyle name="Normal 2 4 9 9 3" xfId="38233"/>
    <cellStyle name="Normal 2 4 9 9 3 2" xfId="38234"/>
    <cellStyle name="Normal 2 4 9 9 3 3" xfId="38235"/>
    <cellStyle name="Normal 2 4 9 9 3 4" xfId="38236"/>
    <cellStyle name="Normal 2 4 9 9 3 5" xfId="38237"/>
    <cellStyle name="Normal 2 4 9 9 4" xfId="38238"/>
    <cellStyle name="Normal 2 4 9 9 4 2" xfId="38239"/>
    <cellStyle name="Normal 2 4 9 9 4 3" xfId="38240"/>
    <cellStyle name="Normal 2 4 9 9 4 4" xfId="38241"/>
    <cellStyle name="Normal 2 4 9 9 4 5" xfId="38242"/>
    <cellStyle name="Normal 2 4 9 9 5" xfId="38243"/>
    <cellStyle name="Normal 2 4 9 9 5 2" xfId="38244"/>
    <cellStyle name="Normal 2 4 9 9 5 3" xfId="38245"/>
    <cellStyle name="Normal 2 4 9 9 5 4" xfId="38246"/>
    <cellStyle name="Normal 2 4 9 9 5 5" xfId="38247"/>
    <cellStyle name="Normal 2 4 9 9 6" xfId="38248"/>
    <cellStyle name="Normal 2 4 9 9 6 2" xfId="38249"/>
    <cellStyle name="Normal 2 4 9 9 6 3" xfId="38250"/>
    <cellStyle name="Normal 2 4 9 9 6 4" xfId="38251"/>
    <cellStyle name="Normal 2 4 9 9 6 5" xfId="38252"/>
    <cellStyle name="Normal 2 4 9 9 7" xfId="38253"/>
    <cellStyle name="Normal 2 4 9 9 7 2" xfId="38254"/>
    <cellStyle name="Normal 2 4 9 9 7 3" xfId="38255"/>
    <cellStyle name="Normal 2 4 9 9 7 4" xfId="38256"/>
    <cellStyle name="Normal 2 4 9 9 7 5" xfId="38257"/>
    <cellStyle name="Normal 2 4 9 9 8" xfId="38258"/>
    <cellStyle name="Normal 2 4 9 9 8 2" xfId="38259"/>
    <cellStyle name="Normal 2 4 9 9 8 3" xfId="38260"/>
    <cellStyle name="Normal 2 4 9 9 8 4" xfId="38261"/>
    <cellStyle name="Normal 2 4 9 9 8 5" xfId="38262"/>
    <cellStyle name="Normal 2 4 9 9 9" xfId="38263"/>
    <cellStyle name="Normal 2 40" xfId="38264"/>
    <cellStyle name="Normal 2 40 10" xfId="38265"/>
    <cellStyle name="Normal 2 40 11" xfId="38266"/>
    <cellStyle name="Normal 2 40 12" xfId="38267"/>
    <cellStyle name="Normal 2 40 13" xfId="38268"/>
    <cellStyle name="Normal 2 40 2" xfId="38269"/>
    <cellStyle name="Normal 2 40 2 2" xfId="38270"/>
    <cellStyle name="Normal 2 40 2 3" xfId="38271"/>
    <cellStyle name="Normal 2 40 2 4" xfId="38272"/>
    <cellStyle name="Normal 2 40 2 5" xfId="38273"/>
    <cellStyle name="Normal 2 40 3" xfId="38274"/>
    <cellStyle name="Normal 2 40 3 2" xfId="38275"/>
    <cellStyle name="Normal 2 40 3 3" xfId="38276"/>
    <cellStyle name="Normal 2 40 3 4" xfId="38277"/>
    <cellStyle name="Normal 2 40 3 5" xfId="38278"/>
    <cellStyle name="Normal 2 40 4" xfId="38279"/>
    <cellStyle name="Normal 2 40 4 2" xfId="38280"/>
    <cellStyle name="Normal 2 40 4 3" xfId="38281"/>
    <cellStyle name="Normal 2 40 4 4" xfId="38282"/>
    <cellStyle name="Normal 2 40 4 5" xfId="38283"/>
    <cellStyle name="Normal 2 40 5" xfId="38284"/>
    <cellStyle name="Normal 2 40 5 2" xfId="38285"/>
    <cellStyle name="Normal 2 40 5 3" xfId="38286"/>
    <cellStyle name="Normal 2 40 5 4" xfId="38287"/>
    <cellStyle name="Normal 2 40 5 5" xfId="38288"/>
    <cellStyle name="Normal 2 40 6" xfId="38289"/>
    <cellStyle name="Normal 2 40 6 2" xfId="38290"/>
    <cellStyle name="Normal 2 40 6 3" xfId="38291"/>
    <cellStyle name="Normal 2 40 6 4" xfId="38292"/>
    <cellStyle name="Normal 2 40 6 5" xfId="38293"/>
    <cellStyle name="Normal 2 40 7" xfId="38294"/>
    <cellStyle name="Normal 2 40 7 2" xfId="38295"/>
    <cellStyle name="Normal 2 40 7 3" xfId="38296"/>
    <cellStyle name="Normal 2 40 7 4" xfId="38297"/>
    <cellStyle name="Normal 2 40 7 5" xfId="38298"/>
    <cellStyle name="Normal 2 40 8" xfId="38299"/>
    <cellStyle name="Normal 2 40 8 2" xfId="38300"/>
    <cellStyle name="Normal 2 40 8 3" xfId="38301"/>
    <cellStyle name="Normal 2 40 8 4" xfId="38302"/>
    <cellStyle name="Normal 2 40 8 5" xfId="38303"/>
    <cellStyle name="Normal 2 40 9" xfId="38304"/>
    <cellStyle name="Normal 2 41" xfId="38305"/>
    <cellStyle name="Normal 2 41 10" xfId="38306"/>
    <cellStyle name="Normal 2 41 11" xfId="38307"/>
    <cellStyle name="Normal 2 41 12" xfId="38308"/>
    <cellStyle name="Normal 2 41 13" xfId="38309"/>
    <cellStyle name="Normal 2 41 2" xfId="38310"/>
    <cellStyle name="Normal 2 41 2 2" xfId="38311"/>
    <cellStyle name="Normal 2 41 2 3" xfId="38312"/>
    <cellStyle name="Normal 2 41 2 4" xfId="38313"/>
    <cellStyle name="Normal 2 41 2 5" xfId="38314"/>
    <cellStyle name="Normal 2 41 3" xfId="38315"/>
    <cellStyle name="Normal 2 41 3 2" xfId="38316"/>
    <cellStyle name="Normal 2 41 3 3" xfId="38317"/>
    <cellStyle name="Normal 2 41 3 4" xfId="38318"/>
    <cellStyle name="Normal 2 41 3 5" xfId="38319"/>
    <cellStyle name="Normal 2 41 4" xfId="38320"/>
    <cellStyle name="Normal 2 41 4 2" xfId="38321"/>
    <cellStyle name="Normal 2 41 4 3" xfId="38322"/>
    <cellStyle name="Normal 2 41 4 4" xfId="38323"/>
    <cellStyle name="Normal 2 41 4 5" xfId="38324"/>
    <cellStyle name="Normal 2 41 5" xfId="38325"/>
    <cellStyle name="Normal 2 41 5 2" xfId="38326"/>
    <cellStyle name="Normal 2 41 5 3" xfId="38327"/>
    <cellStyle name="Normal 2 41 5 4" xfId="38328"/>
    <cellStyle name="Normal 2 41 5 5" xfId="38329"/>
    <cellStyle name="Normal 2 41 6" xfId="38330"/>
    <cellStyle name="Normal 2 41 6 2" xfId="38331"/>
    <cellStyle name="Normal 2 41 6 3" xfId="38332"/>
    <cellStyle name="Normal 2 41 6 4" xfId="38333"/>
    <cellStyle name="Normal 2 41 6 5" xfId="38334"/>
    <cellStyle name="Normal 2 41 7" xfId="38335"/>
    <cellStyle name="Normal 2 41 7 2" xfId="38336"/>
    <cellStyle name="Normal 2 41 7 3" xfId="38337"/>
    <cellStyle name="Normal 2 41 7 4" xfId="38338"/>
    <cellStyle name="Normal 2 41 7 5" xfId="38339"/>
    <cellStyle name="Normal 2 41 8" xfId="38340"/>
    <cellStyle name="Normal 2 41 8 2" xfId="38341"/>
    <cellStyle name="Normal 2 41 8 3" xfId="38342"/>
    <cellStyle name="Normal 2 41 8 4" xfId="38343"/>
    <cellStyle name="Normal 2 41 8 5" xfId="38344"/>
    <cellStyle name="Normal 2 41 9" xfId="38345"/>
    <cellStyle name="Normal 2 42" xfId="38346"/>
    <cellStyle name="Normal 2 42 2" xfId="38347"/>
    <cellStyle name="Normal 2 42 3" xfId="38348"/>
    <cellStyle name="Normal 2 42 4" xfId="38349"/>
    <cellStyle name="Normal 2 42 5" xfId="38350"/>
    <cellStyle name="Normal 2 43" xfId="38351"/>
    <cellStyle name="Normal 2 43 2" xfId="38352"/>
    <cellStyle name="Normal 2 43 3" xfId="38353"/>
    <cellStyle name="Normal 2 43 4" xfId="38354"/>
    <cellStyle name="Normal 2 43 5" xfId="38355"/>
    <cellStyle name="Normal 2 44" xfId="38356"/>
    <cellStyle name="Normal 2 44 2" xfId="38357"/>
    <cellStyle name="Normal 2 44 3" xfId="38358"/>
    <cellStyle name="Normal 2 44 4" xfId="38359"/>
    <cellStyle name="Normal 2 44 5" xfId="38360"/>
    <cellStyle name="Normal 2 45" xfId="38361"/>
    <cellStyle name="Normal 2 45 2" xfId="38362"/>
    <cellStyle name="Normal 2 45 3" xfId="38363"/>
    <cellStyle name="Normal 2 45 4" xfId="38364"/>
    <cellStyle name="Normal 2 45 5" xfId="38365"/>
    <cellStyle name="Normal 2 46" xfId="38366"/>
    <cellStyle name="Normal 2 46 2" xfId="38367"/>
    <cellStyle name="Normal 2 46 3" xfId="38368"/>
    <cellStyle name="Normal 2 46 4" xfId="38369"/>
    <cellStyle name="Normal 2 46 5" xfId="38370"/>
    <cellStyle name="Normal 2 47" xfId="38371"/>
    <cellStyle name="Normal 2 47 2" xfId="38372"/>
    <cellStyle name="Normal 2 47 3" xfId="38373"/>
    <cellStyle name="Normal 2 47 4" xfId="38374"/>
    <cellStyle name="Normal 2 47 5" xfId="38375"/>
    <cellStyle name="Normal 2 48" xfId="38376"/>
    <cellStyle name="Normal 2 48 2" xfId="38377"/>
    <cellStyle name="Normal 2 48 3" xfId="38378"/>
    <cellStyle name="Normal 2 48 4" xfId="38379"/>
    <cellStyle name="Normal 2 48 5" xfId="38380"/>
    <cellStyle name="Normal 2 49" xfId="38381"/>
    <cellStyle name="Normal 2 5" xfId="38382"/>
    <cellStyle name="Normal 2 5 10" xfId="38383"/>
    <cellStyle name="Normal 2 5 10 10" xfId="38384"/>
    <cellStyle name="Normal 2 5 10 11" xfId="38385"/>
    <cellStyle name="Normal 2 5 10 12" xfId="38386"/>
    <cellStyle name="Normal 2 5 10 13" xfId="38387"/>
    <cellStyle name="Normal 2 5 10 14" xfId="38388"/>
    <cellStyle name="Normal 2 5 10 2" xfId="38389"/>
    <cellStyle name="Normal 2 5 10 2 2" xfId="38390"/>
    <cellStyle name="Normal 2 5 10 2 3" xfId="38391"/>
    <cellStyle name="Normal 2 5 10 2 4" xfId="38392"/>
    <cellStyle name="Normal 2 5 10 2 5" xfId="38393"/>
    <cellStyle name="Normal 2 5 10 3" xfId="38394"/>
    <cellStyle name="Normal 2 5 10 3 2" xfId="38395"/>
    <cellStyle name="Normal 2 5 10 3 3" xfId="38396"/>
    <cellStyle name="Normal 2 5 10 3 4" xfId="38397"/>
    <cellStyle name="Normal 2 5 10 3 5" xfId="38398"/>
    <cellStyle name="Normal 2 5 10 4" xfId="38399"/>
    <cellStyle name="Normal 2 5 10 4 2" xfId="38400"/>
    <cellStyle name="Normal 2 5 10 4 3" xfId="38401"/>
    <cellStyle name="Normal 2 5 10 4 4" xfId="38402"/>
    <cellStyle name="Normal 2 5 10 4 5" xfId="38403"/>
    <cellStyle name="Normal 2 5 10 5" xfId="38404"/>
    <cellStyle name="Normal 2 5 10 5 2" xfId="38405"/>
    <cellStyle name="Normal 2 5 10 5 3" xfId="38406"/>
    <cellStyle name="Normal 2 5 10 5 4" xfId="38407"/>
    <cellStyle name="Normal 2 5 10 5 5" xfId="38408"/>
    <cellStyle name="Normal 2 5 10 6" xfId="38409"/>
    <cellStyle name="Normal 2 5 10 6 2" xfId="38410"/>
    <cellStyle name="Normal 2 5 10 6 3" xfId="38411"/>
    <cellStyle name="Normal 2 5 10 6 4" xfId="38412"/>
    <cellStyle name="Normal 2 5 10 6 5" xfId="38413"/>
    <cellStyle name="Normal 2 5 10 7" xfId="38414"/>
    <cellStyle name="Normal 2 5 10 7 2" xfId="38415"/>
    <cellStyle name="Normal 2 5 10 7 3" xfId="38416"/>
    <cellStyle name="Normal 2 5 10 7 4" xfId="38417"/>
    <cellStyle name="Normal 2 5 10 7 5" xfId="38418"/>
    <cellStyle name="Normal 2 5 10 8" xfId="38419"/>
    <cellStyle name="Normal 2 5 10 8 2" xfId="38420"/>
    <cellStyle name="Normal 2 5 10 8 3" xfId="38421"/>
    <cellStyle name="Normal 2 5 10 8 4" xfId="38422"/>
    <cellStyle name="Normal 2 5 10 8 5" xfId="38423"/>
    <cellStyle name="Normal 2 5 10 9" xfId="38424"/>
    <cellStyle name="Normal 2 5 11" xfId="38425"/>
    <cellStyle name="Normal 2 5 11 10" xfId="38426"/>
    <cellStyle name="Normal 2 5 11 11" xfId="38427"/>
    <cellStyle name="Normal 2 5 11 12" xfId="38428"/>
    <cellStyle name="Normal 2 5 11 13" xfId="38429"/>
    <cellStyle name="Normal 2 5 11 14" xfId="38430"/>
    <cellStyle name="Normal 2 5 11 2" xfId="38431"/>
    <cellStyle name="Normal 2 5 11 2 2" xfId="38432"/>
    <cellStyle name="Normal 2 5 11 2 3" xfId="38433"/>
    <cellStyle name="Normal 2 5 11 2 4" xfId="38434"/>
    <cellStyle name="Normal 2 5 11 2 5" xfId="38435"/>
    <cellStyle name="Normal 2 5 11 3" xfId="38436"/>
    <cellStyle name="Normal 2 5 11 3 2" xfId="38437"/>
    <cellStyle name="Normal 2 5 11 3 3" xfId="38438"/>
    <cellStyle name="Normal 2 5 11 3 4" xfId="38439"/>
    <cellStyle name="Normal 2 5 11 3 5" xfId="38440"/>
    <cellStyle name="Normal 2 5 11 4" xfId="38441"/>
    <cellStyle name="Normal 2 5 11 4 2" xfId="38442"/>
    <cellStyle name="Normal 2 5 11 4 3" xfId="38443"/>
    <cellStyle name="Normal 2 5 11 4 4" xfId="38444"/>
    <cellStyle name="Normal 2 5 11 4 5" xfId="38445"/>
    <cellStyle name="Normal 2 5 11 5" xfId="38446"/>
    <cellStyle name="Normal 2 5 11 5 2" xfId="38447"/>
    <cellStyle name="Normal 2 5 11 5 3" xfId="38448"/>
    <cellStyle name="Normal 2 5 11 5 4" xfId="38449"/>
    <cellStyle name="Normal 2 5 11 5 5" xfId="38450"/>
    <cellStyle name="Normal 2 5 11 6" xfId="38451"/>
    <cellStyle name="Normal 2 5 11 6 2" xfId="38452"/>
    <cellStyle name="Normal 2 5 11 6 3" xfId="38453"/>
    <cellStyle name="Normal 2 5 11 6 4" xfId="38454"/>
    <cellStyle name="Normal 2 5 11 6 5" xfId="38455"/>
    <cellStyle name="Normal 2 5 11 7" xfId="38456"/>
    <cellStyle name="Normal 2 5 11 7 2" xfId="38457"/>
    <cellStyle name="Normal 2 5 11 7 3" xfId="38458"/>
    <cellStyle name="Normal 2 5 11 7 4" xfId="38459"/>
    <cellStyle name="Normal 2 5 11 7 5" xfId="38460"/>
    <cellStyle name="Normal 2 5 11 8" xfId="38461"/>
    <cellStyle name="Normal 2 5 11 8 2" xfId="38462"/>
    <cellStyle name="Normal 2 5 11 8 3" xfId="38463"/>
    <cellStyle name="Normal 2 5 11 8 4" xfId="38464"/>
    <cellStyle name="Normal 2 5 11 8 5" xfId="38465"/>
    <cellStyle name="Normal 2 5 11 9" xfId="38466"/>
    <cellStyle name="Normal 2 5 12" xfId="38467"/>
    <cellStyle name="Normal 2 5 12 10" xfId="38468"/>
    <cellStyle name="Normal 2 5 12 11" xfId="38469"/>
    <cellStyle name="Normal 2 5 12 12" xfId="38470"/>
    <cellStyle name="Normal 2 5 12 13" xfId="38471"/>
    <cellStyle name="Normal 2 5 12 14" xfId="38472"/>
    <cellStyle name="Normal 2 5 12 2" xfId="38473"/>
    <cellStyle name="Normal 2 5 12 2 2" xfId="38474"/>
    <cellStyle name="Normal 2 5 12 2 3" xfId="38475"/>
    <cellStyle name="Normal 2 5 12 2 4" xfId="38476"/>
    <cellStyle name="Normal 2 5 12 2 5" xfId="38477"/>
    <cellStyle name="Normal 2 5 12 3" xfId="38478"/>
    <cellStyle name="Normal 2 5 12 3 2" xfId="38479"/>
    <cellStyle name="Normal 2 5 12 3 3" xfId="38480"/>
    <cellStyle name="Normal 2 5 12 3 4" xfId="38481"/>
    <cellStyle name="Normal 2 5 12 3 5" xfId="38482"/>
    <cellStyle name="Normal 2 5 12 4" xfId="38483"/>
    <cellStyle name="Normal 2 5 12 4 2" xfId="38484"/>
    <cellStyle name="Normal 2 5 12 4 3" xfId="38485"/>
    <cellStyle name="Normal 2 5 12 4 4" xfId="38486"/>
    <cellStyle name="Normal 2 5 12 4 5" xfId="38487"/>
    <cellStyle name="Normal 2 5 12 5" xfId="38488"/>
    <cellStyle name="Normal 2 5 12 5 2" xfId="38489"/>
    <cellStyle name="Normal 2 5 12 5 3" xfId="38490"/>
    <cellStyle name="Normal 2 5 12 5 4" xfId="38491"/>
    <cellStyle name="Normal 2 5 12 5 5" xfId="38492"/>
    <cellStyle name="Normal 2 5 12 6" xfId="38493"/>
    <cellStyle name="Normal 2 5 12 6 2" xfId="38494"/>
    <cellStyle name="Normal 2 5 12 6 3" xfId="38495"/>
    <cellStyle name="Normal 2 5 12 6 4" xfId="38496"/>
    <cellStyle name="Normal 2 5 12 6 5" xfId="38497"/>
    <cellStyle name="Normal 2 5 12 7" xfId="38498"/>
    <cellStyle name="Normal 2 5 12 7 2" xfId="38499"/>
    <cellStyle name="Normal 2 5 12 7 3" xfId="38500"/>
    <cellStyle name="Normal 2 5 12 7 4" xfId="38501"/>
    <cellStyle name="Normal 2 5 12 7 5" xfId="38502"/>
    <cellStyle name="Normal 2 5 12 8" xfId="38503"/>
    <cellStyle name="Normal 2 5 12 8 2" xfId="38504"/>
    <cellStyle name="Normal 2 5 12 8 3" xfId="38505"/>
    <cellStyle name="Normal 2 5 12 8 4" xfId="38506"/>
    <cellStyle name="Normal 2 5 12 8 5" xfId="38507"/>
    <cellStyle name="Normal 2 5 12 9" xfId="38508"/>
    <cellStyle name="Normal 2 5 13" xfId="38509"/>
    <cellStyle name="Normal 2 5 13 10" xfId="38510"/>
    <cellStyle name="Normal 2 5 13 11" xfId="38511"/>
    <cellStyle name="Normal 2 5 13 12" xfId="38512"/>
    <cellStyle name="Normal 2 5 13 13" xfId="38513"/>
    <cellStyle name="Normal 2 5 13 14" xfId="38514"/>
    <cellStyle name="Normal 2 5 13 2" xfId="38515"/>
    <cellStyle name="Normal 2 5 13 2 2" xfId="38516"/>
    <cellStyle name="Normal 2 5 13 2 3" xfId="38517"/>
    <cellStyle name="Normal 2 5 13 2 4" xfId="38518"/>
    <cellStyle name="Normal 2 5 13 2 5" xfId="38519"/>
    <cellStyle name="Normal 2 5 13 3" xfId="38520"/>
    <cellStyle name="Normal 2 5 13 3 2" xfId="38521"/>
    <cellStyle name="Normal 2 5 13 3 3" xfId="38522"/>
    <cellStyle name="Normal 2 5 13 3 4" xfId="38523"/>
    <cellStyle name="Normal 2 5 13 3 5" xfId="38524"/>
    <cellStyle name="Normal 2 5 13 4" xfId="38525"/>
    <cellStyle name="Normal 2 5 13 4 2" xfId="38526"/>
    <cellStyle name="Normal 2 5 13 4 3" xfId="38527"/>
    <cellStyle name="Normal 2 5 13 4 4" xfId="38528"/>
    <cellStyle name="Normal 2 5 13 4 5" xfId="38529"/>
    <cellStyle name="Normal 2 5 13 5" xfId="38530"/>
    <cellStyle name="Normal 2 5 13 5 2" xfId="38531"/>
    <cellStyle name="Normal 2 5 13 5 3" xfId="38532"/>
    <cellStyle name="Normal 2 5 13 5 4" xfId="38533"/>
    <cellStyle name="Normal 2 5 13 5 5" xfId="38534"/>
    <cellStyle name="Normal 2 5 13 6" xfId="38535"/>
    <cellStyle name="Normal 2 5 13 6 2" xfId="38536"/>
    <cellStyle name="Normal 2 5 13 6 3" xfId="38537"/>
    <cellStyle name="Normal 2 5 13 6 4" xfId="38538"/>
    <cellStyle name="Normal 2 5 13 6 5" xfId="38539"/>
    <cellStyle name="Normal 2 5 13 7" xfId="38540"/>
    <cellStyle name="Normal 2 5 13 7 2" xfId="38541"/>
    <cellStyle name="Normal 2 5 13 7 3" xfId="38542"/>
    <cellStyle name="Normal 2 5 13 7 4" xfId="38543"/>
    <cellStyle name="Normal 2 5 13 7 5" xfId="38544"/>
    <cellStyle name="Normal 2 5 13 8" xfId="38545"/>
    <cellStyle name="Normal 2 5 13 8 2" xfId="38546"/>
    <cellStyle name="Normal 2 5 13 8 3" xfId="38547"/>
    <cellStyle name="Normal 2 5 13 8 4" xfId="38548"/>
    <cellStyle name="Normal 2 5 13 8 5" xfId="38549"/>
    <cellStyle name="Normal 2 5 13 9" xfId="38550"/>
    <cellStyle name="Normal 2 5 14" xfId="38551"/>
    <cellStyle name="Normal 2 5 14 10" xfId="38552"/>
    <cellStyle name="Normal 2 5 14 11" xfId="38553"/>
    <cellStyle name="Normal 2 5 14 12" xfId="38554"/>
    <cellStyle name="Normal 2 5 14 13" xfId="38555"/>
    <cellStyle name="Normal 2 5 14 14" xfId="38556"/>
    <cellStyle name="Normal 2 5 14 2" xfId="38557"/>
    <cellStyle name="Normal 2 5 14 2 2" xfId="38558"/>
    <cellStyle name="Normal 2 5 14 2 3" xfId="38559"/>
    <cellStyle name="Normal 2 5 14 2 4" xfId="38560"/>
    <cellStyle name="Normal 2 5 14 2 5" xfId="38561"/>
    <cellStyle name="Normal 2 5 14 3" xfId="38562"/>
    <cellStyle name="Normal 2 5 14 3 2" xfId="38563"/>
    <cellStyle name="Normal 2 5 14 3 3" xfId="38564"/>
    <cellStyle name="Normal 2 5 14 3 4" xfId="38565"/>
    <cellStyle name="Normal 2 5 14 3 5" xfId="38566"/>
    <cellStyle name="Normal 2 5 14 4" xfId="38567"/>
    <cellStyle name="Normal 2 5 14 4 2" xfId="38568"/>
    <cellStyle name="Normal 2 5 14 4 3" xfId="38569"/>
    <cellStyle name="Normal 2 5 14 4 4" xfId="38570"/>
    <cellStyle name="Normal 2 5 14 4 5" xfId="38571"/>
    <cellStyle name="Normal 2 5 14 5" xfId="38572"/>
    <cellStyle name="Normal 2 5 14 5 2" xfId="38573"/>
    <cellStyle name="Normal 2 5 14 5 3" xfId="38574"/>
    <cellStyle name="Normal 2 5 14 5 4" xfId="38575"/>
    <cellStyle name="Normal 2 5 14 5 5" xfId="38576"/>
    <cellStyle name="Normal 2 5 14 6" xfId="38577"/>
    <cellStyle name="Normal 2 5 14 6 2" xfId="38578"/>
    <cellStyle name="Normal 2 5 14 6 3" xfId="38579"/>
    <cellStyle name="Normal 2 5 14 6 4" xfId="38580"/>
    <cellStyle name="Normal 2 5 14 6 5" xfId="38581"/>
    <cellStyle name="Normal 2 5 14 7" xfId="38582"/>
    <cellStyle name="Normal 2 5 14 7 2" xfId="38583"/>
    <cellStyle name="Normal 2 5 14 7 3" xfId="38584"/>
    <cellStyle name="Normal 2 5 14 7 4" xfId="38585"/>
    <cellStyle name="Normal 2 5 14 7 5" xfId="38586"/>
    <cellStyle name="Normal 2 5 14 8" xfId="38587"/>
    <cellStyle name="Normal 2 5 14 8 2" xfId="38588"/>
    <cellStyle name="Normal 2 5 14 8 3" xfId="38589"/>
    <cellStyle name="Normal 2 5 14 8 4" xfId="38590"/>
    <cellStyle name="Normal 2 5 14 8 5" xfId="38591"/>
    <cellStyle name="Normal 2 5 14 9" xfId="38592"/>
    <cellStyle name="Normal 2 5 15" xfId="38593"/>
    <cellStyle name="Normal 2 5 15 10" xfId="38594"/>
    <cellStyle name="Normal 2 5 15 11" xfId="38595"/>
    <cellStyle name="Normal 2 5 15 12" xfId="38596"/>
    <cellStyle name="Normal 2 5 15 13" xfId="38597"/>
    <cellStyle name="Normal 2 5 15 14" xfId="38598"/>
    <cellStyle name="Normal 2 5 15 2" xfId="38599"/>
    <cellStyle name="Normal 2 5 15 2 2" xfId="38600"/>
    <cellStyle name="Normal 2 5 15 2 3" xfId="38601"/>
    <cellStyle name="Normal 2 5 15 2 4" xfId="38602"/>
    <cellStyle name="Normal 2 5 15 2 5" xfId="38603"/>
    <cellStyle name="Normal 2 5 15 3" xfId="38604"/>
    <cellStyle name="Normal 2 5 15 3 2" xfId="38605"/>
    <cellStyle name="Normal 2 5 15 3 3" xfId="38606"/>
    <cellStyle name="Normal 2 5 15 3 4" xfId="38607"/>
    <cellStyle name="Normal 2 5 15 3 5" xfId="38608"/>
    <cellStyle name="Normal 2 5 15 4" xfId="38609"/>
    <cellStyle name="Normal 2 5 15 4 2" xfId="38610"/>
    <cellStyle name="Normal 2 5 15 4 3" xfId="38611"/>
    <cellStyle name="Normal 2 5 15 4 4" xfId="38612"/>
    <cellStyle name="Normal 2 5 15 4 5" xfId="38613"/>
    <cellStyle name="Normal 2 5 15 5" xfId="38614"/>
    <cellStyle name="Normal 2 5 15 5 2" xfId="38615"/>
    <cellStyle name="Normal 2 5 15 5 3" xfId="38616"/>
    <cellStyle name="Normal 2 5 15 5 4" xfId="38617"/>
    <cellStyle name="Normal 2 5 15 5 5" xfId="38618"/>
    <cellStyle name="Normal 2 5 15 6" xfId="38619"/>
    <cellStyle name="Normal 2 5 15 6 2" xfId="38620"/>
    <cellStyle name="Normal 2 5 15 6 3" xfId="38621"/>
    <cellStyle name="Normal 2 5 15 6 4" xfId="38622"/>
    <cellStyle name="Normal 2 5 15 6 5" xfId="38623"/>
    <cellStyle name="Normal 2 5 15 7" xfId="38624"/>
    <cellStyle name="Normal 2 5 15 7 2" xfId="38625"/>
    <cellStyle name="Normal 2 5 15 7 3" xfId="38626"/>
    <cellStyle name="Normal 2 5 15 7 4" xfId="38627"/>
    <cellStyle name="Normal 2 5 15 7 5" xfId="38628"/>
    <cellStyle name="Normal 2 5 15 8" xfId="38629"/>
    <cellStyle name="Normal 2 5 15 8 2" xfId="38630"/>
    <cellStyle name="Normal 2 5 15 8 3" xfId="38631"/>
    <cellStyle name="Normal 2 5 15 8 4" xfId="38632"/>
    <cellStyle name="Normal 2 5 15 8 5" xfId="38633"/>
    <cellStyle name="Normal 2 5 15 9" xfId="38634"/>
    <cellStyle name="Normal 2 5 16" xfId="38635"/>
    <cellStyle name="Normal 2 5 16 10" xfId="38636"/>
    <cellStyle name="Normal 2 5 16 11" xfId="38637"/>
    <cellStyle name="Normal 2 5 16 12" xfId="38638"/>
    <cellStyle name="Normal 2 5 16 13" xfId="38639"/>
    <cellStyle name="Normal 2 5 16 14" xfId="38640"/>
    <cellStyle name="Normal 2 5 16 2" xfId="38641"/>
    <cellStyle name="Normal 2 5 16 2 2" xfId="38642"/>
    <cellStyle name="Normal 2 5 16 2 3" xfId="38643"/>
    <cellStyle name="Normal 2 5 16 2 4" xfId="38644"/>
    <cellStyle name="Normal 2 5 16 2 5" xfId="38645"/>
    <cellStyle name="Normal 2 5 16 3" xfId="38646"/>
    <cellStyle name="Normal 2 5 16 3 2" xfId="38647"/>
    <cellStyle name="Normal 2 5 16 3 3" xfId="38648"/>
    <cellStyle name="Normal 2 5 16 3 4" xfId="38649"/>
    <cellStyle name="Normal 2 5 16 3 5" xfId="38650"/>
    <cellStyle name="Normal 2 5 16 4" xfId="38651"/>
    <cellStyle name="Normal 2 5 16 4 2" xfId="38652"/>
    <cellStyle name="Normal 2 5 16 4 3" xfId="38653"/>
    <cellStyle name="Normal 2 5 16 4 4" xfId="38654"/>
    <cellStyle name="Normal 2 5 16 4 5" xfId="38655"/>
    <cellStyle name="Normal 2 5 16 5" xfId="38656"/>
    <cellStyle name="Normal 2 5 16 5 2" xfId="38657"/>
    <cellStyle name="Normal 2 5 16 5 3" xfId="38658"/>
    <cellStyle name="Normal 2 5 16 5 4" xfId="38659"/>
    <cellStyle name="Normal 2 5 16 5 5" xfId="38660"/>
    <cellStyle name="Normal 2 5 16 6" xfId="38661"/>
    <cellStyle name="Normal 2 5 16 6 2" xfId="38662"/>
    <cellStyle name="Normal 2 5 16 6 3" xfId="38663"/>
    <cellStyle name="Normal 2 5 16 6 4" xfId="38664"/>
    <cellStyle name="Normal 2 5 16 6 5" xfId="38665"/>
    <cellStyle name="Normal 2 5 16 7" xfId="38666"/>
    <cellStyle name="Normal 2 5 16 7 2" xfId="38667"/>
    <cellStyle name="Normal 2 5 16 7 3" xfId="38668"/>
    <cellStyle name="Normal 2 5 16 7 4" xfId="38669"/>
    <cellStyle name="Normal 2 5 16 7 5" xfId="38670"/>
    <cellStyle name="Normal 2 5 16 8" xfId="38671"/>
    <cellStyle name="Normal 2 5 16 8 2" xfId="38672"/>
    <cellStyle name="Normal 2 5 16 8 3" xfId="38673"/>
    <cellStyle name="Normal 2 5 16 8 4" xfId="38674"/>
    <cellStyle name="Normal 2 5 16 8 5" xfId="38675"/>
    <cellStyle name="Normal 2 5 16 9" xfId="38676"/>
    <cellStyle name="Normal 2 5 17" xfId="38677"/>
    <cellStyle name="Normal 2 5 17 10" xfId="38678"/>
    <cellStyle name="Normal 2 5 17 11" xfId="38679"/>
    <cellStyle name="Normal 2 5 17 12" xfId="38680"/>
    <cellStyle name="Normal 2 5 17 13" xfId="38681"/>
    <cellStyle name="Normal 2 5 17 14" xfId="38682"/>
    <cellStyle name="Normal 2 5 17 2" xfId="38683"/>
    <cellStyle name="Normal 2 5 17 2 2" xfId="38684"/>
    <cellStyle name="Normal 2 5 17 2 3" xfId="38685"/>
    <cellStyle name="Normal 2 5 17 2 4" xfId="38686"/>
    <cellStyle name="Normal 2 5 17 2 5" xfId="38687"/>
    <cellStyle name="Normal 2 5 17 3" xfId="38688"/>
    <cellStyle name="Normal 2 5 17 3 2" xfId="38689"/>
    <cellStyle name="Normal 2 5 17 3 3" xfId="38690"/>
    <cellStyle name="Normal 2 5 17 3 4" xfId="38691"/>
    <cellStyle name="Normal 2 5 17 3 5" xfId="38692"/>
    <cellStyle name="Normal 2 5 17 4" xfId="38693"/>
    <cellStyle name="Normal 2 5 17 4 2" xfId="38694"/>
    <cellStyle name="Normal 2 5 17 4 3" xfId="38695"/>
    <cellStyle name="Normal 2 5 17 4 4" xfId="38696"/>
    <cellStyle name="Normal 2 5 17 4 5" xfId="38697"/>
    <cellStyle name="Normal 2 5 17 5" xfId="38698"/>
    <cellStyle name="Normal 2 5 17 5 2" xfId="38699"/>
    <cellStyle name="Normal 2 5 17 5 3" xfId="38700"/>
    <cellStyle name="Normal 2 5 17 5 4" xfId="38701"/>
    <cellStyle name="Normal 2 5 17 5 5" xfId="38702"/>
    <cellStyle name="Normal 2 5 17 6" xfId="38703"/>
    <cellStyle name="Normal 2 5 17 6 2" xfId="38704"/>
    <cellStyle name="Normal 2 5 17 6 3" xfId="38705"/>
    <cellStyle name="Normal 2 5 17 6 4" xfId="38706"/>
    <cellStyle name="Normal 2 5 17 6 5" xfId="38707"/>
    <cellStyle name="Normal 2 5 17 7" xfId="38708"/>
    <cellStyle name="Normal 2 5 17 7 2" xfId="38709"/>
    <cellStyle name="Normal 2 5 17 7 3" xfId="38710"/>
    <cellStyle name="Normal 2 5 17 7 4" xfId="38711"/>
    <cellStyle name="Normal 2 5 17 7 5" xfId="38712"/>
    <cellStyle name="Normal 2 5 17 8" xfId="38713"/>
    <cellStyle name="Normal 2 5 17 8 2" xfId="38714"/>
    <cellStyle name="Normal 2 5 17 8 3" xfId="38715"/>
    <cellStyle name="Normal 2 5 17 8 4" xfId="38716"/>
    <cellStyle name="Normal 2 5 17 8 5" xfId="38717"/>
    <cellStyle name="Normal 2 5 17 9" xfId="38718"/>
    <cellStyle name="Normal 2 5 18" xfId="38719"/>
    <cellStyle name="Normal 2 5 18 10" xfId="38720"/>
    <cellStyle name="Normal 2 5 18 11" xfId="38721"/>
    <cellStyle name="Normal 2 5 18 12" xfId="38722"/>
    <cellStyle name="Normal 2 5 18 13" xfId="38723"/>
    <cellStyle name="Normal 2 5 18 14" xfId="38724"/>
    <cellStyle name="Normal 2 5 18 2" xfId="38725"/>
    <cellStyle name="Normal 2 5 18 2 2" xfId="38726"/>
    <cellStyle name="Normal 2 5 18 2 3" xfId="38727"/>
    <cellStyle name="Normal 2 5 18 2 4" xfId="38728"/>
    <cellStyle name="Normal 2 5 18 2 5" xfId="38729"/>
    <cellStyle name="Normal 2 5 18 3" xfId="38730"/>
    <cellStyle name="Normal 2 5 18 3 2" xfId="38731"/>
    <cellStyle name="Normal 2 5 18 3 3" xfId="38732"/>
    <cellStyle name="Normal 2 5 18 3 4" xfId="38733"/>
    <cellStyle name="Normal 2 5 18 3 5" xfId="38734"/>
    <cellStyle name="Normal 2 5 18 4" xfId="38735"/>
    <cellStyle name="Normal 2 5 18 4 2" xfId="38736"/>
    <cellStyle name="Normal 2 5 18 4 3" xfId="38737"/>
    <cellStyle name="Normal 2 5 18 4 4" xfId="38738"/>
    <cellStyle name="Normal 2 5 18 4 5" xfId="38739"/>
    <cellStyle name="Normal 2 5 18 5" xfId="38740"/>
    <cellStyle name="Normal 2 5 18 5 2" xfId="38741"/>
    <cellStyle name="Normal 2 5 18 5 3" xfId="38742"/>
    <cellStyle name="Normal 2 5 18 5 4" xfId="38743"/>
    <cellStyle name="Normal 2 5 18 5 5" xfId="38744"/>
    <cellStyle name="Normal 2 5 18 6" xfId="38745"/>
    <cellStyle name="Normal 2 5 18 6 2" xfId="38746"/>
    <cellStyle name="Normal 2 5 18 6 3" xfId="38747"/>
    <cellStyle name="Normal 2 5 18 6 4" xfId="38748"/>
    <cellStyle name="Normal 2 5 18 6 5" xfId="38749"/>
    <cellStyle name="Normal 2 5 18 7" xfId="38750"/>
    <cellStyle name="Normal 2 5 18 7 2" xfId="38751"/>
    <cellStyle name="Normal 2 5 18 7 3" xfId="38752"/>
    <cellStyle name="Normal 2 5 18 7 4" xfId="38753"/>
    <cellStyle name="Normal 2 5 18 7 5" xfId="38754"/>
    <cellStyle name="Normal 2 5 18 8" xfId="38755"/>
    <cellStyle name="Normal 2 5 18 8 2" xfId="38756"/>
    <cellStyle name="Normal 2 5 18 8 3" xfId="38757"/>
    <cellStyle name="Normal 2 5 18 8 4" xfId="38758"/>
    <cellStyle name="Normal 2 5 18 8 5" xfId="38759"/>
    <cellStyle name="Normal 2 5 18 9" xfId="38760"/>
    <cellStyle name="Normal 2 5 19" xfId="38761"/>
    <cellStyle name="Normal 2 5 19 10" xfId="38762"/>
    <cellStyle name="Normal 2 5 19 11" xfId="38763"/>
    <cellStyle name="Normal 2 5 19 12" xfId="38764"/>
    <cellStyle name="Normal 2 5 19 13" xfId="38765"/>
    <cellStyle name="Normal 2 5 19 14" xfId="38766"/>
    <cellStyle name="Normal 2 5 19 2" xfId="38767"/>
    <cellStyle name="Normal 2 5 19 2 2" xfId="38768"/>
    <cellStyle name="Normal 2 5 19 2 3" xfId="38769"/>
    <cellStyle name="Normal 2 5 19 2 4" xfId="38770"/>
    <cellStyle name="Normal 2 5 19 2 5" xfId="38771"/>
    <cellStyle name="Normal 2 5 19 3" xfId="38772"/>
    <cellStyle name="Normal 2 5 19 3 2" xfId="38773"/>
    <cellStyle name="Normal 2 5 19 3 3" xfId="38774"/>
    <cellStyle name="Normal 2 5 19 3 4" xfId="38775"/>
    <cellStyle name="Normal 2 5 19 3 5" xfId="38776"/>
    <cellStyle name="Normal 2 5 19 4" xfId="38777"/>
    <cellStyle name="Normal 2 5 19 4 2" xfId="38778"/>
    <cellStyle name="Normal 2 5 19 4 3" xfId="38779"/>
    <cellStyle name="Normal 2 5 19 4 4" xfId="38780"/>
    <cellStyle name="Normal 2 5 19 4 5" xfId="38781"/>
    <cellStyle name="Normal 2 5 19 5" xfId="38782"/>
    <cellStyle name="Normal 2 5 19 5 2" xfId="38783"/>
    <cellStyle name="Normal 2 5 19 5 3" xfId="38784"/>
    <cellStyle name="Normal 2 5 19 5 4" xfId="38785"/>
    <cellStyle name="Normal 2 5 19 5 5" xfId="38786"/>
    <cellStyle name="Normal 2 5 19 6" xfId="38787"/>
    <cellStyle name="Normal 2 5 19 6 2" xfId="38788"/>
    <cellStyle name="Normal 2 5 19 6 3" xfId="38789"/>
    <cellStyle name="Normal 2 5 19 6 4" xfId="38790"/>
    <cellStyle name="Normal 2 5 19 6 5" xfId="38791"/>
    <cellStyle name="Normal 2 5 19 7" xfId="38792"/>
    <cellStyle name="Normal 2 5 19 7 2" xfId="38793"/>
    <cellStyle name="Normal 2 5 19 7 3" xfId="38794"/>
    <cellStyle name="Normal 2 5 19 7 4" xfId="38795"/>
    <cellStyle name="Normal 2 5 19 7 5" xfId="38796"/>
    <cellStyle name="Normal 2 5 19 8" xfId="38797"/>
    <cellStyle name="Normal 2 5 19 8 2" xfId="38798"/>
    <cellStyle name="Normal 2 5 19 8 3" xfId="38799"/>
    <cellStyle name="Normal 2 5 19 8 4" xfId="38800"/>
    <cellStyle name="Normal 2 5 19 8 5" xfId="38801"/>
    <cellStyle name="Normal 2 5 19 9" xfId="38802"/>
    <cellStyle name="Normal 2 5 2" xfId="38803"/>
    <cellStyle name="Normal 2 5 2 10" xfId="38804"/>
    <cellStyle name="Normal 2 5 2 10 10" xfId="38805"/>
    <cellStyle name="Normal 2 5 2 10 11" xfId="38806"/>
    <cellStyle name="Normal 2 5 2 10 12" xfId="38807"/>
    <cellStyle name="Normal 2 5 2 10 13" xfId="38808"/>
    <cellStyle name="Normal 2 5 2 10 14" xfId="38809"/>
    <cellStyle name="Normal 2 5 2 10 2" xfId="38810"/>
    <cellStyle name="Normal 2 5 2 10 2 2" xfId="38811"/>
    <cellStyle name="Normal 2 5 2 10 2 3" xfId="38812"/>
    <cellStyle name="Normal 2 5 2 10 2 4" xfId="38813"/>
    <cellStyle name="Normal 2 5 2 10 2 5" xfId="38814"/>
    <cellStyle name="Normal 2 5 2 10 3" xfId="38815"/>
    <cellStyle name="Normal 2 5 2 10 3 2" xfId="38816"/>
    <cellStyle name="Normal 2 5 2 10 3 3" xfId="38817"/>
    <cellStyle name="Normal 2 5 2 10 3 4" xfId="38818"/>
    <cellStyle name="Normal 2 5 2 10 3 5" xfId="38819"/>
    <cellStyle name="Normal 2 5 2 10 4" xfId="38820"/>
    <cellStyle name="Normal 2 5 2 10 4 2" xfId="38821"/>
    <cellStyle name="Normal 2 5 2 10 4 3" xfId="38822"/>
    <cellStyle name="Normal 2 5 2 10 4 4" xfId="38823"/>
    <cellStyle name="Normal 2 5 2 10 4 5" xfId="38824"/>
    <cellStyle name="Normal 2 5 2 10 5" xfId="38825"/>
    <cellStyle name="Normal 2 5 2 10 5 2" xfId="38826"/>
    <cellStyle name="Normal 2 5 2 10 5 3" xfId="38827"/>
    <cellStyle name="Normal 2 5 2 10 5 4" xfId="38828"/>
    <cellStyle name="Normal 2 5 2 10 5 5" xfId="38829"/>
    <cellStyle name="Normal 2 5 2 10 6" xfId="38830"/>
    <cellStyle name="Normal 2 5 2 10 6 2" xfId="38831"/>
    <cellStyle name="Normal 2 5 2 10 6 3" xfId="38832"/>
    <cellStyle name="Normal 2 5 2 10 6 4" xfId="38833"/>
    <cellStyle name="Normal 2 5 2 10 6 5" xfId="38834"/>
    <cellStyle name="Normal 2 5 2 10 7" xfId="38835"/>
    <cellStyle name="Normal 2 5 2 10 7 2" xfId="38836"/>
    <cellStyle name="Normal 2 5 2 10 7 3" xfId="38837"/>
    <cellStyle name="Normal 2 5 2 10 7 4" xfId="38838"/>
    <cellStyle name="Normal 2 5 2 10 7 5" xfId="38839"/>
    <cellStyle name="Normal 2 5 2 10 8" xfId="38840"/>
    <cellStyle name="Normal 2 5 2 10 8 2" xfId="38841"/>
    <cellStyle name="Normal 2 5 2 10 8 3" xfId="38842"/>
    <cellStyle name="Normal 2 5 2 10 8 4" xfId="38843"/>
    <cellStyle name="Normal 2 5 2 10 8 5" xfId="38844"/>
    <cellStyle name="Normal 2 5 2 10 9" xfId="38845"/>
    <cellStyle name="Normal 2 5 2 11" xfId="38846"/>
    <cellStyle name="Normal 2 5 2 11 10" xfId="38847"/>
    <cellStyle name="Normal 2 5 2 11 11" xfId="38848"/>
    <cellStyle name="Normal 2 5 2 11 12" xfId="38849"/>
    <cellStyle name="Normal 2 5 2 11 13" xfId="38850"/>
    <cellStyle name="Normal 2 5 2 11 14" xfId="38851"/>
    <cellStyle name="Normal 2 5 2 11 2" xfId="38852"/>
    <cellStyle name="Normal 2 5 2 11 2 2" xfId="38853"/>
    <cellStyle name="Normal 2 5 2 11 2 3" xfId="38854"/>
    <cellStyle name="Normal 2 5 2 11 2 4" xfId="38855"/>
    <cellStyle name="Normal 2 5 2 11 2 5" xfId="38856"/>
    <cellStyle name="Normal 2 5 2 11 3" xfId="38857"/>
    <cellStyle name="Normal 2 5 2 11 3 2" xfId="38858"/>
    <cellStyle name="Normal 2 5 2 11 3 3" xfId="38859"/>
    <cellStyle name="Normal 2 5 2 11 3 4" xfId="38860"/>
    <cellStyle name="Normal 2 5 2 11 3 5" xfId="38861"/>
    <cellStyle name="Normal 2 5 2 11 4" xfId="38862"/>
    <cellStyle name="Normal 2 5 2 11 4 2" xfId="38863"/>
    <cellStyle name="Normal 2 5 2 11 4 3" xfId="38864"/>
    <cellStyle name="Normal 2 5 2 11 4 4" xfId="38865"/>
    <cellStyle name="Normal 2 5 2 11 4 5" xfId="38866"/>
    <cellStyle name="Normal 2 5 2 11 5" xfId="38867"/>
    <cellStyle name="Normal 2 5 2 11 5 2" xfId="38868"/>
    <cellStyle name="Normal 2 5 2 11 5 3" xfId="38869"/>
    <cellStyle name="Normal 2 5 2 11 5 4" xfId="38870"/>
    <cellStyle name="Normal 2 5 2 11 5 5" xfId="38871"/>
    <cellStyle name="Normal 2 5 2 11 6" xfId="38872"/>
    <cellStyle name="Normal 2 5 2 11 6 2" xfId="38873"/>
    <cellStyle name="Normal 2 5 2 11 6 3" xfId="38874"/>
    <cellStyle name="Normal 2 5 2 11 6 4" xfId="38875"/>
    <cellStyle name="Normal 2 5 2 11 6 5" xfId="38876"/>
    <cellStyle name="Normal 2 5 2 11 7" xfId="38877"/>
    <cellStyle name="Normal 2 5 2 11 7 2" xfId="38878"/>
    <cellStyle name="Normal 2 5 2 11 7 3" xfId="38879"/>
    <cellStyle name="Normal 2 5 2 11 7 4" xfId="38880"/>
    <cellStyle name="Normal 2 5 2 11 7 5" xfId="38881"/>
    <cellStyle name="Normal 2 5 2 11 8" xfId="38882"/>
    <cellStyle name="Normal 2 5 2 11 8 2" xfId="38883"/>
    <cellStyle name="Normal 2 5 2 11 8 3" xfId="38884"/>
    <cellStyle name="Normal 2 5 2 11 8 4" xfId="38885"/>
    <cellStyle name="Normal 2 5 2 11 8 5" xfId="38886"/>
    <cellStyle name="Normal 2 5 2 11 9" xfId="38887"/>
    <cellStyle name="Normal 2 5 2 12" xfId="38888"/>
    <cellStyle name="Normal 2 5 2 12 10" xfId="38889"/>
    <cellStyle name="Normal 2 5 2 12 11" xfId="38890"/>
    <cellStyle name="Normal 2 5 2 12 12" xfId="38891"/>
    <cellStyle name="Normal 2 5 2 12 13" xfId="38892"/>
    <cellStyle name="Normal 2 5 2 12 14" xfId="38893"/>
    <cellStyle name="Normal 2 5 2 12 2" xfId="38894"/>
    <cellStyle name="Normal 2 5 2 12 2 2" xfId="38895"/>
    <cellStyle name="Normal 2 5 2 12 2 3" xfId="38896"/>
    <cellStyle name="Normal 2 5 2 12 2 4" xfId="38897"/>
    <cellStyle name="Normal 2 5 2 12 2 5" xfId="38898"/>
    <cellStyle name="Normal 2 5 2 12 3" xfId="38899"/>
    <cellStyle name="Normal 2 5 2 12 3 2" xfId="38900"/>
    <cellStyle name="Normal 2 5 2 12 3 3" xfId="38901"/>
    <cellStyle name="Normal 2 5 2 12 3 4" xfId="38902"/>
    <cellStyle name="Normal 2 5 2 12 3 5" xfId="38903"/>
    <cellStyle name="Normal 2 5 2 12 4" xfId="38904"/>
    <cellStyle name="Normal 2 5 2 12 4 2" xfId="38905"/>
    <cellStyle name="Normal 2 5 2 12 4 3" xfId="38906"/>
    <cellStyle name="Normal 2 5 2 12 4 4" xfId="38907"/>
    <cellStyle name="Normal 2 5 2 12 4 5" xfId="38908"/>
    <cellStyle name="Normal 2 5 2 12 5" xfId="38909"/>
    <cellStyle name="Normal 2 5 2 12 5 2" xfId="38910"/>
    <cellStyle name="Normal 2 5 2 12 5 3" xfId="38911"/>
    <cellStyle name="Normal 2 5 2 12 5 4" xfId="38912"/>
    <cellStyle name="Normal 2 5 2 12 5 5" xfId="38913"/>
    <cellStyle name="Normal 2 5 2 12 6" xfId="38914"/>
    <cellStyle name="Normal 2 5 2 12 6 2" xfId="38915"/>
    <cellStyle name="Normal 2 5 2 12 6 3" xfId="38916"/>
    <cellStyle name="Normal 2 5 2 12 6 4" xfId="38917"/>
    <cellStyle name="Normal 2 5 2 12 6 5" xfId="38918"/>
    <cellStyle name="Normal 2 5 2 12 7" xfId="38919"/>
    <cellStyle name="Normal 2 5 2 12 7 2" xfId="38920"/>
    <cellStyle name="Normal 2 5 2 12 7 3" xfId="38921"/>
    <cellStyle name="Normal 2 5 2 12 7 4" xfId="38922"/>
    <cellStyle name="Normal 2 5 2 12 7 5" xfId="38923"/>
    <cellStyle name="Normal 2 5 2 12 8" xfId="38924"/>
    <cellStyle name="Normal 2 5 2 12 8 2" xfId="38925"/>
    <cellStyle name="Normal 2 5 2 12 8 3" xfId="38926"/>
    <cellStyle name="Normal 2 5 2 12 8 4" xfId="38927"/>
    <cellStyle name="Normal 2 5 2 12 8 5" xfId="38928"/>
    <cellStyle name="Normal 2 5 2 12 9" xfId="38929"/>
    <cellStyle name="Normal 2 5 2 13" xfId="38930"/>
    <cellStyle name="Normal 2 5 2 13 10" xfId="38931"/>
    <cellStyle name="Normal 2 5 2 13 11" xfId="38932"/>
    <cellStyle name="Normal 2 5 2 13 12" xfId="38933"/>
    <cellStyle name="Normal 2 5 2 13 13" xfId="38934"/>
    <cellStyle name="Normal 2 5 2 13 14" xfId="38935"/>
    <cellStyle name="Normal 2 5 2 13 2" xfId="38936"/>
    <cellStyle name="Normal 2 5 2 13 2 2" xfId="38937"/>
    <cellStyle name="Normal 2 5 2 13 2 3" xfId="38938"/>
    <cellStyle name="Normal 2 5 2 13 2 4" xfId="38939"/>
    <cellStyle name="Normal 2 5 2 13 2 5" xfId="38940"/>
    <cellStyle name="Normal 2 5 2 13 3" xfId="38941"/>
    <cellStyle name="Normal 2 5 2 13 3 2" xfId="38942"/>
    <cellStyle name="Normal 2 5 2 13 3 3" xfId="38943"/>
    <cellStyle name="Normal 2 5 2 13 3 4" xfId="38944"/>
    <cellStyle name="Normal 2 5 2 13 3 5" xfId="38945"/>
    <cellStyle name="Normal 2 5 2 13 4" xfId="38946"/>
    <cellStyle name="Normal 2 5 2 13 4 2" xfId="38947"/>
    <cellStyle name="Normal 2 5 2 13 4 3" xfId="38948"/>
    <cellStyle name="Normal 2 5 2 13 4 4" xfId="38949"/>
    <cellStyle name="Normal 2 5 2 13 4 5" xfId="38950"/>
    <cellStyle name="Normal 2 5 2 13 5" xfId="38951"/>
    <cellStyle name="Normal 2 5 2 13 5 2" xfId="38952"/>
    <cellStyle name="Normal 2 5 2 13 5 3" xfId="38953"/>
    <cellStyle name="Normal 2 5 2 13 5 4" xfId="38954"/>
    <cellStyle name="Normal 2 5 2 13 5 5" xfId="38955"/>
    <cellStyle name="Normal 2 5 2 13 6" xfId="38956"/>
    <cellStyle name="Normal 2 5 2 13 6 2" xfId="38957"/>
    <cellStyle name="Normal 2 5 2 13 6 3" xfId="38958"/>
    <cellStyle name="Normal 2 5 2 13 6 4" xfId="38959"/>
    <cellStyle name="Normal 2 5 2 13 6 5" xfId="38960"/>
    <cellStyle name="Normal 2 5 2 13 7" xfId="38961"/>
    <cellStyle name="Normal 2 5 2 13 7 2" xfId="38962"/>
    <cellStyle name="Normal 2 5 2 13 7 3" xfId="38963"/>
    <cellStyle name="Normal 2 5 2 13 7 4" xfId="38964"/>
    <cellStyle name="Normal 2 5 2 13 7 5" xfId="38965"/>
    <cellStyle name="Normal 2 5 2 13 8" xfId="38966"/>
    <cellStyle name="Normal 2 5 2 13 8 2" xfId="38967"/>
    <cellStyle name="Normal 2 5 2 13 8 3" xfId="38968"/>
    <cellStyle name="Normal 2 5 2 13 8 4" xfId="38969"/>
    <cellStyle name="Normal 2 5 2 13 8 5" xfId="38970"/>
    <cellStyle name="Normal 2 5 2 13 9" xfId="38971"/>
    <cellStyle name="Normal 2 5 2 14" xfId="38972"/>
    <cellStyle name="Normal 2 5 2 14 10" xfId="38973"/>
    <cellStyle name="Normal 2 5 2 14 11" xfId="38974"/>
    <cellStyle name="Normal 2 5 2 14 12" xfId="38975"/>
    <cellStyle name="Normal 2 5 2 14 13" xfId="38976"/>
    <cellStyle name="Normal 2 5 2 14 14" xfId="38977"/>
    <cellStyle name="Normal 2 5 2 14 2" xfId="38978"/>
    <cellStyle name="Normal 2 5 2 14 2 2" xfId="38979"/>
    <cellStyle name="Normal 2 5 2 14 2 3" xfId="38980"/>
    <cellStyle name="Normal 2 5 2 14 2 4" xfId="38981"/>
    <cellStyle name="Normal 2 5 2 14 2 5" xfId="38982"/>
    <cellStyle name="Normal 2 5 2 14 3" xfId="38983"/>
    <cellStyle name="Normal 2 5 2 14 3 2" xfId="38984"/>
    <cellStyle name="Normal 2 5 2 14 3 3" xfId="38985"/>
    <cellStyle name="Normal 2 5 2 14 3 4" xfId="38986"/>
    <cellStyle name="Normal 2 5 2 14 3 5" xfId="38987"/>
    <cellStyle name="Normal 2 5 2 14 4" xfId="38988"/>
    <cellStyle name="Normal 2 5 2 14 4 2" xfId="38989"/>
    <cellStyle name="Normal 2 5 2 14 4 3" xfId="38990"/>
    <cellStyle name="Normal 2 5 2 14 4 4" xfId="38991"/>
    <cellStyle name="Normal 2 5 2 14 4 5" xfId="38992"/>
    <cellStyle name="Normal 2 5 2 14 5" xfId="38993"/>
    <cellStyle name="Normal 2 5 2 14 5 2" xfId="38994"/>
    <cellStyle name="Normal 2 5 2 14 5 3" xfId="38995"/>
    <cellStyle name="Normal 2 5 2 14 5 4" xfId="38996"/>
    <cellStyle name="Normal 2 5 2 14 5 5" xfId="38997"/>
    <cellStyle name="Normal 2 5 2 14 6" xfId="38998"/>
    <cellStyle name="Normal 2 5 2 14 6 2" xfId="38999"/>
    <cellStyle name="Normal 2 5 2 14 6 3" xfId="39000"/>
    <cellStyle name="Normal 2 5 2 14 6 4" xfId="39001"/>
    <cellStyle name="Normal 2 5 2 14 6 5" xfId="39002"/>
    <cellStyle name="Normal 2 5 2 14 7" xfId="39003"/>
    <cellStyle name="Normal 2 5 2 14 7 2" xfId="39004"/>
    <cellStyle name="Normal 2 5 2 14 7 3" xfId="39005"/>
    <cellStyle name="Normal 2 5 2 14 7 4" xfId="39006"/>
    <cellStyle name="Normal 2 5 2 14 7 5" xfId="39007"/>
    <cellStyle name="Normal 2 5 2 14 8" xfId="39008"/>
    <cellStyle name="Normal 2 5 2 14 8 2" xfId="39009"/>
    <cellStyle name="Normal 2 5 2 14 8 3" xfId="39010"/>
    <cellStyle name="Normal 2 5 2 14 8 4" xfId="39011"/>
    <cellStyle name="Normal 2 5 2 14 8 5" xfId="39012"/>
    <cellStyle name="Normal 2 5 2 14 9" xfId="39013"/>
    <cellStyle name="Normal 2 5 2 15" xfId="39014"/>
    <cellStyle name="Normal 2 5 2 15 10" xfId="39015"/>
    <cellStyle name="Normal 2 5 2 15 11" xfId="39016"/>
    <cellStyle name="Normal 2 5 2 15 12" xfId="39017"/>
    <cellStyle name="Normal 2 5 2 15 13" xfId="39018"/>
    <cellStyle name="Normal 2 5 2 15 14" xfId="39019"/>
    <cellStyle name="Normal 2 5 2 15 2" xfId="39020"/>
    <cellStyle name="Normal 2 5 2 15 2 2" xfId="39021"/>
    <cellStyle name="Normal 2 5 2 15 2 3" xfId="39022"/>
    <cellStyle name="Normal 2 5 2 15 2 4" xfId="39023"/>
    <cellStyle name="Normal 2 5 2 15 2 5" xfId="39024"/>
    <cellStyle name="Normal 2 5 2 15 3" xfId="39025"/>
    <cellStyle name="Normal 2 5 2 15 3 2" xfId="39026"/>
    <cellStyle name="Normal 2 5 2 15 3 3" xfId="39027"/>
    <cellStyle name="Normal 2 5 2 15 3 4" xfId="39028"/>
    <cellStyle name="Normal 2 5 2 15 3 5" xfId="39029"/>
    <cellStyle name="Normal 2 5 2 15 4" xfId="39030"/>
    <cellStyle name="Normal 2 5 2 15 4 2" xfId="39031"/>
    <cellStyle name="Normal 2 5 2 15 4 3" xfId="39032"/>
    <cellStyle name="Normal 2 5 2 15 4 4" xfId="39033"/>
    <cellStyle name="Normal 2 5 2 15 4 5" xfId="39034"/>
    <cellStyle name="Normal 2 5 2 15 5" xfId="39035"/>
    <cellStyle name="Normal 2 5 2 15 5 2" xfId="39036"/>
    <cellStyle name="Normal 2 5 2 15 5 3" xfId="39037"/>
    <cellStyle name="Normal 2 5 2 15 5 4" xfId="39038"/>
    <cellStyle name="Normal 2 5 2 15 5 5" xfId="39039"/>
    <cellStyle name="Normal 2 5 2 15 6" xfId="39040"/>
    <cellStyle name="Normal 2 5 2 15 6 2" xfId="39041"/>
    <cellStyle name="Normal 2 5 2 15 6 3" xfId="39042"/>
    <cellStyle name="Normal 2 5 2 15 6 4" xfId="39043"/>
    <cellStyle name="Normal 2 5 2 15 6 5" xfId="39044"/>
    <cellStyle name="Normal 2 5 2 15 7" xfId="39045"/>
    <cellStyle name="Normal 2 5 2 15 7 2" xfId="39046"/>
    <cellStyle name="Normal 2 5 2 15 7 3" xfId="39047"/>
    <cellStyle name="Normal 2 5 2 15 7 4" xfId="39048"/>
    <cellStyle name="Normal 2 5 2 15 7 5" xfId="39049"/>
    <cellStyle name="Normal 2 5 2 15 8" xfId="39050"/>
    <cellStyle name="Normal 2 5 2 15 8 2" xfId="39051"/>
    <cellStyle name="Normal 2 5 2 15 8 3" xfId="39052"/>
    <cellStyle name="Normal 2 5 2 15 8 4" xfId="39053"/>
    <cellStyle name="Normal 2 5 2 15 8 5" xfId="39054"/>
    <cellStyle name="Normal 2 5 2 15 9" xfId="39055"/>
    <cellStyle name="Normal 2 5 2 16" xfId="39056"/>
    <cellStyle name="Normal 2 5 2 16 10" xfId="39057"/>
    <cellStyle name="Normal 2 5 2 16 11" xfId="39058"/>
    <cellStyle name="Normal 2 5 2 16 12" xfId="39059"/>
    <cellStyle name="Normal 2 5 2 16 13" xfId="39060"/>
    <cellStyle name="Normal 2 5 2 16 14" xfId="39061"/>
    <cellStyle name="Normal 2 5 2 16 2" xfId="39062"/>
    <cellStyle name="Normal 2 5 2 16 2 2" xfId="39063"/>
    <cellStyle name="Normal 2 5 2 16 2 3" xfId="39064"/>
    <cellStyle name="Normal 2 5 2 16 2 4" xfId="39065"/>
    <cellStyle name="Normal 2 5 2 16 2 5" xfId="39066"/>
    <cellStyle name="Normal 2 5 2 16 3" xfId="39067"/>
    <cellStyle name="Normal 2 5 2 16 3 2" xfId="39068"/>
    <cellStyle name="Normal 2 5 2 16 3 3" xfId="39069"/>
    <cellStyle name="Normal 2 5 2 16 3 4" xfId="39070"/>
    <cellStyle name="Normal 2 5 2 16 3 5" xfId="39071"/>
    <cellStyle name="Normal 2 5 2 16 4" xfId="39072"/>
    <cellStyle name="Normal 2 5 2 16 4 2" xfId="39073"/>
    <cellStyle name="Normal 2 5 2 16 4 3" xfId="39074"/>
    <cellStyle name="Normal 2 5 2 16 4 4" xfId="39075"/>
    <cellStyle name="Normal 2 5 2 16 4 5" xfId="39076"/>
    <cellStyle name="Normal 2 5 2 16 5" xfId="39077"/>
    <cellStyle name="Normal 2 5 2 16 5 2" xfId="39078"/>
    <cellStyle name="Normal 2 5 2 16 5 3" xfId="39079"/>
    <cellStyle name="Normal 2 5 2 16 5 4" xfId="39080"/>
    <cellStyle name="Normal 2 5 2 16 5 5" xfId="39081"/>
    <cellStyle name="Normal 2 5 2 16 6" xfId="39082"/>
    <cellStyle name="Normal 2 5 2 16 6 2" xfId="39083"/>
    <cellStyle name="Normal 2 5 2 16 6 3" xfId="39084"/>
    <cellStyle name="Normal 2 5 2 16 6 4" xfId="39085"/>
    <cellStyle name="Normal 2 5 2 16 6 5" xfId="39086"/>
    <cellStyle name="Normal 2 5 2 16 7" xfId="39087"/>
    <cellStyle name="Normal 2 5 2 16 7 2" xfId="39088"/>
    <cellStyle name="Normal 2 5 2 16 7 3" xfId="39089"/>
    <cellStyle name="Normal 2 5 2 16 7 4" xfId="39090"/>
    <cellStyle name="Normal 2 5 2 16 7 5" xfId="39091"/>
    <cellStyle name="Normal 2 5 2 16 8" xfId="39092"/>
    <cellStyle name="Normal 2 5 2 16 8 2" xfId="39093"/>
    <cellStyle name="Normal 2 5 2 16 8 3" xfId="39094"/>
    <cellStyle name="Normal 2 5 2 16 8 4" xfId="39095"/>
    <cellStyle name="Normal 2 5 2 16 8 5" xfId="39096"/>
    <cellStyle name="Normal 2 5 2 16 9" xfId="39097"/>
    <cellStyle name="Normal 2 5 2 17" xfId="39098"/>
    <cellStyle name="Normal 2 5 2 17 10" xfId="39099"/>
    <cellStyle name="Normal 2 5 2 17 11" xfId="39100"/>
    <cellStyle name="Normal 2 5 2 17 12" xfId="39101"/>
    <cellStyle name="Normal 2 5 2 17 13" xfId="39102"/>
    <cellStyle name="Normal 2 5 2 17 14" xfId="39103"/>
    <cellStyle name="Normal 2 5 2 17 2" xfId="39104"/>
    <cellStyle name="Normal 2 5 2 17 2 2" xfId="39105"/>
    <cellStyle name="Normal 2 5 2 17 2 3" xfId="39106"/>
    <cellStyle name="Normal 2 5 2 17 2 4" xfId="39107"/>
    <cellStyle name="Normal 2 5 2 17 2 5" xfId="39108"/>
    <cellStyle name="Normal 2 5 2 17 3" xfId="39109"/>
    <cellStyle name="Normal 2 5 2 17 3 2" xfId="39110"/>
    <cellStyle name="Normal 2 5 2 17 3 3" xfId="39111"/>
    <cellStyle name="Normal 2 5 2 17 3 4" xfId="39112"/>
    <cellStyle name="Normal 2 5 2 17 3 5" xfId="39113"/>
    <cellStyle name="Normal 2 5 2 17 4" xfId="39114"/>
    <cellStyle name="Normal 2 5 2 17 4 2" xfId="39115"/>
    <cellStyle name="Normal 2 5 2 17 4 3" xfId="39116"/>
    <cellStyle name="Normal 2 5 2 17 4 4" xfId="39117"/>
    <cellStyle name="Normal 2 5 2 17 4 5" xfId="39118"/>
    <cellStyle name="Normal 2 5 2 17 5" xfId="39119"/>
    <cellStyle name="Normal 2 5 2 17 5 2" xfId="39120"/>
    <cellStyle name="Normal 2 5 2 17 5 3" xfId="39121"/>
    <cellStyle name="Normal 2 5 2 17 5 4" xfId="39122"/>
    <cellStyle name="Normal 2 5 2 17 5 5" xfId="39123"/>
    <cellStyle name="Normal 2 5 2 17 6" xfId="39124"/>
    <cellStyle name="Normal 2 5 2 17 6 2" xfId="39125"/>
    <cellStyle name="Normal 2 5 2 17 6 3" xfId="39126"/>
    <cellStyle name="Normal 2 5 2 17 6 4" xfId="39127"/>
    <cellStyle name="Normal 2 5 2 17 6 5" xfId="39128"/>
    <cellStyle name="Normal 2 5 2 17 7" xfId="39129"/>
    <cellStyle name="Normal 2 5 2 17 7 2" xfId="39130"/>
    <cellStyle name="Normal 2 5 2 17 7 3" xfId="39131"/>
    <cellStyle name="Normal 2 5 2 17 7 4" xfId="39132"/>
    <cellStyle name="Normal 2 5 2 17 7 5" xfId="39133"/>
    <cellStyle name="Normal 2 5 2 17 8" xfId="39134"/>
    <cellStyle name="Normal 2 5 2 17 8 2" xfId="39135"/>
    <cellStyle name="Normal 2 5 2 17 8 3" xfId="39136"/>
    <cellStyle name="Normal 2 5 2 17 8 4" xfId="39137"/>
    <cellStyle name="Normal 2 5 2 17 8 5" xfId="39138"/>
    <cellStyle name="Normal 2 5 2 17 9" xfId="39139"/>
    <cellStyle name="Normal 2 5 2 18" xfId="39140"/>
    <cellStyle name="Normal 2 5 2 18 10" xfId="39141"/>
    <cellStyle name="Normal 2 5 2 18 11" xfId="39142"/>
    <cellStyle name="Normal 2 5 2 18 12" xfId="39143"/>
    <cellStyle name="Normal 2 5 2 18 13" xfId="39144"/>
    <cellStyle name="Normal 2 5 2 18 14" xfId="39145"/>
    <cellStyle name="Normal 2 5 2 18 2" xfId="39146"/>
    <cellStyle name="Normal 2 5 2 18 2 2" xfId="39147"/>
    <cellStyle name="Normal 2 5 2 18 2 3" xfId="39148"/>
    <cellStyle name="Normal 2 5 2 18 2 4" xfId="39149"/>
    <cellStyle name="Normal 2 5 2 18 2 5" xfId="39150"/>
    <cellStyle name="Normal 2 5 2 18 3" xfId="39151"/>
    <cellStyle name="Normal 2 5 2 18 3 2" xfId="39152"/>
    <cellStyle name="Normal 2 5 2 18 3 3" xfId="39153"/>
    <cellStyle name="Normal 2 5 2 18 3 4" xfId="39154"/>
    <cellStyle name="Normal 2 5 2 18 3 5" xfId="39155"/>
    <cellStyle name="Normal 2 5 2 18 4" xfId="39156"/>
    <cellStyle name="Normal 2 5 2 18 4 2" xfId="39157"/>
    <cellStyle name="Normal 2 5 2 18 4 3" xfId="39158"/>
    <cellStyle name="Normal 2 5 2 18 4 4" xfId="39159"/>
    <cellStyle name="Normal 2 5 2 18 4 5" xfId="39160"/>
    <cellStyle name="Normal 2 5 2 18 5" xfId="39161"/>
    <cellStyle name="Normal 2 5 2 18 5 2" xfId="39162"/>
    <cellStyle name="Normal 2 5 2 18 5 3" xfId="39163"/>
    <cellStyle name="Normal 2 5 2 18 5 4" xfId="39164"/>
    <cellStyle name="Normal 2 5 2 18 5 5" xfId="39165"/>
    <cellStyle name="Normal 2 5 2 18 6" xfId="39166"/>
    <cellStyle name="Normal 2 5 2 18 6 2" xfId="39167"/>
    <cellStyle name="Normal 2 5 2 18 6 3" xfId="39168"/>
    <cellStyle name="Normal 2 5 2 18 6 4" xfId="39169"/>
    <cellStyle name="Normal 2 5 2 18 6 5" xfId="39170"/>
    <cellStyle name="Normal 2 5 2 18 7" xfId="39171"/>
    <cellStyle name="Normal 2 5 2 18 7 2" xfId="39172"/>
    <cellStyle name="Normal 2 5 2 18 7 3" xfId="39173"/>
    <cellStyle name="Normal 2 5 2 18 7 4" xfId="39174"/>
    <cellStyle name="Normal 2 5 2 18 7 5" xfId="39175"/>
    <cellStyle name="Normal 2 5 2 18 8" xfId="39176"/>
    <cellStyle name="Normal 2 5 2 18 8 2" xfId="39177"/>
    <cellStyle name="Normal 2 5 2 18 8 3" xfId="39178"/>
    <cellStyle name="Normal 2 5 2 18 8 4" xfId="39179"/>
    <cellStyle name="Normal 2 5 2 18 8 5" xfId="39180"/>
    <cellStyle name="Normal 2 5 2 18 9" xfId="39181"/>
    <cellStyle name="Normal 2 5 2 19" xfId="39182"/>
    <cellStyle name="Normal 2 5 2 19 10" xfId="39183"/>
    <cellStyle name="Normal 2 5 2 19 11" xfId="39184"/>
    <cellStyle name="Normal 2 5 2 19 12" xfId="39185"/>
    <cellStyle name="Normal 2 5 2 19 13" xfId="39186"/>
    <cellStyle name="Normal 2 5 2 19 14" xfId="39187"/>
    <cellStyle name="Normal 2 5 2 19 2" xfId="39188"/>
    <cellStyle name="Normal 2 5 2 19 2 2" xfId="39189"/>
    <cellStyle name="Normal 2 5 2 19 2 3" xfId="39190"/>
    <cellStyle name="Normal 2 5 2 19 2 4" xfId="39191"/>
    <cellStyle name="Normal 2 5 2 19 2 5" xfId="39192"/>
    <cellStyle name="Normal 2 5 2 19 3" xfId="39193"/>
    <cellStyle name="Normal 2 5 2 19 3 2" xfId="39194"/>
    <cellStyle name="Normal 2 5 2 19 3 3" xfId="39195"/>
    <cellStyle name="Normal 2 5 2 19 3 4" xfId="39196"/>
    <cellStyle name="Normal 2 5 2 19 3 5" xfId="39197"/>
    <cellStyle name="Normal 2 5 2 19 4" xfId="39198"/>
    <cellStyle name="Normal 2 5 2 19 4 2" xfId="39199"/>
    <cellStyle name="Normal 2 5 2 19 4 3" xfId="39200"/>
    <cellStyle name="Normal 2 5 2 19 4 4" xfId="39201"/>
    <cellStyle name="Normal 2 5 2 19 4 5" xfId="39202"/>
    <cellStyle name="Normal 2 5 2 19 5" xfId="39203"/>
    <cellStyle name="Normal 2 5 2 19 5 2" xfId="39204"/>
    <cellStyle name="Normal 2 5 2 19 5 3" xfId="39205"/>
    <cellStyle name="Normal 2 5 2 19 5 4" xfId="39206"/>
    <cellStyle name="Normal 2 5 2 19 5 5" xfId="39207"/>
    <cellStyle name="Normal 2 5 2 19 6" xfId="39208"/>
    <cellStyle name="Normal 2 5 2 19 6 2" xfId="39209"/>
    <cellStyle name="Normal 2 5 2 19 6 3" xfId="39210"/>
    <cellStyle name="Normal 2 5 2 19 6 4" xfId="39211"/>
    <cellStyle name="Normal 2 5 2 19 6 5" xfId="39212"/>
    <cellStyle name="Normal 2 5 2 19 7" xfId="39213"/>
    <cellStyle name="Normal 2 5 2 19 7 2" xfId="39214"/>
    <cellStyle name="Normal 2 5 2 19 7 3" xfId="39215"/>
    <cellStyle name="Normal 2 5 2 19 7 4" xfId="39216"/>
    <cellStyle name="Normal 2 5 2 19 7 5" xfId="39217"/>
    <cellStyle name="Normal 2 5 2 19 8" xfId="39218"/>
    <cellStyle name="Normal 2 5 2 19 8 2" xfId="39219"/>
    <cellStyle name="Normal 2 5 2 19 8 3" xfId="39220"/>
    <cellStyle name="Normal 2 5 2 19 8 4" xfId="39221"/>
    <cellStyle name="Normal 2 5 2 19 8 5" xfId="39222"/>
    <cellStyle name="Normal 2 5 2 19 9" xfId="39223"/>
    <cellStyle name="Normal 2 5 2 2" xfId="39224"/>
    <cellStyle name="Normal 2 5 2 2 10" xfId="39225"/>
    <cellStyle name="Normal 2 5 2 2 11" xfId="39226"/>
    <cellStyle name="Normal 2 5 2 2 12" xfId="39227"/>
    <cellStyle name="Normal 2 5 2 2 13" xfId="39228"/>
    <cellStyle name="Normal 2 5 2 2 14" xfId="39229"/>
    <cellStyle name="Normal 2 5 2 2 2" xfId="39230"/>
    <cellStyle name="Normal 2 5 2 2 2 2" xfId="39231"/>
    <cellStyle name="Normal 2 5 2 2 2 3" xfId="39232"/>
    <cellStyle name="Normal 2 5 2 2 2 4" xfId="39233"/>
    <cellStyle name="Normal 2 5 2 2 2 5" xfId="39234"/>
    <cellStyle name="Normal 2 5 2 2 3" xfId="39235"/>
    <cellStyle name="Normal 2 5 2 2 3 2" xfId="39236"/>
    <cellStyle name="Normal 2 5 2 2 3 3" xfId="39237"/>
    <cellStyle name="Normal 2 5 2 2 3 4" xfId="39238"/>
    <cellStyle name="Normal 2 5 2 2 3 5" xfId="39239"/>
    <cellStyle name="Normal 2 5 2 2 4" xfId="39240"/>
    <cellStyle name="Normal 2 5 2 2 4 2" xfId="39241"/>
    <cellStyle name="Normal 2 5 2 2 4 3" xfId="39242"/>
    <cellStyle name="Normal 2 5 2 2 4 4" xfId="39243"/>
    <cellStyle name="Normal 2 5 2 2 4 5" xfId="39244"/>
    <cellStyle name="Normal 2 5 2 2 5" xfId="39245"/>
    <cellStyle name="Normal 2 5 2 2 5 2" xfId="39246"/>
    <cellStyle name="Normal 2 5 2 2 5 3" xfId="39247"/>
    <cellStyle name="Normal 2 5 2 2 5 4" xfId="39248"/>
    <cellStyle name="Normal 2 5 2 2 5 5" xfId="39249"/>
    <cellStyle name="Normal 2 5 2 2 6" xfId="39250"/>
    <cellStyle name="Normal 2 5 2 2 6 2" xfId="39251"/>
    <cellStyle name="Normal 2 5 2 2 6 3" xfId="39252"/>
    <cellStyle name="Normal 2 5 2 2 6 4" xfId="39253"/>
    <cellStyle name="Normal 2 5 2 2 6 5" xfId="39254"/>
    <cellStyle name="Normal 2 5 2 2 7" xfId="39255"/>
    <cellStyle name="Normal 2 5 2 2 7 2" xfId="39256"/>
    <cellStyle name="Normal 2 5 2 2 7 3" xfId="39257"/>
    <cellStyle name="Normal 2 5 2 2 7 4" xfId="39258"/>
    <cellStyle name="Normal 2 5 2 2 7 5" xfId="39259"/>
    <cellStyle name="Normal 2 5 2 2 8" xfId="39260"/>
    <cellStyle name="Normal 2 5 2 2 8 2" xfId="39261"/>
    <cellStyle name="Normal 2 5 2 2 8 3" xfId="39262"/>
    <cellStyle name="Normal 2 5 2 2 8 4" xfId="39263"/>
    <cellStyle name="Normal 2 5 2 2 8 5" xfId="39264"/>
    <cellStyle name="Normal 2 5 2 2 9" xfId="39265"/>
    <cellStyle name="Normal 2 5 2 20" xfId="39266"/>
    <cellStyle name="Normal 2 5 2 20 10" xfId="39267"/>
    <cellStyle name="Normal 2 5 2 20 11" xfId="39268"/>
    <cellStyle name="Normal 2 5 2 20 12" xfId="39269"/>
    <cellStyle name="Normal 2 5 2 20 13" xfId="39270"/>
    <cellStyle name="Normal 2 5 2 20 2" xfId="39271"/>
    <cellStyle name="Normal 2 5 2 20 2 2" xfId="39272"/>
    <cellStyle name="Normal 2 5 2 20 2 3" xfId="39273"/>
    <cellStyle name="Normal 2 5 2 20 2 4" xfId="39274"/>
    <cellStyle name="Normal 2 5 2 20 2 5" xfId="39275"/>
    <cellStyle name="Normal 2 5 2 20 3" xfId="39276"/>
    <cellStyle name="Normal 2 5 2 20 3 2" xfId="39277"/>
    <cellStyle name="Normal 2 5 2 20 3 3" xfId="39278"/>
    <cellStyle name="Normal 2 5 2 20 3 4" xfId="39279"/>
    <cellStyle name="Normal 2 5 2 20 3 5" xfId="39280"/>
    <cellStyle name="Normal 2 5 2 20 4" xfId="39281"/>
    <cellStyle name="Normal 2 5 2 20 4 2" xfId="39282"/>
    <cellStyle name="Normal 2 5 2 20 4 3" xfId="39283"/>
    <cellStyle name="Normal 2 5 2 20 4 4" xfId="39284"/>
    <cellStyle name="Normal 2 5 2 20 4 5" xfId="39285"/>
    <cellStyle name="Normal 2 5 2 20 5" xfId="39286"/>
    <cellStyle name="Normal 2 5 2 20 5 2" xfId="39287"/>
    <cellStyle name="Normal 2 5 2 20 5 3" xfId="39288"/>
    <cellStyle name="Normal 2 5 2 20 5 4" xfId="39289"/>
    <cellStyle name="Normal 2 5 2 20 5 5" xfId="39290"/>
    <cellStyle name="Normal 2 5 2 20 6" xfId="39291"/>
    <cellStyle name="Normal 2 5 2 20 6 2" xfId="39292"/>
    <cellStyle name="Normal 2 5 2 20 6 3" xfId="39293"/>
    <cellStyle name="Normal 2 5 2 20 6 4" xfId="39294"/>
    <cellStyle name="Normal 2 5 2 20 6 5" xfId="39295"/>
    <cellStyle name="Normal 2 5 2 20 7" xfId="39296"/>
    <cellStyle name="Normal 2 5 2 20 7 2" xfId="39297"/>
    <cellStyle name="Normal 2 5 2 20 7 3" xfId="39298"/>
    <cellStyle name="Normal 2 5 2 20 7 4" xfId="39299"/>
    <cellStyle name="Normal 2 5 2 20 7 5" xfId="39300"/>
    <cellStyle name="Normal 2 5 2 20 8" xfId="39301"/>
    <cellStyle name="Normal 2 5 2 20 8 2" xfId="39302"/>
    <cellStyle name="Normal 2 5 2 20 8 3" xfId="39303"/>
    <cellStyle name="Normal 2 5 2 20 8 4" xfId="39304"/>
    <cellStyle name="Normal 2 5 2 20 8 5" xfId="39305"/>
    <cellStyle name="Normal 2 5 2 20 9" xfId="39306"/>
    <cellStyle name="Normal 2 5 2 21" xfId="39307"/>
    <cellStyle name="Normal 2 5 2 21 10" xfId="39308"/>
    <cellStyle name="Normal 2 5 2 21 11" xfId="39309"/>
    <cellStyle name="Normal 2 5 2 21 12" xfId="39310"/>
    <cellStyle name="Normal 2 5 2 21 13" xfId="39311"/>
    <cellStyle name="Normal 2 5 2 21 2" xfId="39312"/>
    <cellStyle name="Normal 2 5 2 21 2 2" xfId="39313"/>
    <cellStyle name="Normal 2 5 2 21 2 3" xfId="39314"/>
    <cellStyle name="Normal 2 5 2 21 2 4" xfId="39315"/>
    <cellStyle name="Normal 2 5 2 21 2 5" xfId="39316"/>
    <cellStyle name="Normal 2 5 2 21 3" xfId="39317"/>
    <cellStyle name="Normal 2 5 2 21 3 2" xfId="39318"/>
    <cellStyle name="Normal 2 5 2 21 3 3" xfId="39319"/>
    <cellStyle name="Normal 2 5 2 21 3 4" xfId="39320"/>
    <cellStyle name="Normal 2 5 2 21 3 5" xfId="39321"/>
    <cellStyle name="Normal 2 5 2 21 4" xfId="39322"/>
    <cellStyle name="Normal 2 5 2 21 4 2" xfId="39323"/>
    <cellStyle name="Normal 2 5 2 21 4 3" xfId="39324"/>
    <cellStyle name="Normal 2 5 2 21 4 4" xfId="39325"/>
    <cellStyle name="Normal 2 5 2 21 4 5" xfId="39326"/>
    <cellStyle name="Normal 2 5 2 21 5" xfId="39327"/>
    <cellStyle name="Normal 2 5 2 21 5 2" xfId="39328"/>
    <cellStyle name="Normal 2 5 2 21 5 3" xfId="39329"/>
    <cellStyle name="Normal 2 5 2 21 5 4" xfId="39330"/>
    <cellStyle name="Normal 2 5 2 21 5 5" xfId="39331"/>
    <cellStyle name="Normal 2 5 2 21 6" xfId="39332"/>
    <cellStyle name="Normal 2 5 2 21 6 2" xfId="39333"/>
    <cellStyle name="Normal 2 5 2 21 6 3" xfId="39334"/>
    <cellStyle name="Normal 2 5 2 21 6 4" xfId="39335"/>
    <cellStyle name="Normal 2 5 2 21 6 5" xfId="39336"/>
    <cellStyle name="Normal 2 5 2 21 7" xfId="39337"/>
    <cellStyle name="Normal 2 5 2 21 7 2" xfId="39338"/>
    <cellStyle name="Normal 2 5 2 21 7 3" xfId="39339"/>
    <cellStyle name="Normal 2 5 2 21 7 4" xfId="39340"/>
    <cellStyle name="Normal 2 5 2 21 7 5" xfId="39341"/>
    <cellStyle name="Normal 2 5 2 21 8" xfId="39342"/>
    <cellStyle name="Normal 2 5 2 21 8 2" xfId="39343"/>
    <cellStyle name="Normal 2 5 2 21 8 3" xfId="39344"/>
    <cellStyle name="Normal 2 5 2 21 8 4" xfId="39345"/>
    <cellStyle name="Normal 2 5 2 21 8 5" xfId="39346"/>
    <cellStyle name="Normal 2 5 2 21 9" xfId="39347"/>
    <cellStyle name="Normal 2 5 2 22" xfId="39348"/>
    <cellStyle name="Normal 2 5 2 22 10" xfId="39349"/>
    <cellStyle name="Normal 2 5 2 22 11" xfId="39350"/>
    <cellStyle name="Normal 2 5 2 22 12" xfId="39351"/>
    <cellStyle name="Normal 2 5 2 22 13" xfId="39352"/>
    <cellStyle name="Normal 2 5 2 22 2" xfId="39353"/>
    <cellStyle name="Normal 2 5 2 22 2 2" xfId="39354"/>
    <cellStyle name="Normal 2 5 2 22 2 3" xfId="39355"/>
    <cellStyle name="Normal 2 5 2 22 2 4" xfId="39356"/>
    <cellStyle name="Normal 2 5 2 22 2 5" xfId="39357"/>
    <cellStyle name="Normal 2 5 2 22 3" xfId="39358"/>
    <cellStyle name="Normal 2 5 2 22 3 2" xfId="39359"/>
    <cellStyle name="Normal 2 5 2 22 3 3" xfId="39360"/>
    <cellStyle name="Normal 2 5 2 22 3 4" xfId="39361"/>
    <cellStyle name="Normal 2 5 2 22 3 5" xfId="39362"/>
    <cellStyle name="Normal 2 5 2 22 4" xfId="39363"/>
    <cellStyle name="Normal 2 5 2 22 4 2" xfId="39364"/>
    <cellStyle name="Normal 2 5 2 22 4 3" xfId="39365"/>
    <cellStyle name="Normal 2 5 2 22 4 4" xfId="39366"/>
    <cellStyle name="Normal 2 5 2 22 4 5" xfId="39367"/>
    <cellStyle name="Normal 2 5 2 22 5" xfId="39368"/>
    <cellStyle name="Normal 2 5 2 22 5 2" xfId="39369"/>
    <cellStyle name="Normal 2 5 2 22 5 3" xfId="39370"/>
    <cellStyle name="Normal 2 5 2 22 5 4" xfId="39371"/>
    <cellStyle name="Normal 2 5 2 22 5 5" xfId="39372"/>
    <cellStyle name="Normal 2 5 2 22 6" xfId="39373"/>
    <cellStyle name="Normal 2 5 2 22 6 2" xfId="39374"/>
    <cellStyle name="Normal 2 5 2 22 6 3" xfId="39375"/>
    <cellStyle name="Normal 2 5 2 22 6 4" xfId="39376"/>
    <cellStyle name="Normal 2 5 2 22 6 5" xfId="39377"/>
    <cellStyle name="Normal 2 5 2 22 7" xfId="39378"/>
    <cellStyle name="Normal 2 5 2 22 7 2" xfId="39379"/>
    <cellStyle name="Normal 2 5 2 22 7 3" xfId="39380"/>
    <cellStyle name="Normal 2 5 2 22 7 4" xfId="39381"/>
    <cellStyle name="Normal 2 5 2 22 7 5" xfId="39382"/>
    <cellStyle name="Normal 2 5 2 22 8" xfId="39383"/>
    <cellStyle name="Normal 2 5 2 22 8 2" xfId="39384"/>
    <cellStyle name="Normal 2 5 2 22 8 3" xfId="39385"/>
    <cellStyle name="Normal 2 5 2 22 8 4" xfId="39386"/>
    <cellStyle name="Normal 2 5 2 22 8 5" xfId="39387"/>
    <cellStyle name="Normal 2 5 2 22 9" xfId="39388"/>
    <cellStyle name="Normal 2 5 2 23" xfId="39389"/>
    <cellStyle name="Normal 2 5 2 23 10" xfId="39390"/>
    <cellStyle name="Normal 2 5 2 23 11" xfId="39391"/>
    <cellStyle name="Normal 2 5 2 23 12" xfId="39392"/>
    <cellStyle name="Normal 2 5 2 23 13" xfId="39393"/>
    <cellStyle name="Normal 2 5 2 23 2" xfId="39394"/>
    <cellStyle name="Normal 2 5 2 23 2 2" xfId="39395"/>
    <cellStyle name="Normal 2 5 2 23 2 3" xfId="39396"/>
    <cellStyle name="Normal 2 5 2 23 2 4" xfId="39397"/>
    <cellStyle name="Normal 2 5 2 23 2 5" xfId="39398"/>
    <cellStyle name="Normal 2 5 2 23 3" xfId="39399"/>
    <cellStyle name="Normal 2 5 2 23 3 2" xfId="39400"/>
    <cellStyle name="Normal 2 5 2 23 3 3" xfId="39401"/>
    <cellStyle name="Normal 2 5 2 23 3 4" xfId="39402"/>
    <cellStyle name="Normal 2 5 2 23 3 5" xfId="39403"/>
    <cellStyle name="Normal 2 5 2 23 4" xfId="39404"/>
    <cellStyle name="Normal 2 5 2 23 4 2" xfId="39405"/>
    <cellStyle name="Normal 2 5 2 23 4 3" xfId="39406"/>
    <cellStyle name="Normal 2 5 2 23 4 4" xfId="39407"/>
    <cellStyle name="Normal 2 5 2 23 4 5" xfId="39408"/>
    <cellStyle name="Normal 2 5 2 23 5" xfId="39409"/>
    <cellStyle name="Normal 2 5 2 23 5 2" xfId="39410"/>
    <cellStyle name="Normal 2 5 2 23 5 3" xfId="39411"/>
    <cellStyle name="Normal 2 5 2 23 5 4" xfId="39412"/>
    <cellStyle name="Normal 2 5 2 23 5 5" xfId="39413"/>
    <cellStyle name="Normal 2 5 2 23 6" xfId="39414"/>
    <cellStyle name="Normal 2 5 2 23 6 2" xfId="39415"/>
    <cellStyle name="Normal 2 5 2 23 6 3" xfId="39416"/>
    <cellStyle name="Normal 2 5 2 23 6 4" xfId="39417"/>
    <cellStyle name="Normal 2 5 2 23 6 5" xfId="39418"/>
    <cellStyle name="Normal 2 5 2 23 7" xfId="39419"/>
    <cellStyle name="Normal 2 5 2 23 7 2" xfId="39420"/>
    <cellStyle name="Normal 2 5 2 23 7 3" xfId="39421"/>
    <cellStyle name="Normal 2 5 2 23 7 4" xfId="39422"/>
    <cellStyle name="Normal 2 5 2 23 7 5" xfId="39423"/>
    <cellStyle name="Normal 2 5 2 23 8" xfId="39424"/>
    <cellStyle name="Normal 2 5 2 23 8 2" xfId="39425"/>
    <cellStyle name="Normal 2 5 2 23 8 3" xfId="39426"/>
    <cellStyle name="Normal 2 5 2 23 8 4" xfId="39427"/>
    <cellStyle name="Normal 2 5 2 23 8 5" xfId="39428"/>
    <cellStyle name="Normal 2 5 2 23 9" xfId="39429"/>
    <cellStyle name="Normal 2 5 2 24" xfId="39430"/>
    <cellStyle name="Normal 2 5 2 24 10" xfId="39431"/>
    <cellStyle name="Normal 2 5 2 24 11" xfId="39432"/>
    <cellStyle name="Normal 2 5 2 24 12" xfId="39433"/>
    <cellStyle name="Normal 2 5 2 24 13" xfId="39434"/>
    <cellStyle name="Normal 2 5 2 24 2" xfId="39435"/>
    <cellStyle name="Normal 2 5 2 24 2 2" xfId="39436"/>
    <cellStyle name="Normal 2 5 2 24 2 3" xfId="39437"/>
    <cellStyle name="Normal 2 5 2 24 2 4" xfId="39438"/>
    <cellStyle name="Normal 2 5 2 24 2 5" xfId="39439"/>
    <cellStyle name="Normal 2 5 2 24 3" xfId="39440"/>
    <cellStyle name="Normal 2 5 2 24 3 2" xfId="39441"/>
    <cellStyle name="Normal 2 5 2 24 3 3" xfId="39442"/>
    <cellStyle name="Normal 2 5 2 24 3 4" xfId="39443"/>
    <cellStyle name="Normal 2 5 2 24 3 5" xfId="39444"/>
    <cellStyle name="Normal 2 5 2 24 4" xfId="39445"/>
    <cellStyle name="Normal 2 5 2 24 4 2" xfId="39446"/>
    <cellStyle name="Normal 2 5 2 24 4 3" xfId="39447"/>
    <cellStyle name="Normal 2 5 2 24 4 4" xfId="39448"/>
    <cellStyle name="Normal 2 5 2 24 4 5" xfId="39449"/>
    <cellStyle name="Normal 2 5 2 24 5" xfId="39450"/>
    <cellStyle name="Normal 2 5 2 24 5 2" xfId="39451"/>
    <cellStyle name="Normal 2 5 2 24 5 3" xfId="39452"/>
    <cellStyle name="Normal 2 5 2 24 5 4" xfId="39453"/>
    <cellStyle name="Normal 2 5 2 24 5 5" xfId="39454"/>
    <cellStyle name="Normal 2 5 2 24 6" xfId="39455"/>
    <cellStyle name="Normal 2 5 2 24 6 2" xfId="39456"/>
    <cellStyle name="Normal 2 5 2 24 6 3" xfId="39457"/>
    <cellStyle name="Normal 2 5 2 24 6 4" xfId="39458"/>
    <cellStyle name="Normal 2 5 2 24 6 5" xfId="39459"/>
    <cellStyle name="Normal 2 5 2 24 7" xfId="39460"/>
    <cellStyle name="Normal 2 5 2 24 7 2" xfId="39461"/>
    <cellStyle name="Normal 2 5 2 24 7 3" xfId="39462"/>
    <cellStyle name="Normal 2 5 2 24 7 4" xfId="39463"/>
    <cellStyle name="Normal 2 5 2 24 7 5" xfId="39464"/>
    <cellStyle name="Normal 2 5 2 24 8" xfId="39465"/>
    <cellStyle name="Normal 2 5 2 24 8 2" xfId="39466"/>
    <cellStyle name="Normal 2 5 2 24 8 3" xfId="39467"/>
    <cellStyle name="Normal 2 5 2 24 8 4" xfId="39468"/>
    <cellStyle name="Normal 2 5 2 24 8 5" xfId="39469"/>
    <cellStyle name="Normal 2 5 2 24 9" xfId="39470"/>
    <cellStyle name="Normal 2 5 2 25" xfId="39471"/>
    <cellStyle name="Normal 2 5 2 25 10" xfId="39472"/>
    <cellStyle name="Normal 2 5 2 25 11" xfId="39473"/>
    <cellStyle name="Normal 2 5 2 25 12" xfId="39474"/>
    <cellStyle name="Normal 2 5 2 25 13" xfId="39475"/>
    <cellStyle name="Normal 2 5 2 25 2" xfId="39476"/>
    <cellStyle name="Normal 2 5 2 25 2 2" xfId="39477"/>
    <cellStyle name="Normal 2 5 2 25 2 3" xfId="39478"/>
    <cellStyle name="Normal 2 5 2 25 2 4" xfId="39479"/>
    <cellStyle name="Normal 2 5 2 25 2 5" xfId="39480"/>
    <cellStyle name="Normal 2 5 2 25 3" xfId="39481"/>
    <cellStyle name="Normal 2 5 2 25 3 2" xfId="39482"/>
    <cellStyle name="Normal 2 5 2 25 3 3" xfId="39483"/>
    <cellStyle name="Normal 2 5 2 25 3 4" xfId="39484"/>
    <cellStyle name="Normal 2 5 2 25 3 5" xfId="39485"/>
    <cellStyle name="Normal 2 5 2 25 4" xfId="39486"/>
    <cellStyle name="Normal 2 5 2 25 4 2" xfId="39487"/>
    <cellStyle name="Normal 2 5 2 25 4 3" xfId="39488"/>
    <cellStyle name="Normal 2 5 2 25 4 4" xfId="39489"/>
    <cellStyle name="Normal 2 5 2 25 4 5" xfId="39490"/>
    <cellStyle name="Normal 2 5 2 25 5" xfId="39491"/>
    <cellStyle name="Normal 2 5 2 25 5 2" xfId="39492"/>
    <cellStyle name="Normal 2 5 2 25 5 3" xfId="39493"/>
    <cellStyle name="Normal 2 5 2 25 5 4" xfId="39494"/>
    <cellStyle name="Normal 2 5 2 25 5 5" xfId="39495"/>
    <cellStyle name="Normal 2 5 2 25 6" xfId="39496"/>
    <cellStyle name="Normal 2 5 2 25 6 2" xfId="39497"/>
    <cellStyle name="Normal 2 5 2 25 6 3" xfId="39498"/>
    <cellStyle name="Normal 2 5 2 25 6 4" xfId="39499"/>
    <cellStyle name="Normal 2 5 2 25 6 5" xfId="39500"/>
    <cellStyle name="Normal 2 5 2 25 7" xfId="39501"/>
    <cellStyle name="Normal 2 5 2 25 7 2" xfId="39502"/>
    <cellStyle name="Normal 2 5 2 25 7 3" xfId="39503"/>
    <cellStyle name="Normal 2 5 2 25 7 4" xfId="39504"/>
    <cellStyle name="Normal 2 5 2 25 7 5" xfId="39505"/>
    <cellStyle name="Normal 2 5 2 25 8" xfId="39506"/>
    <cellStyle name="Normal 2 5 2 25 8 2" xfId="39507"/>
    <cellStyle name="Normal 2 5 2 25 8 3" xfId="39508"/>
    <cellStyle name="Normal 2 5 2 25 8 4" xfId="39509"/>
    <cellStyle name="Normal 2 5 2 25 8 5" xfId="39510"/>
    <cellStyle name="Normal 2 5 2 25 9" xfId="39511"/>
    <cellStyle name="Normal 2 5 2 26" xfId="39512"/>
    <cellStyle name="Normal 2 5 2 26 10" xfId="39513"/>
    <cellStyle name="Normal 2 5 2 26 11" xfId="39514"/>
    <cellStyle name="Normal 2 5 2 26 12" xfId="39515"/>
    <cellStyle name="Normal 2 5 2 26 13" xfId="39516"/>
    <cellStyle name="Normal 2 5 2 26 2" xfId="39517"/>
    <cellStyle name="Normal 2 5 2 26 2 2" xfId="39518"/>
    <cellStyle name="Normal 2 5 2 26 2 3" xfId="39519"/>
    <cellStyle name="Normal 2 5 2 26 2 4" xfId="39520"/>
    <cellStyle name="Normal 2 5 2 26 2 5" xfId="39521"/>
    <cellStyle name="Normal 2 5 2 26 3" xfId="39522"/>
    <cellStyle name="Normal 2 5 2 26 3 2" xfId="39523"/>
    <cellStyle name="Normal 2 5 2 26 3 3" xfId="39524"/>
    <cellStyle name="Normal 2 5 2 26 3 4" xfId="39525"/>
    <cellStyle name="Normal 2 5 2 26 3 5" xfId="39526"/>
    <cellStyle name="Normal 2 5 2 26 4" xfId="39527"/>
    <cellStyle name="Normal 2 5 2 26 4 2" xfId="39528"/>
    <cellStyle name="Normal 2 5 2 26 4 3" xfId="39529"/>
    <cellStyle name="Normal 2 5 2 26 4 4" xfId="39530"/>
    <cellStyle name="Normal 2 5 2 26 4 5" xfId="39531"/>
    <cellStyle name="Normal 2 5 2 26 5" xfId="39532"/>
    <cellStyle name="Normal 2 5 2 26 5 2" xfId="39533"/>
    <cellStyle name="Normal 2 5 2 26 5 3" xfId="39534"/>
    <cellStyle name="Normal 2 5 2 26 5 4" xfId="39535"/>
    <cellStyle name="Normal 2 5 2 26 5 5" xfId="39536"/>
    <cellStyle name="Normal 2 5 2 26 6" xfId="39537"/>
    <cellStyle name="Normal 2 5 2 26 6 2" xfId="39538"/>
    <cellStyle name="Normal 2 5 2 26 6 3" xfId="39539"/>
    <cellStyle name="Normal 2 5 2 26 6 4" xfId="39540"/>
    <cellStyle name="Normal 2 5 2 26 6 5" xfId="39541"/>
    <cellStyle name="Normal 2 5 2 26 7" xfId="39542"/>
    <cellStyle name="Normal 2 5 2 26 7 2" xfId="39543"/>
    <cellStyle name="Normal 2 5 2 26 7 3" xfId="39544"/>
    <cellStyle name="Normal 2 5 2 26 7 4" xfId="39545"/>
    <cellStyle name="Normal 2 5 2 26 7 5" xfId="39546"/>
    <cellStyle name="Normal 2 5 2 26 8" xfId="39547"/>
    <cellStyle name="Normal 2 5 2 26 8 2" xfId="39548"/>
    <cellStyle name="Normal 2 5 2 26 8 3" xfId="39549"/>
    <cellStyle name="Normal 2 5 2 26 8 4" xfId="39550"/>
    <cellStyle name="Normal 2 5 2 26 8 5" xfId="39551"/>
    <cellStyle name="Normal 2 5 2 26 9" xfId="39552"/>
    <cellStyle name="Normal 2 5 2 27" xfId="39553"/>
    <cellStyle name="Normal 2 5 2 27 10" xfId="39554"/>
    <cellStyle name="Normal 2 5 2 27 11" xfId="39555"/>
    <cellStyle name="Normal 2 5 2 27 12" xfId="39556"/>
    <cellStyle name="Normal 2 5 2 27 13" xfId="39557"/>
    <cellStyle name="Normal 2 5 2 27 2" xfId="39558"/>
    <cellStyle name="Normal 2 5 2 27 2 2" xfId="39559"/>
    <cellStyle name="Normal 2 5 2 27 2 3" xfId="39560"/>
    <cellStyle name="Normal 2 5 2 27 2 4" xfId="39561"/>
    <cellStyle name="Normal 2 5 2 27 2 5" xfId="39562"/>
    <cellStyle name="Normal 2 5 2 27 3" xfId="39563"/>
    <cellStyle name="Normal 2 5 2 27 3 2" xfId="39564"/>
    <cellStyle name="Normal 2 5 2 27 3 3" xfId="39565"/>
    <cellStyle name="Normal 2 5 2 27 3 4" xfId="39566"/>
    <cellStyle name="Normal 2 5 2 27 3 5" xfId="39567"/>
    <cellStyle name="Normal 2 5 2 27 4" xfId="39568"/>
    <cellStyle name="Normal 2 5 2 27 4 2" xfId="39569"/>
    <cellStyle name="Normal 2 5 2 27 4 3" xfId="39570"/>
    <cellStyle name="Normal 2 5 2 27 4 4" xfId="39571"/>
    <cellStyle name="Normal 2 5 2 27 4 5" xfId="39572"/>
    <cellStyle name="Normal 2 5 2 27 5" xfId="39573"/>
    <cellStyle name="Normal 2 5 2 27 5 2" xfId="39574"/>
    <cellStyle name="Normal 2 5 2 27 5 3" xfId="39575"/>
    <cellStyle name="Normal 2 5 2 27 5 4" xfId="39576"/>
    <cellStyle name="Normal 2 5 2 27 5 5" xfId="39577"/>
    <cellStyle name="Normal 2 5 2 27 6" xfId="39578"/>
    <cellStyle name="Normal 2 5 2 27 6 2" xfId="39579"/>
    <cellStyle name="Normal 2 5 2 27 6 3" xfId="39580"/>
    <cellStyle name="Normal 2 5 2 27 6 4" xfId="39581"/>
    <cellStyle name="Normal 2 5 2 27 6 5" xfId="39582"/>
    <cellStyle name="Normal 2 5 2 27 7" xfId="39583"/>
    <cellStyle name="Normal 2 5 2 27 7 2" xfId="39584"/>
    <cellStyle name="Normal 2 5 2 27 7 3" xfId="39585"/>
    <cellStyle name="Normal 2 5 2 27 7 4" xfId="39586"/>
    <cellStyle name="Normal 2 5 2 27 7 5" xfId="39587"/>
    <cellStyle name="Normal 2 5 2 27 8" xfId="39588"/>
    <cellStyle name="Normal 2 5 2 27 8 2" xfId="39589"/>
    <cellStyle name="Normal 2 5 2 27 8 3" xfId="39590"/>
    <cellStyle name="Normal 2 5 2 27 8 4" xfId="39591"/>
    <cellStyle name="Normal 2 5 2 27 8 5" xfId="39592"/>
    <cellStyle name="Normal 2 5 2 27 9" xfId="39593"/>
    <cellStyle name="Normal 2 5 2 28" xfId="39594"/>
    <cellStyle name="Normal 2 5 2 28 10" xfId="39595"/>
    <cellStyle name="Normal 2 5 2 28 11" xfId="39596"/>
    <cellStyle name="Normal 2 5 2 28 12" xfId="39597"/>
    <cellStyle name="Normal 2 5 2 28 13" xfId="39598"/>
    <cellStyle name="Normal 2 5 2 28 2" xfId="39599"/>
    <cellStyle name="Normal 2 5 2 28 2 2" xfId="39600"/>
    <cellStyle name="Normal 2 5 2 28 2 3" xfId="39601"/>
    <cellStyle name="Normal 2 5 2 28 2 4" xfId="39602"/>
    <cellStyle name="Normal 2 5 2 28 2 5" xfId="39603"/>
    <cellStyle name="Normal 2 5 2 28 3" xfId="39604"/>
    <cellStyle name="Normal 2 5 2 28 3 2" xfId="39605"/>
    <cellStyle name="Normal 2 5 2 28 3 3" xfId="39606"/>
    <cellStyle name="Normal 2 5 2 28 3 4" xfId="39607"/>
    <cellStyle name="Normal 2 5 2 28 3 5" xfId="39608"/>
    <cellStyle name="Normal 2 5 2 28 4" xfId="39609"/>
    <cellStyle name="Normal 2 5 2 28 4 2" xfId="39610"/>
    <cellStyle name="Normal 2 5 2 28 4 3" xfId="39611"/>
    <cellStyle name="Normal 2 5 2 28 4 4" xfId="39612"/>
    <cellStyle name="Normal 2 5 2 28 4 5" xfId="39613"/>
    <cellStyle name="Normal 2 5 2 28 5" xfId="39614"/>
    <cellStyle name="Normal 2 5 2 28 5 2" xfId="39615"/>
    <cellStyle name="Normal 2 5 2 28 5 3" xfId="39616"/>
    <cellStyle name="Normal 2 5 2 28 5 4" xfId="39617"/>
    <cellStyle name="Normal 2 5 2 28 5 5" xfId="39618"/>
    <cellStyle name="Normal 2 5 2 28 6" xfId="39619"/>
    <cellStyle name="Normal 2 5 2 28 6 2" xfId="39620"/>
    <cellStyle name="Normal 2 5 2 28 6 3" xfId="39621"/>
    <cellStyle name="Normal 2 5 2 28 6 4" xfId="39622"/>
    <cellStyle name="Normal 2 5 2 28 6 5" xfId="39623"/>
    <cellStyle name="Normal 2 5 2 28 7" xfId="39624"/>
    <cellStyle name="Normal 2 5 2 28 7 2" xfId="39625"/>
    <cellStyle name="Normal 2 5 2 28 7 3" xfId="39626"/>
    <cellStyle name="Normal 2 5 2 28 7 4" xfId="39627"/>
    <cellStyle name="Normal 2 5 2 28 7 5" xfId="39628"/>
    <cellStyle name="Normal 2 5 2 28 8" xfId="39629"/>
    <cellStyle name="Normal 2 5 2 28 8 2" xfId="39630"/>
    <cellStyle name="Normal 2 5 2 28 8 3" xfId="39631"/>
    <cellStyle name="Normal 2 5 2 28 8 4" xfId="39632"/>
    <cellStyle name="Normal 2 5 2 28 8 5" xfId="39633"/>
    <cellStyle name="Normal 2 5 2 28 9" xfId="39634"/>
    <cellStyle name="Normal 2 5 2 29" xfId="39635"/>
    <cellStyle name="Normal 2 5 2 29 10" xfId="39636"/>
    <cellStyle name="Normal 2 5 2 29 11" xfId="39637"/>
    <cellStyle name="Normal 2 5 2 29 12" xfId="39638"/>
    <cellStyle name="Normal 2 5 2 29 13" xfId="39639"/>
    <cellStyle name="Normal 2 5 2 29 2" xfId="39640"/>
    <cellStyle name="Normal 2 5 2 29 2 2" xfId="39641"/>
    <cellStyle name="Normal 2 5 2 29 2 3" xfId="39642"/>
    <cellStyle name="Normal 2 5 2 29 2 4" xfId="39643"/>
    <cellStyle name="Normal 2 5 2 29 2 5" xfId="39644"/>
    <cellStyle name="Normal 2 5 2 29 3" xfId="39645"/>
    <cellStyle name="Normal 2 5 2 29 3 2" xfId="39646"/>
    <cellStyle name="Normal 2 5 2 29 3 3" xfId="39647"/>
    <cellStyle name="Normal 2 5 2 29 3 4" xfId="39648"/>
    <cellStyle name="Normal 2 5 2 29 3 5" xfId="39649"/>
    <cellStyle name="Normal 2 5 2 29 4" xfId="39650"/>
    <cellStyle name="Normal 2 5 2 29 4 2" xfId="39651"/>
    <cellStyle name="Normal 2 5 2 29 4 3" xfId="39652"/>
    <cellStyle name="Normal 2 5 2 29 4 4" xfId="39653"/>
    <cellStyle name="Normal 2 5 2 29 4 5" xfId="39654"/>
    <cellStyle name="Normal 2 5 2 29 5" xfId="39655"/>
    <cellStyle name="Normal 2 5 2 29 5 2" xfId="39656"/>
    <cellStyle name="Normal 2 5 2 29 5 3" xfId="39657"/>
    <cellStyle name="Normal 2 5 2 29 5 4" xfId="39658"/>
    <cellStyle name="Normal 2 5 2 29 5 5" xfId="39659"/>
    <cellStyle name="Normal 2 5 2 29 6" xfId="39660"/>
    <cellStyle name="Normal 2 5 2 29 6 2" xfId="39661"/>
    <cellStyle name="Normal 2 5 2 29 6 3" xfId="39662"/>
    <cellStyle name="Normal 2 5 2 29 6 4" xfId="39663"/>
    <cellStyle name="Normal 2 5 2 29 6 5" xfId="39664"/>
    <cellStyle name="Normal 2 5 2 29 7" xfId="39665"/>
    <cellStyle name="Normal 2 5 2 29 7 2" xfId="39666"/>
    <cellStyle name="Normal 2 5 2 29 7 3" xfId="39667"/>
    <cellStyle name="Normal 2 5 2 29 7 4" xfId="39668"/>
    <cellStyle name="Normal 2 5 2 29 7 5" xfId="39669"/>
    <cellStyle name="Normal 2 5 2 29 8" xfId="39670"/>
    <cellStyle name="Normal 2 5 2 29 8 2" xfId="39671"/>
    <cellStyle name="Normal 2 5 2 29 8 3" xfId="39672"/>
    <cellStyle name="Normal 2 5 2 29 8 4" xfId="39673"/>
    <cellStyle name="Normal 2 5 2 29 8 5" xfId="39674"/>
    <cellStyle name="Normal 2 5 2 29 9" xfId="39675"/>
    <cellStyle name="Normal 2 5 2 3" xfId="39676"/>
    <cellStyle name="Normal 2 5 2 3 10" xfId="39677"/>
    <cellStyle name="Normal 2 5 2 3 11" xfId="39678"/>
    <cellStyle name="Normal 2 5 2 3 12" xfId="39679"/>
    <cellStyle name="Normal 2 5 2 3 13" xfId="39680"/>
    <cellStyle name="Normal 2 5 2 3 14" xfId="39681"/>
    <cellStyle name="Normal 2 5 2 3 2" xfId="39682"/>
    <cellStyle name="Normal 2 5 2 3 2 2" xfId="39683"/>
    <cellStyle name="Normal 2 5 2 3 2 3" xfId="39684"/>
    <cellStyle name="Normal 2 5 2 3 2 4" xfId="39685"/>
    <cellStyle name="Normal 2 5 2 3 2 5" xfId="39686"/>
    <cellStyle name="Normal 2 5 2 3 3" xfId="39687"/>
    <cellStyle name="Normal 2 5 2 3 3 2" xfId="39688"/>
    <cellStyle name="Normal 2 5 2 3 3 3" xfId="39689"/>
    <cellStyle name="Normal 2 5 2 3 3 4" xfId="39690"/>
    <cellStyle name="Normal 2 5 2 3 3 5" xfId="39691"/>
    <cellStyle name="Normal 2 5 2 3 4" xfId="39692"/>
    <cellStyle name="Normal 2 5 2 3 4 2" xfId="39693"/>
    <cellStyle name="Normal 2 5 2 3 4 3" xfId="39694"/>
    <cellStyle name="Normal 2 5 2 3 4 4" xfId="39695"/>
    <cellStyle name="Normal 2 5 2 3 4 5" xfId="39696"/>
    <cellStyle name="Normal 2 5 2 3 5" xfId="39697"/>
    <cellStyle name="Normal 2 5 2 3 5 2" xfId="39698"/>
    <cellStyle name="Normal 2 5 2 3 5 3" xfId="39699"/>
    <cellStyle name="Normal 2 5 2 3 5 4" xfId="39700"/>
    <cellStyle name="Normal 2 5 2 3 5 5" xfId="39701"/>
    <cellStyle name="Normal 2 5 2 3 6" xfId="39702"/>
    <cellStyle name="Normal 2 5 2 3 6 2" xfId="39703"/>
    <cellStyle name="Normal 2 5 2 3 6 3" xfId="39704"/>
    <cellStyle name="Normal 2 5 2 3 6 4" xfId="39705"/>
    <cellStyle name="Normal 2 5 2 3 6 5" xfId="39706"/>
    <cellStyle name="Normal 2 5 2 3 7" xfId="39707"/>
    <cellStyle name="Normal 2 5 2 3 7 2" xfId="39708"/>
    <cellStyle name="Normal 2 5 2 3 7 3" xfId="39709"/>
    <cellStyle name="Normal 2 5 2 3 7 4" xfId="39710"/>
    <cellStyle name="Normal 2 5 2 3 7 5" xfId="39711"/>
    <cellStyle name="Normal 2 5 2 3 8" xfId="39712"/>
    <cellStyle name="Normal 2 5 2 3 8 2" xfId="39713"/>
    <cellStyle name="Normal 2 5 2 3 8 3" xfId="39714"/>
    <cellStyle name="Normal 2 5 2 3 8 4" xfId="39715"/>
    <cellStyle name="Normal 2 5 2 3 8 5" xfId="39716"/>
    <cellStyle name="Normal 2 5 2 3 9" xfId="39717"/>
    <cellStyle name="Normal 2 5 2 30" xfId="39718"/>
    <cellStyle name="Normal 2 5 2 30 10" xfId="39719"/>
    <cellStyle name="Normal 2 5 2 30 11" xfId="39720"/>
    <cellStyle name="Normal 2 5 2 30 12" xfId="39721"/>
    <cellStyle name="Normal 2 5 2 30 13" xfId="39722"/>
    <cellStyle name="Normal 2 5 2 30 2" xfId="39723"/>
    <cellStyle name="Normal 2 5 2 30 2 2" xfId="39724"/>
    <cellStyle name="Normal 2 5 2 30 2 3" xfId="39725"/>
    <cellStyle name="Normal 2 5 2 30 2 4" xfId="39726"/>
    <cellStyle name="Normal 2 5 2 30 2 5" xfId="39727"/>
    <cellStyle name="Normal 2 5 2 30 3" xfId="39728"/>
    <cellStyle name="Normal 2 5 2 30 3 2" xfId="39729"/>
    <cellStyle name="Normal 2 5 2 30 3 3" xfId="39730"/>
    <cellStyle name="Normal 2 5 2 30 3 4" xfId="39731"/>
    <cellStyle name="Normal 2 5 2 30 3 5" xfId="39732"/>
    <cellStyle name="Normal 2 5 2 30 4" xfId="39733"/>
    <cellStyle name="Normal 2 5 2 30 4 2" xfId="39734"/>
    <cellStyle name="Normal 2 5 2 30 4 3" xfId="39735"/>
    <cellStyle name="Normal 2 5 2 30 4 4" xfId="39736"/>
    <cellStyle name="Normal 2 5 2 30 4 5" xfId="39737"/>
    <cellStyle name="Normal 2 5 2 30 5" xfId="39738"/>
    <cellStyle name="Normal 2 5 2 30 5 2" xfId="39739"/>
    <cellStyle name="Normal 2 5 2 30 5 3" xfId="39740"/>
    <cellStyle name="Normal 2 5 2 30 5 4" xfId="39741"/>
    <cellStyle name="Normal 2 5 2 30 5 5" xfId="39742"/>
    <cellStyle name="Normal 2 5 2 30 6" xfId="39743"/>
    <cellStyle name="Normal 2 5 2 30 6 2" xfId="39744"/>
    <cellStyle name="Normal 2 5 2 30 6 3" xfId="39745"/>
    <cellStyle name="Normal 2 5 2 30 6 4" xfId="39746"/>
    <cellStyle name="Normal 2 5 2 30 6 5" xfId="39747"/>
    <cellStyle name="Normal 2 5 2 30 7" xfId="39748"/>
    <cellStyle name="Normal 2 5 2 30 7 2" xfId="39749"/>
    <cellStyle name="Normal 2 5 2 30 7 3" xfId="39750"/>
    <cellStyle name="Normal 2 5 2 30 7 4" xfId="39751"/>
    <cellStyle name="Normal 2 5 2 30 7 5" xfId="39752"/>
    <cellStyle name="Normal 2 5 2 30 8" xfId="39753"/>
    <cellStyle name="Normal 2 5 2 30 8 2" xfId="39754"/>
    <cellStyle name="Normal 2 5 2 30 8 3" xfId="39755"/>
    <cellStyle name="Normal 2 5 2 30 8 4" xfId="39756"/>
    <cellStyle name="Normal 2 5 2 30 8 5" xfId="39757"/>
    <cellStyle name="Normal 2 5 2 30 9" xfId="39758"/>
    <cellStyle name="Normal 2 5 2 31" xfId="39759"/>
    <cellStyle name="Normal 2 5 2 31 2" xfId="39760"/>
    <cellStyle name="Normal 2 5 2 31 3" xfId="39761"/>
    <cellStyle name="Normal 2 5 2 31 4" xfId="39762"/>
    <cellStyle name="Normal 2 5 2 31 5" xfId="39763"/>
    <cellStyle name="Normal 2 5 2 32" xfId="39764"/>
    <cellStyle name="Normal 2 5 2 32 2" xfId="39765"/>
    <cellStyle name="Normal 2 5 2 32 3" xfId="39766"/>
    <cellStyle name="Normal 2 5 2 32 4" xfId="39767"/>
    <cellStyle name="Normal 2 5 2 32 5" xfId="39768"/>
    <cellStyle name="Normal 2 5 2 33" xfId="39769"/>
    <cellStyle name="Normal 2 5 2 33 2" xfId="39770"/>
    <cellStyle name="Normal 2 5 2 33 3" xfId="39771"/>
    <cellStyle name="Normal 2 5 2 33 4" xfId="39772"/>
    <cellStyle name="Normal 2 5 2 33 5" xfId="39773"/>
    <cellStyle name="Normal 2 5 2 34" xfId="39774"/>
    <cellStyle name="Normal 2 5 2 34 2" xfId="39775"/>
    <cellStyle name="Normal 2 5 2 34 3" xfId="39776"/>
    <cellStyle name="Normal 2 5 2 34 4" xfId="39777"/>
    <cellStyle name="Normal 2 5 2 34 5" xfId="39778"/>
    <cellStyle name="Normal 2 5 2 35" xfId="39779"/>
    <cellStyle name="Normal 2 5 2 35 2" xfId="39780"/>
    <cellStyle name="Normal 2 5 2 35 3" xfId="39781"/>
    <cellStyle name="Normal 2 5 2 35 4" xfId="39782"/>
    <cellStyle name="Normal 2 5 2 35 5" xfId="39783"/>
    <cellStyle name="Normal 2 5 2 36" xfId="39784"/>
    <cellStyle name="Normal 2 5 2 36 2" xfId="39785"/>
    <cellStyle name="Normal 2 5 2 36 3" xfId="39786"/>
    <cellStyle name="Normal 2 5 2 36 4" xfId="39787"/>
    <cellStyle name="Normal 2 5 2 36 5" xfId="39788"/>
    <cellStyle name="Normal 2 5 2 37" xfId="39789"/>
    <cellStyle name="Normal 2 5 2 37 2" xfId="39790"/>
    <cellStyle name="Normal 2 5 2 37 3" xfId="39791"/>
    <cellStyle name="Normal 2 5 2 37 4" xfId="39792"/>
    <cellStyle name="Normal 2 5 2 37 5" xfId="39793"/>
    <cellStyle name="Normal 2 5 2 38" xfId="39794"/>
    <cellStyle name="Normal 2 5 2 39" xfId="39795"/>
    <cellStyle name="Normal 2 5 2 4" xfId="39796"/>
    <cellStyle name="Normal 2 5 2 4 10" xfId="39797"/>
    <cellStyle name="Normal 2 5 2 4 11" xfId="39798"/>
    <cellStyle name="Normal 2 5 2 4 12" xfId="39799"/>
    <cellStyle name="Normal 2 5 2 4 13" xfId="39800"/>
    <cellStyle name="Normal 2 5 2 4 14" xfId="39801"/>
    <cellStyle name="Normal 2 5 2 4 2" xfId="39802"/>
    <cellStyle name="Normal 2 5 2 4 2 2" xfId="39803"/>
    <cellStyle name="Normal 2 5 2 4 2 3" xfId="39804"/>
    <cellStyle name="Normal 2 5 2 4 2 4" xfId="39805"/>
    <cellStyle name="Normal 2 5 2 4 2 5" xfId="39806"/>
    <cellStyle name="Normal 2 5 2 4 3" xfId="39807"/>
    <cellStyle name="Normal 2 5 2 4 3 2" xfId="39808"/>
    <cellStyle name="Normal 2 5 2 4 3 3" xfId="39809"/>
    <cellStyle name="Normal 2 5 2 4 3 4" xfId="39810"/>
    <cellStyle name="Normal 2 5 2 4 3 5" xfId="39811"/>
    <cellStyle name="Normal 2 5 2 4 4" xfId="39812"/>
    <cellStyle name="Normal 2 5 2 4 4 2" xfId="39813"/>
    <cellStyle name="Normal 2 5 2 4 4 3" xfId="39814"/>
    <cellStyle name="Normal 2 5 2 4 4 4" xfId="39815"/>
    <cellStyle name="Normal 2 5 2 4 4 5" xfId="39816"/>
    <cellStyle name="Normal 2 5 2 4 5" xfId="39817"/>
    <cellStyle name="Normal 2 5 2 4 5 2" xfId="39818"/>
    <cellStyle name="Normal 2 5 2 4 5 3" xfId="39819"/>
    <cellStyle name="Normal 2 5 2 4 5 4" xfId="39820"/>
    <cellStyle name="Normal 2 5 2 4 5 5" xfId="39821"/>
    <cellStyle name="Normal 2 5 2 4 6" xfId="39822"/>
    <cellStyle name="Normal 2 5 2 4 6 2" xfId="39823"/>
    <cellStyle name="Normal 2 5 2 4 6 3" xfId="39824"/>
    <cellStyle name="Normal 2 5 2 4 6 4" xfId="39825"/>
    <cellStyle name="Normal 2 5 2 4 6 5" xfId="39826"/>
    <cellStyle name="Normal 2 5 2 4 7" xfId="39827"/>
    <cellStyle name="Normal 2 5 2 4 7 2" xfId="39828"/>
    <cellStyle name="Normal 2 5 2 4 7 3" xfId="39829"/>
    <cellStyle name="Normal 2 5 2 4 7 4" xfId="39830"/>
    <cellStyle name="Normal 2 5 2 4 7 5" xfId="39831"/>
    <cellStyle name="Normal 2 5 2 4 8" xfId="39832"/>
    <cellStyle name="Normal 2 5 2 4 8 2" xfId="39833"/>
    <cellStyle name="Normal 2 5 2 4 8 3" xfId="39834"/>
    <cellStyle name="Normal 2 5 2 4 8 4" xfId="39835"/>
    <cellStyle name="Normal 2 5 2 4 8 5" xfId="39836"/>
    <cellStyle name="Normal 2 5 2 4 9" xfId="39837"/>
    <cellStyle name="Normal 2 5 2 40" xfId="39838"/>
    <cellStyle name="Normal 2 5 2 41" xfId="39839"/>
    <cellStyle name="Normal 2 5 2 42" xfId="39840"/>
    <cellStyle name="Normal 2 5 2 5" xfId="39841"/>
    <cellStyle name="Normal 2 5 2 5 10" xfId="39842"/>
    <cellStyle name="Normal 2 5 2 5 11" xfId="39843"/>
    <cellStyle name="Normal 2 5 2 5 12" xfId="39844"/>
    <cellStyle name="Normal 2 5 2 5 13" xfId="39845"/>
    <cellStyle name="Normal 2 5 2 5 14" xfId="39846"/>
    <cellStyle name="Normal 2 5 2 5 2" xfId="39847"/>
    <cellStyle name="Normal 2 5 2 5 2 2" xfId="39848"/>
    <cellStyle name="Normal 2 5 2 5 2 3" xfId="39849"/>
    <cellStyle name="Normal 2 5 2 5 2 4" xfId="39850"/>
    <cellStyle name="Normal 2 5 2 5 2 5" xfId="39851"/>
    <cellStyle name="Normal 2 5 2 5 3" xfId="39852"/>
    <cellStyle name="Normal 2 5 2 5 3 2" xfId="39853"/>
    <cellStyle name="Normal 2 5 2 5 3 3" xfId="39854"/>
    <cellStyle name="Normal 2 5 2 5 3 4" xfId="39855"/>
    <cellStyle name="Normal 2 5 2 5 3 5" xfId="39856"/>
    <cellStyle name="Normal 2 5 2 5 4" xfId="39857"/>
    <cellStyle name="Normal 2 5 2 5 4 2" xfId="39858"/>
    <cellStyle name="Normal 2 5 2 5 4 3" xfId="39859"/>
    <cellStyle name="Normal 2 5 2 5 4 4" xfId="39860"/>
    <cellStyle name="Normal 2 5 2 5 4 5" xfId="39861"/>
    <cellStyle name="Normal 2 5 2 5 5" xfId="39862"/>
    <cellStyle name="Normal 2 5 2 5 5 2" xfId="39863"/>
    <cellStyle name="Normal 2 5 2 5 5 3" xfId="39864"/>
    <cellStyle name="Normal 2 5 2 5 5 4" xfId="39865"/>
    <cellStyle name="Normal 2 5 2 5 5 5" xfId="39866"/>
    <cellStyle name="Normal 2 5 2 5 6" xfId="39867"/>
    <cellStyle name="Normal 2 5 2 5 6 2" xfId="39868"/>
    <cellStyle name="Normal 2 5 2 5 6 3" xfId="39869"/>
    <cellStyle name="Normal 2 5 2 5 6 4" xfId="39870"/>
    <cellStyle name="Normal 2 5 2 5 6 5" xfId="39871"/>
    <cellStyle name="Normal 2 5 2 5 7" xfId="39872"/>
    <cellStyle name="Normal 2 5 2 5 7 2" xfId="39873"/>
    <cellStyle name="Normal 2 5 2 5 7 3" xfId="39874"/>
    <cellStyle name="Normal 2 5 2 5 7 4" xfId="39875"/>
    <cellStyle name="Normal 2 5 2 5 7 5" xfId="39876"/>
    <cellStyle name="Normal 2 5 2 5 8" xfId="39877"/>
    <cellStyle name="Normal 2 5 2 5 8 2" xfId="39878"/>
    <cellStyle name="Normal 2 5 2 5 8 3" xfId="39879"/>
    <cellStyle name="Normal 2 5 2 5 8 4" xfId="39880"/>
    <cellStyle name="Normal 2 5 2 5 8 5" xfId="39881"/>
    <cellStyle name="Normal 2 5 2 5 9" xfId="39882"/>
    <cellStyle name="Normal 2 5 2 6" xfId="39883"/>
    <cellStyle name="Normal 2 5 2 6 10" xfId="39884"/>
    <cellStyle name="Normal 2 5 2 6 11" xfId="39885"/>
    <cellStyle name="Normal 2 5 2 6 12" xfId="39886"/>
    <cellStyle name="Normal 2 5 2 6 13" xfId="39887"/>
    <cellStyle name="Normal 2 5 2 6 14" xfId="39888"/>
    <cellStyle name="Normal 2 5 2 6 2" xfId="39889"/>
    <cellStyle name="Normal 2 5 2 6 2 2" xfId="39890"/>
    <cellStyle name="Normal 2 5 2 6 2 3" xfId="39891"/>
    <cellStyle name="Normal 2 5 2 6 2 4" xfId="39892"/>
    <cellStyle name="Normal 2 5 2 6 2 5" xfId="39893"/>
    <cellStyle name="Normal 2 5 2 6 3" xfId="39894"/>
    <cellStyle name="Normal 2 5 2 6 3 2" xfId="39895"/>
    <cellStyle name="Normal 2 5 2 6 3 3" xfId="39896"/>
    <cellStyle name="Normal 2 5 2 6 3 4" xfId="39897"/>
    <cellStyle name="Normal 2 5 2 6 3 5" xfId="39898"/>
    <cellStyle name="Normal 2 5 2 6 4" xfId="39899"/>
    <cellStyle name="Normal 2 5 2 6 4 2" xfId="39900"/>
    <cellStyle name="Normal 2 5 2 6 4 3" xfId="39901"/>
    <cellStyle name="Normal 2 5 2 6 4 4" xfId="39902"/>
    <cellStyle name="Normal 2 5 2 6 4 5" xfId="39903"/>
    <cellStyle name="Normal 2 5 2 6 5" xfId="39904"/>
    <cellStyle name="Normal 2 5 2 6 5 2" xfId="39905"/>
    <cellStyle name="Normal 2 5 2 6 5 3" xfId="39906"/>
    <cellStyle name="Normal 2 5 2 6 5 4" xfId="39907"/>
    <cellStyle name="Normal 2 5 2 6 5 5" xfId="39908"/>
    <cellStyle name="Normal 2 5 2 6 6" xfId="39909"/>
    <cellStyle name="Normal 2 5 2 6 6 2" xfId="39910"/>
    <cellStyle name="Normal 2 5 2 6 6 3" xfId="39911"/>
    <cellStyle name="Normal 2 5 2 6 6 4" xfId="39912"/>
    <cellStyle name="Normal 2 5 2 6 6 5" xfId="39913"/>
    <cellStyle name="Normal 2 5 2 6 7" xfId="39914"/>
    <cellStyle name="Normal 2 5 2 6 7 2" xfId="39915"/>
    <cellStyle name="Normal 2 5 2 6 7 3" xfId="39916"/>
    <cellStyle name="Normal 2 5 2 6 7 4" xfId="39917"/>
    <cellStyle name="Normal 2 5 2 6 7 5" xfId="39918"/>
    <cellStyle name="Normal 2 5 2 6 8" xfId="39919"/>
    <cellStyle name="Normal 2 5 2 6 8 2" xfId="39920"/>
    <cellStyle name="Normal 2 5 2 6 8 3" xfId="39921"/>
    <cellStyle name="Normal 2 5 2 6 8 4" xfId="39922"/>
    <cellStyle name="Normal 2 5 2 6 8 5" xfId="39923"/>
    <cellStyle name="Normal 2 5 2 6 9" xfId="39924"/>
    <cellStyle name="Normal 2 5 2 7" xfId="39925"/>
    <cellStyle name="Normal 2 5 2 7 10" xfId="39926"/>
    <cellStyle name="Normal 2 5 2 7 11" xfId="39927"/>
    <cellStyle name="Normal 2 5 2 7 12" xfId="39928"/>
    <cellStyle name="Normal 2 5 2 7 13" xfId="39929"/>
    <cellStyle name="Normal 2 5 2 7 14" xfId="39930"/>
    <cellStyle name="Normal 2 5 2 7 2" xfId="39931"/>
    <cellStyle name="Normal 2 5 2 7 2 2" xfId="39932"/>
    <cellStyle name="Normal 2 5 2 7 2 3" xfId="39933"/>
    <cellStyle name="Normal 2 5 2 7 2 4" xfId="39934"/>
    <cellStyle name="Normal 2 5 2 7 2 5" xfId="39935"/>
    <cellStyle name="Normal 2 5 2 7 3" xfId="39936"/>
    <cellStyle name="Normal 2 5 2 7 3 2" xfId="39937"/>
    <cellStyle name="Normal 2 5 2 7 3 3" xfId="39938"/>
    <cellStyle name="Normal 2 5 2 7 3 4" xfId="39939"/>
    <cellStyle name="Normal 2 5 2 7 3 5" xfId="39940"/>
    <cellStyle name="Normal 2 5 2 7 4" xfId="39941"/>
    <cellStyle name="Normal 2 5 2 7 4 2" xfId="39942"/>
    <cellStyle name="Normal 2 5 2 7 4 3" xfId="39943"/>
    <cellStyle name="Normal 2 5 2 7 4 4" xfId="39944"/>
    <cellStyle name="Normal 2 5 2 7 4 5" xfId="39945"/>
    <cellStyle name="Normal 2 5 2 7 5" xfId="39946"/>
    <cellStyle name="Normal 2 5 2 7 5 2" xfId="39947"/>
    <cellStyle name="Normal 2 5 2 7 5 3" xfId="39948"/>
    <cellStyle name="Normal 2 5 2 7 5 4" xfId="39949"/>
    <cellStyle name="Normal 2 5 2 7 5 5" xfId="39950"/>
    <cellStyle name="Normal 2 5 2 7 6" xfId="39951"/>
    <cellStyle name="Normal 2 5 2 7 6 2" xfId="39952"/>
    <cellStyle name="Normal 2 5 2 7 6 3" xfId="39953"/>
    <cellStyle name="Normal 2 5 2 7 6 4" xfId="39954"/>
    <cellStyle name="Normal 2 5 2 7 6 5" xfId="39955"/>
    <cellStyle name="Normal 2 5 2 7 7" xfId="39956"/>
    <cellStyle name="Normal 2 5 2 7 7 2" xfId="39957"/>
    <cellStyle name="Normal 2 5 2 7 7 3" xfId="39958"/>
    <cellStyle name="Normal 2 5 2 7 7 4" xfId="39959"/>
    <cellStyle name="Normal 2 5 2 7 7 5" xfId="39960"/>
    <cellStyle name="Normal 2 5 2 7 8" xfId="39961"/>
    <cellStyle name="Normal 2 5 2 7 8 2" xfId="39962"/>
    <cellStyle name="Normal 2 5 2 7 8 3" xfId="39963"/>
    <cellStyle name="Normal 2 5 2 7 8 4" xfId="39964"/>
    <cellStyle name="Normal 2 5 2 7 8 5" xfId="39965"/>
    <cellStyle name="Normal 2 5 2 7 9" xfId="39966"/>
    <cellStyle name="Normal 2 5 2 8" xfId="39967"/>
    <cellStyle name="Normal 2 5 2 8 10" xfId="39968"/>
    <cellStyle name="Normal 2 5 2 8 11" xfId="39969"/>
    <cellStyle name="Normal 2 5 2 8 12" xfId="39970"/>
    <cellStyle name="Normal 2 5 2 8 13" xfId="39971"/>
    <cellStyle name="Normal 2 5 2 8 14" xfId="39972"/>
    <cellStyle name="Normal 2 5 2 8 2" xfId="39973"/>
    <cellStyle name="Normal 2 5 2 8 2 2" xfId="39974"/>
    <cellStyle name="Normal 2 5 2 8 2 3" xfId="39975"/>
    <cellStyle name="Normal 2 5 2 8 2 4" xfId="39976"/>
    <cellStyle name="Normal 2 5 2 8 2 5" xfId="39977"/>
    <cellStyle name="Normal 2 5 2 8 3" xfId="39978"/>
    <cellStyle name="Normal 2 5 2 8 3 2" xfId="39979"/>
    <cellStyle name="Normal 2 5 2 8 3 3" xfId="39980"/>
    <cellStyle name="Normal 2 5 2 8 3 4" xfId="39981"/>
    <cellStyle name="Normal 2 5 2 8 3 5" xfId="39982"/>
    <cellStyle name="Normal 2 5 2 8 4" xfId="39983"/>
    <cellStyle name="Normal 2 5 2 8 4 2" xfId="39984"/>
    <cellStyle name="Normal 2 5 2 8 4 3" xfId="39985"/>
    <cellStyle name="Normal 2 5 2 8 4 4" xfId="39986"/>
    <cellStyle name="Normal 2 5 2 8 4 5" xfId="39987"/>
    <cellStyle name="Normal 2 5 2 8 5" xfId="39988"/>
    <cellStyle name="Normal 2 5 2 8 5 2" xfId="39989"/>
    <cellStyle name="Normal 2 5 2 8 5 3" xfId="39990"/>
    <cellStyle name="Normal 2 5 2 8 5 4" xfId="39991"/>
    <cellStyle name="Normal 2 5 2 8 5 5" xfId="39992"/>
    <cellStyle name="Normal 2 5 2 8 6" xfId="39993"/>
    <cellStyle name="Normal 2 5 2 8 6 2" xfId="39994"/>
    <cellStyle name="Normal 2 5 2 8 6 3" xfId="39995"/>
    <cellStyle name="Normal 2 5 2 8 6 4" xfId="39996"/>
    <cellStyle name="Normal 2 5 2 8 6 5" xfId="39997"/>
    <cellStyle name="Normal 2 5 2 8 7" xfId="39998"/>
    <cellStyle name="Normal 2 5 2 8 7 2" xfId="39999"/>
    <cellStyle name="Normal 2 5 2 8 7 3" xfId="40000"/>
    <cellStyle name="Normal 2 5 2 8 7 4" xfId="40001"/>
    <cellStyle name="Normal 2 5 2 8 7 5" xfId="40002"/>
    <cellStyle name="Normal 2 5 2 8 8" xfId="40003"/>
    <cellStyle name="Normal 2 5 2 8 8 2" xfId="40004"/>
    <cellStyle name="Normal 2 5 2 8 8 3" xfId="40005"/>
    <cellStyle name="Normal 2 5 2 8 8 4" xfId="40006"/>
    <cellStyle name="Normal 2 5 2 8 8 5" xfId="40007"/>
    <cellStyle name="Normal 2 5 2 8 9" xfId="40008"/>
    <cellStyle name="Normal 2 5 2 9" xfId="40009"/>
    <cellStyle name="Normal 2 5 2 9 10" xfId="40010"/>
    <cellStyle name="Normal 2 5 2 9 11" xfId="40011"/>
    <cellStyle name="Normal 2 5 2 9 12" xfId="40012"/>
    <cellStyle name="Normal 2 5 2 9 13" xfId="40013"/>
    <cellStyle name="Normal 2 5 2 9 14" xfId="40014"/>
    <cellStyle name="Normal 2 5 2 9 2" xfId="40015"/>
    <cellStyle name="Normal 2 5 2 9 2 2" xfId="40016"/>
    <cellStyle name="Normal 2 5 2 9 2 3" xfId="40017"/>
    <cellStyle name="Normal 2 5 2 9 2 4" xfId="40018"/>
    <cellStyle name="Normal 2 5 2 9 2 5" xfId="40019"/>
    <cellStyle name="Normal 2 5 2 9 3" xfId="40020"/>
    <cellStyle name="Normal 2 5 2 9 3 2" xfId="40021"/>
    <cellStyle name="Normal 2 5 2 9 3 3" xfId="40022"/>
    <cellStyle name="Normal 2 5 2 9 3 4" xfId="40023"/>
    <cellStyle name="Normal 2 5 2 9 3 5" xfId="40024"/>
    <cellStyle name="Normal 2 5 2 9 4" xfId="40025"/>
    <cellStyle name="Normal 2 5 2 9 4 2" xfId="40026"/>
    <cellStyle name="Normal 2 5 2 9 4 3" xfId="40027"/>
    <cellStyle name="Normal 2 5 2 9 4 4" xfId="40028"/>
    <cellStyle name="Normal 2 5 2 9 4 5" xfId="40029"/>
    <cellStyle name="Normal 2 5 2 9 5" xfId="40030"/>
    <cellStyle name="Normal 2 5 2 9 5 2" xfId="40031"/>
    <cellStyle name="Normal 2 5 2 9 5 3" xfId="40032"/>
    <cellStyle name="Normal 2 5 2 9 5 4" xfId="40033"/>
    <cellStyle name="Normal 2 5 2 9 5 5" xfId="40034"/>
    <cellStyle name="Normal 2 5 2 9 6" xfId="40035"/>
    <cellStyle name="Normal 2 5 2 9 6 2" xfId="40036"/>
    <cellStyle name="Normal 2 5 2 9 6 3" xfId="40037"/>
    <cellStyle name="Normal 2 5 2 9 6 4" xfId="40038"/>
    <cellStyle name="Normal 2 5 2 9 6 5" xfId="40039"/>
    <cellStyle name="Normal 2 5 2 9 7" xfId="40040"/>
    <cellStyle name="Normal 2 5 2 9 7 2" xfId="40041"/>
    <cellStyle name="Normal 2 5 2 9 7 3" xfId="40042"/>
    <cellStyle name="Normal 2 5 2 9 7 4" xfId="40043"/>
    <cellStyle name="Normal 2 5 2 9 7 5" xfId="40044"/>
    <cellStyle name="Normal 2 5 2 9 8" xfId="40045"/>
    <cellStyle name="Normal 2 5 2 9 8 2" xfId="40046"/>
    <cellStyle name="Normal 2 5 2 9 8 3" xfId="40047"/>
    <cellStyle name="Normal 2 5 2 9 8 4" xfId="40048"/>
    <cellStyle name="Normal 2 5 2 9 8 5" xfId="40049"/>
    <cellStyle name="Normal 2 5 2 9 9" xfId="40050"/>
    <cellStyle name="Normal 2 5 20" xfId="40051"/>
    <cellStyle name="Normal 2 5 20 10" xfId="40052"/>
    <cellStyle name="Normal 2 5 20 11" xfId="40053"/>
    <cellStyle name="Normal 2 5 20 12" xfId="40054"/>
    <cellStyle name="Normal 2 5 20 13" xfId="40055"/>
    <cellStyle name="Normal 2 5 20 14" xfId="40056"/>
    <cellStyle name="Normal 2 5 20 2" xfId="40057"/>
    <cellStyle name="Normal 2 5 20 2 2" xfId="40058"/>
    <cellStyle name="Normal 2 5 20 2 3" xfId="40059"/>
    <cellStyle name="Normal 2 5 20 2 4" xfId="40060"/>
    <cellStyle name="Normal 2 5 20 2 5" xfId="40061"/>
    <cellStyle name="Normal 2 5 20 3" xfId="40062"/>
    <cellStyle name="Normal 2 5 20 3 2" xfId="40063"/>
    <cellStyle name="Normal 2 5 20 3 3" xfId="40064"/>
    <cellStyle name="Normal 2 5 20 3 4" xfId="40065"/>
    <cellStyle name="Normal 2 5 20 3 5" xfId="40066"/>
    <cellStyle name="Normal 2 5 20 4" xfId="40067"/>
    <cellStyle name="Normal 2 5 20 4 2" xfId="40068"/>
    <cellStyle name="Normal 2 5 20 4 3" xfId="40069"/>
    <cellStyle name="Normal 2 5 20 4 4" xfId="40070"/>
    <cellStyle name="Normal 2 5 20 4 5" xfId="40071"/>
    <cellStyle name="Normal 2 5 20 5" xfId="40072"/>
    <cellStyle name="Normal 2 5 20 5 2" xfId="40073"/>
    <cellStyle name="Normal 2 5 20 5 3" xfId="40074"/>
    <cellStyle name="Normal 2 5 20 5 4" xfId="40075"/>
    <cellStyle name="Normal 2 5 20 5 5" xfId="40076"/>
    <cellStyle name="Normal 2 5 20 6" xfId="40077"/>
    <cellStyle name="Normal 2 5 20 6 2" xfId="40078"/>
    <cellStyle name="Normal 2 5 20 6 3" xfId="40079"/>
    <cellStyle name="Normal 2 5 20 6 4" xfId="40080"/>
    <cellStyle name="Normal 2 5 20 6 5" xfId="40081"/>
    <cellStyle name="Normal 2 5 20 7" xfId="40082"/>
    <cellStyle name="Normal 2 5 20 7 2" xfId="40083"/>
    <cellStyle name="Normal 2 5 20 7 3" xfId="40084"/>
    <cellStyle name="Normal 2 5 20 7 4" xfId="40085"/>
    <cellStyle name="Normal 2 5 20 7 5" xfId="40086"/>
    <cellStyle name="Normal 2 5 20 8" xfId="40087"/>
    <cellStyle name="Normal 2 5 20 8 2" xfId="40088"/>
    <cellStyle name="Normal 2 5 20 8 3" xfId="40089"/>
    <cellStyle name="Normal 2 5 20 8 4" xfId="40090"/>
    <cellStyle name="Normal 2 5 20 8 5" xfId="40091"/>
    <cellStyle name="Normal 2 5 20 9" xfId="40092"/>
    <cellStyle name="Normal 2 5 21" xfId="40093"/>
    <cellStyle name="Normal 2 5 21 10" xfId="40094"/>
    <cellStyle name="Normal 2 5 21 11" xfId="40095"/>
    <cellStyle name="Normal 2 5 21 12" xfId="40096"/>
    <cellStyle name="Normal 2 5 21 13" xfId="40097"/>
    <cellStyle name="Normal 2 5 21 14" xfId="40098"/>
    <cellStyle name="Normal 2 5 21 2" xfId="40099"/>
    <cellStyle name="Normal 2 5 21 2 2" xfId="40100"/>
    <cellStyle name="Normal 2 5 21 2 3" xfId="40101"/>
    <cellStyle name="Normal 2 5 21 2 4" xfId="40102"/>
    <cellStyle name="Normal 2 5 21 2 5" xfId="40103"/>
    <cellStyle name="Normal 2 5 21 3" xfId="40104"/>
    <cellStyle name="Normal 2 5 21 3 2" xfId="40105"/>
    <cellStyle name="Normal 2 5 21 3 3" xfId="40106"/>
    <cellStyle name="Normal 2 5 21 3 4" xfId="40107"/>
    <cellStyle name="Normal 2 5 21 3 5" xfId="40108"/>
    <cellStyle name="Normal 2 5 21 4" xfId="40109"/>
    <cellStyle name="Normal 2 5 21 4 2" xfId="40110"/>
    <cellStyle name="Normal 2 5 21 4 3" xfId="40111"/>
    <cellStyle name="Normal 2 5 21 4 4" xfId="40112"/>
    <cellStyle name="Normal 2 5 21 4 5" xfId="40113"/>
    <cellStyle name="Normal 2 5 21 5" xfId="40114"/>
    <cellStyle name="Normal 2 5 21 5 2" xfId="40115"/>
    <cellStyle name="Normal 2 5 21 5 3" xfId="40116"/>
    <cellStyle name="Normal 2 5 21 5 4" xfId="40117"/>
    <cellStyle name="Normal 2 5 21 5 5" xfId="40118"/>
    <cellStyle name="Normal 2 5 21 6" xfId="40119"/>
    <cellStyle name="Normal 2 5 21 6 2" xfId="40120"/>
    <cellStyle name="Normal 2 5 21 6 3" xfId="40121"/>
    <cellStyle name="Normal 2 5 21 6 4" xfId="40122"/>
    <cellStyle name="Normal 2 5 21 6 5" xfId="40123"/>
    <cellStyle name="Normal 2 5 21 7" xfId="40124"/>
    <cellStyle name="Normal 2 5 21 7 2" xfId="40125"/>
    <cellStyle name="Normal 2 5 21 7 3" xfId="40126"/>
    <cellStyle name="Normal 2 5 21 7 4" xfId="40127"/>
    <cellStyle name="Normal 2 5 21 7 5" xfId="40128"/>
    <cellStyle name="Normal 2 5 21 8" xfId="40129"/>
    <cellStyle name="Normal 2 5 21 8 2" xfId="40130"/>
    <cellStyle name="Normal 2 5 21 8 3" xfId="40131"/>
    <cellStyle name="Normal 2 5 21 8 4" xfId="40132"/>
    <cellStyle name="Normal 2 5 21 8 5" xfId="40133"/>
    <cellStyle name="Normal 2 5 21 9" xfId="40134"/>
    <cellStyle name="Normal 2 5 22" xfId="40135"/>
    <cellStyle name="Normal 2 5 22 10" xfId="40136"/>
    <cellStyle name="Normal 2 5 22 11" xfId="40137"/>
    <cellStyle name="Normal 2 5 22 12" xfId="40138"/>
    <cellStyle name="Normal 2 5 22 13" xfId="40139"/>
    <cellStyle name="Normal 2 5 22 14" xfId="40140"/>
    <cellStyle name="Normal 2 5 22 2" xfId="40141"/>
    <cellStyle name="Normal 2 5 22 2 2" xfId="40142"/>
    <cellStyle name="Normal 2 5 22 2 3" xfId="40143"/>
    <cellStyle name="Normal 2 5 22 2 4" xfId="40144"/>
    <cellStyle name="Normal 2 5 22 2 5" xfId="40145"/>
    <cellStyle name="Normal 2 5 22 3" xfId="40146"/>
    <cellStyle name="Normal 2 5 22 3 2" xfId="40147"/>
    <cellStyle name="Normal 2 5 22 3 3" xfId="40148"/>
    <cellStyle name="Normal 2 5 22 3 4" xfId="40149"/>
    <cellStyle name="Normal 2 5 22 3 5" xfId="40150"/>
    <cellStyle name="Normal 2 5 22 4" xfId="40151"/>
    <cellStyle name="Normal 2 5 22 4 2" xfId="40152"/>
    <cellStyle name="Normal 2 5 22 4 3" xfId="40153"/>
    <cellStyle name="Normal 2 5 22 4 4" xfId="40154"/>
    <cellStyle name="Normal 2 5 22 4 5" xfId="40155"/>
    <cellStyle name="Normal 2 5 22 5" xfId="40156"/>
    <cellStyle name="Normal 2 5 22 5 2" xfId="40157"/>
    <cellStyle name="Normal 2 5 22 5 3" xfId="40158"/>
    <cellStyle name="Normal 2 5 22 5 4" xfId="40159"/>
    <cellStyle name="Normal 2 5 22 5 5" xfId="40160"/>
    <cellStyle name="Normal 2 5 22 6" xfId="40161"/>
    <cellStyle name="Normal 2 5 22 6 2" xfId="40162"/>
    <cellStyle name="Normal 2 5 22 6 3" xfId="40163"/>
    <cellStyle name="Normal 2 5 22 6 4" xfId="40164"/>
    <cellStyle name="Normal 2 5 22 6 5" xfId="40165"/>
    <cellStyle name="Normal 2 5 22 7" xfId="40166"/>
    <cellStyle name="Normal 2 5 22 7 2" xfId="40167"/>
    <cellStyle name="Normal 2 5 22 7 3" xfId="40168"/>
    <cellStyle name="Normal 2 5 22 7 4" xfId="40169"/>
    <cellStyle name="Normal 2 5 22 7 5" xfId="40170"/>
    <cellStyle name="Normal 2 5 22 8" xfId="40171"/>
    <cellStyle name="Normal 2 5 22 8 2" xfId="40172"/>
    <cellStyle name="Normal 2 5 22 8 3" xfId="40173"/>
    <cellStyle name="Normal 2 5 22 8 4" xfId="40174"/>
    <cellStyle name="Normal 2 5 22 8 5" xfId="40175"/>
    <cellStyle name="Normal 2 5 22 9" xfId="40176"/>
    <cellStyle name="Normal 2 5 23" xfId="40177"/>
    <cellStyle name="Normal 2 5 23 10" xfId="40178"/>
    <cellStyle name="Normal 2 5 23 11" xfId="40179"/>
    <cellStyle name="Normal 2 5 23 12" xfId="40180"/>
    <cellStyle name="Normal 2 5 23 13" xfId="40181"/>
    <cellStyle name="Normal 2 5 23 14" xfId="40182"/>
    <cellStyle name="Normal 2 5 23 2" xfId="40183"/>
    <cellStyle name="Normal 2 5 23 2 2" xfId="40184"/>
    <cellStyle name="Normal 2 5 23 2 3" xfId="40185"/>
    <cellStyle name="Normal 2 5 23 2 4" xfId="40186"/>
    <cellStyle name="Normal 2 5 23 2 5" xfId="40187"/>
    <cellStyle name="Normal 2 5 23 3" xfId="40188"/>
    <cellStyle name="Normal 2 5 23 3 2" xfId="40189"/>
    <cellStyle name="Normal 2 5 23 3 3" xfId="40190"/>
    <cellStyle name="Normal 2 5 23 3 4" xfId="40191"/>
    <cellStyle name="Normal 2 5 23 3 5" xfId="40192"/>
    <cellStyle name="Normal 2 5 23 4" xfId="40193"/>
    <cellStyle name="Normal 2 5 23 4 2" xfId="40194"/>
    <cellStyle name="Normal 2 5 23 4 3" xfId="40195"/>
    <cellStyle name="Normal 2 5 23 4 4" xfId="40196"/>
    <cellStyle name="Normal 2 5 23 4 5" xfId="40197"/>
    <cellStyle name="Normal 2 5 23 5" xfId="40198"/>
    <cellStyle name="Normal 2 5 23 5 2" xfId="40199"/>
    <cellStyle name="Normal 2 5 23 5 3" xfId="40200"/>
    <cellStyle name="Normal 2 5 23 5 4" xfId="40201"/>
    <cellStyle name="Normal 2 5 23 5 5" xfId="40202"/>
    <cellStyle name="Normal 2 5 23 6" xfId="40203"/>
    <cellStyle name="Normal 2 5 23 6 2" xfId="40204"/>
    <cellStyle name="Normal 2 5 23 6 3" xfId="40205"/>
    <cellStyle name="Normal 2 5 23 6 4" xfId="40206"/>
    <cellStyle name="Normal 2 5 23 6 5" xfId="40207"/>
    <cellStyle name="Normal 2 5 23 7" xfId="40208"/>
    <cellStyle name="Normal 2 5 23 7 2" xfId="40209"/>
    <cellStyle name="Normal 2 5 23 7 3" xfId="40210"/>
    <cellStyle name="Normal 2 5 23 7 4" xfId="40211"/>
    <cellStyle name="Normal 2 5 23 7 5" xfId="40212"/>
    <cellStyle name="Normal 2 5 23 8" xfId="40213"/>
    <cellStyle name="Normal 2 5 23 8 2" xfId="40214"/>
    <cellStyle name="Normal 2 5 23 8 3" xfId="40215"/>
    <cellStyle name="Normal 2 5 23 8 4" xfId="40216"/>
    <cellStyle name="Normal 2 5 23 8 5" xfId="40217"/>
    <cellStyle name="Normal 2 5 23 9" xfId="40218"/>
    <cellStyle name="Normal 2 5 24" xfId="40219"/>
    <cellStyle name="Normal 2 5 24 10" xfId="40220"/>
    <cellStyle name="Normal 2 5 24 11" xfId="40221"/>
    <cellStyle name="Normal 2 5 24 12" xfId="40222"/>
    <cellStyle name="Normal 2 5 24 13" xfId="40223"/>
    <cellStyle name="Normal 2 5 24 14" xfId="40224"/>
    <cellStyle name="Normal 2 5 24 2" xfId="40225"/>
    <cellStyle name="Normal 2 5 24 2 2" xfId="40226"/>
    <cellStyle name="Normal 2 5 24 2 3" xfId="40227"/>
    <cellStyle name="Normal 2 5 24 2 4" xfId="40228"/>
    <cellStyle name="Normal 2 5 24 2 5" xfId="40229"/>
    <cellStyle name="Normal 2 5 24 3" xfId="40230"/>
    <cellStyle name="Normal 2 5 24 3 2" xfId="40231"/>
    <cellStyle name="Normal 2 5 24 3 3" xfId="40232"/>
    <cellStyle name="Normal 2 5 24 3 4" xfId="40233"/>
    <cellStyle name="Normal 2 5 24 3 5" xfId="40234"/>
    <cellStyle name="Normal 2 5 24 4" xfId="40235"/>
    <cellStyle name="Normal 2 5 24 4 2" xfId="40236"/>
    <cellStyle name="Normal 2 5 24 4 3" xfId="40237"/>
    <cellStyle name="Normal 2 5 24 4 4" xfId="40238"/>
    <cellStyle name="Normal 2 5 24 4 5" xfId="40239"/>
    <cellStyle name="Normal 2 5 24 5" xfId="40240"/>
    <cellStyle name="Normal 2 5 24 5 2" xfId="40241"/>
    <cellStyle name="Normal 2 5 24 5 3" xfId="40242"/>
    <cellStyle name="Normal 2 5 24 5 4" xfId="40243"/>
    <cellStyle name="Normal 2 5 24 5 5" xfId="40244"/>
    <cellStyle name="Normal 2 5 24 6" xfId="40245"/>
    <cellStyle name="Normal 2 5 24 6 2" xfId="40246"/>
    <cellStyle name="Normal 2 5 24 6 3" xfId="40247"/>
    <cellStyle name="Normal 2 5 24 6 4" xfId="40248"/>
    <cellStyle name="Normal 2 5 24 6 5" xfId="40249"/>
    <cellStyle name="Normal 2 5 24 7" xfId="40250"/>
    <cellStyle name="Normal 2 5 24 7 2" xfId="40251"/>
    <cellStyle name="Normal 2 5 24 7 3" xfId="40252"/>
    <cellStyle name="Normal 2 5 24 7 4" xfId="40253"/>
    <cellStyle name="Normal 2 5 24 7 5" xfId="40254"/>
    <cellStyle name="Normal 2 5 24 8" xfId="40255"/>
    <cellStyle name="Normal 2 5 24 8 2" xfId="40256"/>
    <cellStyle name="Normal 2 5 24 8 3" xfId="40257"/>
    <cellStyle name="Normal 2 5 24 8 4" xfId="40258"/>
    <cellStyle name="Normal 2 5 24 8 5" xfId="40259"/>
    <cellStyle name="Normal 2 5 24 9" xfId="40260"/>
    <cellStyle name="Normal 2 5 25" xfId="40261"/>
    <cellStyle name="Normal 2 5 25 10" xfId="40262"/>
    <cellStyle name="Normal 2 5 25 11" xfId="40263"/>
    <cellStyle name="Normal 2 5 25 12" xfId="40264"/>
    <cellStyle name="Normal 2 5 25 13" xfId="40265"/>
    <cellStyle name="Normal 2 5 25 14" xfId="40266"/>
    <cellStyle name="Normal 2 5 25 2" xfId="40267"/>
    <cellStyle name="Normal 2 5 25 2 2" xfId="40268"/>
    <cellStyle name="Normal 2 5 25 2 3" xfId="40269"/>
    <cellStyle name="Normal 2 5 25 2 4" xfId="40270"/>
    <cellStyle name="Normal 2 5 25 2 5" xfId="40271"/>
    <cellStyle name="Normal 2 5 25 3" xfId="40272"/>
    <cellStyle name="Normal 2 5 25 3 2" xfId="40273"/>
    <cellStyle name="Normal 2 5 25 3 3" xfId="40274"/>
    <cellStyle name="Normal 2 5 25 3 4" xfId="40275"/>
    <cellStyle name="Normal 2 5 25 3 5" xfId="40276"/>
    <cellStyle name="Normal 2 5 25 4" xfId="40277"/>
    <cellStyle name="Normal 2 5 25 4 2" xfId="40278"/>
    <cellStyle name="Normal 2 5 25 4 3" xfId="40279"/>
    <cellStyle name="Normal 2 5 25 4 4" xfId="40280"/>
    <cellStyle name="Normal 2 5 25 4 5" xfId="40281"/>
    <cellStyle name="Normal 2 5 25 5" xfId="40282"/>
    <cellStyle name="Normal 2 5 25 5 2" xfId="40283"/>
    <cellStyle name="Normal 2 5 25 5 3" xfId="40284"/>
    <cellStyle name="Normal 2 5 25 5 4" xfId="40285"/>
    <cellStyle name="Normal 2 5 25 5 5" xfId="40286"/>
    <cellStyle name="Normal 2 5 25 6" xfId="40287"/>
    <cellStyle name="Normal 2 5 25 6 2" xfId="40288"/>
    <cellStyle name="Normal 2 5 25 6 3" xfId="40289"/>
    <cellStyle name="Normal 2 5 25 6 4" xfId="40290"/>
    <cellStyle name="Normal 2 5 25 6 5" xfId="40291"/>
    <cellStyle name="Normal 2 5 25 7" xfId="40292"/>
    <cellStyle name="Normal 2 5 25 7 2" xfId="40293"/>
    <cellStyle name="Normal 2 5 25 7 3" xfId="40294"/>
    <cellStyle name="Normal 2 5 25 7 4" xfId="40295"/>
    <cellStyle name="Normal 2 5 25 7 5" xfId="40296"/>
    <cellStyle name="Normal 2 5 25 8" xfId="40297"/>
    <cellStyle name="Normal 2 5 25 8 2" xfId="40298"/>
    <cellStyle name="Normal 2 5 25 8 3" xfId="40299"/>
    <cellStyle name="Normal 2 5 25 8 4" xfId="40300"/>
    <cellStyle name="Normal 2 5 25 8 5" xfId="40301"/>
    <cellStyle name="Normal 2 5 25 9" xfId="40302"/>
    <cellStyle name="Normal 2 5 26" xfId="40303"/>
    <cellStyle name="Normal 2 5 26 10" xfId="40304"/>
    <cellStyle name="Normal 2 5 26 11" xfId="40305"/>
    <cellStyle name="Normal 2 5 26 12" xfId="40306"/>
    <cellStyle name="Normal 2 5 26 13" xfId="40307"/>
    <cellStyle name="Normal 2 5 26 14" xfId="40308"/>
    <cellStyle name="Normal 2 5 26 2" xfId="40309"/>
    <cellStyle name="Normal 2 5 26 2 2" xfId="40310"/>
    <cellStyle name="Normal 2 5 26 2 3" xfId="40311"/>
    <cellStyle name="Normal 2 5 26 2 4" xfId="40312"/>
    <cellStyle name="Normal 2 5 26 2 5" xfId="40313"/>
    <cellStyle name="Normal 2 5 26 3" xfId="40314"/>
    <cellStyle name="Normal 2 5 26 3 2" xfId="40315"/>
    <cellStyle name="Normal 2 5 26 3 3" xfId="40316"/>
    <cellStyle name="Normal 2 5 26 3 4" xfId="40317"/>
    <cellStyle name="Normal 2 5 26 3 5" xfId="40318"/>
    <cellStyle name="Normal 2 5 26 4" xfId="40319"/>
    <cellStyle name="Normal 2 5 26 4 2" xfId="40320"/>
    <cellStyle name="Normal 2 5 26 4 3" xfId="40321"/>
    <cellStyle name="Normal 2 5 26 4 4" xfId="40322"/>
    <cellStyle name="Normal 2 5 26 4 5" xfId="40323"/>
    <cellStyle name="Normal 2 5 26 5" xfId="40324"/>
    <cellStyle name="Normal 2 5 26 5 2" xfId="40325"/>
    <cellStyle name="Normal 2 5 26 5 3" xfId="40326"/>
    <cellStyle name="Normal 2 5 26 5 4" xfId="40327"/>
    <cellStyle name="Normal 2 5 26 5 5" xfId="40328"/>
    <cellStyle name="Normal 2 5 26 6" xfId="40329"/>
    <cellStyle name="Normal 2 5 26 6 2" xfId="40330"/>
    <cellStyle name="Normal 2 5 26 6 3" xfId="40331"/>
    <cellStyle name="Normal 2 5 26 6 4" xfId="40332"/>
    <cellStyle name="Normal 2 5 26 6 5" xfId="40333"/>
    <cellStyle name="Normal 2 5 26 7" xfId="40334"/>
    <cellStyle name="Normal 2 5 26 7 2" xfId="40335"/>
    <cellStyle name="Normal 2 5 26 7 3" xfId="40336"/>
    <cellStyle name="Normal 2 5 26 7 4" xfId="40337"/>
    <cellStyle name="Normal 2 5 26 7 5" xfId="40338"/>
    <cellStyle name="Normal 2 5 26 8" xfId="40339"/>
    <cellStyle name="Normal 2 5 26 8 2" xfId="40340"/>
    <cellStyle name="Normal 2 5 26 8 3" xfId="40341"/>
    <cellStyle name="Normal 2 5 26 8 4" xfId="40342"/>
    <cellStyle name="Normal 2 5 26 8 5" xfId="40343"/>
    <cellStyle name="Normal 2 5 26 9" xfId="40344"/>
    <cellStyle name="Normal 2 5 27" xfId="40345"/>
    <cellStyle name="Normal 2 5 27 10" xfId="40346"/>
    <cellStyle name="Normal 2 5 27 11" xfId="40347"/>
    <cellStyle name="Normal 2 5 27 12" xfId="40348"/>
    <cellStyle name="Normal 2 5 27 13" xfId="40349"/>
    <cellStyle name="Normal 2 5 27 2" xfId="40350"/>
    <cellStyle name="Normal 2 5 27 2 2" xfId="40351"/>
    <cellStyle name="Normal 2 5 27 2 3" xfId="40352"/>
    <cellStyle name="Normal 2 5 27 2 4" xfId="40353"/>
    <cellStyle name="Normal 2 5 27 2 5" xfId="40354"/>
    <cellStyle name="Normal 2 5 27 3" xfId="40355"/>
    <cellStyle name="Normal 2 5 27 3 2" xfId="40356"/>
    <cellStyle name="Normal 2 5 27 3 3" xfId="40357"/>
    <cellStyle name="Normal 2 5 27 3 4" xfId="40358"/>
    <cellStyle name="Normal 2 5 27 3 5" xfId="40359"/>
    <cellStyle name="Normal 2 5 27 4" xfId="40360"/>
    <cellStyle name="Normal 2 5 27 4 2" xfId="40361"/>
    <cellStyle name="Normal 2 5 27 4 3" xfId="40362"/>
    <cellStyle name="Normal 2 5 27 4 4" xfId="40363"/>
    <cellStyle name="Normal 2 5 27 4 5" xfId="40364"/>
    <cellStyle name="Normal 2 5 27 5" xfId="40365"/>
    <cellStyle name="Normal 2 5 27 5 2" xfId="40366"/>
    <cellStyle name="Normal 2 5 27 5 3" xfId="40367"/>
    <cellStyle name="Normal 2 5 27 5 4" xfId="40368"/>
    <cellStyle name="Normal 2 5 27 5 5" xfId="40369"/>
    <cellStyle name="Normal 2 5 27 6" xfId="40370"/>
    <cellStyle name="Normal 2 5 27 6 2" xfId="40371"/>
    <cellStyle name="Normal 2 5 27 6 3" xfId="40372"/>
    <cellStyle name="Normal 2 5 27 6 4" xfId="40373"/>
    <cellStyle name="Normal 2 5 27 6 5" xfId="40374"/>
    <cellStyle name="Normal 2 5 27 7" xfId="40375"/>
    <cellStyle name="Normal 2 5 27 7 2" xfId="40376"/>
    <cellStyle name="Normal 2 5 27 7 3" xfId="40377"/>
    <cellStyle name="Normal 2 5 27 7 4" xfId="40378"/>
    <cellStyle name="Normal 2 5 27 7 5" xfId="40379"/>
    <cellStyle name="Normal 2 5 27 8" xfId="40380"/>
    <cellStyle name="Normal 2 5 27 8 2" xfId="40381"/>
    <cellStyle name="Normal 2 5 27 8 3" xfId="40382"/>
    <cellStyle name="Normal 2 5 27 8 4" xfId="40383"/>
    <cellStyle name="Normal 2 5 27 8 5" xfId="40384"/>
    <cellStyle name="Normal 2 5 27 9" xfId="40385"/>
    <cellStyle name="Normal 2 5 28" xfId="40386"/>
    <cellStyle name="Normal 2 5 28 10" xfId="40387"/>
    <cellStyle name="Normal 2 5 28 11" xfId="40388"/>
    <cellStyle name="Normal 2 5 28 12" xfId="40389"/>
    <cellStyle name="Normal 2 5 28 13" xfId="40390"/>
    <cellStyle name="Normal 2 5 28 2" xfId="40391"/>
    <cellStyle name="Normal 2 5 28 2 2" xfId="40392"/>
    <cellStyle name="Normal 2 5 28 2 3" xfId="40393"/>
    <cellStyle name="Normal 2 5 28 2 4" xfId="40394"/>
    <cellStyle name="Normal 2 5 28 2 5" xfId="40395"/>
    <cellStyle name="Normal 2 5 28 3" xfId="40396"/>
    <cellStyle name="Normal 2 5 28 3 2" xfId="40397"/>
    <cellStyle name="Normal 2 5 28 3 3" xfId="40398"/>
    <cellStyle name="Normal 2 5 28 3 4" xfId="40399"/>
    <cellStyle name="Normal 2 5 28 3 5" xfId="40400"/>
    <cellStyle name="Normal 2 5 28 4" xfId="40401"/>
    <cellStyle name="Normal 2 5 28 4 2" xfId="40402"/>
    <cellStyle name="Normal 2 5 28 4 3" xfId="40403"/>
    <cellStyle name="Normal 2 5 28 4 4" xfId="40404"/>
    <cellStyle name="Normal 2 5 28 4 5" xfId="40405"/>
    <cellStyle name="Normal 2 5 28 5" xfId="40406"/>
    <cellStyle name="Normal 2 5 28 5 2" xfId="40407"/>
    <cellStyle name="Normal 2 5 28 5 3" xfId="40408"/>
    <cellStyle name="Normal 2 5 28 5 4" xfId="40409"/>
    <cellStyle name="Normal 2 5 28 5 5" xfId="40410"/>
    <cellStyle name="Normal 2 5 28 6" xfId="40411"/>
    <cellStyle name="Normal 2 5 28 6 2" xfId="40412"/>
    <cellStyle name="Normal 2 5 28 6 3" xfId="40413"/>
    <cellStyle name="Normal 2 5 28 6 4" xfId="40414"/>
    <cellStyle name="Normal 2 5 28 6 5" xfId="40415"/>
    <cellStyle name="Normal 2 5 28 7" xfId="40416"/>
    <cellStyle name="Normal 2 5 28 7 2" xfId="40417"/>
    <cellStyle name="Normal 2 5 28 7 3" xfId="40418"/>
    <cellStyle name="Normal 2 5 28 7 4" xfId="40419"/>
    <cellStyle name="Normal 2 5 28 7 5" xfId="40420"/>
    <cellStyle name="Normal 2 5 28 8" xfId="40421"/>
    <cellStyle name="Normal 2 5 28 8 2" xfId="40422"/>
    <cellStyle name="Normal 2 5 28 8 3" xfId="40423"/>
    <cellStyle name="Normal 2 5 28 8 4" xfId="40424"/>
    <cellStyle name="Normal 2 5 28 8 5" xfId="40425"/>
    <cellStyle name="Normal 2 5 28 9" xfId="40426"/>
    <cellStyle name="Normal 2 5 29" xfId="40427"/>
    <cellStyle name="Normal 2 5 29 10" xfId="40428"/>
    <cellStyle name="Normal 2 5 29 11" xfId="40429"/>
    <cellStyle name="Normal 2 5 29 12" xfId="40430"/>
    <cellStyle name="Normal 2 5 29 13" xfId="40431"/>
    <cellStyle name="Normal 2 5 29 2" xfId="40432"/>
    <cellStyle name="Normal 2 5 29 2 2" xfId="40433"/>
    <cellStyle name="Normal 2 5 29 2 3" xfId="40434"/>
    <cellStyle name="Normal 2 5 29 2 4" xfId="40435"/>
    <cellStyle name="Normal 2 5 29 2 5" xfId="40436"/>
    <cellStyle name="Normal 2 5 29 3" xfId="40437"/>
    <cellStyle name="Normal 2 5 29 3 2" xfId="40438"/>
    <cellStyle name="Normal 2 5 29 3 3" xfId="40439"/>
    <cellStyle name="Normal 2 5 29 3 4" xfId="40440"/>
    <cellStyle name="Normal 2 5 29 3 5" xfId="40441"/>
    <cellStyle name="Normal 2 5 29 4" xfId="40442"/>
    <cellStyle name="Normal 2 5 29 4 2" xfId="40443"/>
    <cellStyle name="Normal 2 5 29 4 3" xfId="40444"/>
    <cellStyle name="Normal 2 5 29 4 4" xfId="40445"/>
    <cellStyle name="Normal 2 5 29 4 5" xfId="40446"/>
    <cellStyle name="Normal 2 5 29 5" xfId="40447"/>
    <cellStyle name="Normal 2 5 29 5 2" xfId="40448"/>
    <cellStyle name="Normal 2 5 29 5 3" xfId="40449"/>
    <cellStyle name="Normal 2 5 29 5 4" xfId="40450"/>
    <cellStyle name="Normal 2 5 29 5 5" xfId="40451"/>
    <cellStyle name="Normal 2 5 29 6" xfId="40452"/>
    <cellStyle name="Normal 2 5 29 6 2" xfId="40453"/>
    <cellStyle name="Normal 2 5 29 6 3" xfId="40454"/>
    <cellStyle name="Normal 2 5 29 6 4" xfId="40455"/>
    <cellStyle name="Normal 2 5 29 6 5" xfId="40456"/>
    <cellStyle name="Normal 2 5 29 7" xfId="40457"/>
    <cellStyle name="Normal 2 5 29 7 2" xfId="40458"/>
    <cellStyle name="Normal 2 5 29 7 3" xfId="40459"/>
    <cellStyle name="Normal 2 5 29 7 4" xfId="40460"/>
    <cellStyle name="Normal 2 5 29 7 5" xfId="40461"/>
    <cellStyle name="Normal 2 5 29 8" xfId="40462"/>
    <cellStyle name="Normal 2 5 29 8 2" xfId="40463"/>
    <cellStyle name="Normal 2 5 29 8 3" xfId="40464"/>
    <cellStyle name="Normal 2 5 29 8 4" xfId="40465"/>
    <cellStyle name="Normal 2 5 29 8 5" xfId="40466"/>
    <cellStyle name="Normal 2 5 29 9" xfId="40467"/>
    <cellStyle name="Normal 2 5 3" xfId="40468"/>
    <cellStyle name="Normal 2 5 3 10" xfId="40469"/>
    <cellStyle name="Normal 2 5 3 10 10" xfId="40470"/>
    <cellStyle name="Normal 2 5 3 10 11" xfId="40471"/>
    <cellStyle name="Normal 2 5 3 10 12" xfId="40472"/>
    <cellStyle name="Normal 2 5 3 10 13" xfId="40473"/>
    <cellStyle name="Normal 2 5 3 10 14" xfId="40474"/>
    <cellStyle name="Normal 2 5 3 10 2" xfId="40475"/>
    <cellStyle name="Normal 2 5 3 10 2 2" xfId="40476"/>
    <cellStyle name="Normal 2 5 3 10 2 3" xfId="40477"/>
    <cellStyle name="Normal 2 5 3 10 2 4" xfId="40478"/>
    <cellStyle name="Normal 2 5 3 10 2 5" xfId="40479"/>
    <cellStyle name="Normal 2 5 3 10 3" xfId="40480"/>
    <cellStyle name="Normal 2 5 3 10 3 2" xfId="40481"/>
    <cellStyle name="Normal 2 5 3 10 3 3" xfId="40482"/>
    <cellStyle name="Normal 2 5 3 10 3 4" xfId="40483"/>
    <cellStyle name="Normal 2 5 3 10 3 5" xfId="40484"/>
    <cellStyle name="Normal 2 5 3 10 4" xfId="40485"/>
    <cellStyle name="Normal 2 5 3 10 4 2" xfId="40486"/>
    <cellStyle name="Normal 2 5 3 10 4 3" xfId="40487"/>
    <cellStyle name="Normal 2 5 3 10 4 4" xfId="40488"/>
    <cellStyle name="Normal 2 5 3 10 4 5" xfId="40489"/>
    <cellStyle name="Normal 2 5 3 10 5" xfId="40490"/>
    <cellStyle name="Normal 2 5 3 10 5 2" xfId="40491"/>
    <cellStyle name="Normal 2 5 3 10 5 3" xfId="40492"/>
    <cellStyle name="Normal 2 5 3 10 5 4" xfId="40493"/>
    <cellStyle name="Normal 2 5 3 10 5 5" xfId="40494"/>
    <cellStyle name="Normal 2 5 3 10 6" xfId="40495"/>
    <cellStyle name="Normal 2 5 3 10 6 2" xfId="40496"/>
    <cellStyle name="Normal 2 5 3 10 6 3" xfId="40497"/>
    <cellStyle name="Normal 2 5 3 10 6 4" xfId="40498"/>
    <cellStyle name="Normal 2 5 3 10 6 5" xfId="40499"/>
    <cellStyle name="Normal 2 5 3 10 7" xfId="40500"/>
    <cellStyle name="Normal 2 5 3 10 7 2" xfId="40501"/>
    <cellStyle name="Normal 2 5 3 10 7 3" xfId="40502"/>
    <cellStyle name="Normal 2 5 3 10 7 4" xfId="40503"/>
    <cellStyle name="Normal 2 5 3 10 7 5" xfId="40504"/>
    <cellStyle name="Normal 2 5 3 10 8" xfId="40505"/>
    <cellStyle name="Normal 2 5 3 10 8 2" xfId="40506"/>
    <cellStyle name="Normal 2 5 3 10 8 3" xfId="40507"/>
    <cellStyle name="Normal 2 5 3 10 8 4" xfId="40508"/>
    <cellStyle name="Normal 2 5 3 10 8 5" xfId="40509"/>
    <cellStyle name="Normal 2 5 3 10 9" xfId="40510"/>
    <cellStyle name="Normal 2 5 3 11" xfId="40511"/>
    <cellStyle name="Normal 2 5 3 11 10" xfId="40512"/>
    <cellStyle name="Normal 2 5 3 11 11" xfId="40513"/>
    <cellStyle name="Normal 2 5 3 11 12" xfId="40514"/>
    <cellStyle name="Normal 2 5 3 11 13" xfId="40515"/>
    <cellStyle name="Normal 2 5 3 11 14" xfId="40516"/>
    <cellStyle name="Normal 2 5 3 11 2" xfId="40517"/>
    <cellStyle name="Normal 2 5 3 11 2 2" xfId="40518"/>
    <cellStyle name="Normal 2 5 3 11 2 3" xfId="40519"/>
    <cellStyle name="Normal 2 5 3 11 2 4" xfId="40520"/>
    <cellStyle name="Normal 2 5 3 11 2 5" xfId="40521"/>
    <cellStyle name="Normal 2 5 3 11 3" xfId="40522"/>
    <cellStyle name="Normal 2 5 3 11 3 2" xfId="40523"/>
    <cellStyle name="Normal 2 5 3 11 3 3" xfId="40524"/>
    <cellStyle name="Normal 2 5 3 11 3 4" xfId="40525"/>
    <cellStyle name="Normal 2 5 3 11 3 5" xfId="40526"/>
    <cellStyle name="Normal 2 5 3 11 4" xfId="40527"/>
    <cellStyle name="Normal 2 5 3 11 4 2" xfId="40528"/>
    <cellStyle name="Normal 2 5 3 11 4 3" xfId="40529"/>
    <cellStyle name="Normal 2 5 3 11 4 4" xfId="40530"/>
    <cellStyle name="Normal 2 5 3 11 4 5" xfId="40531"/>
    <cellStyle name="Normal 2 5 3 11 5" xfId="40532"/>
    <cellStyle name="Normal 2 5 3 11 5 2" xfId="40533"/>
    <cellStyle name="Normal 2 5 3 11 5 3" xfId="40534"/>
    <cellStyle name="Normal 2 5 3 11 5 4" xfId="40535"/>
    <cellStyle name="Normal 2 5 3 11 5 5" xfId="40536"/>
    <cellStyle name="Normal 2 5 3 11 6" xfId="40537"/>
    <cellStyle name="Normal 2 5 3 11 6 2" xfId="40538"/>
    <cellStyle name="Normal 2 5 3 11 6 3" xfId="40539"/>
    <cellStyle name="Normal 2 5 3 11 6 4" xfId="40540"/>
    <cellStyle name="Normal 2 5 3 11 6 5" xfId="40541"/>
    <cellStyle name="Normal 2 5 3 11 7" xfId="40542"/>
    <cellStyle name="Normal 2 5 3 11 7 2" xfId="40543"/>
    <cellStyle name="Normal 2 5 3 11 7 3" xfId="40544"/>
    <cellStyle name="Normal 2 5 3 11 7 4" xfId="40545"/>
    <cellStyle name="Normal 2 5 3 11 7 5" xfId="40546"/>
    <cellStyle name="Normal 2 5 3 11 8" xfId="40547"/>
    <cellStyle name="Normal 2 5 3 11 8 2" xfId="40548"/>
    <cellStyle name="Normal 2 5 3 11 8 3" xfId="40549"/>
    <cellStyle name="Normal 2 5 3 11 8 4" xfId="40550"/>
    <cellStyle name="Normal 2 5 3 11 8 5" xfId="40551"/>
    <cellStyle name="Normal 2 5 3 11 9" xfId="40552"/>
    <cellStyle name="Normal 2 5 3 12" xfId="40553"/>
    <cellStyle name="Normal 2 5 3 12 10" xfId="40554"/>
    <cellStyle name="Normal 2 5 3 12 11" xfId="40555"/>
    <cellStyle name="Normal 2 5 3 12 12" xfId="40556"/>
    <cellStyle name="Normal 2 5 3 12 13" xfId="40557"/>
    <cellStyle name="Normal 2 5 3 12 14" xfId="40558"/>
    <cellStyle name="Normal 2 5 3 12 2" xfId="40559"/>
    <cellStyle name="Normal 2 5 3 12 2 2" xfId="40560"/>
    <cellStyle name="Normal 2 5 3 12 2 3" xfId="40561"/>
    <cellStyle name="Normal 2 5 3 12 2 4" xfId="40562"/>
    <cellStyle name="Normal 2 5 3 12 2 5" xfId="40563"/>
    <cellStyle name="Normal 2 5 3 12 3" xfId="40564"/>
    <cellStyle name="Normal 2 5 3 12 3 2" xfId="40565"/>
    <cellStyle name="Normal 2 5 3 12 3 3" xfId="40566"/>
    <cellStyle name="Normal 2 5 3 12 3 4" xfId="40567"/>
    <cellStyle name="Normal 2 5 3 12 3 5" xfId="40568"/>
    <cellStyle name="Normal 2 5 3 12 4" xfId="40569"/>
    <cellStyle name="Normal 2 5 3 12 4 2" xfId="40570"/>
    <cellStyle name="Normal 2 5 3 12 4 3" xfId="40571"/>
    <cellStyle name="Normal 2 5 3 12 4 4" xfId="40572"/>
    <cellStyle name="Normal 2 5 3 12 4 5" xfId="40573"/>
    <cellStyle name="Normal 2 5 3 12 5" xfId="40574"/>
    <cellStyle name="Normal 2 5 3 12 5 2" xfId="40575"/>
    <cellStyle name="Normal 2 5 3 12 5 3" xfId="40576"/>
    <cellStyle name="Normal 2 5 3 12 5 4" xfId="40577"/>
    <cellStyle name="Normal 2 5 3 12 5 5" xfId="40578"/>
    <cellStyle name="Normal 2 5 3 12 6" xfId="40579"/>
    <cellStyle name="Normal 2 5 3 12 6 2" xfId="40580"/>
    <cellStyle name="Normal 2 5 3 12 6 3" xfId="40581"/>
    <cellStyle name="Normal 2 5 3 12 6 4" xfId="40582"/>
    <cellStyle name="Normal 2 5 3 12 6 5" xfId="40583"/>
    <cellStyle name="Normal 2 5 3 12 7" xfId="40584"/>
    <cellStyle name="Normal 2 5 3 12 7 2" xfId="40585"/>
    <cellStyle name="Normal 2 5 3 12 7 3" xfId="40586"/>
    <cellStyle name="Normal 2 5 3 12 7 4" xfId="40587"/>
    <cellStyle name="Normal 2 5 3 12 7 5" xfId="40588"/>
    <cellStyle name="Normal 2 5 3 12 8" xfId="40589"/>
    <cellStyle name="Normal 2 5 3 12 8 2" xfId="40590"/>
    <cellStyle name="Normal 2 5 3 12 8 3" xfId="40591"/>
    <cellStyle name="Normal 2 5 3 12 8 4" xfId="40592"/>
    <cellStyle name="Normal 2 5 3 12 8 5" xfId="40593"/>
    <cellStyle name="Normal 2 5 3 12 9" xfId="40594"/>
    <cellStyle name="Normal 2 5 3 13" xfId="40595"/>
    <cellStyle name="Normal 2 5 3 13 10" xfId="40596"/>
    <cellStyle name="Normal 2 5 3 13 11" xfId="40597"/>
    <cellStyle name="Normal 2 5 3 13 12" xfId="40598"/>
    <cellStyle name="Normal 2 5 3 13 13" xfId="40599"/>
    <cellStyle name="Normal 2 5 3 13 14" xfId="40600"/>
    <cellStyle name="Normal 2 5 3 13 2" xfId="40601"/>
    <cellStyle name="Normal 2 5 3 13 2 2" xfId="40602"/>
    <cellStyle name="Normal 2 5 3 13 2 3" xfId="40603"/>
    <cellStyle name="Normal 2 5 3 13 2 4" xfId="40604"/>
    <cellStyle name="Normal 2 5 3 13 2 5" xfId="40605"/>
    <cellStyle name="Normal 2 5 3 13 3" xfId="40606"/>
    <cellStyle name="Normal 2 5 3 13 3 2" xfId="40607"/>
    <cellStyle name="Normal 2 5 3 13 3 3" xfId="40608"/>
    <cellStyle name="Normal 2 5 3 13 3 4" xfId="40609"/>
    <cellStyle name="Normal 2 5 3 13 3 5" xfId="40610"/>
    <cellStyle name="Normal 2 5 3 13 4" xfId="40611"/>
    <cellStyle name="Normal 2 5 3 13 4 2" xfId="40612"/>
    <cellStyle name="Normal 2 5 3 13 4 3" xfId="40613"/>
    <cellStyle name="Normal 2 5 3 13 4 4" xfId="40614"/>
    <cellStyle name="Normal 2 5 3 13 4 5" xfId="40615"/>
    <cellStyle name="Normal 2 5 3 13 5" xfId="40616"/>
    <cellStyle name="Normal 2 5 3 13 5 2" xfId="40617"/>
    <cellStyle name="Normal 2 5 3 13 5 3" xfId="40618"/>
    <cellStyle name="Normal 2 5 3 13 5 4" xfId="40619"/>
    <cellStyle name="Normal 2 5 3 13 5 5" xfId="40620"/>
    <cellStyle name="Normal 2 5 3 13 6" xfId="40621"/>
    <cellStyle name="Normal 2 5 3 13 6 2" xfId="40622"/>
    <cellStyle name="Normal 2 5 3 13 6 3" xfId="40623"/>
    <cellStyle name="Normal 2 5 3 13 6 4" xfId="40624"/>
    <cellStyle name="Normal 2 5 3 13 6 5" xfId="40625"/>
    <cellStyle name="Normal 2 5 3 13 7" xfId="40626"/>
    <cellStyle name="Normal 2 5 3 13 7 2" xfId="40627"/>
    <cellStyle name="Normal 2 5 3 13 7 3" xfId="40628"/>
    <cellStyle name="Normal 2 5 3 13 7 4" xfId="40629"/>
    <cellStyle name="Normal 2 5 3 13 7 5" xfId="40630"/>
    <cellStyle name="Normal 2 5 3 13 8" xfId="40631"/>
    <cellStyle name="Normal 2 5 3 13 8 2" xfId="40632"/>
    <cellStyle name="Normal 2 5 3 13 8 3" xfId="40633"/>
    <cellStyle name="Normal 2 5 3 13 8 4" xfId="40634"/>
    <cellStyle name="Normal 2 5 3 13 8 5" xfId="40635"/>
    <cellStyle name="Normal 2 5 3 13 9" xfId="40636"/>
    <cellStyle name="Normal 2 5 3 14" xfId="40637"/>
    <cellStyle name="Normal 2 5 3 14 10" xfId="40638"/>
    <cellStyle name="Normal 2 5 3 14 11" xfId="40639"/>
    <cellStyle name="Normal 2 5 3 14 12" xfId="40640"/>
    <cellStyle name="Normal 2 5 3 14 13" xfId="40641"/>
    <cellStyle name="Normal 2 5 3 14 14" xfId="40642"/>
    <cellStyle name="Normal 2 5 3 14 2" xfId="40643"/>
    <cellStyle name="Normal 2 5 3 14 2 2" xfId="40644"/>
    <cellStyle name="Normal 2 5 3 14 2 3" xfId="40645"/>
    <cellStyle name="Normal 2 5 3 14 2 4" xfId="40646"/>
    <cellStyle name="Normal 2 5 3 14 2 5" xfId="40647"/>
    <cellStyle name="Normal 2 5 3 14 3" xfId="40648"/>
    <cellStyle name="Normal 2 5 3 14 3 2" xfId="40649"/>
    <cellStyle name="Normal 2 5 3 14 3 3" xfId="40650"/>
    <cellStyle name="Normal 2 5 3 14 3 4" xfId="40651"/>
    <cellStyle name="Normal 2 5 3 14 3 5" xfId="40652"/>
    <cellStyle name="Normal 2 5 3 14 4" xfId="40653"/>
    <cellStyle name="Normal 2 5 3 14 4 2" xfId="40654"/>
    <cellStyle name="Normal 2 5 3 14 4 3" xfId="40655"/>
    <cellStyle name="Normal 2 5 3 14 4 4" xfId="40656"/>
    <cellStyle name="Normal 2 5 3 14 4 5" xfId="40657"/>
    <cellStyle name="Normal 2 5 3 14 5" xfId="40658"/>
    <cellStyle name="Normal 2 5 3 14 5 2" xfId="40659"/>
    <cellStyle name="Normal 2 5 3 14 5 3" xfId="40660"/>
    <cellStyle name="Normal 2 5 3 14 5 4" xfId="40661"/>
    <cellStyle name="Normal 2 5 3 14 5 5" xfId="40662"/>
    <cellStyle name="Normal 2 5 3 14 6" xfId="40663"/>
    <cellStyle name="Normal 2 5 3 14 6 2" xfId="40664"/>
    <cellStyle name="Normal 2 5 3 14 6 3" xfId="40665"/>
    <cellStyle name="Normal 2 5 3 14 6 4" xfId="40666"/>
    <cellStyle name="Normal 2 5 3 14 6 5" xfId="40667"/>
    <cellStyle name="Normal 2 5 3 14 7" xfId="40668"/>
    <cellStyle name="Normal 2 5 3 14 7 2" xfId="40669"/>
    <cellStyle name="Normal 2 5 3 14 7 3" xfId="40670"/>
    <cellStyle name="Normal 2 5 3 14 7 4" xfId="40671"/>
    <cellStyle name="Normal 2 5 3 14 7 5" xfId="40672"/>
    <cellStyle name="Normal 2 5 3 14 8" xfId="40673"/>
    <cellStyle name="Normal 2 5 3 14 8 2" xfId="40674"/>
    <cellStyle name="Normal 2 5 3 14 8 3" xfId="40675"/>
    <cellStyle name="Normal 2 5 3 14 8 4" xfId="40676"/>
    <cellStyle name="Normal 2 5 3 14 8 5" xfId="40677"/>
    <cellStyle name="Normal 2 5 3 14 9" xfId="40678"/>
    <cellStyle name="Normal 2 5 3 15" xfId="40679"/>
    <cellStyle name="Normal 2 5 3 15 10" xfId="40680"/>
    <cellStyle name="Normal 2 5 3 15 11" xfId="40681"/>
    <cellStyle name="Normal 2 5 3 15 12" xfId="40682"/>
    <cellStyle name="Normal 2 5 3 15 13" xfId="40683"/>
    <cellStyle name="Normal 2 5 3 15 14" xfId="40684"/>
    <cellStyle name="Normal 2 5 3 15 2" xfId="40685"/>
    <cellStyle name="Normal 2 5 3 15 2 2" xfId="40686"/>
    <cellStyle name="Normal 2 5 3 15 2 3" xfId="40687"/>
    <cellStyle name="Normal 2 5 3 15 2 4" xfId="40688"/>
    <cellStyle name="Normal 2 5 3 15 2 5" xfId="40689"/>
    <cellStyle name="Normal 2 5 3 15 3" xfId="40690"/>
    <cellStyle name="Normal 2 5 3 15 3 2" xfId="40691"/>
    <cellStyle name="Normal 2 5 3 15 3 3" xfId="40692"/>
    <cellStyle name="Normal 2 5 3 15 3 4" xfId="40693"/>
    <cellStyle name="Normal 2 5 3 15 3 5" xfId="40694"/>
    <cellStyle name="Normal 2 5 3 15 4" xfId="40695"/>
    <cellStyle name="Normal 2 5 3 15 4 2" xfId="40696"/>
    <cellStyle name="Normal 2 5 3 15 4 3" xfId="40697"/>
    <cellStyle name="Normal 2 5 3 15 4 4" xfId="40698"/>
    <cellStyle name="Normal 2 5 3 15 4 5" xfId="40699"/>
    <cellStyle name="Normal 2 5 3 15 5" xfId="40700"/>
    <cellStyle name="Normal 2 5 3 15 5 2" xfId="40701"/>
    <cellStyle name="Normal 2 5 3 15 5 3" xfId="40702"/>
    <cellStyle name="Normal 2 5 3 15 5 4" xfId="40703"/>
    <cellStyle name="Normal 2 5 3 15 5 5" xfId="40704"/>
    <cellStyle name="Normal 2 5 3 15 6" xfId="40705"/>
    <cellStyle name="Normal 2 5 3 15 6 2" xfId="40706"/>
    <cellStyle name="Normal 2 5 3 15 6 3" xfId="40707"/>
    <cellStyle name="Normal 2 5 3 15 6 4" xfId="40708"/>
    <cellStyle name="Normal 2 5 3 15 6 5" xfId="40709"/>
    <cellStyle name="Normal 2 5 3 15 7" xfId="40710"/>
    <cellStyle name="Normal 2 5 3 15 7 2" xfId="40711"/>
    <cellStyle name="Normal 2 5 3 15 7 3" xfId="40712"/>
    <cellStyle name="Normal 2 5 3 15 7 4" xfId="40713"/>
    <cellStyle name="Normal 2 5 3 15 7 5" xfId="40714"/>
    <cellStyle name="Normal 2 5 3 15 8" xfId="40715"/>
    <cellStyle name="Normal 2 5 3 15 8 2" xfId="40716"/>
    <cellStyle name="Normal 2 5 3 15 8 3" xfId="40717"/>
    <cellStyle name="Normal 2 5 3 15 8 4" xfId="40718"/>
    <cellStyle name="Normal 2 5 3 15 8 5" xfId="40719"/>
    <cellStyle name="Normal 2 5 3 15 9" xfId="40720"/>
    <cellStyle name="Normal 2 5 3 16" xfId="40721"/>
    <cellStyle name="Normal 2 5 3 16 10" xfId="40722"/>
    <cellStyle name="Normal 2 5 3 16 11" xfId="40723"/>
    <cellStyle name="Normal 2 5 3 16 12" xfId="40724"/>
    <cellStyle name="Normal 2 5 3 16 13" xfId="40725"/>
    <cellStyle name="Normal 2 5 3 16 14" xfId="40726"/>
    <cellStyle name="Normal 2 5 3 16 2" xfId="40727"/>
    <cellStyle name="Normal 2 5 3 16 2 2" xfId="40728"/>
    <cellStyle name="Normal 2 5 3 16 2 3" xfId="40729"/>
    <cellStyle name="Normal 2 5 3 16 2 4" xfId="40730"/>
    <cellStyle name="Normal 2 5 3 16 2 5" xfId="40731"/>
    <cellStyle name="Normal 2 5 3 16 3" xfId="40732"/>
    <cellStyle name="Normal 2 5 3 16 3 2" xfId="40733"/>
    <cellStyle name="Normal 2 5 3 16 3 3" xfId="40734"/>
    <cellStyle name="Normal 2 5 3 16 3 4" xfId="40735"/>
    <cellStyle name="Normal 2 5 3 16 3 5" xfId="40736"/>
    <cellStyle name="Normal 2 5 3 16 4" xfId="40737"/>
    <cellStyle name="Normal 2 5 3 16 4 2" xfId="40738"/>
    <cellStyle name="Normal 2 5 3 16 4 3" xfId="40739"/>
    <cellStyle name="Normal 2 5 3 16 4 4" xfId="40740"/>
    <cellStyle name="Normal 2 5 3 16 4 5" xfId="40741"/>
    <cellStyle name="Normal 2 5 3 16 5" xfId="40742"/>
    <cellStyle name="Normal 2 5 3 16 5 2" xfId="40743"/>
    <cellStyle name="Normal 2 5 3 16 5 3" xfId="40744"/>
    <cellStyle name="Normal 2 5 3 16 5 4" xfId="40745"/>
    <cellStyle name="Normal 2 5 3 16 5 5" xfId="40746"/>
    <cellStyle name="Normal 2 5 3 16 6" xfId="40747"/>
    <cellStyle name="Normal 2 5 3 16 6 2" xfId="40748"/>
    <cellStyle name="Normal 2 5 3 16 6 3" xfId="40749"/>
    <cellStyle name="Normal 2 5 3 16 6 4" xfId="40750"/>
    <cellStyle name="Normal 2 5 3 16 6 5" xfId="40751"/>
    <cellStyle name="Normal 2 5 3 16 7" xfId="40752"/>
    <cellStyle name="Normal 2 5 3 16 7 2" xfId="40753"/>
    <cellStyle name="Normal 2 5 3 16 7 3" xfId="40754"/>
    <cellStyle name="Normal 2 5 3 16 7 4" xfId="40755"/>
    <cellStyle name="Normal 2 5 3 16 7 5" xfId="40756"/>
    <cellStyle name="Normal 2 5 3 16 8" xfId="40757"/>
    <cellStyle name="Normal 2 5 3 16 8 2" xfId="40758"/>
    <cellStyle name="Normal 2 5 3 16 8 3" xfId="40759"/>
    <cellStyle name="Normal 2 5 3 16 8 4" xfId="40760"/>
    <cellStyle name="Normal 2 5 3 16 8 5" xfId="40761"/>
    <cellStyle name="Normal 2 5 3 16 9" xfId="40762"/>
    <cellStyle name="Normal 2 5 3 17" xfId="40763"/>
    <cellStyle name="Normal 2 5 3 17 10" xfId="40764"/>
    <cellStyle name="Normal 2 5 3 17 11" xfId="40765"/>
    <cellStyle name="Normal 2 5 3 17 12" xfId="40766"/>
    <cellStyle name="Normal 2 5 3 17 13" xfId="40767"/>
    <cellStyle name="Normal 2 5 3 17 14" xfId="40768"/>
    <cellStyle name="Normal 2 5 3 17 2" xfId="40769"/>
    <cellStyle name="Normal 2 5 3 17 2 2" xfId="40770"/>
    <cellStyle name="Normal 2 5 3 17 2 3" xfId="40771"/>
    <cellStyle name="Normal 2 5 3 17 2 4" xfId="40772"/>
    <cellStyle name="Normal 2 5 3 17 2 5" xfId="40773"/>
    <cellStyle name="Normal 2 5 3 17 3" xfId="40774"/>
    <cellStyle name="Normal 2 5 3 17 3 2" xfId="40775"/>
    <cellStyle name="Normal 2 5 3 17 3 3" xfId="40776"/>
    <cellStyle name="Normal 2 5 3 17 3 4" xfId="40777"/>
    <cellStyle name="Normal 2 5 3 17 3 5" xfId="40778"/>
    <cellStyle name="Normal 2 5 3 17 4" xfId="40779"/>
    <cellStyle name="Normal 2 5 3 17 4 2" xfId="40780"/>
    <cellStyle name="Normal 2 5 3 17 4 3" xfId="40781"/>
    <cellStyle name="Normal 2 5 3 17 4 4" xfId="40782"/>
    <cellStyle name="Normal 2 5 3 17 4 5" xfId="40783"/>
    <cellStyle name="Normal 2 5 3 17 5" xfId="40784"/>
    <cellStyle name="Normal 2 5 3 17 5 2" xfId="40785"/>
    <cellStyle name="Normal 2 5 3 17 5 3" xfId="40786"/>
    <cellStyle name="Normal 2 5 3 17 5 4" xfId="40787"/>
    <cellStyle name="Normal 2 5 3 17 5 5" xfId="40788"/>
    <cellStyle name="Normal 2 5 3 17 6" xfId="40789"/>
    <cellStyle name="Normal 2 5 3 17 6 2" xfId="40790"/>
    <cellStyle name="Normal 2 5 3 17 6 3" xfId="40791"/>
    <cellStyle name="Normal 2 5 3 17 6 4" xfId="40792"/>
    <cellStyle name="Normal 2 5 3 17 6 5" xfId="40793"/>
    <cellStyle name="Normal 2 5 3 17 7" xfId="40794"/>
    <cellStyle name="Normal 2 5 3 17 7 2" xfId="40795"/>
    <cellStyle name="Normal 2 5 3 17 7 3" xfId="40796"/>
    <cellStyle name="Normal 2 5 3 17 7 4" xfId="40797"/>
    <cellStyle name="Normal 2 5 3 17 7 5" xfId="40798"/>
    <cellStyle name="Normal 2 5 3 17 8" xfId="40799"/>
    <cellStyle name="Normal 2 5 3 17 8 2" xfId="40800"/>
    <cellStyle name="Normal 2 5 3 17 8 3" xfId="40801"/>
    <cellStyle name="Normal 2 5 3 17 8 4" xfId="40802"/>
    <cellStyle name="Normal 2 5 3 17 8 5" xfId="40803"/>
    <cellStyle name="Normal 2 5 3 17 9" xfId="40804"/>
    <cellStyle name="Normal 2 5 3 18" xfId="40805"/>
    <cellStyle name="Normal 2 5 3 18 10" xfId="40806"/>
    <cellStyle name="Normal 2 5 3 18 11" xfId="40807"/>
    <cellStyle name="Normal 2 5 3 18 12" xfId="40808"/>
    <cellStyle name="Normal 2 5 3 18 13" xfId="40809"/>
    <cellStyle name="Normal 2 5 3 18 14" xfId="40810"/>
    <cellStyle name="Normal 2 5 3 18 2" xfId="40811"/>
    <cellStyle name="Normal 2 5 3 18 2 2" xfId="40812"/>
    <cellStyle name="Normal 2 5 3 18 2 3" xfId="40813"/>
    <cellStyle name="Normal 2 5 3 18 2 4" xfId="40814"/>
    <cellStyle name="Normal 2 5 3 18 2 5" xfId="40815"/>
    <cellStyle name="Normal 2 5 3 18 3" xfId="40816"/>
    <cellStyle name="Normal 2 5 3 18 3 2" xfId="40817"/>
    <cellStyle name="Normal 2 5 3 18 3 3" xfId="40818"/>
    <cellStyle name="Normal 2 5 3 18 3 4" xfId="40819"/>
    <cellStyle name="Normal 2 5 3 18 3 5" xfId="40820"/>
    <cellStyle name="Normal 2 5 3 18 4" xfId="40821"/>
    <cellStyle name="Normal 2 5 3 18 4 2" xfId="40822"/>
    <cellStyle name="Normal 2 5 3 18 4 3" xfId="40823"/>
    <cellStyle name="Normal 2 5 3 18 4 4" xfId="40824"/>
    <cellStyle name="Normal 2 5 3 18 4 5" xfId="40825"/>
    <cellStyle name="Normal 2 5 3 18 5" xfId="40826"/>
    <cellStyle name="Normal 2 5 3 18 5 2" xfId="40827"/>
    <cellStyle name="Normal 2 5 3 18 5 3" xfId="40828"/>
    <cellStyle name="Normal 2 5 3 18 5 4" xfId="40829"/>
    <cellStyle name="Normal 2 5 3 18 5 5" xfId="40830"/>
    <cellStyle name="Normal 2 5 3 18 6" xfId="40831"/>
    <cellStyle name="Normal 2 5 3 18 6 2" xfId="40832"/>
    <cellStyle name="Normal 2 5 3 18 6 3" xfId="40833"/>
    <cellStyle name="Normal 2 5 3 18 6 4" xfId="40834"/>
    <cellStyle name="Normal 2 5 3 18 6 5" xfId="40835"/>
    <cellStyle name="Normal 2 5 3 18 7" xfId="40836"/>
    <cellStyle name="Normal 2 5 3 18 7 2" xfId="40837"/>
    <cellStyle name="Normal 2 5 3 18 7 3" xfId="40838"/>
    <cellStyle name="Normal 2 5 3 18 7 4" xfId="40839"/>
    <cellStyle name="Normal 2 5 3 18 7 5" xfId="40840"/>
    <cellStyle name="Normal 2 5 3 18 8" xfId="40841"/>
    <cellStyle name="Normal 2 5 3 18 8 2" xfId="40842"/>
    <cellStyle name="Normal 2 5 3 18 8 3" xfId="40843"/>
    <cellStyle name="Normal 2 5 3 18 8 4" xfId="40844"/>
    <cellStyle name="Normal 2 5 3 18 8 5" xfId="40845"/>
    <cellStyle name="Normal 2 5 3 18 9" xfId="40846"/>
    <cellStyle name="Normal 2 5 3 19" xfId="40847"/>
    <cellStyle name="Normal 2 5 3 19 10" xfId="40848"/>
    <cellStyle name="Normal 2 5 3 19 11" xfId="40849"/>
    <cellStyle name="Normal 2 5 3 19 12" xfId="40850"/>
    <cellStyle name="Normal 2 5 3 19 13" xfId="40851"/>
    <cellStyle name="Normal 2 5 3 19 14" xfId="40852"/>
    <cellStyle name="Normal 2 5 3 19 2" xfId="40853"/>
    <cellStyle name="Normal 2 5 3 19 2 2" xfId="40854"/>
    <cellStyle name="Normal 2 5 3 19 2 3" xfId="40855"/>
    <cellStyle name="Normal 2 5 3 19 2 4" xfId="40856"/>
    <cellStyle name="Normal 2 5 3 19 2 5" xfId="40857"/>
    <cellStyle name="Normal 2 5 3 19 3" xfId="40858"/>
    <cellStyle name="Normal 2 5 3 19 3 2" xfId="40859"/>
    <cellStyle name="Normal 2 5 3 19 3 3" xfId="40860"/>
    <cellStyle name="Normal 2 5 3 19 3 4" xfId="40861"/>
    <cellStyle name="Normal 2 5 3 19 3 5" xfId="40862"/>
    <cellStyle name="Normal 2 5 3 19 4" xfId="40863"/>
    <cellStyle name="Normal 2 5 3 19 4 2" xfId="40864"/>
    <cellStyle name="Normal 2 5 3 19 4 3" xfId="40865"/>
    <cellStyle name="Normal 2 5 3 19 4 4" xfId="40866"/>
    <cellStyle name="Normal 2 5 3 19 4 5" xfId="40867"/>
    <cellStyle name="Normal 2 5 3 19 5" xfId="40868"/>
    <cellStyle name="Normal 2 5 3 19 5 2" xfId="40869"/>
    <cellStyle name="Normal 2 5 3 19 5 3" xfId="40870"/>
    <cellStyle name="Normal 2 5 3 19 5 4" xfId="40871"/>
    <cellStyle name="Normal 2 5 3 19 5 5" xfId="40872"/>
    <cellStyle name="Normal 2 5 3 19 6" xfId="40873"/>
    <cellStyle name="Normal 2 5 3 19 6 2" xfId="40874"/>
    <cellStyle name="Normal 2 5 3 19 6 3" xfId="40875"/>
    <cellStyle name="Normal 2 5 3 19 6 4" xfId="40876"/>
    <cellStyle name="Normal 2 5 3 19 6 5" xfId="40877"/>
    <cellStyle name="Normal 2 5 3 19 7" xfId="40878"/>
    <cellStyle name="Normal 2 5 3 19 7 2" xfId="40879"/>
    <cellStyle name="Normal 2 5 3 19 7 3" xfId="40880"/>
    <cellStyle name="Normal 2 5 3 19 7 4" xfId="40881"/>
    <cellStyle name="Normal 2 5 3 19 7 5" xfId="40882"/>
    <cellStyle name="Normal 2 5 3 19 8" xfId="40883"/>
    <cellStyle name="Normal 2 5 3 19 8 2" xfId="40884"/>
    <cellStyle name="Normal 2 5 3 19 8 3" xfId="40885"/>
    <cellStyle name="Normal 2 5 3 19 8 4" xfId="40886"/>
    <cellStyle name="Normal 2 5 3 19 8 5" xfId="40887"/>
    <cellStyle name="Normal 2 5 3 19 9" xfId="40888"/>
    <cellStyle name="Normal 2 5 3 2" xfId="40889"/>
    <cellStyle name="Normal 2 5 3 2 10" xfId="40890"/>
    <cellStyle name="Normal 2 5 3 2 11" xfId="40891"/>
    <cellStyle name="Normal 2 5 3 2 12" xfId="40892"/>
    <cellStyle name="Normal 2 5 3 2 13" xfId="40893"/>
    <cellStyle name="Normal 2 5 3 2 14" xfId="40894"/>
    <cellStyle name="Normal 2 5 3 2 2" xfId="40895"/>
    <cellStyle name="Normal 2 5 3 2 2 2" xfId="40896"/>
    <cellStyle name="Normal 2 5 3 2 2 3" xfId="40897"/>
    <cellStyle name="Normal 2 5 3 2 2 4" xfId="40898"/>
    <cellStyle name="Normal 2 5 3 2 2 5" xfId="40899"/>
    <cellStyle name="Normal 2 5 3 2 3" xfId="40900"/>
    <cellStyle name="Normal 2 5 3 2 3 2" xfId="40901"/>
    <cellStyle name="Normal 2 5 3 2 3 3" xfId="40902"/>
    <cellStyle name="Normal 2 5 3 2 3 4" xfId="40903"/>
    <cellStyle name="Normal 2 5 3 2 3 5" xfId="40904"/>
    <cellStyle name="Normal 2 5 3 2 4" xfId="40905"/>
    <cellStyle name="Normal 2 5 3 2 4 2" xfId="40906"/>
    <cellStyle name="Normal 2 5 3 2 4 3" xfId="40907"/>
    <cellStyle name="Normal 2 5 3 2 4 4" xfId="40908"/>
    <cellStyle name="Normal 2 5 3 2 4 5" xfId="40909"/>
    <cellStyle name="Normal 2 5 3 2 5" xfId="40910"/>
    <cellStyle name="Normal 2 5 3 2 5 2" xfId="40911"/>
    <cellStyle name="Normal 2 5 3 2 5 3" xfId="40912"/>
    <cellStyle name="Normal 2 5 3 2 5 4" xfId="40913"/>
    <cellStyle name="Normal 2 5 3 2 5 5" xfId="40914"/>
    <cellStyle name="Normal 2 5 3 2 6" xfId="40915"/>
    <cellStyle name="Normal 2 5 3 2 6 2" xfId="40916"/>
    <cellStyle name="Normal 2 5 3 2 6 3" xfId="40917"/>
    <cellStyle name="Normal 2 5 3 2 6 4" xfId="40918"/>
    <cellStyle name="Normal 2 5 3 2 6 5" xfId="40919"/>
    <cellStyle name="Normal 2 5 3 2 7" xfId="40920"/>
    <cellStyle name="Normal 2 5 3 2 7 2" xfId="40921"/>
    <cellStyle name="Normal 2 5 3 2 7 3" xfId="40922"/>
    <cellStyle name="Normal 2 5 3 2 7 4" xfId="40923"/>
    <cellStyle name="Normal 2 5 3 2 7 5" xfId="40924"/>
    <cellStyle name="Normal 2 5 3 2 8" xfId="40925"/>
    <cellStyle name="Normal 2 5 3 2 8 2" xfId="40926"/>
    <cellStyle name="Normal 2 5 3 2 8 3" xfId="40927"/>
    <cellStyle name="Normal 2 5 3 2 8 4" xfId="40928"/>
    <cellStyle name="Normal 2 5 3 2 8 5" xfId="40929"/>
    <cellStyle name="Normal 2 5 3 2 9" xfId="40930"/>
    <cellStyle name="Normal 2 5 3 20" xfId="40931"/>
    <cellStyle name="Normal 2 5 3 20 10" xfId="40932"/>
    <cellStyle name="Normal 2 5 3 20 11" xfId="40933"/>
    <cellStyle name="Normal 2 5 3 20 12" xfId="40934"/>
    <cellStyle name="Normal 2 5 3 20 13" xfId="40935"/>
    <cellStyle name="Normal 2 5 3 20 2" xfId="40936"/>
    <cellStyle name="Normal 2 5 3 20 2 2" xfId="40937"/>
    <cellStyle name="Normal 2 5 3 20 2 3" xfId="40938"/>
    <cellStyle name="Normal 2 5 3 20 2 4" xfId="40939"/>
    <cellStyle name="Normal 2 5 3 20 2 5" xfId="40940"/>
    <cellStyle name="Normal 2 5 3 20 3" xfId="40941"/>
    <cellStyle name="Normal 2 5 3 20 3 2" xfId="40942"/>
    <cellStyle name="Normal 2 5 3 20 3 3" xfId="40943"/>
    <cellStyle name="Normal 2 5 3 20 3 4" xfId="40944"/>
    <cellStyle name="Normal 2 5 3 20 3 5" xfId="40945"/>
    <cellStyle name="Normal 2 5 3 20 4" xfId="40946"/>
    <cellStyle name="Normal 2 5 3 20 4 2" xfId="40947"/>
    <cellStyle name="Normal 2 5 3 20 4 3" xfId="40948"/>
    <cellStyle name="Normal 2 5 3 20 4 4" xfId="40949"/>
    <cellStyle name="Normal 2 5 3 20 4 5" xfId="40950"/>
    <cellStyle name="Normal 2 5 3 20 5" xfId="40951"/>
    <cellStyle name="Normal 2 5 3 20 5 2" xfId="40952"/>
    <cellStyle name="Normal 2 5 3 20 5 3" xfId="40953"/>
    <cellStyle name="Normal 2 5 3 20 5 4" xfId="40954"/>
    <cellStyle name="Normal 2 5 3 20 5 5" xfId="40955"/>
    <cellStyle name="Normal 2 5 3 20 6" xfId="40956"/>
    <cellStyle name="Normal 2 5 3 20 6 2" xfId="40957"/>
    <cellStyle name="Normal 2 5 3 20 6 3" xfId="40958"/>
    <cellStyle name="Normal 2 5 3 20 6 4" xfId="40959"/>
    <cellStyle name="Normal 2 5 3 20 6 5" xfId="40960"/>
    <cellStyle name="Normal 2 5 3 20 7" xfId="40961"/>
    <cellStyle name="Normal 2 5 3 20 7 2" xfId="40962"/>
    <cellStyle name="Normal 2 5 3 20 7 3" xfId="40963"/>
    <cellStyle name="Normal 2 5 3 20 7 4" xfId="40964"/>
    <cellStyle name="Normal 2 5 3 20 7 5" xfId="40965"/>
    <cellStyle name="Normal 2 5 3 20 8" xfId="40966"/>
    <cellStyle name="Normal 2 5 3 20 8 2" xfId="40967"/>
    <cellStyle name="Normal 2 5 3 20 8 3" xfId="40968"/>
    <cellStyle name="Normal 2 5 3 20 8 4" xfId="40969"/>
    <cellStyle name="Normal 2 5 3 20 8 5" xfId="40970"/>
    <cellStyle name="Normal 2 5 3 20 9" xfId="40971"/>
    <cellStyle name="Normal 2 5 3 21" xfId="40972"/>
    <cellStyle name="Normal 2 5 3 21 10" xfId="40973"/>
    <cellStyle name="Normal 2 5 3 21 11" xfId="40974"/>
    <cellStyle name="Normal 2 5 3 21 12" xfId="40975"/>
    <cellStyle name="Normal 2 5 3 21 13" xfId="40976"/>
    <cellStyle name="Normal 2 5 3 21 2" xfId="40977"/>
    <cellStyle name="Normal 2 5 3 21 2 2" xfId="40978"/>
    <cellStyle name="Normal 2 5 3 21 2 3" xfId="40979"/>
    <cellStyle name="Normal 2 5 3 21 2 4" xfId="40980"/>
    <cellStyle name="Normal 2 5 3 21 2 5" xfId="40981"/>
    <cellStyle name="Normal 2 5 3 21 3" xfId="40982"/>
    <cellStyle name="Normal 2 5 3 21 3 2" xfId="40983"/>
    <cellStyle name="Normal 2 5 3 21 3 3" xfId="40984"/>
    <cellStyle name="Normal 2 5 3 21 3 4" xfId="40985"/>
    <cellStyle name="Normal 2 5 3 21 3 5" xfId="40986"/>
    <cellStyle name="Normal 2 5 3 21 4" xfId="40987"/>
    <cellStyle name="Normal 2 5 3 21 4 2" xfId="40988"/>
    <cellStyle name="Normal 2 5 3 21 4 3" xfId="40989"/>
    <cellStyle name="Normal 2 5 3 21 4 4" xfId="40990"/>
    <cellStyle name="Normal 2 5 3 21 4 5" xfId="40991"/>
    <cellStyle name="Normal 2 5 3 21 5" xfId="40992"/>
    <cellStyle name="Normal 2 5 3 21 5 2" xfId="40993"/>
    <cellStyle name="Normal 2 5 3 21 5 3" xfId="40994"/>
    <cellStyle name="Normal 2 5 3 21 5 4" xfId="40995"/>
    <cellStyle name="Normal 2 5 3 21 5 5" xfId="40996"/>
    <cellStyle name="Normal 2 5 3 21 6" xfId="40997"/>
    <cellStyle name="Normal 2 5 3 21 6 2" xfId="40998"/>
    <cellStyle name="Normal 2 5 3 21 6 3" xfId="40999"/>
    <cellStyle name="Normal 2 5 3 21 6 4" xfId="41000"/>
    <cellStyle name="Normal 2 5 3 21 6 5" xfId="41001"/>
    <cellStyle name="Normal 2 5 3 21 7" xfId="41002"/>
    <cellStyle name="Normal 2 5 3 21 7 2" xfId="41003"/>
    <cellStyle name="Normal 2 5 3 21 7 3" xfId="41004"/>
    <cellStyle name="Normal 2 5 3 21 7 4" xfId="41005"/>
    <cellStyle name="Normal 2 5 3 21 7 5" xfId="41006"/>
    <cellStyle name="Normal 2 5 3 21 8" xfId="41007"/>
    <cellStyle name="Normal 2 5 3 21 8 2" xfId="41008"/>
    <cellStyle name="Normal 2 5 3 21 8 3" xfId="41009"/>
    <cellStyle name="Normal 2 5 3 21 8 4" xfId="41010"/>
    <cellStyle name="Normal 2 5 3 21 8 5" xfId="41011"/>
    <cellStyle name="Normal 2 5 3 21 9" xfId="41012"/>
    <cellStyle name="Normal 2 5 3 22" xfId="41013"/>
    <cellStyle name="Normal 2 5 3 22 10" xfId="41014"/>
    <cellStyle name="Normal 2 5 3 22 11" xfId="41015"/>
    <cellStyle name="Normal 2 5 3 22 12" xfId="41016"/>
    <cellStyle name="Normal 2 5 3 22 13" xfId="41017"/>
    <cellStyle name="Normal 2 5 3 22 2" xfId="41018"/>
    <cellStyle name="Normal 2 5 3 22 2 2" xfId="41019"/>
    <cellStyle name="Normal 2 5 3 22 2 3" xfId="41020"/>
    <cellStyle name="Normal 2 5 3 22 2 4" xfId="41021"/>
    <cellStyle name="Normal 2 5 3 22 2 5" xfId="41022"/>
    <cellStyle name="Normal 2 5 3 22 3" xfId="41023"/>
    <cellStyle name="Normal 2 5 3 22 3 2" xfId="41024"/>
    <cellStyle name="Normal 2 5 3 22 3 3" xfId="41025"/>
    <cellStyle name="Normal 2 5 3 22 3 4" xfId="41026"/>
    <cellStyle name="Normal 2 5 3 22 3 5" xfId="41027"/>
    <cellStyle name="Normal 2 5 3 22 4" xfId="41028"/>
    <cellStyle name="Normal 2 5 3 22 4 2" xfId="41029"/>
    <cellStyle name="Normal 2 5 3 22 4 3" xfId="41030"/>
    <cellStyle name="Normal 2 5 3 22 4 4" xfId="41031"/>
    <cellStyle name="Normal 2 5 3 22 4 5" xfId="41032"/>
    <cellStyle name="Normal 2 5 3 22 5" xfId="41033"/>
    <cellStyle name="Normal 2 5 3 22 5 2" xfId="41034"/>
    <cellStyle name="Normal 2 5 3 22 5 3" xfId="41035"/>
    <cellStyle name="Normal 2 5 3 22 5 4" xfId="41036"/>
    <cellStyle name="Normal 2 5 3 22 5 5" xfId="41037"/>
    <cellStyle name="Normal 2 5 3 22 6" xfId="41038"/>
    <cellStyle name="Normal 2 5 3 22 6 2" xfId="41039"/>
    <cellStyle name="Normal 2 5 3 22 6 3" xfId="41040"/>
    <cellStyle name="Normal 2 5 3 22 6 4" xfId="41041"/>
    <cellStyle name="Normal 2 5 3 22 6 5" xfId="41042"/>
    <cellStyle name="Normal 2 5 3 22 7" xfId="41043"/>
    <cellStyle name="Normal 2 5 3 22 7 2" xfId="41044"/>
    <cellStyle name="Normal 2 5 3 22 7 3" xfId="41045"/>
    <cellStyle name="Normal 2 5 3 22 7 4" xfId="41046"/>
    <cellStyle name="Normal 2 5 3 22 7 5" xfId="41047"/>
    <cellStyle name="Normal 2 5 3 22 8" xfId="41048"/>
    <cellStyle name="Normal 2 5 3 22 8 2" xfId="41049"/>
    <cellStyle name="Normal 2 5 3 22 8 3" xfId="41050"/>
    <cellStyle name="Normal 2 5 3 22 8 4" xfId="41051"/>
    <cellStyle name="Normal 2 5 3 22 8 5" xfId="41052"/>
    <cellStyle name="Normal 2 5 3 22 9" xfId="41053"/>
    <cellStyle name="Normal 2 5 3 23" xfId="41054"/>
    <cellStyle name="Normal 2 5 3 23 10" xfId="41055"/>
    <cellStyle name="Normal 2 5 3 23 11" xfId="41056"/>
    <cellStyle name="Normal 2 5 3 23 12" xfId="41057"/>
    <cellStyle name="Normal 2 5 3 23 13" xfId="41058"/>
    <cellStyle name="Normal 2 5 3 23 2" xfId="41059"/>
    <cellStyle name="Normal 2 5 3 23 2 2" xfId="41060"/>
    <cellStyle name="Normal 2 5 3 23 2 3" xfId="41061"/>
    <cellStyle name="Normal 2 5 3 23 2 4" xfId="41062"/>
    <cellStyle name="Normal 2 5 3 23 2 5" xfId="41063"/>
    <cellStyle name="Normal 2 5 3 23 3" xfId="41064"/>
    <cellStyle name="Normal 2 5 3 23 3 2" xfId="41065"/>
    <cellStyle name="Normal 2 5 3 23 3 3" xfId="41066"/>
    <cellStyle name="Normal 2 5 3 23 3 4" xfId="41067"/>
    <cellStyle name="Normal 2 5 3 23 3 5" xfId="41068"/>
    <cellStyle name="Normal 2 5 3 23 4" xfId="41069"/>
    <cellStyle name="Normal 2 5 3 23 4 2" xfId="41070"/>
    <cellStyle name="Normal 2 5 3 23 4 3" xfId="41071"/>
    <cellStyle name="Normal 2 5 3 23 4 4" xfId="41072"/>
    <cellStyle name="Normal 2 5 3 23 4 5" xfId="41073"/>
    <cellStyle name="Normal 2 5 3 23 5" xfId="41074"/>
    <cellStyle name="Normal 2 5 3 23 5 2" xfId="41075"/>
    <cellStyle name="Normal 2 5 3 23 5 3" xfId="41076"/>
    <cellStyle name="Normal 2 5 3 23 5 4" xfId="41077"/>
    <cellStyle name="Normal 2 5 3 23 5 5" xfId="41078"/>
    <cellStyle name="Normal 2 5 3 23 6" xfId="41079"/>
    <cellStyle name="Normal 2 5 3 23 6 2" xfId="41080"/>
    <cellStyle name="Normal 2 5 3 23 6 3" xfId="41081"/>
    <cellStyle name="Normal 2 5 3 23 6 4" xfId="41082"/>
    <cellStyle name="Normal 2 5 3 23 6 5" xfId="41083"/>
    <cellStyle name="Normal 2 5 3 23 7" xfId="41084"/>
    <cellStyle name="Normal 2 5 3 23 7 2" xfId="41085"/>
    <cellStyle name="Normal 2 5 3 23 7 3" xfId="41086"/>
    <cellStyle name="Normal 2 5 3 23 7 4" xfId="41087"/>
    <cellStyle name="Normal 2 5 3 23 7 5" xfId="41088"/>
    <cellStyle name="Normal 2 5 3 23 8" xfId="41089"/>
    <cellStyle name="Normal 2 5 3 23 8 2" xfId="41090"/>
    <cellStyle name="Normal 2 5 3 23 8 3" xfId="41091"/>
    <cellStyle name="Normal 2 5 3 23 8 4" xfId="41092"/>
    <cellStyle name="Normal 2 5 3 23 8 5" xfId="41093"/>
    <cellStyle name="Normal 2 5 3 23 9" xfId="41094"/>
    <cellStyle name="Normal 2 5 3 24" xfId="41095"/>
    <cellStyle name="Normal 2 5 3 24 10" xfId="41096"/>
    <cellStyle name="Normal 2 5 3 24 11" xfId="41097"/>
    <cellStyle name="Normal 2 5 3 24 12" xfId="41098"/>
    <cellStyle name="Normal 2 5 3 24 13" xfId="41099"/>
    <cellStyle name="Normal 2 5 3 24 2" xfId="41100"/>
    <cellStyle name="Normal 2 5 3 24 2 2" xfId="41101"/>
    <cellStyle name="Normal 2 5 3 24 2 3" xfId="41102"/>
    <cellStyle name="Normal 2 5 3 24 2 4" xfId="41103"/>
    <cellStyle name="Normal 2 5 3 24 2 5" xfId="41104"/>
    <cellStyle name="Normal 2 5 3 24 3" xfId="41105"/>
    <cellStyle name="Normal 2 5 3 24 3 2" xfId="41106"/>
    <cellStyle name="Normal 2 5 3 24 3 3" xfId="41107"/>
    <cellStyle name="Normal 2 5 3 24 3 4" xfId="41108"/>
    <cellStyle name="Normal 2 5 3 24 3 5" xfId="41109"/>
    <cellStyle name="Normal 2 5 3 24 4" xfId="41110"/>
    <cellStyle name="Normal 2 5 3 24 4 2" xfId="41111"/>
    <cellStyle name="Normal 2 5 3 24 4 3" xfId="41112"/>
    <cellStyle name="Normal 2 5 3 24 4 4" xfId="41113"/>
    <cellStyle name="Normal 2 5 3 24 4 5" xfId="41114"/>
    <cellStyle name="Normal 2 5 3 24 5" xfId="41115"/>
    <cellStyle name="Normal 2 5 3 24 5 2" xfId="41116"/>
    <cellStyle name="Normal 2 5 3 24 5 3" xfId="41117"/>
    <cellStyle name="Normal 2 5 3 24 5 4" xfId="41118"/>
    <cellStyle name="Normal 2 5 3 24 5 5" xfId="41119"/>
    <cellStyle name="Normal 2 5 3 24 6" xfId="41120"/>
    <cellStyle name="Normal 2 5 3 24 6 2" xfId="41121"/>
    <cellStyle name="Normal 2 5 3 24 6 3" xfId="41122"/>
    <cellStyle name="Normal 2 5 3 24 6 4" xfId="41123"/>
    <cellStyle name="Normal 2 5 3 24 6 5" xfId="41124"/>
    <cellStyle name="Normal 2 5 3 24 7" xfId="41125"/>
    <cellStyle name="Normal 2 5 3 24 7 2" xfId="41126"/>
    <cellStyle name="Normal 2 5 3 24 7 3" xfId="41127"/>
    <cellStyle name="Normal 2 5 3 24 7 4" xfId="41128"/>
    <cellStyle name="Normal 2 5 3 24 7 5" xfId="41129"/>
    <cellStyle name="Normal 2 5 3 24 8" xfId="41130"/>
    <cellStyle name="Normal 2 5 3 24 8 2" xfId="41131"/>
    <cellStyle name="Normal 2 5 3 24 8 3" xfId="41132"/>
    <cellStyle name="Normal 2 5 3 24 8 4" xfId="41133"/>
    <cellStyle name="Normal 2 5 3 24 8 5" xfId="41134"/>
    <cellStyle name="Normal 2 5 3 24 9" xfId="41135"/>
    <cellStyle name="Normal 2 5 3 25" xfId="41136"/>
    <cellStyle name="Normal 2 5 3 25 10" xfId="41137"/>
    <cellStyle name="Normal 2 5 3 25 11" xfId="41138"/>
    <cellStyle name="Normal 2 5 3 25 12" xfId="41139"/>
    <cellStyle name="Normal 2 5 3 25 13" xfId="41140"/>
    <cellStyle name="Normal 2 5 3 25 2" xfId="41141"/>
    <cellStyle name="Normal 2 5 3 25 2 2" xfId="41142"/>
    <cellStyle name="Normal 2 5 3 25 2 3" xfId="41143"/>
    <cellStyle name="Normal 2 5 3 25 2 4" xfId="41144"/>
    <cellStyle name="Normal 2 5 3 25 2 5" xfId="41145"/>
    <cellStyle name="Normal 2 5 3 25 3" xfId="41146"/>
    <cellStyle name="Normal 2 5 3 25 3 2" xfId="41147"/>
    <cellStyle name="Normal 2 5 3 25 3 3" xfId="41148"/>
    <cellStyle name="Normal 2 5 3 25 3 4" xfId="41149"/>
    <cellStyle name="Normal 2 5 3 25 3 5" xfId="41150"/>
    <cellStyle name="Normal 2 5 3 25 4" xfId="41151"/>
    <cellStyle name="Normal 2 5 3 25 4 2" xfId="41152"/>
    <cellStyle name="Normal 2 5 3 25 4 3" xfId="41153"/>
    <cellStyle name="Normal 2 5 3 25 4 4" xfId="41154"/>
    <cellStyle name="Normal 2 5 3 25 4 5" xfId="41155"/>
    <cellStyle name="Normal 2 5 3 25 5" xfId="41156"/>
    <cellStyle name="Normal 2 5 3 25 5 2" xfId="41157"/>
    <cellStyle name="Normal 2 5 3 25 5 3" xfId="41158"/>
    <cellStyle name="Normal 2 5 3 25 5 4" xfId="41159"/>
    <cellStyle name="Normal 2 5 3 25 5 5" xfId="41160"/>
    <cellStyle name="Normal 2 5 3 25 6" xfId="41161"/>
    <cellStyle name="Normal 2 5 3 25 6 2" xfId="41162"/>
    <cellStyle name="Normal 2 5 3 25 6 3" xfId="41163"/>
    <cellStyle name="Normal 2 5 3 25 6 4" xfId="41164"/>
    <cellStyle name="Normal 2 5 3 25 6 5" xfId="41165"/>
    <cellStyle name="Normal 2 5 3 25 7" xfId="41166"/>
    <cellStyle name="Normal 2 5 3 25 7 2" xfId="41167"/>
    <cellStyle name="Normal 2 5 3 25 7 3" xfId="41168"/>
    <cellStyle name="Normal 2 5 3 25 7 4" xfId="41169"/>
    <cellStyle name="Normal 2 5 3 25 7 5" xfId="41170"/>
    <cellStyle name="Normal 2 5 3 25 8" xfId="41171"/>
    <cellStyle name="Normal 2 5 3 25 8 2" xfId="41172"/>
    <cellStyle name="Normal 2 5 3 25 8 3" xfId="41173"/>
    <cellStyle name="Normal 2 5 3 25 8 4" xfId="41174"/>
    <cellStyle name="Normal 2 5 3 25 8 5" xfId="41175"/>
    <cellStyle name="Normal 2 5 3 25 9" xfId="41176"/>
    <cellStyle name="Normal 2 5 3 26" xfId="41177"/>
    <cellStyle name="Normal 2 5 3 26 10" xfId="41178"/>
    <cellStyle name="Normal 2 5 3 26 11" xfId="41179"/>
    <cellStyle name="Normal 2 5 3 26 12" xfId="41180"/>
    <cellStyle name="Normal 2 5 3 26 13" xfId="41181"/>
    <cellStyle name="Normal 2 5 3 26 2" xfId="41182"/>
    <cellStyle name="Normal 2 5 3 26 2 2" xfId="41183"/>
    <cellStyle name="Normal 2 5 3 26 2 3" xfId="41184"/>
    <cellStyle name="Normal 2 5 3 26 2 4" xfId="41185"/>
    <cellStyle name="Normal 2 5 3 26 2 5" xfId="41186"/>
    <cellStyle name="Normal 2 5 3 26 3" xfId="41187"/>
    <cellStyle name="Normal 2 5 3 26 3 2" xfId="41188"/>
    <cellStyle name="Normal 2 5 3 26 3 3" xfId="41189"/>
    <cellStyle name="Normal 2 5 3 26 3 4" xfId="41190"/>
    <cellStyle name="Normal 2 5 3 26 3 5" xfId="41191"/>
    <cellStyle name="Normal 2 5 3 26 4" xfId="41192"/>
    <cellStyle name="Normal 2 5 3 26 4 2" xfId="41193"/>
    <cellStyle name="Normal 2 5 3 26 4 3" xfId="41194"/>
    <cellStyle name="Normal 2 5 3 26 4 4" xfId="41195"/>
    <cellStyle name="Normal 2 5 3 26 4 5" xfId="41196"/>
    <cellStyle name="Normal 2 5 3 26 5" xfId="41197"/>
    <cellStyle name="Normal 2 5 3 26 5 2" xfId="41198"/>
    <cellStyle name="Normal 2 5 3 26 5 3" xfId="41199"/>
    <cellStyle name="Normal 2 5 3 26 5 4" xfId="41200"/>
    <cellStyle name="Normal 2 5 3 26 5 5" xfId="41201"/>
    <cellStyle name="Normal 2 5 3 26 6" xfId="41202"/>
    <cellStyle name="Normal 2 5 3 26 6 2" xfId="41203"/>
    <cellStyle name="Normal 2 5 3 26 6 3" xfId="41204"/>
    <cellStyle name="Normal 2 5 3 26 6 4" xfId="41205"/>
    <cellStyle name="Normal 2 5 3 26 6 5" xfId="41206"/>
    <cellStyle name="Normal 2 5 3 26 7" xfId="41207"/>
    <cellStyle name="Normal 2 5 3 26 7 2" xfId="41208"/>
    <cellStyle name="Normal 2 5 3 26 7 3" xfId="41209"/>
    <cellStyle name="Normal 2 5 3 26 7 4" xfId="41210"/>
    <cellStyle name="Normal 2 5 3 26 7 5" xfId="41211"/>
    <cellStyle name="Normal 2 5 3 26 8" xfId="41212"/>
    <cellStyle name="Normal 2 5 3 26 8 2" xfId="41213"/>
    <cellStyle name="Normal 2 5 3 26 8 3" xfId="41214"/>
    <cellStyle name="Normal 2 5 3 26 8 4" xfId="41215"/>
    <cellStyle name="Normal 2 5 3 26 8 5" xfId="41216"/>
    <cellStyle name="Normal 2 5 3 26 9" xfId="41217"/>
    <cellStyle name="Normal 2 5 3 27" xfId="41218"/>
    <cellStyle name="Normal 2 5 3 27 10" xfId="41219"/>
    <cellStyle name="Normal 2 5 3 27 11" xfId="41220"/>
    <cellStyle name="Normal 2 5 3 27 12" xfId="41221"/>
    <cellStyle name="Normal 2 5 3 27 13" xfId="41222"/>
    <cellStyle name="Normal 2 5 3 27 2" xfId="41223"/>
    <cellStyle name="Normal 2 5 3 27 2 2" xfId="41224"/>
    <cellStyle name="Normal 2 5 3 27 2 3" xfId="41225"/>
    <cellStyle name="Normal 2 5 3 27 2 4" xfId="41226"/>
    <cellStyle name="Normal 2 5 3 27 2 5" xfId="41227"/>
    <cellStyle name="Normal 2 5 3 27 3" xfId="41228"/>
    <cellStyle name="Normal 2 5 3 27 3 2" xfId="41229"/>
    <cellStyle name="Normal 2 5 3 27 3 3" xfId="41230"/>
    <cellStyle name="Normal 2 5 3 27 3 4" xfId="41231"/>
    <cellStyle name="Normal 2 5 3 27 3 5" xfId="41232"/>
    <cellStyle name="Normal 2 5 3 27 4" xfId="41233"/>
    <cellStyle name="Normal 2 5 3 27 4 2" xfId="41234"/>
    <cellStyle name="Normal 2 5 3 27 4 3" xfId="41235"/>
    <cellStyle name="Normal 2 5 3 27 4 4" xfId="41236"/>
    <cellStyle name="Normal 2 5 3 27 4 5" xfId="41237"/>
    <cellStyle name="Normal 2 5 3 27 5" xfId="41238"/>
    <cellStyle name="Normal 2 5 3 27 5 2" xfId="41239"/>
    <cellStyle name="Normal 2 5 3 27 5 3" xfId="41240"/>
    <cellStyle name="Normal 2 5 3 27 5 4" xfId="41241"/>
    <cellStyle name="Normal 2 5 3 27 5 5" xfId="41242"/>
    <cellStyle name="Normal 2 5 3 27 6" xfId="41243"/>
    <cellStyle name="Normal 2 5 3 27 6 2" xfId="41244"/>
    <cellStyle name="Normal 2 5 3 27 6 3" xfId="41245"/>
    <cellStyle name="Normal 2 5 3 27 6 4" xfId="41246"/>
    <cellStyle name="Normal 2 5 3 27 6 5" xfId="41247"/>
    <cellStyle name="Normal 2 5 3 27 7" xfId="41248"/>
    <cellStyle name="Normal 2 5 3 27 7 2" xfId="41249"/>
    <cellStyle name="Normal 2 5 3 27 7 3" xfId="41250"/>
    <cellStyle name="Normal 2 5 3 27 7 4" xfId="41251"/>
    <cellStyle name="Normal 2 5 3 27 7 5" xfId="41252"/>
    <cellStyle name="Normal 2 5 3 27 8" xfId="41253"/>
    <cellStyle name="Normal 2 5 3 27 8 2" xfId="41254"/>
    <cellStyle name="Normal 2 5 3 27 8 3" xfId="41255"/>
    <cellStyle name="Normal 2 5 3 27 8 4" xfId="41256"/>
    <cellStyle name="Normal 2 5 3 27 8 5" xfId="41257"/>
    <cellStyle name="Normal 2 5 3 27 9" xfId="41258"/>
    <cellStyle name="Normal 2 5 3 28" xfId="41259"/>
    <cellStyle name="Normal 2 5 3 28 10" xfId="41260"/>
    <cellStyle name="Normal 2 5 3 28 11" xfId="41261"/>
    <cellStyle name="Normal 2 5 3 28 12" xfId="41262"/>
    <cellStyle name="Normal 2 5 3 28 13" xfId="41263"/>
    <cellStyle name="Normal 2 5 3 28 2" xfId="41264"/>
    <cellStyle name="Normal 2 5 3 28 2 2" xfId="41265"/>
    <cellStyle name="Normal 2 5 3 28 2 3" xfId="41266"/>
    <cellStyle name="Normal 2 5 3 28 2 4" xfId="41267"/>
    <cellStyle name="Normal 2 5 3 28 2 5" xfId="41268"/>
    <cellStyle name="Normal 2 5 3 28 3" xfId="41269"/>
    <cellStyle name="Normal 2 5 3 28 3 2" xfId="41270"/>
    <cellStyle name="Normal 2 5 3 28 3 3" xfId="41271"/>
    <cellStyle name="Normal 2 5 3 28 3 4" xfId="41272"/>
    <cellStyle name="Normal 2 5 3 28 3 5" xfId="41273"/>
    <cellStyle name="Normal 2 5 3 28 4" xfId="41274"/>
    <cellStyle name="Normal 2 5 3 28 4 2" xfId="41275"/>
    <cellStyle name="Normal 2 5 3 28 4 3" xfId="41276"/>
    <cellStyle name="Normal 2 5 3 28 4 4" xfId="41277"/>
    <cellStyle name="Normal 2 5 3 28 4 5" xfId="41278"/>
    <cellStyle name="Normal 2 5 3 28 5" xfId="41279"/>
    <cellStyle name="Normal 2 5 3 28 5 2" xfId="41280"/>
    <cellStyle name="Normal 2 5 3 28 5 3" xfId="41281"/>
    <cellStyle name="Normal 2 5 3 28 5 4" xfId="41282"/>
    <cellStyle name="Normal 2 5 3 28 5 5" xfId="41283"/>
    <cellStyle name="Normal 2 5 3 28 6" xfId="41284"/>
    <cellStyle name="Normal 2 5 3 28 6 2" xfId="41285"/>
    <cellStyle name="Normal 2 5 3 28 6 3" xfId="41286"/>
    <cellStyle name="Normal 2 5 3 28 6 4" xfId="41287"/>
    <cellStyle name="Normal 2 5 3 28 6 5" xfId="41288"/>
    <cellStyle name="Normal 2 5 3 28 7" xfId="41289"/>
    <cellStyle name="Normal 2 5 3 28 7 2" xfId="41290"/>
    <cellStyle name="Normal 2 5 3 28 7 3" xfId="41291"/>
    <cellStyle name="Normal 2 5 3 28 7 4" xfId="41292"/>
    <cellStyle name="Normal 2 5 3 28 7 5" xfId="41293"/>
    <cellStyle name="Normal 2 5 3 28 8" xfId="41294"/>
    <cellStyle name="Normal 2 5 3 28 8 2" xfId="41295"/>
    <cellStyle name="Normal 2 5 3 28 8 3" xfId="41296"/>
    <cellStyle name="Normal 2 5 3 28 8 4" xfId="41297"/>
    <cellStyle name="Normal 2 5 3 28 8 5" xfId="41298"/>
    <cellStyle name="Normal 2 5 3 28 9" xfId="41299"/>
    <cellStyle name="Normal 2 5 3 29" xfId="41300"/>
    <cellStyle name="Normal 2 5 3 29 10" xfId="41301"/>
    <cellStyle name="Normal 2 5 3 29 11" xfId="41302"/>
    <cellStyle name="Normal 2 5 3 29 12" xfId="41303"/>
    <cellStyle name="Normal 2 5 3 29 13" xfId="41304"/>
    <cellStyle name="Normal 2 5 3 29 2" xfId="41305"/>
    <cellStyle name="Normal 2 5 3 29 2 2" xfId="41306"/>
    <cellStyle name="Normal 2 5 3 29 2 3" xfId="41307"/>
    <cellStyle name="Normal 2 5 3 29 2 4" xfId="41308"/>
    <cellStyle name="Normal 2 5 3 29 2 5" xfId="41309"/>
    <cellStyle name="Normal 2 5 3 29 3" xfId="41310"/>
    <cellStyle name="Normal 2 5 3 29 3 2" xfId="41311"/>
    <cellStyle name="Normal 2 5 3 29 3 3" xfId="41312"/>
    <cellStyle name="Normal 2 5 3 29 3 4" xfId="41313"/>
    <cellStyle name="Normal 2 5 3 29 3 5" xfId="41314"/>
    <cellStyle name="Normal 2 5 3 29 4" xfId="41315"/>
    <cellStyle name="Normal 2 5 3 29 4 2" xfId="41316"/>
    <cellStyle name="Normal 2 5 3 29 4 3" xfId="41317"/>
    <cellStyle name="Normal 2 5 3 29 4 4" xfId="41318"/>
    <cellStyle name="Normal 2 5 3 29 4 5" xfId="41319"/>
    <cellStyle name="Normal 2 5 3 29 5" xfId="41320"/>
    <cellStyle name="Normal 2 5 3 29 5 2" xfId="41321"/>
    <cellStyle name="Normal 2 5 3 29 5 3" xfId="41322"/>
    <cellStyle name="Normal 2 5 3 29 5 4" xfId="41323"/>
    <cellStyle name="Normal 2 5 3 29 5 5" xfId="41324"/>
    <cellStyle name="Normal 2 5 3 29 6" xfId="41325"/>
    <cellStyle name="Normal 2 5 3 29 6 2" xfId="41326"/>
    <cellStyle name="Normal 2 5 3 29 6 3" xfId="41327"/>
    <cellStyle name="Normal 2 5 3 29 6 4" xfId="41328"/>
    <cellStyle name="Normal 2 5 3 29 6 5" xfId="41329"/>
    <cellStyle name="Normal 2 5 3 29 7" xfId="41330"/>
    <cellStyle name="Normal 2 5 3 29 7 2" xfId="41331"/>
    <cellStyle name="Normal 2 5 3 29 7 3" xfId="41332"/>
    <cellStyle name="Normal 2 5 3 29 7 4" xfId="41333"/>
    <cellStyle name="Normal 2 5 3 29 7 5" xfId="41334"/>
    <cellStyle name="Normal 2 5 3 29 8" xfId="41335"/>
    <cellStyle name="Normal 2 5 3 29 8 2" xfId="41336"/>
    <cellStyle name="Normal 2 5 3 29 8 3" xfId="41337"/>
    <cellStyle name="Normal 2 5 3 29 8 4" xfId="41338"/>
    <cellStyle name="Normal 2 5 3 29 8 5" xfId="41339"/>
    <cellStyle name="Normal 2 5 3 29 9" xfId="41340"/>
    <cellStyle name="Normal 2 5 3 3" xfId="41341"/>
    <cellStyle name="Normal 2 5 3 3 10" xfId="41342"/>
    <cellStyle name="Normal 2 5 3 3 11" xfId="41343"/>
    <cellStyle name="Normal 2 5 3 3 12" xfId="41344"/>
    <cellStyle name="Normal 2 5 3 3 13" xfId="41345"/>
    <cellStyle name="Normal 2 5 3 3 14" xfId="41346"/>
    <cellStyle name="Normal 2 5 3 3 2" xfId="41347"/>
    <cellStyle name="Normal 2 5 3 3 2 2" xfId="41348"/>
    <cellStyle name="Normal 2 5 3 3 2 3" xfId="41349"/>
    <cellStyle name="Normal 2 5 3 3 2 4" xfId="41350"/>
    <cellStyle name="Normal 2 5 3 3 2 5" xfId="41351"/>
    <cellStyle name="Normal 2 5 3 3 3" xfId="41352"/>
    <cellStyle name="Normal 2 5 3 3 3 2" xfId="41353"/>
    <cellStyle name="Normal 2 5 3 3 3 3" xfId="41354"/>
    <cellStyle name="Normal 2 5 3 3 3 4" xfId="41355"/>
    <cellStyle name="Normal 2 5 3 3 3 5" xfId="41356"/>
    <cellStyle name="Normal 2 5 3 3 4" xfId="41357"/>
    <cellStyle name="Normal 2 5 3 3 4 2" xfId="41358"/>
    <cellStyle name="Normal 2 5 3 3 4 3" xfId="41359"/>
    <cellStyle name="Normal 2 5 3 3 4 4" xfId="41360"/>
    <cellStyle name="Normal 2 5 3 3 4 5" xfId="41361"/>
    <cellStyle name="Normal 2 5 3 3 5" xfId="41362"/>
    <cellStyle name="Normal 2 5 3 3 5 2" xfId="41363"/>
    <cellStyle name="Normal 2 5 3 3 5 3" xfId="41364"/>
    <cellStyle name="Normal 2 5 3 3 5 4" xfId="41365"/>
    <cellStyle name="Normal 2 5 3 3 5 5" xfId="41366"/>
    <cellStyle name="Normal 2 5 3 3 6" xfId="41367"/>
    <cellStyle name="Normal 2 5 3 3 6 2" xfId="41368"/>
    <cellStyle name="Normal 2 5 3 3 6 3" xfId="41369"/>
    <cellStyle name="Normal 2 5 3 3 6 4" xfId="41370"/>
    <cellStyle name="Normal 2 5 3 3 6 5" xfId="41371"/>
    <cellStyle name="Normal 2 5 3 3 7" xfId="41372"/>
    <cellStyle name="Normal 2 5 3 3 7 2" xfId="41373"/>
    <cellStyle name="Normal 2 5 3 3 7 3" xfId="41374"/>
    <cellStyle name="Normal 2 5 3 3 7 4" xfId="41375"/>
    <cellStyle name="Normal 2 5 3 3 7 5" xfId="41376"/>
    <cellStyle name="Normal 2 5 3 3 8" xfId="41377"/>
    <cellStyle name="Normal 2 5 3 3 8 2" xfId="41378"/>
    <cellStyle name="Normal 2 5 3 3 8 3" xfId="41379"/>
    <cellStyle name="Normal 2 5 3 3 8 4" xfId="41380"/>
    <cellStyle name="Normal 2 5 3 3 8 5" xfId="41381"/>
    <cellStyle name="Normal 2 5 3 3 9" xfId="41382"/>
    <cellStyle name="Normal 2 5 3 30" xfId="41383"/>
    <cellStyle name="Normal 2 5 3 30 10" xfId="41384"/>
    <cellStyle name="Normal 2 5 3 30 11" xfId="41385"/>
    <cellStyle name="Normal 2 5 3 30 12" xfId="41386"/>
    <cellStyle name="Normal 2 5 3 30 13" xfId="41387"/>
    <cellStyle name="Normal 2 5 3 30 2" xfId="41388"/>
    <cellStyle name="Normal 2 5 3 30 2 2" xfId="41389"/>
    <cellStyle name="Normal 2 5 3 30 2 3" xfId="41390"/>
    <cellStyle name="Normal 2 5 3 30 2 4" xfId="41391"/>
    <cellStyle name="Normal 2 5 3 30 2 5" xfId="41392"/>
    <cellStyle name="Normal 2 5 3 30 3" xfId="41393"/>
    <cellStyle name="Normal 2 5 3 30 3 2" xfId="41394"/>
    <cellStyle name="Normal 2 5 3 30 3 3" xfId="41395"/>
    <cellStyle name="Normal 2 5 3 30 3 4" xfId="41396"/>
    <cellStyle name="Normal 2 5 3 30 3 5" xfId="41397"/>
    <cellStyle name="Normal 2 5 3 30 4" xfId="41398"/>
    <cellStyle name="Normal 2 5 3 30 4 2" xfId="41399"/>
    <cellStyle name="Normal 2 5 3 30 4 3" xfId="41400"/>
    <cellStyle name="Normal 2 5 3 30 4 4" xfId="41401"/>
    <cellStyle name="Normal 2 5 3 30 4 5" xfId="41402"/>
    <cellStyle name="Normal 2 5 3 30 5" xfId="41403"/>
    <cellStyle name="Normal 2 5 3 30 5 2" xfId="41404"/>
    <cellStyle name="Normal 2 5 3 30 5 3" xfId="41405"/>
    <cellStyle name="Normal 2 5 3 30 5 4" xfId="41406"/>
    <cellStyle name="Normal 2 5 3 30 5 5" xfId="41407"/>
    <cellStyle name="Normal 2 5 3 30 6" xfId="41408"/>
    <cellStyle name="Normal 2 5 3 30 6 2" xfId="41409"/>
    <cellStyle name="Normal 2 5 3 30 6 3" xfId="41410"/>
    <cellStyle name="Normal 2 5 3 30 6 4" xfId="41411"/>
    <cellStyle name="Normal 2 5 3 30 6 5" xfId="41412"/>
    <cellStyle name="Normal 2 5 3 30 7" xfId="41413"/>
    <cellStyle name="Normal 2 5 3 30 7 2" xfId="41414"/>
    <cellStyle name="Normal 2 5 3 30 7 3" xfId="41415"/>
    <cellStyle name="Normal 2 5 3 30 7 4" xfId="41416"/>
    <cellStyle name="Normal 2 5 3 30 7 5" xfId="41417"/>
    <cellStyle name="Normal 2 5 3 30 8" xfId="41418"/>
    <cellStyle name="Normal 2 5 3 30 8 2" xfId="41419"/>
    <cellStyle name="Normal 2 5 3 30 8 3" xfId="41420"/>
    <cellStyle name="Normal 2 5 3 30 8 4" xfId="41421"/>
    <cellStyle name="Normal 2 5 3 30 8 5" xfId="41422"/>
    <cellStyle name="Normal 2 5 3 30 9" xfId="41423"/>
    <cellStyle name="Normal 2 5 3 31" xfId="41424"/>
    <cellStyle name="Normal 2 5 3 31 2" xfId="41425"/>
    <cellStyle name="Normal 2 5 3 31 3" xfId="41426"/>
    <cellStyle name="Normal 2 5 3 31 4" xfId="41427"/>
    <cellStyle name="Normal 2 5 3 31 5" xfId="41428"/>
    <cellStyle name="Normal 2 5 3 32" xfId="41429"/>
    <cellStyle name="Normal 2 5 3 32 2" xfId="41430"/>
    <cellStyle name="Normal 2 5 3 32 3" xfId="41431"/>
    <cellStyle name="Normal 2 5 3 32 4" xfId="41432"/>
    <cellStyle name="Normal 2 5 3 32 5" xfId="41433"/>
    <cellStyle name="Normal 2 5 3 33" xfId="41434"/>
    <cellStyle name="Normal 2 5 3 33 2" xfId="41435"/>
    <cellStyle name="Normal 2 5 3 33 3" xfId="41436"/>
    <cellStyle name="Normal 2 5 3 33 4" xfId="41437"/>
    <cellStyle name="Normal 2 5 3 33 5" xfId="41438"/>
    <cellStyle name="Normal 2 5 3 34" xfId="41439"/>
    <cellStyle name="Normal 2 5 3 34 2" xfId="41440"/>
    <cellStyle name="Normal 2 5 3 34 3" xfId="41441"/>
    <cellStyle name="Normal 2 5 3 34 4" xfId="41442"/>
    <cellStyle name="Normal 2 5 3 34 5" xfId="41443"/>
    <cellStyle name="Normal 2 5 3 35" xfId="41444"/>
    <cellStyle name="Normal 2 5 3 35 2" xfId="41445"/>
    <cellStyle name="Normal 2 5 3 35 3" xfId="41446"/>
    <cellStyle name="Normal 2 5 3 35 4" xfId="41447"/>
    <cellStyle name="Normal 2 5 3 35 5" xfId="41448"/>
    <cellStyle name="Normal 2 5 3 36" xfId="41449"/>
    <cellStyle name="Normal 2 5 3 36 2" xfId="41450"/>
    <cellStyle name="Normal 2 5 3 36 3" xfId="41451"/>
    <cellStyle name="Normal 2 5 3 36 4" xfId="41452"/>
    <cellStyle name="Normal 2 5 3 36 5" xfId="41453"/>
    <cellStyle name="Normal 2 5 3 37" xfId="41454"/>
    <cellStyle name="Normal 2 5 3 37 2" xfId="41455"/>
    <cellStyle name="Normal 2 5 3 37 3" xfId="41456"/>
    <cellStyle name="Normal 2 5 3 37 4" xfId="41457"/>
    <cellStyle name="Normal 2 5 3 37 5" xfId="41458"/>
    <cellStyle name="Normal 2 5 3 38" xfId="41459"/>
    <cellStyle name="Normal 2 5 3 39" xfId="41460"/>
    <cellStyle name="Normal 2 5 3 4" xfId="41461"/>
    <cellStyle name="Normal 2 5 3 4 10" xfId="41462"/>
    <cellStyle name="Normal 2 5 3 4 11" xfId="41463"/>
    <cellStyle name="Normal 2 5 3 4 12" xfId="41464"/>
    <cellStyle name="Normal 2 5 3 4 13" xfId="41465"/>
    <cellStyle name="Normal 2 5 3 4 14" xfId="41466"/>
    <cellStyle name="Normal 2 5 3 4 2" xfId="41467"/>
    <cellStyle name="Normal 2 5 3 4 2 2" xfId="41468"/>
    <cellStyle name="Normal 2 5 3 4 2 3" xfId="41469"/>
    <cellStyle name="Normal 2 5 3 4 2 4" xfId="41470"/>
    <cellStyle name="Normal 2 5 3 4 2 5" xfId="41471"/>
    <cellStyle name="Normal 2 5 3 4 3" xfId="41472"/>
    <cellStyle name="Normal 2 5 3 4 3 2" xfId="41473"/>
    <cellStyle name="Normal 2 5 3 4 3 3" xfId="41474"/>
    <cellStyle name="Normal 2 5 3 4 3 4" xfId="41475"/>
    <cellStyle name="Normal 2 5 3 4 3 5" xfId="41476"/>
    <cellStyle name="Normal 2 5 3 4 4" xfId="41477"/>
    <cellStyle name="Normal 2 5 3 4 4 2" xfId="41478"/>
    <cellStyle name="Normal 2 5 3 4 4 3" xfId="41479"/>
    <cellStyle name="Normal 2 5 3 4 4 4" xfId="41480"/>
    <cellStyle name="Normal 2 5 3 4 4 5" xfId="41481"/>
    <cellStyle name="Normal 2 5 3 4 5" xfId="41482"/>
    <cellStyle name="Normal 2 5 3 4 5 2" xfId="41483"/>
    <cellStyle name="Normal 2 5 3 4 5 3" xfId="41484"/>
    <cellStyle name="Normal 2 5 3 4 5 4" xfId="41485"/>
    <cellStyle name="Normal 2 5 3 4 5 5" xfId="41486"/>
    <cellStyle name="Normal 2 5 3 4 6" xfId="41487"/>
    <cellStyle name="Normal 2 5 3 4 6 2" xfId="41488"/>
    <cellStyle name="Normal 2 5 3 4 6 3" xfId="41489"/>
    <cellStyle name="Normal 2 5 3 4 6 4" xfId="41490"/>
    <cellStyle name="Normal 2 5 3 4 6 5" xfId="41491"/>
    <cellStyle name="Normal 2 5 3 4 7" xfId="41492"/>
    <cellStyle name="Normal 2 5 3 4 7 2" xfId="41493"/>
    <cellStyle name="Normal 2 5 3 4 7 3" xfId="41494"/>
    <cellStyle name="Normal 2 5 3 4 7 4" xfId="41495"/>
    <cellStyle name="Normal 2 5 3 4 7 5" xfId="41496"/>
    <cellStyle name="Normal 2 5 3 4 8" xfId="41497"/>
    <cellStyle name="Normal 2 5 3 4 8 2" xfId="41498"/>
    <cellStyle name="Normal 2 5 3 4 8 3" xfId="41499"/>
    <cellStyle name="Normal 2 5 3 4 8 4" xfId="41500"/>
    <cellStyle name="Normal 2 5 3 4 8 5" xfId="41501"/>
    <cellStyle name="Normal 2 5 3 4 9" xfId="41502"/>
    <cellStyle name="Normal 2 5 3 40" xfId="41503"/>
    <cellStyle name="Normal 2 5 3 41" xfId="41504"/>
    <cellStyle name="Normal 2 5 3 42" xfId="41505"/>
    <cellStyle name="Normal 2 5 3 5" xfId="41506"/>
    <cellStyle name="Normal 2 5 3 5 10" xfId="41507"/>
    <cellStyle name="Normal 2 5 3 5 11" xfId="41508"/>
    <cellStyle name="Normal 2 5 3 5 12" xfId="41509"/>
    <cellStyle name="Normal 2 5 3 5 13" xfId="41510"/>
    <cellStyle name="Normal 2 5 3 5 14" xfId="41511"/>
    <cellStyle name="Normal 2 5 3 5 2" xfId="41512"/>
    <cellStyle name="Normal 2 5 3 5 2 2" xfId="41513"/>
    <cellStyle name="Normal 2 5 3 5 2 3" xfId="41514"/>
    <cellStyle name="Normal 2 5 3 5 2 4" xfId="41515"/>
    <cellStyle name="Normal 2 5 3 5 2 5" xfId="41516"/>
    <cellStyle name="Normal 2 5 3 5 3" xfId="41517"/>
    <cellStyle name="Normal 2 5 3 5 3 2" xfId="41518"/>
    <cellStyle name="Normal 2 5 3 5 3 3" xfId="41519"/>
    <cellStyle name="Normal 2 5 3 5 3 4" xfId="41520"/>
    <cellStyle name="Normal 2 5 3 5 3 5" xfId="41521"/>
    <cellStyle name="Normal 2 5 3 5 4" xfId="41522"/>
    <cellStyle name="Normal 2 5 3 5 4 2" xfId="41523"/>
    <cellStyle name="Normal 2 5 3 5 4 3" xfId="41524"/>
    <cellStyle name="Normal 2 5 3 5 4 4" xfId="41525"/>
    <cellStyle name="Normal 2 5 3 5 4 5" xfId="41526"/>
    <cellStyle name="Normal 2 5 3 5 5" xfId="41527"/>
    <cellStyle name="Normal 2 5 3 5 5 2" xfId="41528"/>
    <cellStyle name="Normal 2 5 3 5 5 3" xfId="41529"/>
    <cellStyle name="Normal 2 5 3 5 5 4" xfId="41530"/>
    <cellStyle name="Normal 2 5 3 5 5 5" xfId="41531"/>
    <cellStyle name="Normal 2 5 3 5 6" xfId="41532"/>
    <cellStyle name="Normal 2 5 3 5 6 2" xfId="41533"/>
    <cellStyle name="Normal 2 5 3 5 6 3" xfId="41534"/>
    <cellStyle name="Normal 2 5 3 5 6 4" xfId="41535"/>
    <cellStyle name="Normal 2 5 3 5 6 5" xfId="41536"/>
    <cellStyle name="Normal 2 5 3 5 7" xfId="41537"/>
    <cellStyle name="Normal 2 5 3 5 7 2" xfId="41538"/>
    <cellStyle name="Normal 2 5 3 5 7 3" xfId="41539"/>
    <cellStyle name="Normal 2 5 3 5 7 4" xfId="41540"/>
    <cellStyle name="Normal 2 5 3 5 7 5" xfId="41541"/>
    <cellStyle name="Normal 2 5 3 5 8" xfId="41542"/>
    <cellStyle name="Normal 2 5 3 5 8 2" xfId="41543"/>
    <cellStyle name="Normal 2 5 3 5 8 3" xfId="41544"/>
    <cellStyle name="Normal 2 5 3 5 8 4" xfId="41545"/>
    <cellStyle name="Normal 2 5 3 5 8 5" xfId="41546"/>
    <cellStyle name="Normal 2 5 3 5 9" xfId="41547"/>
    <cellStyle name="Normal 2 5 3 6" xfId="41548"/>
    <cellStyle name="Normal 2 5 3 6 10" xfId="41549"/>
    <cellStyle name="Normal 2 5 3 6 11" xfId="41550"/>
    <cellStyle name="Normal 2 5 3 6 12" xfId="41551"/>
    <cellStyle name="Normal 2 5 3 6 13" xfId="41552"/>
    <cellStyle name="Normal 2 5 3 6 14" xfId="41553"/>
    <cellStyle name="Normal 2 5 3 6 2" xfId="41554"/>
    <cellStyle name="Normal 2 5 3 6 2 2" xfId="41555"/>
    <cellStyle name="Normal 2 5 3 6 2 3" xfId="41556"/>
    <cellStyle name="Normal 2 5 3 6 2 4" xfId="41557"/>
    <cellStyle name="Normal 2 5 3 6 2 5" xfId="41558"/>
    <cellStyle name="Normal 2 5 3 6 3" xfId="41559"/>
    <cellStyle name="Normal 2 5 3 6 3 2" xfId="41560"/>
    <cellStyle name="Normal 2 5 3 6 3 3" xfId="41561"/>
    <cellStyle name="Normal 2 5 3 6 3 4" xfId="41562"/>
    <cellStyle name="Normal 2 5 3 6 3 5" xfId="41563"/>
    <cellStyle name="Normal 2 5 3 6 4" xfId="41564"/>
    <cellStyle name="Normal 2 5 3 6 4 2" xfId="41565"/>
    <cellStyle name="Normal 2 5 3 6 4 3" xfId="41566"/>
    <cellStyle name="Normal 2 5 3 6 4 4" xfId="41567"/>
    <cellStyle name="Normal 2 5 3 6 4 5" xfId="41568"/>
    <cellStyle name="Normal 2 5 3 6 5" xfId="41569"/>
    <cellStyle name="Normal 2 5 3 6 5 2" xfId="41570"/>
    <cellStyle name="Normal 2 5 3 6 5 3" xfId="41571"/>
    <cellStyle name="Normal 2 5 3 6 5 4" xfId="41572"/>
    <cellStyle name="Normal 2 5 3 6 5 5" xfId="41573"/>
    <cellStyle name="Normal 2 5 3 6 6" xfId="41574"/>
    <cellStyle name="Normal 2 5 3 6 6 2" xfId="41575"/>
    <cellStyle name="Normal 2 5 3 6 6 3" xfId="41576"/>
    <cellStyle name="Normal 2 5 3 6 6 4" xfId="41577"/>
    <cellStyle name="Normal 2 5 3 6 6 5" xfId="41578"/>
    <cellStyle name="Normal 2 5 3 6 7" xfId="41579"/>
    <cellStyle name="Normal 2 5 3 6 7 2" xfId="41580"/>
    <cellStyle name="Normal 2 5 3 6 7 3" xfId="41581"/>
    <cellStyle name="Normal 2 5 3 6 7 4" xfId="41582"/>
    <cellStyle name="Normal 2 5 3 6 7 5" xfId="41583"/>
    <cellStyle name="Normal 2 5 3 6 8" xfId="41584"/>
    <cellStyle name="Normal 2 5 3 6 8 2" xfId="41585"/>
    <cellStyle name="Normal 2 5 3 6 8 3" xfId="41586"/>
    <cellStyle name="Normal 2 5 3 6 8 4" xfId="41587"/>
    <cellStyle name="Normal 2 5 3 6 8 5" xfId="41588"/>
    <cellStyle name="Normal 2 5 3 6 9" xfId="41589"/>
    <cellStyle name="Normal 2 5 3 7" xfId="41590"/>
    <cellStyle name="Normal 2 5 3 7 10" xfId="41591"/>
    <cellStyle name="Normal 2 5 3 7 11" xfId="41592"/>
    <cellStyle name="Normal 2 5 3 7 12" xfId="41593"/>
    <cellStyle name="Normal 2 5 3 7 13" xfId="41594"/>
    <cellStyle name="Normal 2 5 3 7 14" xfId="41595"/>
    <cellStyle name="Normal 2 5 3 7 2" xfId="41596"/>
    <cellStyle name="Normal 2 5 3 7 2 2" xfId="41597"/>
    <cellStyle name="Normal 2 5 3 7 2 3" xfId="41598"/>
    <cellStyle name="Normal 2 5 3 7 2 4" xfId="41599"/>
    <cellStyle name="Normal 2 5 3 7 2 5" xfId="41600"/>
    <cellStyle name="Normal 2 5 3 7 3" xfId="41601"/>
    <cellStyle name="Normal 2 5 3 7 3 2" xfId="41602"/>
    <cellStyle name="Normal 2 5 3 7 3 3" xfId="41603"/>
    <cellStyle name="Normal 2 5 3 7 3 4" xfId="41604"/>
    <cellStyle name="Normal 2 5 3 7 3 5" xfId="41605"/>
    <cellStyle name="Normal 2 5 3 7 4" xfId="41606"/>
    <cellStyle name="Normal 2 5 3 7 4 2" xfId="41607"/>
    <cellStyle name="Normal 2 5 3 7 4 3" xfId="41608"/>
    <cellStyle name="Normal 2 5 3 7 4 4" xfId="41609"/>
    <cellStyle name="Normal 2 5 3 7 4 5" xfId="41610"/>
    <cellStyle name="Normal 2 5 3 7 5" xfId="41611"/>
    <cellStyle name="Normal 2 5 3 7 5 2" xfId="41612"/>
    <cellStyle name="Normal 2 5 3 7 5 3" xfId="41613"/>
    <cellStyle name="Normal 2 5 3 7 5 4" xfId="41614"/>
    <cellStyle name="Normal 2 5 3 7 5 5" xfId="41615"/>
    <cellStyle name="Normal 2 5 3 7 6" xfId="41616"/>
    <cellStyle name="Normal 2 5 3 7 6 2" xfId="41617"/>
    <cellStyle name="Normal 2 5 3 7 6 3" xfId="41618"/>
    <cellStyle name="Normal 2 5 3 7 6 4" xfId="41619"/>
    <cellStyle name="Normal 2 5 3 7 6 5" xfId="41620"/>
    <cellStyle name="Normal 2 5 3 7 7" xfId="41621"/>
    <cellStyle name="Normal 2 5 3 7 7 2" xfId="41622"/>
    <cellStyle name="Normal 2 5 3 7 7 3" xfId="41623"/>
    <cellStyle name="Normal 2 5 3 7 7 4" xfId="41624"/>
    <cellStyle name="Normal 2 5 3 7 7 5" xfId="41625"/>
    <cellStyle name="Normal 2 5 3 7 8" xfId="41626"/>
    <cellStyle name="Normal 2 5 3 7 8 2" xfId="41627"/>
    <cellStyle name="Normal 2 5 3 7 8 3" xfId="41628"/>
    <cellStyle name="Normal 2 5 3 7 8 4" xfId="41629"/>
    <cellStyle name="Normal 2 5 3 7 8 5" xfId="41630"/>
    <cellStyle name="Normal 2 5 3 7 9" xfId="41631"/>
    <cellStyle name="Normal 2 5 3 8" xfId="41632"/>
    <cellStyle name="Normal 2 5 3 8 10" xfId="41633"/>
    <cellStyle name="Normal 2 5 3 8 11" xfId="41634"/>
    <cellStyle name="Normal 2 5 3 8 12" xfId="41635"/>
    <cellStyle name="Normal 2 5 3 8 13" xfId="41636"/>
    <cellStyle name="Normal 2 5 3 8 14" xfId="41637"/>
    <cellStyle name="Normal 2 5 3 8 2" xfId="41638"/>
    <cellStyle name="Normal 2 5 3 8 2 2" xfId="41639"/>
    <cellStyle name="Normal 2 5 3 8 2 3" xfId="41640"/>
    <cellStyle name="Normal 2 5 3 8 2 4" xfId="41641"/>
    <cellStyle name="Normal 2 5 3 8 2 5" xfId="41642"/>
    <cellStyle name="Normal 2 5 3 8 3" xfId="41643"/>
    <cellStyle name="Normal 2 5 3 8 3 2" xfId="41644"/>
    <cellStyle name="Normal 2 5 3 8 3 3" xfId="41645"/>
    <cellStyle name="Normal 2 5 3 8 3 4" xfId="41646"/>
    <cellStyle name="Normal 2 5 3 8 3 5" xfId="41647"/>
    <cellStyle name="Normal 2 5 3 8 4" xfId="41648"/>
    <cellStyle name="Normal 2 5 3 8 4 2" xfId="41649"/>
    <cellStyle name="Normal 2 5 3 8 4 3" xfId="41650"/>
    <cellStyle name="Normal 2 5 3 8 4 4" xfId="41651"/>
    <cellStyle name="Normal 2 5 3 8 4 5" xfId="41652"/>
    <cellStyle name="Normal 2 5 3 8 5" xfId="41653"/>
    <cellStyle name="Normal 2 5 3 8 5 2" xfId="41654"/>
    <cellStyle name="Normal 2 5 3 8 5 3" xfId="41655"/>
    <cellStyle name="Normal 2 5 3 8 5 4" xfId="41656"/>
    <cellStyle name="Normal 2 5 3 8 5 5" xfId="41657"/>
    <cellStyle name="Normal 2 5 3 8 6" xfId="41658"/>
    <cellStyle name="Normal 2 5 3 8 6 2" xfId="41659"/>
    <cellStyle name="Normal 2 5 3 8 6 3" xfId="41660"/>
    <cellStyle name="Normal 2 5 3 8 6 4" xfId="41661"/>
    <cellStyle name="Normal 2 5 3 8 6 5" xfId="41662"/>
    <cellStyle name="Normal 2 5 3 8 7" xfId="41663"/>
    <cellStyle name="Normal 2 5 3 8 7 2" xfId="41664"/>
    <cellStyle name="Normal 2 5 3 8 7 3" xfId="41665"/>
    <cellStyle name="Normal 2 5 3 8 7 4" xfId="41666"/>
    <cellStyle name="Normal 2 5 3 8 7 5" xfId="41667"/>
    <cellStyle name="Normal 2 5 3 8 8" xfId="41668"/>
    <cellStyle name="Normal 2 5 3 8 8 2" xfId="41669"/>
    <cellStyle name="Normal 2 5 3 8 8 3" xfId="41670"/>
    <cellStyle name="Normal 2 5 3 8 8 4" xfId="41671"/>
    <cellStyle name="Normal 2 5 3 8 8 5" xfId="41672"/>
    <cellStyle name="Normal 2 5 3 8 9" xfId="41673"/>
    <cellStyle name="Normal 2 5 3 9" xfId="41674"/>
    <cellStyle name="Normal 2 5 3 9 10" xfId="41675"/>
    <cellStyle name="Normal 2 5 3 9 11" xfId="41676"/>
    <cellStyle name="Normal 2 5 3 9 12" xfId="41677"/>
    <cellStyle name="Normal 2 5 3 9 13" xfId="41678"/>
    <cellStyle name="Normal 2 5 3 9 14" xfId="41679"/>
    <cellStyle name="Normal 2 5 3 9 2" xfId="41680"/>
    <cellStyle name="Normal 2 5 3 9 2 2" xfId="41681"/>
    <cellStyle name="Normal 2 5 3 9 2 3" xfId="41682"/>
    <cellStyle name="Normal 2 5 3 9 2 4" xfId="41683"/>
    <cellStyle name="Normal 2 5 3 9 2 5" xfId="41684"/>
    <cellStyle name="Normal 2 5 3 9 3" xfId="41685"/>
    <cellStyle name="Normal 2 5 3 9 3 2" xfId="41686"/>
    <cellStyle name="Normal 2 5 3 9 3 3" xfId="41687"/>
    <cellStyle name="Normal 2 5 3 9 3 4" xfId="41688"/>
    <cellStyle name="Normal 2 5 3 9 3 5" xfId="41689"/>
    <cellStyle name="Normal 2 5 3 9 4" xfId="41690"/>
    <cellStyle name="Normal 2 5 3 9 4 2" xfId="41691"/>
    <cellStyle name="Normal 2 5 3 9 4 3" xfId="41692"/>
    <cellStyle name="Normal 2 5 3 9 4 4" xfId="41693"/>
    <cellStyle name="Normal 2 5 3 9 4 5" xfId="41694"/>
    <cellStyle name="Normal 2 5 3 9 5" xfId="41695"/>
    <cellStyle name="Normal 2 5 3 9 5 2" xfId="41696"/>
    <cellStyle name="Normal 2 5 3 9 5 3" xfId="41697"/>
    <cellStyle name="Normal 2 5 3 9 5 4" xfId="41698"/>
    <cellStyle name="Normal 2 5 3 9 5 5" xfId="41699"/>
    <cellStyle name="Normal 2 5 3 9 6" xfId="41700"/>
    <cellStyle name="Normal 2 5 3 9 6 2" xfId="41701"/>
    <cellStyle name="Normal 2 5 3 9 6 3" xfId="41702"/>
    <cellStyle name="Normal 2 5 3 9 6 4" xfId="41703"/>
    <cellStyle name="Normal 2 5 3 9 6 5" xfId="41704"/>
    <cellStyle name="Normal 2 5 3 9 7" xfId="41705"/>
    <cellStyle name="Normal 2 5 3 9 7 2" xfId="41706"/>
    <cellStyle name="Normal 2 5 3 9 7 3" xfId="41707"/>
    <cellStyle name="Normal 2 5 3 9 7 4" xfId="41708"/>
    <cellStyle name="Normal 2 5 3 9 7 5" xfId="41709"/>
    <cellStyle name="Normal 2 5 3 9 8" xfId="41710"/>
    <cellStyle name="Normal 2 5 3 9 8 2" xfId="41711"/>
    <cellStyle name="Normal 2 5 3 9 8 3" xfId="41712"/>
    <cellStyle name="Normal 2 5 3 9 8 4" xfId="41713"/>
    <cellStyle name="Normal 2 5 3 9 8 5" xfId="41714"/>
    <cellStyle name="Normal 2 5 3 9 9" xfId="41715"/>
    <cellStyle name="Normal 2 5 30" xfId="41716"/>
    <cellStyle name="Normal 2 5 30 10" xfId="41717"/>
    <cellStyle name="Normal 2 5 30 11" xfId="41718"/>
    <cellStyle name="Normal 2 5 30 12" xfId="41719"/>
    <cellStyle name="Normal 2 5 30 13" xfId="41720"/>
    <cellStyle name="Normal 2 5 30 2" xfId="41721"/>
    <cellStyle name="Normal 2 5 30 2 2" xfId="41722"/>
    <cellStyle name="Normal 2 5 30 2 3" xfId="41723"/>
    <cellStyle name="Normal 2 5 30 2 4" xfId="41724"/>
    <cellStyle name="Normal 2 5 30 2 5" xfId="41725"/>
    <cellStyle name="Normal 2 5 30 3" xfId="41726"/>
    <cellStyle name="Normal 2 5 30 3 2" xfId="41727"/>
    <cellStyle name="Normal 2 5 30 3 3" xfId="41728"/>
    <cellStyle name="Normal 2 5 30 3 4" xfId="41729"/>
    <cellStyle name="Normal 2 5 30 3 5" xfId="41730"/>
    <cellStyle name="Normal 2 5 30 4" xfId="41731"/>
    <cellStyle name="Normal 2 5 30 4 2" xfId="41732"/>
    <cellStyle name="Normal 2 5 30 4 3" xfId="41733"/>
    <cellStyle name="Normal 2 5 30 4 4" xfId="41734"/>
    <cellStyle name="Normal 2 5 30 4 5" xfId="41735"/>
    <cellStyle name="Normal 2 5 30 5" xfId="41736"/>
    <cellStyle name="Normal 2 5 30 5 2" xfId="41737"/>
    <cellStyle name="Normal 2 5 30 5 3" xfId="41738"/>
    <cellStyle name="Normal 2 5 30 5 4" xfId="41739"/>
    <cellStyle name="Normal 2 5 30 5 5" xfId="41740"/>
    <cellStyle name="Normal 2 5 30 6" xfId="41741"/>
    <cellStyle name="Normal 2 5 30 6 2" xfId="41742"/>
    <cellStyle name="Normal 2 5 30 6 3" xfId="41743"/>
    <cellStyle name="Normal 2 5 30 6 4" xfId="41744"/>
    <cellStyle name="Normal 2 5 30 6 5" xfId="41745"/>
    <cellStyle name="Normal 2 5 30 7" xfId="41746"/>
    <cellStyle name="Normal 2 5 30 7 2" xfId="41747"/>
    <cellStyle name="Normal 2 5 30 7 3" xfId="41748"/>
    <cellStyle name="Normal 2 5 30 7 4" xfId="41749"/>
    <cellStyle name="Normal 2 5 30 7 5" xfId="41750"/>
    <cellStyle name="Normal 2 5 30 8" xfId="41751"/>
    <cellStyle name="Normal 2 5 30 8 2" xfId="41752"/>
    <cellStyle name="Normal 2 5 30 8 3" xfId="41753"/>
    <cellStyle name="Normal 2 5 30 8 4" xfId="41754"/>
    <cellStyle name="Normal 2 5 30 8 5" xfId="41755"/>
    <cellStyle name="Normal 2 5 30 9" xfId="41756"/>
    <cellStyle name="Normal 2 5 31" xfId="41757"/>
    <cellStyle name="Normal 2 5 31 10" xfId="41758"/>
    <cellStyle name="Normal 2 5 31 11" xfId="41759"/>
    <cellStyle name="Normal 2 5 31 12" xfId="41760"/>
    <cellStyle name="Normal 2 5 31 13" xfId="41761"/>
    <cellStyle name="Normal 2 5 31 2" xfId="41762"/>
    <cellStyle name="Normal 2 5 31 2 2" xfId="41763"/>
    <cellStyle name="Normal 2 5 31 2 3" xfId="41764"/>
    <cellStyle name="Normal 2 5 31 2 4" xfId="41765"/>
    <cellStyle name="Normal 2 5 31 2 5" xfId="41766"/>
    <cellStyle name="Normal 2 5 31 3" xfId="41767"/>
    <cellStyle name="Normal 2 5 31 3 2" xfId="41768"/>
    <cellStyle name="Normal 2 5 31 3 3" xfId="41769"/>
    <cellStyle name="Normal 2 5 31 3 4" xfId="41770"/>
    <cellStyle name="Normal 2 5 31 3 5" xfId="41771"/>
    <cellStyle name="Normal 2 5 31 4" xfId="41772"/>
    <cellStyle name="Normal 2 5 31 4 2" xfId="41773"/>
    <cellStyle name="Normal 2 5 31 4 3" xfId="41774"/>
    <cellStyle name="Normal 2 5 31 4 4" xfId="41775"/>
    <cellStyle name="Normal 2 5 31 4 5" xfId="41776"/>
    <cellStyle name="Normal 2 5 31 5" xfId="41777"/>
    <cellStyle name="Normal 2 5 31 5 2" xfId="41778"/>
    <cellStyle name="Normal 2 5 31 5 3" xfId="41779"/>
    <cellStyle name="Normal 2 5 31 5 4" xfId="41780"/>
    <cellStyle name="Normal 2 5 31 5 5" xfId="41781"/>
    <cellStyle name="Normal 2 5 31 6" xfId="41782"/>
    <cellStyle name="Normal 2 5 31 6 2" xfId="41783"/>
    <cellStyle name="Normal 2 5 31 6 3" xfId="41784"/>
    <cellStyle name="Normal 2 5 31 6 4" xfId="41785"/>
    <cellStyle name="Normal 2 5 31 6 5" xfId="41786"/>
    <cellStyle name="Normal 2 5 31 7" xfId="41787"/>
    <cellStyle name="Normal 2 5 31 7 2" xfId="41788"/>
    <cellStyle name="Normal 2 5 31 7 3" xfId="41789"/>
    <cellStyle name="Normal 2 5 31 7 4" xfId="41790"/>
    <cellStyle name="Normal 2 5 31 7 5" xfId="41791"/>
    <cellStyle name="Normal 2 5 31 8" xfId="41792"/>
    <cellStyle name="Normal 2 5 31 8 2" xfId="41793"/>
    <cellStyle name="Normal 2 5 31 8 3" xfId="41794"/>
    <cellStyle name="Normal 2 5 31 8 4" xfId="41795"/>
    <cellStyle name="Normal 2 5 31 8 5" xfId="41796"/>
    <cellStyle name="Normal 2 5 31 9" xfId="41797"/>
    <cellStyle name="Normal 2 5 32" xfId="41798"/>
    <cellStyle name="Normal 2 5 32 10" xfId="41799"/>
    <cellStyle name="Normal 2 5 32 11" xfId="41800"/>
    <cellStyle name="Normal 2 5 32 12" xfId="41801"/>
    <cellStyle name="Normal 2 5 32 13" xfId="41802"/>
    <cellStyle name="Normal 2 5 32 2" xfId="41803"/>
    <cellStyle name="Normal 2 5 32 2 2" xfId="41804"/>
    <cellStyle name="Normal 2 5 32 2 3" xfId="41805"/>
    <cellStyle name="Normal 2 5 32 2 4" xfId="41806"/>
    <cellStyle name="Normal 2 5 32 2 5" xfId="41807"/>
    <cellStyle name="Normal 2 5 32 3" xfId="41808"/>
    <cellStyle name="Normal 2 5 32 3 2" xfId="41809"/>
    <cellStyle name="Normal 2 5 32 3 3" xfId="41810"/>
    <cellStyle name="Normal 2 5 32 3 4" xfId="41811"/>
    <cellStyle name="Normal 2 5 32 3 5" xfId="41812"/>
    <cellStyle name="Normal 2 5 32 4" xfId="41813"/>
    <cellStyle name="Normal 2 5 32 4 2" xfId="41814"/>
    <cellStyle name="Normal 2 5 32 4 3" xfId="41815"/>
    <cellStyle name="Normal 2 5 32 4 4" xfId="41816"/>
    <cellStyle name="Normal 2 5 32 4 5" xfId="41817"/>
    <cellStyle name="Normal 2 5 32 5" xfId="41818"/>
    <cellStyle name="Normal 2 5 32 5 2" xfId="41819"/>
    <cellStyle name="Normal 2 5 32 5 3" xfId="41820"/>
    <cellStyle name="Normal 2 5 32 5 4" xfId="41821"/>
    <cellStyle name="Normal 2 5 32 5 5" xfId="41822"/>
    <cellStyle name="Normal 2 5 32 6" xfId="41823"/>
    <cellStyle name="Normal 2 5 32 6 2" xfId="41824"/>
    <cellStyle name="Normal 2 5 32 6 3" xfId="41825"/>
    <cellStyle name="Normal 2 5 32 6 4" xfId="41826"/>
    <cellStyle name="Normal 2 5 32 6 5" xfId="41827"/>
    <cellStyle name="Normal 2 5 32 7" xfId="41828"/>
    <cellStyle name="Normal 2 5 32 7 2" xfId="41829"/>
    <cellStyle name="Normal 2 5 32 7 3" xfId="41830"/>
    <cellStyle name="Normal 2 5 32 7 4" xfId="41831"/>
    <cellStyle name="Normal 2 5 32 7 5" xfId="41832"/>
    <cellStyle name="Normal 2 5 32 8" xfId="41833"/>
    <cellStyle name="Normal 2 5 32 8 2" xfId="41834"/>
    <cellStyle name="Normal 2 5 32 8 3" xfId="41835"/>
    <cellStyle name="Normal 2 5 32 8 4" xfId="41836"/>
    <cellStyle name="Normal 2 5 32 8 5" xfId="41837"/>
    <cellStyle name="Normal 2 5 32 9" xfId="41838"/>
    <cellStyle name="Normal 2 5 33" xfId="41839"/>
    <cellStyle name="Normal 2 5 33 10" xfId="41840"/>
    <cellStyle name="Normal 2 5 33 11" xfId="41841"/>
    <cellStyle name="Normal 2 5 33 12" xfId="41842"/>
    <cellStyle name="Normal 2 5 33 13" xfId="41843"/>
    <cellStyle name="Normal 2 5 33 2" xfId="41844"/>
    <cellStyle name="Normal 2 5 33 2 2" xfId="41845"/>
    <cellStyle name="Normal 2 5 33 2 3" xfId="41846"/>
    <cellStyle name="Normal 2 5 33 2 4" xfId="41847"/>
    <cellStyle name="Normal 2 5 33 2 5" xfId="41848"/>
    <cellStyle name="Normal 2 5 33 3" xfId="41849"/>
    <cellStyle name="Normal 2 5 33 3 2" xfId="41850"/>
    <cellStyle name="Normal 2 5 33 3 3" xfId="41851"/>
    <cellStyle name="Normal 2 5 33 3 4" xfId="41852"/>
    <cellStyle name="Normal 2 5 33 3 5" xfId="41853"/>
    <cellStyle name="Normal 2 5 33 4" xfId="41854"/>
    <cellStyle name="Normal 2 5 33 4 2" xfId="41855"/>
    <cellStyle name="Normal 2 5 33 4 3" xfId="41856"/>
    <cellStyle name="Normal 2 5 33 4 4" xfId="41857"/>
    <cellStyle name="Normal 2 5 33 4 5" xfId="41858"/>
    <cellStyle name="Normal 2 5 33 5" xfId="41859"/>
    <cellStyle name="Normal 2 5 33 5 2" xfId="41860"/>
    <cellStyle name="Normal 2 5 33 5 3" xfId="41861"/>
    <cellStyle name="Normal 2 5 33 5 4" xfId="41862"/>
    <cellStyle name="Normal 2 5 33 5 5" xfId="41863"/>
    <cellStyle name="Normal 2 5 33 6" xfId="41864"/>
    <cellStyle name="Normal 2 5 33 6 2" xfId="41865"/>
    <cellStyle name="Normal 2 5 33 6 3" xfId="41866"/>
    <cellStyle name="Normal 2 5 33 6 4" xfId="41867"/>
    <cellStyle name="Normal 2 5 33 6 5" xfId="41868"/>
    <cellStyle name="Normal 2 5 33 7" xfId="41869"/>
    <cellStyle name="Normal 2 5 33 7 2" xfId="41870"/>
    <cellStyle name="Normal 2 5 33 7 3" xfId="41871"/>
    <cellStyle name="Normal 2 5 33 7 4" xfId="41872"/>
    <cellStyle name="Normal 2 5 33 7 5" xfId="41873"/>
    <cellStyle name="Normal 2 5 33 8" xfId="41874"/>
    <cellStyle name="Normal 2 5 33 8 2" xfId="41875"/>
    <cellStyle name="Normal 2 5 33 8 3" xfId="41876"/>
    <cellStyle name="Normal 2 5 33 8 4" xfId="41877"/>
    <cellStyle name="Normal 2 5 33 8 5" xfId="41878"/>
    <cellStyle name="Normal 2 5 33 9" xfId="41879"/>
    <cellStyle name="Normal 2 5 34" xfId="41880"/>
    <cellStyle name="Normal 2 5 34 10" xfId="41881"/>
    <cellStyle name="Normal 2 5 34 11" xfId="41882"/>
    <cellStyle name="Normal 2 5 34 12" xfId="41883"/>
    <cellStyle name="Normal 2 5 34 13" xfId="41884"/>
    <cellStyle name="Normal 2 5 34 2" xfId="41885"/>
    <cellStyle name="Normal 2 5 34 2 2" xfId="41886"/>
    <cellStyle name="Normal 2 5 34 2 3" xfId="41887"/>
    <cellStyle name="Normal 2 5 34 2 4" xfId="41888"/>
    <cellStyle name="Normal 2 5 34 2 5" xfId="41889"/>
    <cellStyle name="Normal 2 5 34 3" xfId="41890"/>
    <cellStyle name="Normal 2 5 34 3 2" xfId="41891"/>
    <cellStyle name="Normal 2 5 34 3 3" xfId="41892"/>
    <cellStyle name="Normal 2 5 34 3 4" xfId="41893"/>
    <cellStyle name="Normal 2 5 34 3 5" xfId="41894"/>
    <cellStyle name="Normal 2 5 34 4" xfId="41895"/>
    <cellStyle name="Normal 2 5 34 4 2" xfId="41896"/>
    <cellStyle name="Normal 2 5 34 4 3" xfId="41897"/>
    <cellStyle name="Normal 2 5 34 4 4" xfId="41898"/>
    <cellStyle name="Normal 2 5 34 4 5" xfId="41899"/>
    <cellStyle name="Normal 2 5 34 5" xfId="41900"/>
    <cellStyle name="Normal 2 5 34 5 2" xfId="41901"/>
    <cellStyle name="Normal 2 5 34 5 3" xfId="41902"/>
    <cellStyle name="Normal 2 5 34 5 4" xfId="41903"/>
    <cellStyle name="Normal 2 5 34 5 5" xfId="41904"/>
    <cellStyle name="Normal 2 5 34 6" xfId="41905"/>
    <cellStyle name="Normal 2 5 34 6 2" xfId="41906"/>
    <cellStyle name="Normal 2 5 34 6 3" xfId="41907"/>
    <cellStyle name="Normal 2 5 34 6 4" xfId="41908"/>
    <cellStyle name="Normal 2 5 34 6 5" xfId="41909"/>
    <cellStyle name="Normal 2 5 34 7" xfId="41910"/>
    <cellStyle name="Normal 2 5 34 7 2" xfId="41911"/>
    <cellStyle name="Normal 2 5 34 7 3" xfId="41912"/>
    <cellStyle name="Normal 2 5 34 7 4" xfId="41913"/>
    <cellStyle name="Normal 2 5 34 7 5" xfId="41914"/>
    <cellStyle name="Normal 2 5 34 8" xfId="41915"/>
    <cellStyle name="Normal 2 5 34 8 2" xfId="41916"/>
    <cellStyle name="Normal 2 5 34 8 3" xfId="41917"/>
    <cellStyle name="Normal 2 5 34 8 4" xfId="41918"/>
    <cellStyle name="Normal 2 5 34 8 5" xfId="41919"/>
    <cellStyle name="Normal 2 5 34 9" xfId="41920"/>
    <cellStyle name="Normal 2 5 35" xfId="41921"/>
    <cellStyle name="Normal 2 5 35 10" xfId="41922"/>
    <cellStyle name="Normal 2 5 35 11" xfId="41923"/>
    <cellStyle name="Normal 2 5 35 12" xfId="41924"/>
    <cellStyle name="Normal 2 5 35 13" xfId="41925"/>
    <cellStyle name="Normal 2 5 35 2" xfId="41926"/>
    <cellStyle name="Normal 2 5 35 2 2" xfId="41927"/>
    <cellStyle name="Normal 2 5 35 2 3" xfId="41928"/>
    <cellStyle name="Normal 2 5 35 2 4" xfId="41929"/>
    <cellStyle name="Normal 2 5 35 2 5" xfId="41930"/>
    <cellStyle name="Normal 2 5 35 3" xfId="41931"/>
    <cellStyle name="Normal 2 5 35 3 2" xfId="41932"/>
    <cellStyle name="Normal 2 5 35 3 3" xfId="41933"/>
    <cellStyle name="Normal 2 5 35 3 4" xfId="41934"/>
    <cellStyle name="Normal 2 5 35 3 5" xfId="41935"/>
    <cellStyle name="Normal 2 5 35 4" xfId="41936"/>
    <cellStyle name="Normal 2 5 35 4 2" xfId="41937"/>
    <cellStyle name="Normal 2 5 35 4 3" xfId="41938"/>
    <cellStyle name="Normal 2 5 35 4 4" xfId="41939"/>
    <cellStyle name="Normal 2 5 35 4 5" xfId="41940"/>
    <cellStyle name="Normal 2 5 35 5" xfId="41941"/>
    <cellStyle name="Normal 2 5 35 5 2" xfId="41942"/>
    <cellStyle name="Normal 2 5 35 5 3" xfId="41943"/>
    <cellStyle name="Normal 2 5 35 5 4" xfId="41944"/>
    <cellStyle name="Normal 2 5 35 5 5" xfId="41945"/>
    <cellStyle name="Normal 2 5 35 6" xfId="41946"/>
    <cellStyle name="Normal 2 5 35 6 2" xfId="41947"/>
    <cellStyle name="Normal 2 5 35 6 3" xfId="41948"/>
    <cellStyle name="Normal 2 5 35 6 4" xfId="41949"/>
    <cellStyle name="Normal 2 5 35 6 5" xfId="41950"/>
    <cellStyle name="Normal 2 5 35 7" xfId="41951"/>
    <cellStyle name="Normal 2 5 35 7 2" xfId="41952"/>
    <cellStyle name="Normal 2 5 35 7 3" xfId="41953"/>
    <cellStyle name="Normal 2 5 35 7 4" xfId="41954"/>
    <cellStyle name="Normal 2 5 35 7 5" xfId="41955"/>
    <cellStyle name="Normal 2 5 35 8" xfId="41956"/>
    <cellStyle name="Normal 2 5 35 8 2" xfId="41957"/>
    <cellStyle name="Normal 2 5 35 8 3" xfId="41958"/>
    <cellStyle name="Normal 2 5 35 8 4" xfId="41959"/>
    <cellStyle name="Normal 2 5 35 8 5" xfId="41960"/>
    <cellStyle name="Normal 2 5 35 9" xfId="41961"/>
    <cellStyle name="Normal 2 5 36" xfId="41962"/>
    <cellStyle name="Normal 2 5 36 10" xfId="41963"/>
    <cellStyle name="Normal 2 5 36 11" xfId="41964"/>
    <cellStyle name="Normal 2 5 36 12" xfId="41965"/>
    <cellStyle name="Normal 2 5 36 13" xfId="41966"/>
    <cellStyle name="Normal 2 5 36 2" xfId="41967"/>
    <cellStyle name="Normal 2 5 36 2 2" xfId="41968"/>
    <cellStyle name="Normal 2 5 36 2 3" xfId="41969"/>
    <cellStyle name="Normal 2 5 36 2 4" xfId="41970"/>
    <cellStyle name="Normal 2 5 36 2 5" xfId="41971"/>
    <cellStyle name="Normal 2 5 36 3" xfId="41972"/>
    <cellStyle name="Normal 2 5 36 3 2" xfId="41973"/>
    <cellStyle name="Normal 2 5 36 3 3" xfId="41974"/>
    <cellStyle name="Normal 2 5 36 3 4" xfId="41975"/>
    <cellStyle name="Normal 2 5 36 3 5" xfId="41976"/>
    <cellStyle name="Normal 2 5 36 4" xfId="41977"/>
    <cellStyle name="Normal 2 5 36 4 2" xfId="41978"/>
    <cellStyle name="Normal 2 5 36 4 3" xfId="41979"/>
    <cellStyle name="Normal 2 5 36 4 4" xfId="41980"/>
    <cellStyle name="Normal 2 5 36 4 5" xfId="41981"/>
    <cellStyle name="Normal 2 5 36 5" xfId="41982"/>
    <cellStyle name="Normal 2 5 36 5 2" xfId="41983"/>
    <cellStyle name="Normal 2 5 36 5 3" xfId="41984"/>
    <cellStyle name="Normal 2 5 36 5 4" xfId="41985"/>
    <cellStyle name="Normal 2 5 36 5 5" xfId="41986"/>
    <cellStyle name="Normal 2 5 36 6" xfId="41987"/>
    <cellStyle name="Normal 2 5 36 6 2" xfId="41988"/>
    <cellStyle name="Normal 2 5 36 6 3" xfId="41989"/>
    <cellStyle name="Normal 2 5 36 6 4" xfId="41990"/>
    <cellStyle name="Normal 2 5 36 6 5" xfId="41991"/>
    <cellStyle name="Normal 2 5 36 7" xfId="41992"/>
    <cellStyle name="Normal 2 5 36 7 2" xfId="41993"/>
    <cellStyle name="Normal 2 5 36 7 3" xfId="41994"/>
    <cellStyle name="Normal 2 5 36 7 4" xfId="41995"/>
    <cellStyle name="Normal 2 5 36 7 5" xfId="41996"/>
    <cellStyle name="Normal 2 5 36 8" xfId="41997"/>
    <cellStyle name="Normal 2 5 36 8 2" xfId="41998"/>
    <cellStyle name="Normal 2 5 36 8 3" xfId="41999"/>
    <cellStyle name="Normal 2 5 36 8 4" xfId="42000"/>
    <cellStyle name="Normal 2 5 36 8 5" xfId="42001"/>
    <cellStyle name="Normal 2 5 36 9" xfId="42002"/>
    <cellStyle name="Normal 2 5 37" xfId="42003"/>
    <cellStyle name="Normal 2 5 37 10" xfId="42004"/>
    <cellStyle name="Normal 2 5 37 11" xfId="42005"/>
    <cellStyle name="Normal 2 5 37 12" xfId="42006"/>
    <cellStyle name="Normal 2 5 37 13" xfId="42007"/>
    <cellStyle name="Normal 2 5 37 2" xfId="42008"/>
    <cellStyle name="Normal 2 5 37 2 2" xfId="42009"/>
    <cellStyle name="Normal 2 5 37 2 3" xfId="42010"/>
    <cellStyle name="Normal 2 5 37 2 4" xfId="42011"/>
    <cellStyle name="Normal 2 5 37 2 5" xfId="42012"/>
    <cellStyle name="Normal 2 5 37 3" xfId="42013"/>
    <cellStyle name="Normal 2 5 37 3 2" xfId="42014"/>
    <cellStyle name="Normal 2 5 37 3 3" xfId="42015"/>
    <cellStyle name="Normal 2 5 37 3 4" xfId="42016"/>
    <cellStyle name="Normal 2 5 37 3 5" xfId="42017"/>
    <cellStyle name="Normal 2 5 37 4" xfId="42018"/>
    <cellStyle name="Normal 2 5 37 4 2" xfId="42019"/>
    <cellStyle name="Normal 2 5 37 4 3" xfId="42020"/>
    <cellStyle name="Normal 2 5 37 4 4" xfId="42021"/>
    <cellStyle name="Normal 2 5 37 4 5" xfId="42022"/>
    <cellStyle name="Normal 2 5 37 5" xfId="42023"/>
    <cellStyle name="Normal 2 5 37 5 2" xfId="42024"/>
    <cellStyle name="Normal 2 5 37 5 3" xfId="42025"/>
    <cellStyle name="Normal 2 5 37 5 4" xfId="42026"/>
    <cellStyle name="Normal 2 5 37 5 5" xfId="42027"/>
    <cellStyle name="Normal 2 5 37 6" xfId="42028"/>
    <cellStyle name="Normal 2 5 37 6 2" xfId="42029"/>
    <cellStyle name="Normal 2 5 37 6 3" xfId="42030"/>
    <cellStyle name="Normal 2 5 37 6 4" xfId="42031"/>
    <cellStyle name="Normal 2 5 37 6 5" xfId="42032"/>
    <cellStyle name="Normal 2 5 37 7" xfId="42033"/>
    <cellStyle name="Normal 2 5 37 7 2" xfId="42034"/>
    <cellStyle name="Normal 2 5 37 7 3" xfId="42035"/>
    <cellStyle name="Normal 2 5 37 7 4" xfId="42036"/>
    <cellStyle name="Normal 2 5 37 7 5" xfId="42037"/>
    <cellStyle name="Normal 2 5 37 8" xfId="42038"/>
    <cellStyle name="Normal 2 5 37 8 2" xfId="42039"/>
    <cellStyle name="Normal 2 5 37 8 3" xfId="42040"/>
    <cellStyle name="Normal 2 5 37 8 4" xfId="42041"/>
    <cellStyle name="Normal 2 5 37 8 5" xfId="42042"/>
    <cellStyle name="Normal 2 5 37 9" xfId="42043"/>
    <cellStyle name="Normal 2 5 38" xfId="42044"/>
    <cellStyle name="Normal 2 5 38 2" xfId="42045"/>
    <cellStyle name="Normal 2 5 38 3" xfId="42046"/>
    <cellStyle name="Normal 2 5 38 4" xfId="42047"/>
    <cellStyle name="Normal 2 5 38 5" xfId="42048"/>
    <cellStyle name="Normal 2 5 39" xfId="42049"/>
    <cellStyle name="Normal 2 5 39 2" xfId="42050"/>
    <cellStyle name="Normal 2 5 39 3" xfId="42051"/>
    <cellStyle name="Normal 2 5 39 4" xfId="42052"/>
    <cellStyle name="Normal 2 5 39 5" xfId="42053"/>
    <cellStyle name="Normal 2 5 4" xfId="42054"/>
    <cellStyle name="Normal 2 5 4 10" xfId="42055"/>
    <cellStyle name="Normal 2 5 4 10 10" xfId="42056"/>
    <cellStyle name="Normal 2 5 4 10 11" xfId="42057"/>
    <cellStyle name="Normal 2 5 4 10 12" xfId="42058"/>
    <cellStyle name="Normal 2 5 4 10 13" xfId="42059"/>
    <cellStyle name="Normal 2 5 4 10 14" xfId="42060"/>
    <cellStyle name="Normal 2 5 4 10 2" xfId="42061"/>
    <cellStyle name="Normal 2 5 4 10 2 2" xfId="42062"/>
    <cellStyle name="Normal 2 5 4 10 2 3" xfId="42063"/>
    <cellStyle name="Normal 2 5 4 10 2 4" xfId="42064"/>
    <cellStyle name="Normal 2 5 4 10 2 5" xfId="42065"/>
    <cellStyle name="Normal 2 5 4 10 3" xfId="42066"/>
    <cellStyle name="Normal 2 5 4 10 3 2" xfId="42067"/>
    <cellStyle name="Normal 2 5 4 10 3 3" xfId="42068"/>
    <cellStyle name="Normal 2 5 4 10 3 4" xfId="42069"/>
    <cellStyle name="Normal 2 5 4 10 3 5" xfId="42070"/>
    <cellStyle name="Normal 2 5 4 10 4" xfId="42071"/>
    <cellStyle name="Normal 2 5 4 10 4 2" xfId="42072"/>
    <cellStyle name="Normal 2 5 4 10 4 3" xfId="42073"/>
    <cellStyle name="Normal 2 5 4 10 4 4" xfId="42074"/>
    <cellStyle name="Normal 2 5 4 10 4 5" xfId="42075"/>
    <cellStyle name="Normal 2 5 4 10 5" xfId="42076"/>
    <cellStyle name="Normal 2 5 4 10 5 2" xfId="42077"/>
    <cellStyle name="Normal 2 5 4 10 5 3" xfId="42078"/>
    <cellStyle name="Normal 2 5 4 10 5 4" xfId="42079"/>
    <cellStyle name="Normal 2 5 4 10 5 5" xfId="42080"/>
    <cellStyle name="Normal 2 5 4 10 6" xfId="42081"/>
    <cellStyle name="Normal 2 5 4 10 6 2" xfId="42082"/>
    <cellStyle name="Normal 2 5 4 10 6 3" xfId="42083"/>
    <cellStyle name="Normal 2 5 4 10 6 4" xfId="42084"/>
    <cellStyle name="Normal 2 5 4 10 6 5" xfId="42085"/>
    <cellStyle name="Normal 2 5 4 10 7" xfId="42086"/>
    <cellStyle name="Normal 2 5 4 10 7 2" xfId="42087"/>
    <cellStyle name="Normal 2 5 4 10 7 3" xfId="42088"/>
    <cellStyle name="Normal 2 5 4 10 7 4" xfId="42089"/>
    <cellStyle name="Normal 2 5 4 10 7 5" xfId="42090"/>
    <cellStyle name="Normal 2 5 4 10 8" xfId="42091"/>
    <cellStyle name="Normal 2 5 4 10 8 2" xfId="42092"/>
    <cellStyle name="Normal 2 5 4 10 8 3" xfId="42093"/>
    <cellStyle name="Normal 2 5 4 10 8 4" xfId="42094"/>
    <cellStyle name="Normal 2 5 4 10 8 5" xfId="42095"/>
    <cellStyle name="Normal 2 5 4 10 9" xfId="42096"/>
    <cellStyle name="Normal 2 5 4 11" xfId="42097"/>
    <cellStyle name="Normal 2 5 4 11 10" xfId="42098"/>
    <cellStyle name="Normal 2 5 4 11 11" xfId="42099"/>
    <cellStyle name="Normal 2 5 4 11 12" xfId="42100"/>
    <cellStyle name="Normal 2 5 4 11 13" xfId="42101"/>
    <cellStyle name="Normal 2 5 4 11 14" xfId="42102"/>
    <cellStyle name="Normal 2 5 4 11 2" xfId="42103"/>
    <cellStyle name="Normal 2 5 4 11 2 2" xfId="42104"/>
    <cellStyle name="Normal 2 5 4 11 2 3" xfId="42105"/>
    <cellStyle name="Normal 2 5 4 11 2 4" xfId="42106"/>
    <cellStyle name="Normal 2 5 4 11 2 5" xfId="42107"/>
    <cellStyle name="Normal 2 5 4 11 3" xfId="42108"/>
    <cellStyle name="Normal 2 5 4 11 3 2" xfId="42109"/>
    <cellStyle name="Normal 2 5 4 11 3 3" xfId="42110"/>
    <cellStyle name="Normal 2 5 4 11 3 4" xfId="42111"/>
    <cellStyle name="Normal 2 5 4 11 3 5" xfId="42112"/>
    <cellStyle name="Normal 2 5 4 11 4" xfId="42113"/>
    <cellStyle name="Normal 2 5 4 11 4 2" xfId="42114"/>
    <cellStyle name="Normal 2 5 4 11 4 3" xfId="42115"/>
    <cellStyle name="Normal 2 5 4 11 4 4" xfId="42116"/>
    <cellStyle name="Normal 2 5 4 11 4 5" xfId="42117"/>
    <cellStyle name="Normal 2 5 4 11 5" xfId="42118"/>
    <cellStyle name="Normal 2 5 4 11 5 2" xfId="42119"/>
    <cellStyle name="Normal 2 5 4 11 5 3" xfId="42120"/>
    <cellStyle name="Normal 2 5 4 11 5 4" xfId="42121"/>
    <cellStyle name="Normal 2 5 4 11 5 5" xfId="42122"/>
    <cellStyle name="Normal 2 5 4 11 6" xfId="42123"/>
    <cellStyle name="Normal 2 5 4 11 6 2" xfId="42124"/>
    <cellStyle name="Normal 2 5 4 11 6 3" xfId="42125"/>
    <cellStyle name="Normal 2 5 4 11 6 4" xfId="42126"/>
    <cellStyle name="Normal 2 5 4 11 6 5" xfId="42127"/>
    <cellStyle name="Normal 2 5 4 11 7" xfId="42128"/>
    <cellStyle name="Normal 2 5 4 11 7 2" xfId="42129"/>
    <cellStyle name="Normal 2 5 4 11 7 3" xfId="42130"/>
    <cellStyle name="Normal 2 5 4 11 7 4" xfId="42131"/>
    <cellStyle name="Normal 2 5 4 11 7 5" xfId="42132"/>
    <cellStyle name="Normal 2 5 4 11 8" xfId="42133"/>
    <cellStyle name="Normal 2 5 4 11 8 2" xfId="42134"/>
    <cellStyle name="Normal 2 5 4 11 8 3" xfId="42135"/>
    <cellStyle name="Normal 2 5 4 11 8 4" xfId="42136"/>
    <cellStyle name="Normal 2 5 4 11 8 5" xfId="42137"/>
    <cellStyle name="Normal 2 5 4 11 9" xfId="42138"/>
    <cellStyle name="Normal 2 5 4 12" xfId="42139"/>
    <cellStyle name="Normal 2 5 4 12 10" xfId="42140"/>
    <cellStyle name="Normal 2 5 4 12 11" xfId="42141"/>
    <cellStyle name="Normal 2 5 4 12 12" xfId="42142"/>
    <cellStyle name="Normal 2 5 4 12 13" xfId="42143"/>
    <cellStyle name="Normal 2 5 4 12 14" xfId="42144"/>
    <cellStyle name="Normal 2 5 4 12 2" xfId="42145"/>
    <cellStyle name="Normal 2 5 4 12 2 2" xfId="42146"/>
    <cellStyle name="Normal 2 5 4 12 2 3" xfId="42147"/>
    <cellStyle name="Normal 2 5 4 12 2 4" xfId="42148"/>
    <cellStyle name="Normal 2 5 4 12 2 5" xfId="42149"/>
    <cellStyle name="Normal 2 5 4 12 3" xfId="42150"/>
    <cellStyle name="Normal 2 5 4 12 3 2" xfId="42151"/>
    <cellStyle name="Normal 2 5 4 12 3 3" xfId="42152"/>
    <cellStyle name="Normal 2 5 4 12 3 4" xfId="42153"/>
    <cellStyle name="Normal 2 5 4 12 3 5" xfId="42154"/>
    <cellStyle name="Normal 2 5 4 12 4" xfId="42155"/>
    <cellStyle name="Normal 2 5 4 12 4 2" xfId="42156"/>
    <cellStyle name="Normal 2 5 4 12 4 3" xfId="42157"/>
    <cellStyle name="Normal 2 5 4 12 4 4" xfId="42158"/>
    <cellStyle name="Normal 2 5 4 12 4 5" xfId="42159"/>
    <cellStyle name="Normal 2 5 4 12 5" xfId="42160"/>
    <cellStyle name="Normal 2 5 4 12 5 2" xfId="42161"/>
    <cellStyle name="Normal 2 5 4 12 5 3" xfId="42162"/>
    <cellStyle name="Normal 2 5 4 12 5 4" xfId="42163"/>
    <cellStyle name="Normal 2 5 4 12 5 5" xfId="42164"/>
    <cellStyle name="Normal 2 5 4 12 6" xfId="42165"/>
    <cellStyle name="Normal 2 5 4 12 6 2" xfId="42166"/>
    <cellStyle name="Normal 2 5 4 12 6 3" xfId="42167"/>
    <cellStyle name="Normal 2 5 4 12 6 4" xfId="42168"/>
    <cellStyle name="Normal 2 5 4 12 6 5" xfId="42169"/>
    <cellStyle name="Normal 2 5 4 12 7" xfId="42170"/>
    <cellStyle name="Normal 2 5 4 12 7 2" xfId="42171"/>
    <cellStyle name="Normal 2 5 4 12 7 3" xfId="42172"/>
    <cellStyle name="Normal 2 5 4 12 7 4" xfId="42173"/>
    <cellStyle name="Normal 2 5 4 12 7 5" xfId="42174"/>
    <cellStyle name="Normal 2 5 4 12 8" xfId="42175"/>
    <cellStyle name="Normal 2 5 4 12 8 2" xfId="42176"/>
    <cellStyle name="Normal 2 5 4 12 8 3" xfId="42177"/>
    <cellStyle name="Normal 2 5 4 12 8 4" xfId="42178"/>
    <cellStyle name="Normal 2 5 4 12 8 5" xfId="42179"/>
    <cellStyle name="Normal 2 5 4 12 9" xfId="42180"/>
    <cellStyle name="Normal 2 5 4 13" xfId="42181"/>
    <cellStyle name="Normal 2 5 4 13 10" xfId="42182"/>
    <cellStyle name="Normal 2 5 4 13 11" xfId="42183"/>
    <cellStyle name="Normal 2 5 4 13 12" xfId="42184"/>
    <cellStyle name="Normal 2 5 4 13 13" xfId="42185"/>
    <cellStyle name="Normal 2 5 4 13 14" xfId="42186"/>
    <cellStyle name="Normal 2 5 4 13 2" xfId="42187"/>
    <cellStyle name="Normal 2 5 4 13 2 2" xfId="42188"/>
    <cellStyle name="Normal 2 5 4 13 2 3" xfId="42189"/>
    <cellStyle name="Normal 2 5 4 13 2 4" xfId="42190"/>
    <cellStyle name="Normal 2 5 4 13 2 5" xfId="42191"/>
    <cellStyle name="Normal 2 5 4 13 3" xfId="42192"/>
    <cellStyle name="Normal 2 5 4 13 3 2" xfId="42193"/>
    <cellStyle name="Normal 2 5 4 13 3 3" xfId="42194"/>
    <cellStyle name="Normal 2 5 4 13 3 4" xfId="42195"/>
    <cellStyle name="Normal 2 5 4 13 3 5" xfId="42196"/>
    <cellStyle name="Normal 2 5 4 13 4" xfId="42197"/>
    <cellStyle name="Normal 2 5 4 13 4 2" xfId="42198"/>
    <cellStyle name="Normal 2 5 4 13 4 3" xfId="42199"/>
    <cellStyle name="Normal 2 5 4 13 4 4" xfId="42200"/>
    <cellStyle name="Normal 2 5 4 13 4 5" xfId="42201"/>
    <cellStyle name="Normal 2 5 4 13 5" xfId="42202"/>
    <cellStyle name="Normal 2 5 4 13 5 2" xfId="42203"/>
    <cellStyle name="Normal 2 5 4 13 5 3" xfId="42204"/>
    <cellStyle name="Normal 2 5 4 13 5 4" xfId="42205"/>
    <cellStyle name="Normal 2 5 4 13 5 5" xfId="42206"/>
    <cellStyle name="Normal 2 5 4 13 6" xfId="42207"/>
    <cellStyle name="Normal 2 5 4 13 6 2" xfId="42208"/>
    <cellStyle name="Normal 2 5 4 13 6 3" xfId="42209"/>
    <cellStyle name="Normal 2 5 4 13 6 4" xfId="42210"/>
    <cellStyle name="Normal 2 5 4 13 6 5" xfId="42211"/>
    <cellStyle name="Normal 2 5 4 13 7" xfId="42212"/>
    <cellStyle name="Normal 2 5 4 13 7 2" xfId="42213"/>
    <cellStyle name="Normal 2 5 4 13 7 3" xfId="42214"/>
    <cellStyle name="Normal 2 5 4 13 7 4" xfId="42215"/>
    <cellStyle name="Normal 2 5 4 13 7 5" xfId="42216"/>
    <cellStyle name="Normal 2 5 4 13 8" xfId="42217"/>
    <cellStyle name="Normal 2 5 4 13 8 2" xfId="42218"/>
    <cellStyle name="Normal 2 5 4 13 8 3" xfId="42219"/>
    <cellStyle name="Normal 2 5 4 13 8 4" xfId="42220"/>
    <cellStyle name="Normal 2 5 4 13 8 5" xfId="42221"/>
    <cellStyle name="Normal 2 5 4 13 9" xfId="42222"/>
    <cellStyle name="Normal 2 5 4 14" xfId="42223"/>
    <cellStyle name="Normal 2 5 4 14 10" xfId="42224"/>
    <cellStyle name="Normal 2 5 4 14 11" xfId="42225"/>
    <cellStyle name="Normal 2 5 4 14 12" xfId="42226"/>
    <cellStyle name="Normal 2 5 4 14 13" xfId="42227"/>
    <cellStyle name="Normal 2 5 4 14 14" xfId="42228"/>
    <cellStyle name="Normal 2 5 4 14 2" xfId="42229"/>
    <cellStyle name="Normal 2 5 4 14 2 2" xfId="42230"/>
    <cellStyle name="Normal 2 5 4 14 2 3" xfId="42231"/>
    <cellStyle name="Normal 2 5 4 14 2 4" xfId="42232"/>
    <cellStyle name="Normal 2 5 4 14 2 5" xfId="42233"/>
    <cellStyle name="Normal 2 5 4 14 3" xfId="42234"/>
    <cellStyle name="Normal 2 5 4 14 3 2" xfId="42235"/>
    <cellStyle name="Normal 2 5 4 14 3 3" xfId="42236"/>
    <cellStyle name="Normal 2 5 4 14 3 4" xfId="42237"/>
    <cellStyle name="Normal 2 5 4 14 3 5" xfId="42238"/>
    <cellStyle name="Normal 2 5 4 14 4" xfId="42239"/>
    <cellStyle name="Normal 2 5 4 14 4 2" xfId="42240"/>
    <cellStyle name="Normal 2 5 4 14 4 3" xfId="42241"/>
    <cellStyle name="Normal 2 5 4 14 4 4" xfId="42242"/>
    <cellStyle name="Normal 2 5 4 14 4 5" xfId="42243"/>
    <cellStyle name="Normal 2 5 4 14 5" xfId="42244"/>
    <cellStyle name="Normal 2 5 4 14 5 2" xfId="42245"/>
    <cellStyle name="Normal 2 5 4 14 5 3" xfId="42246"/>
    <cellStyle name="Normal 2 5 4 14 5 4" xfId="42247"/>
    <cellStyle name="Normal 2 5 4 14 5 5" xfId="42248"/>
    <cellStyle name="Normal 2 5 4 14 6" xfId="42249"/>
    <cellStyle name="Normal 2 5 4 14 6 2" xfId="42250"/>
    <cellStyle name="Normal 2 5 4 14 6 3" xfId="42251"/>
    <cellStyle name="Normal 2 5 4 14 6 4" xfId="42252"/>
    <cellStyle name="Normal 2 5 4 14 6 5" xfId="42253"/>
    <cellStyle name="Normal 2 5 4 14 7" xfId="42254"/>
    <cellStyle name="Normal 2 5 4 14 7 2" xfId="42255"/>
    <cellStyle name="Normal 2 5 4 14 7 3" xfId="42256"/>
    <cellStyle name="Normal 2 5 4 14 7 4" xfId="42257"/>
    <cellStyle name="Normal 2 5 4 14 7 5" xfId="42258"/>
    <cellStyle name="Normal 2 5 4 14 8" xfId="42259"/>
    <cellStyle name="Normal 2 5 4 14 8 2" xfId="42260"/>
    <cellStyle name="Normal 2 5 4 14 8 3" xfId="42261"/>
    <cellStyle name="Normal 2 5 4 14 8 4" xfId="42262"/>
    <cellStyle name="Normal 2 5 4 14 8 5" xfId="42263"/>
    <cellStyle name="Normal 2 5 4 14 9" xfId="42264"/>
    <cellStyle name="Normal 2 5 4 15" xfId="42265"/>
    <cellStyle name="Normal 2 5 4 15 10" xfId="42266"/>
    <cellStyle name="Normal 2 5 4 15 11" xfId="42267"/>
    <cellStyle name="Normal 2 5 4 15 12" xfId="42268"/>
    <cellStyle name="Normal 2 5 4 15 13" xfId="42269"/>
    <cellStyle name="Normal 2 5 4 15 14" xfId="42270"/>
    <cellStyle name="Normal 2 5 4 15 2" xfId="42271"/>
    <cellStyle name="Normal 2 5 4 15 2 2" xfId="42272"/>
    <cellStyle name="Normal 2 5 4 15 2 3" xfId="42273"/>
    <cellStyle name="Normal 2 5 4 15 2 4" xfId="42274"/>
    <cellStyle name="Normal 2 5 4 15 2 5" xfId="42275"/>
    <cellStyle name="Normal 2 5 4 15 3" xfId="42276"/>
    <cellStyle name="Normal 2 5 4 15 3 2" xfId="42277"/>
    <cellStyle name="Normal 2 5 4 15 3 3" xfId="42278"/>
    <cellStyle name="Normal 2 5 4 15 3 4" xfId="42279"/>
    <cellStyle name="Normal 2 5 4 15 3 5" xfId="42280"/>
    <cellStyle name="Normal 2 5 4 15 4" xfId="42281"/>
    <cellStyle name="Normal 2 5 4 15 4 2" xfId="42282"/>
    <cellStyle name="Normal 2 5 4 15 4 3" xfId="42283"/>
    <cellStyle name="Normal 2 5 4 15 4 4" xfId="42284"/>
    <cellStyle name="Normal 2 5 4 15 4 5" xfId="42285"/>
    <cellStyle name="Normal 2 5 4 15 5" xfId="42286"/>
    <cellStyle name="Normal 2 5 4 15 5 2" xfId="42287"/>
    <cellStyle name="Normal 2 5 4 15 5 3" xfId="42288"/>
    <cellStyle name="Normal 2 5 4 15 5 4" xfId="42289"/>
    <cellStyle name="Normal 2 5 4 15 5 5" xfId="42290"/>
    <cellStyle name="Normal 2 5 4 15 6" xfId="42291"/>
    <cellStyle name="Normal 2 5 4 15 6 2" xfId="42292"/>
    <cellStyle name="Normal 2 5 4 15 6 3" xfId="42293"/>
    <cellStyle name="Normal 2 5 4 15 6 4" xfId="42294"/>
    <cellStyle name="Normal 2 5 4 15 6 5" xfId="42295"/>
    <cellStyle name="Normal 2 5 4 15 7" xfId="42296"/>
    <cellStyle name="Normal 2 5 4 15 7 2" xfId="42297"/>
    <cellStyle name="Normal 2 5 4 15 7 3" xfId="42298"/>
    <cellStyle name="Normal 2 5 4 15 7 4" xfId="42299"/>
    <cellStyle name="Normal 2 5 4 15 7 5" xfId="42300"/>
    <cellStyle name="Normal 2 5 4 15 8" xfId="42301"/>
    <cellStyle name="Normal 2 5 4 15 8 2" xfId="42302"/>
    <cellStyle name="Normal 2 5 4 15 8 3" xfId="42303"/>
    <cellStyle name="Normal 2 5 4 15 8 4" xfId="42304"/>
    <cellStyle name="Normal 2 5 4 15 8 5" xfId="42305"/>
    <cellStyle name="Normal 2 5 4 15 9" xfId="42306"/>
    <cellStyle name="Normal 2 5 4 16" xfId="42307"/>
    <cellStyle name="Normal 2 5 4 16 10" xfId="42308"/>
    <cellStyle name="Normal 2 5 4 16 11" xfId="42309"/>
    <cellStyle name="Normal 2 5 4 16 12" xfId="42310"/>
    <cellStyle name="Normal 2 5 4 16 13" xfId="42311"/>
    <cellStyle name="Normal 2 5 4 16 14" xfId="42312"/>
    <cellStyle name="Normal 2 5 4 16 2" xfId="42313"/>
    <cellStyle name="Normal 2 5 4 16 2 2" xfId="42314"/>
    <cellStyle name="Normal 2 5 4 16 2 3" xfId="42315"/>
    <cellStyle name="Normal 2 5 4 16 2 4" xfId="42316"/>
    <cellStyle name="Normal 2 5 4 16 2 5" xfId="42317"/>
    <cellStyle name="Normal 2 5 4 16 3" xfId="42318"/>
    <cellStyle name="Normal 2 5 4 16 3 2" xfId="42319"/>
    <cellStyle name="Normal 2 5 4 16 3 3" xfId="42320"/>
    <cellStyle name="Normal 2 5 4 16 3 4" xfId="42321"/>
    <cellStyle name="Normal 2 5 4 16 3 5" xfId="42322"/>
    <cellStyle name="Normal 2 5 4 16 4" xfId="42323"/>
    <cellStyle name="Normal 2 5 4 16 4 2" xfId="42324"/>
    <cellStyle name="Normal 2 5 4 16 4 3" xfId="42325"/>
    <cellStyle name="Normal 2 5 4 16 4 4" xfId="42326"/>
    <cellStyle name="Normal 2 5 4 16 4 5" xfId="42327"/>
    <cellStyle name="Normal 2 5 4 16 5" xfId="42328"/>
    <cellStyle name="Normal 2 5 4 16 5 2" xfId="42329"/>
    <cellStyle name="Normal 2 5 4 16 5 3" xfId="42330"/>
    <cellStyle name="Normal 2 5 4 16 5 4" xfId="42331"/>
    <cellStyle name="Normal 2 5 4 16 5 5" xfId="42332"/>
    <cellStyle name="Normal 2 5 4 16 6" xfId="42333"/>
    <cellStyle name="Normal 2 5 4 16 6 2" xfId="42334"/>
    <cellStyle name="Normal 2 5 4 16 6 3" xfId="42335"/>
    <cellStyle name="Normal 2 5 4 16 6 4" xfId="42336"/>
    <cellStyle name="Normal 2 5 4 16 6 5" xfId="42337"/>
    <cellStyle name="Normal 2 5 4 16 7" xfId="42338"/>
    <cellStyle name="Normal 2 5 4 16 7 2" xfId="42339"/>
    <cellStyle name="Normal 2 5 4 16 7 3" xfId="42340"/>
    <cellStyle name="Normal 2 5 4 16 7 4" xfId="42341"/>
    <cellStyle name="Normal 2 5 4 16 7 5" xfId="42342"/>
    <cellStyle name="Normal 2 5 4 16 8" xfId="42343"/>
    <cellStyle name="Normal 2 5 4 16 8 2" xfId="42344"/>
    <cellStyle name="Normal 2 5 4 16 8 3" xfId="42345"/>
    <cellStyle name="Normal 2 5 4 16 8 4" xfId="42346"/>
    <cellStyle name="Normal 2 5 4 16 8 5" xfId="42347"/>
    <cellStyle name="Normal 2 5 4 16 9" xfId="42348"/>
    <cellStyle name="Normal 2 5 4 17" xfId="42349"/>
    <cellStyle name="Normal 2 5 4 17 10" xfId="42350"/>
    <cellStyle name="Normal 2 5 4 17 11" xfId="42351"/>
    <cellStyle name="Normal 2 5 4 17 12" xfId="42352"/>
    <cellStyle name="Normal 2 5 4 17 13" xfId="42353"/>
    <cellStyle name="Normal 2 5 4 17 14" xfId="42354"/>
    <cellStyle name="Normal 2 5 4 17 2" xfId="42355"/>
    <cellStyle name="Normal 2 5 4 17 2 2" xfId="42356"/>
    <cellStyle name="Normal 2 5 4 17 2 3" xfId="42357"/>
    <cellStyle name="Normal 2 5 4 17 2 4" xfId="42358"/>
    <cellStyle name="Normal 2 5 4 17 2 5" xfId="42359"/>
    <cellStyle name="Normal 2 5 4 17 3" xfId="42360"/>
    <cellStyle name="Normal 2 5 4 17 3 2" xfId="42361"/>
    <cellStyle name="Normal 2 5 4 17 3 3" xfId="42362"/>
    <cellStyle name="Normal 2 5 4 17 3 4" xfId="42363"/>
    <cellStyle name="Normal 2 5 4 17 3 5" xfId="42364"/>
    <cellStyle name="Normal 2 5 4 17 4" xfId="42365"/>
    <cellStyle name="Normal 2 5 4 17 4 2" xfId="42366"/>
    <cellStyle name="Normal 2 5 4 17 4 3" xfId="42367"/>
    <cellStyle name="Normal 2 5 4 17 4 4" xfId="42368"/>
    <cellStyle name="Normal 2 5 4 17 4 5" xfId="42369"/>
    <cellStyle name="Normal 2 5 4 17 5" xfId="42370"/>
    <cellStyle name="Normal 2 5 4 17 5 2" xfId="42371"/>
    <cellStyle name="Normal 2 5 4 17 5 3" xfId="42372"/>
    <cellStyle name="Normal 2 5 4 17 5 4" xfId="42373"/>
    <cellStyle name="Normal 2 5 4 17 5 5" xfId="42374"/>
    <cellStyle name="Normal 2 5 4 17 6" xfId="42375"/>
    <cellStyle name="Normal 2 5 4 17 6 2" xfId="42376"/>
    <cellStyle name="Normal 2 5 4 17 6 3" xfId="42377"/>
    <cellStyle name="Normal 2 5 4 17 6 4" xfId="42378"/>
    <cellStyle name="Normal 2 5 4 17 6 5" xfId="42379"/>
    <cellStyle name="Normal 2 5 4 17 7" xfId="42380"/>
    <cellStyle name="Normal 2 5 4 17 7 2" xfId="42381"/>
    <cellStyle name="Normal 2 5 4 17 7 3" xfId="42382"/>
    <cellStyle name="Normal 2 5 4 17 7 4" xfId="42383"/>
    <cellStyle name="Normal 2 5 4 17 7 5" xfId="42384"/>
    <cellStyle name="Normal 2 5 4 17 8" xfId="42385"/>
    <cellStyle name="Normal 2 5 4 17 8 2" xfId="42386"/>
    <cellStyle name="Normal 2 5 4 17 8 3" xfId="42387"/>
    <cellStyle name="Normal 2 5 4 17 8 4" xfId="42388"/>
    <cellStyle name="Normal 2 5 4 17 8 5" xfId="42389"/>
    <cellStyle name="Normal 2 5 4 17 9" xfId="42390"/>
    <cellStyle name="Normal 2 5 4 18" xfId="42391"/>
    <cellStyle name="Normal 2 5 4 18 10" xfId="42392"/>
    <cellStyle name="Normal 2 5 4 18 11" xfId="42393"/>
    <cellStyle name="Normal 2 5 4 18 12" xfId="42394"/>
    <cellStyle name="Normal 2 5 4 18 13" xfId="42395"/>
    <cellStyle name="Normal 2 5 4 18 14" xfId="42396"/>
    <cellStyle name="Normal 2 5 4 18 2" xfId="42397"/>
    <cellStyle name="Normal 2 5 4 18 2 2" xfId="42398"/>
    <cellStyle name="Normal 2 5 4 18 2 3" xfId="42399"/>
    <cellStyle name="Normal 2 5 4 18 2 4" xfId="42400"/>
    <cellStyle name="Normal 2 5 4 18 2 5" xfId="42401"/>
    <cellStyle name="Normal 2 5 4 18 3" xfId="42402"/>
    <cellStyle name="Normal 2 5 4 18 3 2" xfId="42403"/>
    <cellStyle name="Normal 2 5 4 18 3 3" xfId="42404"/>
    <cellStyle name="Normal 2 5 4 18 3 4" xfId="42405"/>
    <cellStyle name="Normal 2 5 4 18 3 5" xfId="42406"/>
    <cellStyle name="Normal 2 5 4 18 4" xfId="42407"/>
    <cellStyle name="Normal 2 5 4 18 4 2" xfId="42408"/>
    <cellStyle name="Normal 2 5 4 18 4 3" xfId="42409"/>
    <cellStyle name="Normal 2 5 4 18 4 4" xfId="42410"/>
    <cellStyle name="Normal 2 5 4 18 4 5" xfId="42411"/>
    <cellStyle name="Normal 2 5 4 18 5" xfId="42412"/>
    <cellStyle name="Normal 2 5 4 18 5 2" xfId="42413"/>
    <cellStyle name="Normal 2 5 4 18 5 3" xfId="42414"/>
    <cellStyle name="Normal 2 5 4 18 5 4" xfId="42415"/>
    <cellStyle name="Normal 2 5 4 18 5 5" xfId="42416"/>
    <cellStyle name="Normal 2 5 4 18 6" xfId="42417"/>
    <cellStyle name="Normal 2 5 4 18 6 2" xfId="42418"/>
    <cellStyle name="Normal 2 5 4 18 6 3" xfId="42419"/>
    <cellStyle name="Normal 2 5 4 18 6 4" xfId="42420"/>
    <cellStyle name="Normal 2 5 4 18 6 5" xfId="42421"/>
    <cellStyle name="Normal 2 5 4 18 7" xfId="42422"/>
    <cellStyle name="Normal 2 5 4 18 7 2" xfId="42423"/>
    <cellStyle name="Normal 2 5 4 18 7 3" xfId="42424"/>
    <cellStyle name="Normal 2 5 4 18 7 4" xfId="42425"/>
    <cellStyle name="Normal 2 5 4 18 7 5" xfId="42426"/>
    <cellStyle name="Normal 2 5 4 18 8" xfId="42427"/>
    <cellStyle name="Normal 2 5 4 18 8 2" xfId="42428"/>
    <cellStyle name="Normal 2 5 4 18 8 3" xfId="42429"/>
    <cellStyle name="Normal 2 5 4 18 8 4" xfId="42430"/>
    <cellStyle name="Normal 2 5 4 18 8 5" xfId="42431"/>
    <cellStyle name="Normal 2 5 4 18 9" xfId="42432"/>
    <cellStyle name="Normal 2 5 4 19" xfId="42433"/>
    <cellStyle name="Normal 2 5 4 19 10" xfId="42434"/>
    <cellStyle name="Normal 2 5 4 19 11" xfId="42435"/>
    <cellStyle name="Normal 2 5 4 19 12" xfId="42436"/>
    <cellStyle name="Normal 2 5 4 19 13" xfId="42437"/>
    <cellStyle name="Normal 2 5 4 19 14" xfId="42438"/>
    <cellStyle name="Normal 2 5 4 19 2" xfId="42439"/>
    <cellStyle name="Normal 2 5 4 19 2 2" xfId="42440"/>
    <cellStyle name="Normal 2 5 4 19 2 3" xfId="42441"/>
    <cellStyle name="Normal 2 5 4 19 2 4" xfId="42442"/>
    <cellStyle name="Normal 2 5 4 19 2 5" xfId="42443"/>
    <cellStyle name="Normal 2 5 4 19 3" xfId="42444"/>
    <cellStyle name="Normal 2 5 4 19 3 2" xfId="42445"/>
    <cellStyle name="Normal 2 5 4 19 3 3" xfId="42446"/>
    <cellStyle name="Normal 2 5 4 19 3 4" xfId="42447"/>
    <cellStyle name="Normal 2 5 4 19 3 5" xfId="42448"/>
    <cellStyle name="Normal 2 5 4 19 4" xfId="42449"/>
    <cellStyle name="Normal 2 5 4 19 4 2" xfId="42450"/>
    <cellStyle name="Normal 2 5 4 19 4 3" xfId="42451"/>
    <cellStyle name="Normal 2 5 4 19 4 4" xfId="42452"/>
    <cellStyle name="Normal 2 5 4 19 4 5" xfId="42453"/>
    <cellStyle name="Normal 2 5 4 19 5" xfId="42454"/>
    <cellStyle name="Normal 2 5 4 19 5 2" xfId="42455"/>
    <cellStyle name="Normal 2 5 4 19 5 3" xfId="42456"/>
    <cellStyle name="Normal 2 5 4 19 5 4" xfId="42457"/>
    <cellStyle name="Normal 2 5 4 19 5 5" xfId="42458"/>
    <cellStyle name="Normal 2 5 4 19 6" xfId="42459"/>
    <cellStyle name="Normal 2 5 4 19 6 2" xfId="42460"/>
    <cellStyle name="Normal 2 5 4 19 6 3" xfId="42461"/>
    <cellStyle name="Normal 2 5 4 19 6 4" xfId="42462"/>
    <cellStyle name="Normal 2 5 4 19 6 5" xfId="42463"/>
    <cellStyle name="Normal 2 5 4 19 7" xfId="42464"/>
    <cellStyle name="Normal 2 5 4 19 7 2" xfId="42465"/>
    <cellStyle name="Normal 2 5 4 19 7 3" xfId="42466"/>
    <cellStyle name="Normal 2 5 4 19 7 4" xfId="42467"/>
    <cellStyle name="Normal 2 5 4 19 7 5" xfId="42468"/>
    <cellStyle name="Normal 2 5 4 19 8" xfId="42469"/>
    <cellStyle name="Normal 2 5 4 19 8 2" xfId="42470"/>
    <cellStyle name="Normal 2 5 4 19 8 3" xfId="42471"/>
    <cellStyle name="Normal 2 5 4 19 8 4" xfId="42472"/>
    <cellStyle name="Normal 2 5 4 19 8 5" xfId="42473"/>
    <cellStyle name="Normal 2 5 4 19 9" xfId="42474"/>
    <cellStyle name="Normal 2 5 4 2" xfId="42475"/>
    <cellStyle name="Normal 2 5 4 2 10" xfId="42476"/>
    <cellStyle name="Normal 2 5 4 2 11" xfId="42477"/>
    <cellStyle name="Normal 2 5 4 2 12" xfId="42478"/>
    <cellStyle name="Normal 2 5 4 2 13" xfId="42479"/>
    <cellStyle name="Normal 2 5 4 2 14" xfId="42480"/>
    <cellStyle name="Normal 2 5 4 2 2" xfId="42481"/>
    <cellStyle name="Normal 2 5 4 2 2 2" xfId="42482"/>
    <cellStyle name="Normal 2 5 4 2 2 3" xfId="42483"/>
    <cellStyle name="Normal 2 5 4 2 2 4" xfId="42484"/>
    <cellStyle name="Normal 2 5 4 2 2 5" xfId="42485"/>
    <cellStyle name="Normal 2 5 4 2 3" xfId="42486"/>
    <cellStyle name="Normal 2 5 4 2 3 2" xfId="42487"/>
    <cellStyle name="Normal 2 5 4 2 3 3" xfId="42488"/>
    <cellStyle name="Normal 2 5 4 2 3 4" xfId="42489"/>
    <cellStyle name="Normal 2 5 4 2 3 5" xfId="42490"/>
    <cellStyle name="Normal 2 5 4 2 4" xfId="42491"/>
    <cellStyle name="Normal 2 5 4 2 4 2" xfId="42492"/>
    <cellStyle name="Normal 2 5 4 2 4 3" xfId="42493"/>
    <cellStyle name="Normal 2 5 4 2 4 4" xfId="42494"/>
    <cellStyle name="Normal 2 5 4 2 4 5" xfId="42495"/>
    <cellStyle name="Normal 2 5 4 2 5" xfId="42496"/>
    <cellStyle name="Normal 2 5 4 2 5 2" xfId="42497"/>
    <cellStyle name="Normal 2 5 4 2 5 3" xfId="42498"/>
    <cellStyle name="Normal 2 5 4 2 5 4" xfId="42499"/>
    <cellStyle name="Normal 2 5 4 2 5 5" xfId="42500"/>
    <cellStyle name="Normal 2 5 4 2 6" xfId="42501"/>
    <cellStyle name="Normal 2 5 4 2 6 2" xfId="42502"/>
    <cellStyle name="Normal 2 5 4 2 6 3" xfId="42503"/>
    <cellStyle name="Normal 2 5 4 2 6 4" xfId="42504"/>
    <cellStyle name="Normal 2 5 4 2 6 5" xfId="42505"/>
    <cellStyle name="Normal 2 5 4 2 7" xfId="42506"/>
    <cellStyle name="Normal 2 5 4 2 7 2" xfId="42507"/>
    <cellStyle name="Normal 2 5 4 2 7 3" xfId="42508"/>
    <cellStyle name="Normal 2 5 4 2 7 4" xfId="42509"/>
    <cellStyle name="Normal 2 5 4 2 7 5" xfId="42510"/>
    <cellStyle name="Normal 2 5 4 2 8" xfId="42511"/>
    <cellStyle name="Normal 2 5 4 2 8 2" xfId="42512"/>
    <cellStyle name="Normal 2 5 4 2 8 3" xfId="42513"/>
    <cellStyle name="Normal 2 5 4 2 8 4" xfId="42514"/>
    <cellStyle name="Normal 2 5 4 2 8 5" xfId="42515"/>
    <cellStyle name="Normal 2 5 4 2 9" xfId="42516"/>
    <cellStyle name="Normal 2 5 4 20" xfId="42517"/>
    <cellStyle name="Normal 2 5 4 20 10" xfId="42518"/>
    <cellStyle name="Normal 2 5 4 20 11" xfId="42519"/>
    <cellStyle name="Normal 2 5 4 20 12" xfId="42520"/>
    <cellStyle name="Normal 2 5 4 20 13" xfId="42521"/>
    <cellStyle name="Normal 2 5 4 20 2" xfId="42522"/>
    <cellStyle name="Normal 2 5 4 20 2 2" xfId="42523"/>
    <cellStyle name="Normal 2 5 4 20 2 3" xfId="42524"/>
    <cellStyle name="Normal 2 5 4 20 2 4" xfId="42525"/>
    <cellStyle name="Normal 2 5 4 20 2 5" xfId="42526"/>
    <cellStyle name="Normal 2 5 4 20 3" xfId="42527"/>
    <cellStyle name="Normal 2 5 4 20 3 2" xfId="42528"/>
    <cellStyle name="Normal 2 5 4 20 3 3" xfId="42529"/>
    <cellStyle name="Normal 2 5 4 20 3 4" xfId="42530"/>
    <cellStyle name="Normal 2 5 4 20 3 5" xfId="42531"/>
    <cellStyle name="Normal 2 5 4 20 4" xfId="42532"/>
    <cellStyle name="Normal 2 5 4 20 4 2" xfId="42533"/>
    <cellStyle name="Normal 2 5 4 20 4 3" xfId="42534"/>
    <cellStyle name="Normal 2 5 4 20 4 4" xfId="42535"/>
    <cellStyle name="Normal 2 5 4 20 4 5" xfId="42536"/>
    <cellStyle name="Normal 2 5 4 20 5" xfId="42537"/>
    <cellStyle name="Normal 2 5 4 20 5 2" xfId="42538"/>
    <cellStyle name="Normal 2 5 4 20 5 3" xfId="42539"/>
    <cellStyle name="Normal 2 5 4 20 5 4" xfId="42540"/>
    <cellStyle name="Normal 2 5 4 20 5 5" xfId="42541"/>
    <cellStyle name="Normal 2 5 4 20 6" xfId="42542"/>
    <cellStyle name="Normal 2 5 4 20 6 2" xfId="42543"/>
    <cellStyle name="Normal 2 5 4 20 6 3" xfId="42544"/>
    <cellStyle name="Normal 2 5 4 20 6 4" xfId="42545"/>
    <cellStyle name="Normal 2 5 4 20 6 5" xfId="42546"/>
    <cellStyle name="Normal 2 5 4 20 7" xfId="42547"/>
    <cellStyle name="Normal 2 5 4 20 7 2" xfId="42548"/>
    <cellStyle name="Normal 2 5 4 20 7 3" xfId="42549"/>
    <cellStyle name="Normal 2 5 4 20 7 4" xfId="42550"/>
    <cellStyle name="Normal 2 5 4 20 7 5" xfId="42551"/>
    <cellStyle name="Normal 2 5 4 20 8" xfId="42552"/>
    <cellStyle name="Normal 2 5 4 20 8 2" xfId="42553"/>
    <cellStyle name="Normal 2 5 4 20 8 3" xfId="42554"/>
    <cellStyle name="Normal 2 5 4 20 8 4" xfId="42555"/>
    <cellStyle name="Normal 2 5 4 20 8 5" xfId="42556"/>
    <cellStyle name="Normal 2 5 4 20 9" xfId="42557"/>
    <cellStyle name="Normal 2 5 4 21" xfId="42558"/>
    <cellStyle name="Normal 2 5 4 21 10" xfId="42559"/>
    <cellStyle name="Normal 2 5 4 21 11" xfId="42560"/>
    <cellStyle name="Normal 2 5 4 21 12" xfId="42561"/>
    <cellStyle name="Normal 2 5 4 21 13" xfId="42562"/>
    <cellStyle name="Normal 2 5 4 21 2" xfId="42563"/>
    <cellStyle name="Normal 2 5 4 21 2 2" xfId="42564"/>
    <cellStyle name="Normal 2 5 4 21 2 3" xfId="42565"/>
    <cellStyle name="Normal 2 5 4 21 2 4" xfId="42566"/>
    <cellStyle name="Normal 2 5 4 21 2 5" xfId="42567"/>
    <cellStyle name="Normal 2 5 4 21 3" xfId="42568"/>
    <cellStyle name="Normal 2 5 4 21 3 2" xfId="42569"/>
    <cellStyle name="Normal 2 5 4 21 3 3" xfId="42570"/>
    <cellStyle name="Normal 2 5 4 21 3 4" xfId="42571"/>
    <cellStyle name="Normal 2 5 4 21 3 5" xfId="42572"/>
    <cellStyle name="Normal 2 5 4 21 4" xfId="42573"/>
    <cellStyle name="Normal 2 5 4 21 4 2" xfId="42574"/>
    <cellStyle name="Normal 2 5 4 21 4 3" xfId="42575"/>
    <cellStyle name="Normal 2 5 4 21 4 4" xfId="42576"/>
    <cellStyle name="Normal 2 5 4 21 4 5" xfId="42577"/>
    <cellStyle name="Normal 2 5 4 21 5" xfId="42578"/>
    <cellStyle name="Normal 2 5 4 21 5 2" xfId="42579"/>
    <cellStyle name="Normal 2 5 4 21 5 3" xfId="42580"/>
    <cellStyle name="Normal 2 5 4 21 5 4" xfId="42581"/>
    <cellStyle name="Normal 2 5 4 21 5 5" xfId="42582"/>
    <cellStyle name="Normal 2 5 4 21 6" xfId="42583"/>
    <cellStyle name="Normal 2 5 4 21 6 2" xfId="42584"/>
    <cellStyle name="Normal 2 5 4 21 6 3" xfId="42585"/>
    <cellStyle name="Normal 2 5 4 21 6 4" xfId="42586"/>
    <cellStyle name="Normal 2 5 4 21 6 5" xfId="42587"/>
    <cellStyle name="Normal 2 5 4 21 7" xfId="42588"/>
    <cellStyle name="Normal 2 5 4 21 7 2" xfId="42589"/>
    <cellStyle name="Normal 2 5 4 21 7 3" xfId="42590"/>
    <cellStyle name="Normal 2 5 4 21 7 4" xfId="42591"/>
    <cellStyle name="Normal 2 5 4 21 7 5" xfId="42592"/>
    <cellStyle name="Normal 2 5 4 21 8" xfId="42593"/>
    <cellStyle name="Normal 2 5 4 21 8 2" xfId="42594"/>
    <cellStyle name="Normal 2 5 4 21 8 3" xfId="42595"/>
    <cellStyle name="Normal 2 5 4 21 8 4" xfId="42596"/>
    <cellStyle name="Normal 2 5 4 21 8 5" xfId="42597"/>
    <cellStyle name="Normal 2 5 4 21 9" xfId="42598"/>
    <cellStyle name="Normal 2 5 4 22" xfId="42599"/>
    <cellStyle name="Normal 2 5 4 22 10" xfId="42600"/>
    <cellStyle name="Normal 2 5 4 22 11" xfId="42601"/>
    <cellStyle name="Normal 2 5 4 22 12" xfId="42602"/>
    <cellStyle name="Normal 2 5 4 22 13" xfId="42603"/>
    <cellStyle name="Normal 2 5 4 22 2" xfId="42604"/>
    <cellStyle name="Normal 2 5 4 22 2 2" xfId="42605"/>
    <cellStyle name="Normal 2 5 4 22 2 3" xfId="42606"/>
    <cellStyle name="Normal 2 5 4 22 2 4" xfId="42607"/>
    <cellStyle name="Normal 2 5 4 22 2 5" xfId="42608"/>
    <cellStyle name="Normal 2 5 4 22 3" xfId="42609"/>
    <cellStyle name="Normal 2 5 4 22 3 2" xfId="42610"/>
    <cellStyle name="Normal 2 5 4 22 3 3" xfId="42611"/>
    <cellStyle name="Normal 2 5 4 22 3 4" xfId="42612"/>
    <cellStyle name="Normal 2 5 4 22 3 5" xfId="42613"/>
    <cellStyle name="Normal 2 5 4 22 4" xfId="42614"/>
    <cellStyle name="Normal 2 5 4 22 4 2" xfId="42615"/>
    <cellStyle name="Normal 2 5 4 22 4 3" xfId="42616"/>
    <cellStyle name="Normal 2 5 4 22 4 4" xfId="42617"/>
    <cellStyle name="Normal 2 5 4 22 4 5" xfId="42618"/>
    <cellStyle name="Normal 2 5 4 22 5" xfId="42619"/>
    <cellStyle name="Normal 2 5 4 22 5 2" xfId="42620"/>
    <cellStyle name="Normal 2 5 4 22 5 3" xfId="42621"/>
    <cellStyle name="Normal 2 5 4 22 5 4" xfId="42622"/>
    <cellStyle name="Normal 2 5 4 22 5 5" xfId="42623"/>
    <cellStyle name="Normal 2 5 4 22 6" xfId="42624"/>
    <cellStyle name="Normal 2 5 4 22 6 2" xfId="42625"/>
    <cellStyle name="Normal 2 5 4 22 6 3" xfId="42626"/>
    <cellStyle name="Normal 2 5 4 22 6 4" xfId="42627"/>
    <cellStyle name="Normal 2 5 4 22 6 5" xfId="42628"/>
    <cellStyle name="Normal 2 5 4 22 7" xfId="42629"/>
    <cellStyle name="Normal 2 5 4 22 7 2" xfId="42630"/>
    <cellStyle name="Normal 2 5 4 22 7 3" xfId="42631"/>
    <cellStyle name="Normal 2 5 4 22 7 4" xfId="42632"/>
    <cellStyle name="Normal 2 5 4 22 7 5" xfId="42633"/>
    <cellStyle name="Normal 2 5 4 22 8" xfId="42634"/>
    <cellStyle name="Normal 2 5 4 22 8 2" xfId="42635"/>
    <cellStyle name="Normal 2 5 4 22 8 3" xfId="42636"/>
    <cellStyle name="Normal 2 5 4 22 8 4" xfId="42637"/>
    <cellStyle name="Normal 2 5 4 22 8 5" xfId="42638"/>
    <cellStyle name="Normal 2 5 4 22 9" xfId="42639"/>
    <cellStyle name="Normal 2 5 4 23" xfId="42640"/>
    <cellStyle name="Normal 2 5 4 23 10" xfId="42641"/>
    <cellStyle name="Normal 2 5 4 23 11" xfId="42642"/>
    <cellStyle name="Normal 2 5 4 23 12" xfId="42643"/>
    <cellStyle name="Normal 2 5 4 23 13" xfId="42644"/>
    <cellStyle name="Normal 2 5 4 23 2" xfId="42645"/>
    <cellStyle name="Normal 2 5 4 23 2 2" xfId="42646"/>
    <cellStyle name="Normal 2 5 4 23 2 3" xfId="42647"/>
    <cellStyle name="Normal 2 5 4 23 2 4" xfId="42648"/>
    <cellStyle name="Normal 2 5 4 23 2 5" xfId="42649"/>
    <cellStyle name="Normal 2 5 4 23 3" xfId="42650"/>
    <cellStyle name="Normal 2 5 4 23 3 2" xfId="42651"/>
    <cellStyle name="Normal 2 5 4 23 3 3" xfId="42652"/>
    <cellStyle name="Normal 2 5 4 23 3 4" xfId="42653"/>
    <cellStyle name="Normal 2 5 4 23 3 5" xfId="42654"/>
    <cellStyle name="Normal 2 5 4 23 4" xfId="42655"/>
    <cellStyle name="Normal 2 5 4 23 4 2" xfId="42656"/>
    <cellStyle name="Normal 2 5 4 23 4 3" xfId="42657"/>
    <cellStyle name="Normal 2 5 4 23 4 4" xfId="42658"/>
    <cellStyle name="Normal 2 5 4 23 4 5" xfId="42659"/>
    <cellStyle name="Normal 2 5 4 23 5" xfId="42660"/>
    <cellStyle name="Normal 2 5 4 23 5 2" xfId="42661"/>
    <cellStyle name="Normal 2 5 4 23 5 3" xfId="42662"/>
    <cellStyle name="Normal 2 5 4 23 5 4" xfId="42663"/>
    <cellStyle name="Normal 2 5 4 23 5 5" xfId="42664"/>
    <cellStyle name="Normal 2 5 4 23 6" xfId="42665"/>
    <cellStyle name="Normal 2 5 4 23 6 2" xfId="42666"/>
    <cellStyle name="Normal 2 5 4 23 6 3" xfId="42667"/>
    <cellStyle name="Normal 2 5 4 23 6 4" xfId="42668"/>
    <cellStyle name="Normal 2 5 4 23 6 5" xfId="42669"/>
    <cellStyle name="Normal 2 5 4 23 7" xfId="42670"/>
    <cellStyle name="Normal 2 5 4 23 7 2" xfId="42671"/>
    <cellStyle name="Normal 2 5 4 23 7 3" xfId="42672"/>
    <cellStyle name="Normal 2 5 4 23 7 4" xfId="42673"/>
    <cellStyle name="Normal 2 5 4 23 7 5" xfId="42674"/>
    <cellStyle name="Normal 2 5 4 23 8" xfId="42675"/>
    <cellStyle name="Normal 2 5 4 23 8 2" xfId="42676"/>
    <cellStyle name="Normal 2 5 4 23 8 3" xfId="42677"/>
    <cellStyle name="Normal 2 5 4 23 8 4" xfId="42678"/>
    <cellStyle name="Normal 2 5 4 23 8 5" xfId="42679"/>
    <cellStyle name="Normal 2 5 4 23 9" xfId="42680"/>
    <cellStyle name="Normal 2 5 4 24" xfId="42681"/>
    <cellStyle name="Normal 2 5 4 24 10" xfId="42682"/>
    <cellStyle name="Normal 2 5 4 24 11" xfId="42683"/>
    <cellStyle name="Normal 2 5 4 24 12" xfId="42684"/>
    <cellStyle name="Normal 2 5 4 24 13" xfId="42685"/>
    <cellStyle name="Normal 2 5 4 24 2" xfId="42686"/>
    <cellStyle name="Normal 2 5 4 24 2 2" xfId="42687"/>
    <cellStyle name="Normal 2 5 4 24 2 3" xfId="42688"/>
    <cellStyle name="Normal 2 5 4 24 2 4" xfId="42689"/>
    <cellStyle name="Normal 2 5 4 24 2 5" xfId="42690"/>
    <cellStyle name="Normal 2 5 4 24 3" xfId="42691"/>
    <cellStyle name="Normal 2 5 4 24 3 2" xfId="42692"/>
    <cellStyle name="Normal 2 5 4 24 3 3" xfId="42693"/>
    <cellStyle name="Normal 2 5 4 24 3 4" xfId="42694"/>
    <cellStyle name="Normal 2 5 4 24 3 5" xfId="42695"/>
    <cellStyle name="Normal 2 5 4 24 4" xfId="42696"/>
    <cellStyle name="Normal 2 5 4 24 4 2" xfId="42697"/>
    <cellStyle name="Normal 2 5 4 24 4 3" xfId="42698"/>
    <cellStyle name="Normal 2 5 4 24 4 4" xfId="42699"/>
    <cellStyle name="Normal 2 5 4 24 4 5" xfId="42700"/>
    <cellStyle name="Normal 2 5 4 24 5" xfId="42701"/>
    <cellStyle name="Normal 2 5 4 24 5 2" xfId="42702"/>
    <cellStyle name="Normal 2 5 4 24 5 3" xfId="42703"/>
    <cellStyle name="Normal 2 5 4 24 5 4" xfId="42704"/>
    <cellStyle name="Normal 2 5 4 24 5 5" xfId="42705"/>
    <cellStyle name="Normal 2 5 4 24 6" xfId="42706"/>
    <cellStyle name="Normal 2 5 4 24 6 2" xfId="42707"/>
    <cellStyle name="Normal 2 5 4 24 6 3" xfId="42708"/>
    <cellStyle name="Normal 2 5 4 24 6 4" xfId="42709"/>
    <cellStyle name="Normal 2 5 4 24 6 5" xfId="42710"/>
    <cellStyle name="Normal 2 5 4 24 7" xfId="42711"/>
    <cellStyle name="Normal 2 5 4 24 7 2" xfId="42712"/>
    <cellStyle name="Normal 2 5 4 24 7 3" xfId="42713"/>
    <cellStyle name="Normal 2 5 4 24 7 4" xfId="42714"/>
    <cellStyle name="Normal 2 5 4 24 7 5" xfId="42715"/>
    <cellStyle name="Normal 2 5 4 24 8" xfId="42716"/>
    <cellStyle name="Normal 2 5 4 24 8 2" xfId="42717"/>
    <cellStyle name="Normal 2 5 4 24 8 3" xfId="42718"/>
    <cellStyle name="Normal 2 5 4 24 8 4" xfId="42719"/>
    <cellStyle name="Normal 2 5 4 24 8 5" xfId="42720"/>
    <cellStyle name="Normal 2 5 4 24 9" xfId="42721"/>
    <cellStyle name="Normal 2 5 4 25" xfId="42722"/>
    <cellStyle name="Normal 2 5 4 25 10" xfId="42723"/>
    <cellStyle name="Normal 2 5 4 25 11" xfId="42724"/>
    <cellStyle name="Normal 2 5 4 25 12" xfId="42725"/>
    <cellStyle name="Normal 2 5 4 25 13" xfId="42726"/>
    <cellStyle name="Normal 2 5 4 25 2" xfId="42727"/>
    <cellStyle name="Normal 2 5 4 25 2 2" xfId="42728"/>
    <cellStyle name="Normal 2 5 4 25 2 3" xfId="42729"/>
    <cellStyle name="Normal 2 5 4 25 2 4" xfId="42730"/>
    <cellStyle name="Normal 2 5 4 25 2 5" xfId="42731"/>
    <cellStyle name="Normal 2 5 4 25 3" xfId="42732"/>
    <cellStyle name="Normal 2 5 4 25 3 2" xfId="42733"/>
    <cellStyle name="Normal 2 5 4 25 3 3" xfId="42734"/>
    <cellStyle name="Normal 2 5 4 25 3 4" xfId="42735"/>
    <cellStyle name="Normal 2 5 4 25 3 5" xfId="42736"/>
    <cellStyle name="Normal 2 5 4 25 4" xfId="42737"/>
    <cellStyle name="Normal 2 5 4 25 4 2" xfId="42738"/>
    <cellStyle name="Normal 2 5 4 25 4 3" xfId="42739"/>
    <cellStyle name="Normal 2 5 4 25 4 4" xfId="42740"/>
    <cellStyle name="Normal 2 5 4 25 4 5" xfId="42741"/>
    <cellStyle name="Normal 2 5 4 25 5" xfId="42742"/>
    <cellStyle name="Normal 2 5 4 25 5 2" xfId="42743"/>
    <cellStyle name="Normal 2 5 4 25 5 3" xfId="42744"/>
    <cellStyle name="Normal 2 5 4 25 5 4" xfId="42745"/>
    <cellStyle name="Normal 2 5 4 25 5 5" xfId="42746"/>
    <cellStyle name="Normal 2 5 4 25 6" xfId="42747"/>
    <cellStyle name="Normal 2 5 4 25 6 2" xfId="42748"/>
    <cellStyle name="Normal 2 5 4 25 6 3" xfId="42749"/>
    <cellStyle name="Normal 2 5 4 25 6 4" xfId="42750"/>
    <cellStyle name="Normal 2 5 4 25 6 5" xfId="42751"/>
    <cellStyle name="Normal 2 5 4 25 7" xfId="42752"/>
    <cellStyle name="Normal 2 5 4 25 7 2" xfId="42753"/>
    <cellStyle name="Normal 2 5 4 25 7 3" xfId="42754"/>
    <cellStyle name="Normal 2 5 4 25 7 4" xfId="42755"/>
    <cellStyle name="Normal 2 5 4 25 7 5" xfId="42756"/>
    <cellStyle name="Normal 2 5 4 25 8" xfId="42757"/>
    <cellStyle name="Normal 2 5 4 25 8 2" xfId="42758"/>
    <cellStyle name="Normal 2 5 4 25 8 3" xfId="42759"/>
    <cellStyle name="Normal 2 5 4 25 8 4" xfId="42760"/>
    <cellStyle name="Normal 2 5 4 25 8 5" xfId="42761"/>
    <cellStyle name="Normal 2 5 4 25 9" xfId="42762"/>
    <cellStyle name="Normal 2 5 4 26" xfId="42763"/>
    <cellStyle name="Normal 2 5 4 26 10" xfId="42764"/>
    <cellStyle name="Normal 2 5 4 26 11" xfId="42765"/>
    <cellStyle name="Normal 2 5 4 26 12" xfId="42766"/>
    <cellStyle name="Normal 2 5 4 26 13" xfId="42767"/>
    <cellStyle name="Normal 2 5 4 26 2" xfId="42768"/>
    <cellStyle name="Normal 2 5 4 26 2 2" xfId="42769"/>
    <cellStyle name="Normal 2 5 4 26 2 3" xfId="42770"/>
    <cellStyle name="Normal 2 5 4 26 2 4" xfId="42771"/>
    <cellStyle name="Normal 2 5 4 26 2 5" xfId="42772"/>
    <cellStyle name="Normal 2 5 4 26 3" xfId="42773"/>
    <cellStyle name="Normal 2 5 4 26 3 2" xfId="42774"/>
    <cellStyle name="Normal 2 5 4 26 3 3" xfId="42775"/>
    <cellStyle name="Normal 2 5 4 26 3 4" xfId="42776"/>
    <cellStyle name="Normal 2 5 4 26 3 5" xfId="42777"/>
    <cellStyle name="Normal 2 5 4 26 4" xfId="42778"/>
    <cellStyle name="Normal 2 5 4 26 4 2" xfId="42779"/>
    <cellStyle name="Normal 2 5 4 26 4 3" xfId="42780"/>
    <cellStyle name="Normal 2 5 4 26 4 4" xfId="42781"/>
    <cellStyle name="Normal 2 5 4 26 4 5" xfId="42782"/>
    <cellStyle name="Normal 2 5 4 26 5" xfId="42783"/>
    <cellStyle name="Normal 2 5 4 26 5 2" xfId="42784"/>
    <cellStyle name="Normal 2 5 4 26 5 3" xfId="42785"/>
    <cellStyle name="Normal 2 5 4 26 5 4" xfId="42786"/>
    <cellStyle name="Normal 2 5 4 26 5 5" xfId="42787"/>
    <cellStyle name="Normal 2 5 4 26 6" xfId="42788"/>
    <cellStyle name="Normal 2 5 4 26 6 2" xfId="42789"/>
    <cellStyle name="Normal 2 5 4 26 6 3" xfId="42790"/>
    <cellStyle name="Normal 2 5 4 26 6 4" xfId="42791"/>
    <cellStyle name="Normal 2 5 4 26 6 5" xfId="42792"/>
    <cellStyle name="Normal 2 5 4 26 7" xfId="42793"/>
    <cellStyle name="Normal 2 5 4 26 7 2" xfId="42794"/>
    <cellStyle name="Normal 2 5 4 26 7 3" xfId="42795"/>
    <cellStyle name="Normal 2 5 4 26 7 4" xfId="42796"/>
    <cellStyle name="Normal 2 5 4 26 7 5" xfId="42797"/>
    <cellStyle name="Normal 2 5 4 26 8" xfId="42798"/>
    <cellStyle name="Normal 2 5 4 26 8 2" xfId="42799"/>
    <cellStyle name="Normal 2 5 4 26 8 3" xfId="42800"/>
    <cellStyle name="Normal 2 5 4 26 8 4" xfId="42801"/>
    <cellStyle name="Normal 2 5 4 26 8 5" xfId="42802"/>
    <cellStyle name="Normal 2 5 4 26 9" xfId="42803"/>
    <cellStyle name="Normal 2 5 4 27" xfId="42804"/>
    <cellStyle name="Normal 2 5 4 27 10" xfId="42805"/>
    <cellStyle name="Normal 2 5 4 27 11" xfId="42806"/>
    <cellStyle name="Normal 2 5 4 27 12" xfId="42807"/>
    <cellStyle name="Normal 2 5 4 27 13" xfId="42808"/>
    <cellStyle name="Normal 2 5 4 27 2" xfId="42809"/>
    <cellStyle name="Normal 2 5 4 27 2 2" xfId="42810"/>
    <cellStyle name="Normal 2 5 4 27 2 3" xfId="42811"/>
    <cellStyle name="Normal 2 5 4 27 2 4" xfId="42812"/>
    <cellStyle name="Normal 2 5 4 27 2 5" xfId="42813"/>
    <cellStyle name="Normal 2 5 4 27 3" xfId="42814"/>
    <cellStyle name="Normal 2 5 4 27 3 2" xfId="42815"/>
    <cellStyle name="Normal 2 5 4 27 3 3" xfId="42816"/>
    <cellStyle name="Normal 2 5 4 27 3 4" xfId="42817"/>
    <cellStyle name="Normal 2 5 4 27 3 5" xfId="42818"/>
    <cellStyle name="Normal 2 5 4 27 4" xfId="42819"/>
    <cellStyle name="Normal 2 5 4 27 4 2" xfId="42820"/>
    <cellStyle name="Normal 2 5 4 27 4 3" xfId="42821"/>
    <cellStyle name="Normal 2 5 4 27 4 4" xfId="42822"/>
    <cellStyle name="Normal 2 5 4 27 4 5" xfId="42823"/>
    <cellStyle name="Normal 2 5 4 27 5" xfId="42824"/>
    <cellStyle name="Normal 2 5 4 27 5 2" xfId="42825"/>
    <cellStyle name="Normal 2 5 4 27 5 3" xfId="42826"/>
    <cellStyle name="Normal 2 5 4 27 5 4" xfId="42827"/>
    <cellStyle name="Normal 2 5 4 27 5 5" xfId="42828"/>
    <cellStyle name="Normal 2 5 4 27 6" xfId="42829"/>
    <cellStyle name="Normal 2 5 4 27 6 2" xfId="42830"/>
    <cellStyle name="Normal 2 5 4 27 6 3" xfId="42831"/>
    <cellStyle name="Normal 2 5 4 27 6 4" xfId="42832"/>
    <cellStyle name="Normal 2 5 4 27 6 5" xfId="42833"/>
    <cellStyle name="Normal 2 5 4 27 7" xfId="42834"/>
    <cellStyle name="Normal 2 5 4 27 7 2" xfId="42835"/>
    <cellStyle name="Normal 2 5 4 27 7 3" xfId="42836"/>
    <cellStyle name="Normal 2 5 4 27 7 4" xfId="42837"/>
    <cellStyle name="Normal 2 5 4 27 7 5" xfId="42838"/>
    <cellStyle name="Normal 2 5 4 27 8" xfId="42839"/>
    <cellStyle name="Normal 2 5 4 27 8 2" xfId="42840"/>
    <cellStyle name="Normal 2 5 4 27 8 3" xfId="42841"/>
    <cellStyle name="Normal 2 5 4 27 8 4" xfId="42842"/>
    <cellStyle name="Normal 2 5 4 27 8 5" xfId="42843"/>
    <cellStyle name="Normal 2 5 4 27 9" xfId="42844"/>
    <cellStyle name="Normal 2 5 4 28" xfId="42845"/>
    <cellStyle name="Normal 2 5 4 28 10" xfId="42846"/>
    <cellStyle name="Normal 2 5 4 28 11" xfId="42847"/>
    <cellStyle name="Normal 2 5 4 28 12" xfId="42848"/>
    <cellStyle name="Normal 2 5 4 28 13" xfId="42849"/>
    <cellStyle name="Normal 2 5 4 28 2" xfId="42850"/>
    <cellStyle name="Normal 2 5 4 28 2 2" xfId="42851"/>
    <cellStyle name="Normal 2 5 4 28 2 3" xfId="42852"/>
    <cellStyle name="Normal 2 5 4 28 2 4" xfId="42853"/>
    <cellStyle name="Normal 2 5 4 28 2 5" xfId="42854"/>
    <cellStyle name="Normal 2 5 4 28 3" xfId="42855"/>
    <cellStyle name="Normal 2 5 4 28 3 2" xfId="42856"/>
    <cellStyle name="Normal 2 5 4 28 3 3" xfId="42857"/>
    <cellStyle name="Normal 2 5 4 28 3 4" xfId="42858"/>
    <cellStyle name="Normal 2 5 4 28 3 5" xfId="42859"/>
    <cellStyle name="Normal 2 5 4 28 4" xfId="42860"/>
    <cellStyle name="Normal 2 5 4 28 4 2" xfId="42861"/>
    <cellStyle name="Normal 2 5 4 28 4 3" xfId="42862"/>
    <cellStyle name="Normal 2 5 4 28 4 4" xfId="42863"/>
    <cellStyle name="Normal 2 5 4 28 4 5" xfId="42864"/>
    <cellStyle name="Normal 2 5 4 28 5" xfId="42865"/>
    <cellStyle name="Normal 2 5 4 28 5 2" xfId="42866"/>
    <cellStyle name="Normal 2 5 4 28 5 3" xfId="42867"/>
    <cellStyle name="Normal 2 5 4 28 5 4" xfId="42868"/>
    <cellStyle name="Normal 2 5 4 28 5 5" xfId="42869"/>
    <cellStyle name="Normal 2 5 4 28 6" xfId="42870"/>
    <cellStyle name="Normal 2 5 4 28 6 2" xfId="42871"/>
    <cellStyle name="Normal 2 5 4 28 6 3" xfId="42872"/>
    <cellStyle name="Normal 2 5 4 28 6 4" xfId="42873"/>
    <cellStyle name="Normal 2 5 4 28 6 5" xfId="42874"/>
    <cellStyle name="Normal 2 5 4 28 7" xfId="42875"/>
    <cellStyle name="Normal 2 5 4 28 7 2" xfId="42876"/>
    <cellStyle name="Normal 2 5 4 28 7 3" xfId="42877"/>
    <cellStyle name="Normal 2 5 4 28 7 4" xfId="42878"/>
    <cellStyle name="Normal 2 5 4 28 7 5" xfId="42879"/>
    <cellStyle name="Normal 2 5 4 28 8" xfId="42880"/>
    <cellStyle name="Normal 2 5 4 28 8 2" xfId="42881"/>
    <cellStyle name="Normal 2 5 4 28 8 3" xfId="42882"/>
    <cellStyle name="Normal 2 5 4 28 8 4" xfId="42883"/>
    <cellStyle name="Normal 2 5 4 28 8 5" xfId="42884"/>
    <cellStyle name="Normal 2 5 4 28 9" xfId="42885"/>
    <cellStyle name="Normal 2 5 4 29" xfId="42886"/>
    <cellStyle name="Normal 2 5 4 29 10" xfId="42887"/>
    <cellStyle name="Normal 2 5 4 29 11" xfId="42888"/>
    <cellStyle name="Normal 2 5 4 29 12" xfId="42889"/>
    <cellStyle name="Normal 2 5 4 29 13" xfId="42890"/>
    <cellStyle name="Normal 2 5 4 29 2" xfId="42891"/>
    <cellStyle name="Normal 2 5 4 29 2 2" xfId="42892"/>
    <cellStyle name="Normal 2 5 4 29 2 3" xfId="42893"/>
    <cellStyle name="Normal 2 5 4 29 2 4" xfId="42894"/>
    <cellStyle name="Normal 2 5 4 29 2 5" xfId="42895"/>
    <cellStyle name="Normal 2 5 4 29 3" xfId="42896"/>
    <cellStyle name="Normal 2 5 4 29 3 2" xfId="42897"/>
    <cellStyle name="Normal 2 5 4 29 3 3" xfId="42898"/>
    <cellStyle name="Normal 2 5 4 29 3 4" xfId="42899"/>
    <cellStyle name="Normal 2 5 4 29 3 5" xfId="42900"/>
    <cellStyle name="Normal 2 5 4 29 4" xfId="42901"/>
    <cellStyle name="Normal 2 5 4 29 4 2" xfId="42902"/>
    <cellStyle name="Normal 2 5 4 29 4 3" xfId="42903"/>
    <cellStyle name="Normal 2 5 4 29 4 4" xfId="42904"/>
    <cellStyle name="Normal 2 5 4 29 4 5" xfId="42905"/>
    <cellStyle name="Normal 2 5 4 29 5" xfId="42906"/>
    <cellStyle name="Normal 2 5 4 29 5 2" xfId="42907"/>
    <cellStyle name="Normal 2 5 4 29 5 3" xfId="42908"/>
    <cellStyle name="Normal 2 5 4 29 5 4" xfId="42909"/>
    <cellStyle name="Normal 2 5 4 29 5 5" xfId="42910"/>
    <cellStyle name="Normal 2 5 4 29 6" xfId="42911"/>
    <cellStyle name="Normal 2 5 4 29 6 2" xfId="42912"/>
    <cellStyle name="Normal 2 5 4 29 6 3" xfId="42913"/>
    <cellStyle name="Normal 2 5 4 29 6 4" xfId="42914"/>
    <cellStyle name="Normal 2 5 4 29 6 5" xfId="42915"/>
    <cellStyle name="Normal 2 5 4 29 7" xfId="42916"/>
    <cellStyle name="Normal 2 5 4 29 7 2" xfId="42917"/>
    <cellStyle name="Normal 2 5 4 29 7 3" xfId="42918"/>
    <cellStyle name="Normal 2 5 4 29 7 4" xfId="42919"/>
    <cellStyle name="Normal 2 5 4 29 7 5" xfId="42920"/>
    <cellStyle name="Normal 2 5 4 29 8" xfId="42921"/>
    <cellStyle name="Normal 2 5 4 29 8 2" xfId="42922"/>
    <cellStyle name="Normal 2 5 4 29 8 3" xfId="42923"/>
    <cellStyle name="Normal 2 5 4 29 8 4" xfId="42924"/>
    <cellStyle name="Normal 2 5 4 29 8 5" xfId="42925"/>
    <cellStyle name="Normal 2 5 4 29 9" xfId="42926"/>
    <cellStyle name="Normal 2 5 4 3" xfId="42927"/>
    <cellStyle name="Normal 2 5 4 3 10" xfId="42928"/>
    <cellStyle name="Normal 2 5 4 3 11" xfId="42929"/>
    <cellStyle name="Normal 2 5 4 3 12" xfId="42930"/>
    <cellStyle name="Normal 2 5 4 3 13" xfId="42931"/>
    <cellStyle name="Normal 2 5 4 3 14" xfId="42932"/>
    <cellStyle name="Normal 2 5 4 3 2" xfId="42933"/>
    <cellStyle name="Normal 2 5 4 3 2 2" xfId="42934"/>
    <cellStyle name="Normal 2 5 4 3 2 3" xfId="42935"/>
    <cellStyle name="Normal 2 5 4 3 2 4" xfId="42936"/>
    <cellStyle name="Normal 2 5 4 3 2 5" xfId="42937"/>
    <cellStyle name="Normal 2 5 4 3 3" xfId="42938"/>
    <cellStyle name="Normal 2 5 4 3 3 2" xfId="42939"/>
    <cellStyle name="Normal 2 5 4 3 3 3" xfId="42940"/>
    <cellStyle name="Normal 2 5 4 3 3 4" xfId="42941"/>
    <cellStyle name="Normal 2 5 4 3 3 5" xfId="42942"/>
    <cellStyle name="Normal 2 5 4 3 4" xfId="42943"/>
    <cellStyle name="Normal 2 5 4 3 4 2" xfId="42944"/>
    <cellStyle name="Normal 2 5 4 3 4 3" xfId="42945"/>
    <cellStyle name="Normal 2 5 4 3 4 4" xfId="42946"/>
    <cellStyle name="Normal 2 5 4 3 4 5" xfId="42947"/>
    <cellStyle name="Normal 2 5 4 3 5" xfId="42948"/>
    <cellStyle name="Normal 2 5 4 3 5 2" xfId="42949"/>
    <cellStyle name="Normal 2 5 4 3 5 3" xfId="42950"/>
    <cellStyle name="Normal 2 5 4 3 5 4" xfId="42951"/>
    <cellStyle name="Normal 2 5 4 3 5 5" xfId="42952"/>
    <cellStyle name="Normal 2 5 4 3 6" xfId="42953"/>
    <cellStyle name="Normal 2 5 4 3 6 2" xfId="42954"/>
    <cellStyle name="Normal 2 5 4 3 6 3" xfId="42955"/>
    <cellStyle name="Normal 2 5 4 3 6 4" xfId="42956"/>
    <cellStyle name="Normal 2 5 4 3 6 5" xfId="42957"/>
    <cellStyle name="Normal 2 5 4 3 7" xfId="42958"/>
    <cellStyle name="Normal 2 5 4 3 7 2" xfId="42959"/>
    <cellStyle name="Normal 2 5 4 3 7 3" xfId="42960"/>
    <cellStyle name="Normal 2 5 4 3 7 4" xfId="42961"/>
    <cellStyle name="Normal 2 5 4 3 7 5" xfId="42962"/>
    <cellStyle name="Normal 2 5 4 3 8" xfId="42963"/>
    <cellStyle name="Normal 2 5 4 3 8 2" xfId="42964"/>
    <cellStyle name="Normal 2 5 4 3 8 3" xfId="42965"/>
    <cellStyle name="Normal 2 5 4 3 8 4" xfId="42966"/>
    <cellStyle name="Normal 2 5 4 3 8 5" xfId="42967"/>
    <cellStyle name="Normal 2 5 4 3 9" xfId="42968"/>
    <cellStyle name="Normal 2 5 4 30" xfId="42969"/>
    <cellStyle name="Normal 2 5 4 30 10" xfId="42970"/>
    <cellStyle name="Normal 2 5 4 30 11" xfId="42971"/>
    <cellStyle name="Normal 2 5 4 30 12" xfId="42972"/>
    <cellStyle name="Normal 2 5 4 30 13" xfId="42973"/>
    <cellStyle name="Normal 2 5 4 30 2" xfId="42974"/>
    <cellStyle name="Normal 2 5 4 30 2 2" xfId="42975"/>
    <cellStyle name="Normal 2 5 4 30 2 3" xfId="42976"/>
    <cellStyle name="Normal 2 5 4 30 2 4" xfId="42977"/>
    <cellStyle name="Normal 2 5 4 30 2 5" xfId="42978"/>
    <cellStyle name="Normal 2 5 4 30 3" xfId="42979"/>
    <cellStyle name="Normal 2 5 4 30 3 2" xfId="42980"/>
    <cellStyle name="Normal 2 5 4 30 3 3" xfId="42981"/>
    <cellStyle name="Normal 2 5 4 30 3 4" xfId="42982"/>
    <cellStyle name="Normal 2 5 4 30 3 5" xfId="42983"/>
    <cellStyle name="Normal 2 5 4 30 4" xfId="42984"/>
    <cellStyle name="Normal 2 5 4 30 4 2" xfId="42985"/>
    <cellStyle name="Normal 2 5 4 30 4 3" xfId="42986"/>
    <cellStyle name="Normal 2 5 4 30 4 4" xfId="42987"/>
    <cellStyle name="Normal 2 5 4 30 4 5" xfId="42988"/>
    <cellStyle name="Normal 2 5 4 30 5" xfId="42989"/>
    <cellStyle name="Normal 2 5 4 30 5 2" xfId="42990"/>
    <cellStyle name="Normal 2 5 4 30 5 3" xfId="42991"/>
    <cellStyle name="Normal 2 5 4 30 5 4" xfId="42992"/>
    <cellStyle name="Normal 2 5 4 30 5 5" xfId="42993"/>
    <cellStyle name="Normal 2 5 4 30 6" xfId="42994"/>
    <cellStyle name="Normal 2 5 4 30 6 2" xfId="42995"/>
    <cellStyle name="Normal 2 5 4 30 6 3" xfId="42996"/>
    <cellStyle name="Normal 2 5 4 30 6 4" xfId="42997"/>
    <cellStyle name="Normal 2 5 4 30 6 5" xfId="42998"/>
    <cellStyle name="Normal 2 5 4 30 7" xfId="42999"/>
    <cellStyle name="Normal 2 5 4 30 7 2" xfId="43000"/>
    <cellStyle name="Normal 2 5 4 30 7 3" xfId="43001"/>
    <cellStyle name="Normal 2 5 4 30 7 4" xfId="43002"/>
    <cellStyle name="Normal 2 5 4 30 7 5" xfId="43003"/>
    <cellStyle name="Normal 2 5 4 30 8" xfId="43004"/>
    <cellStyle name="Normal 2 5 4 30 8 2" xfId="43005"/>
    <cellStyle name="Normal 2 5 4 30 8 3" xfId="43006"/>
    <cellStyle name="Normal 2 5 4 30 8 4" xfId="43007"/>
    <cellStyle name="Normal 2 5 4 30 8 5" xfId="43008"/>
    <cellStyle name="Normal 2 5 4 30 9" xfId="43009"/>
    <cellStyle name="Normal 2 5 4 31" xfId="43010"/>
    <cellStyle name="Normal 2 5 4 31 2" xfId="43011"/>
    <cellStyle name="Normal 2 5 4 31 3" xfId="43012"/>
    <cellStyle name="Normal 2 5 4 31 4" xfId="43013"/>
    <cellStyle name="Normal 2 5 4 31 5" xfId="43014"/>
    <cellStyle name="Normal 2 5 4 32" xfId="43015"/>
    <cellStyle name="Normal 2 5 4 32 2" xfId="43016"/>
    <cellStyle name="Normal 2 5 4 32 3" xfId="43017"/>
    <cellStyle name="Normal 2 5 4 32 4" xfId="43018"/>
    <cellStyle name="Normal 2 5 4 32 5" xfId="43019"/>
    <cellStyle name="Normal 2 5 4 33" xfId="43020"/>
    <cellStyle name="Normal 2 5 4 33 2" xfId="43021"/>
    <cellStyle name="Normal 2 5 4 33 3" xfId="43022"/>
    <cellStyle name="Normal 2 5 4 33 4" xfId="43023"/>
    <cellStyle name="Normal 2 5 4 33 5" xfId="43024"/>
    <cellStyle name="Normal 2 5 4 34" xfId="43025"/>
    <cellStyle name="Normal 2 5 4 34 2" xfId="43026"/>
    <cellStyle name="Normal 2 5 4 34 3" xfId="43027"/>
    <cellStyle name="Normal 2 5 4 34 4" xfId="43028"/>
    <cellStyle name="Normal 2 5 4 34 5" xfId="43029"/>
    <cellStyle name="Normal 2 5 4 35" xfId="43030"/>
    <cellStyle name="Normal 2 5 4 35 2" xfId="43031"/>
    <cellStyle name="Normal 2 5 4 35 3" xfId="43032"/>
    <cellStyle name="Normal 2 5 4 35 4" xfId="43033"/>
    <cellStyle name="Normal 2 5 4 35 5" xfId="43034"/>
    <cellStyle name="Normal 2 5 4 36" xfId="43035"/>
    <cellStyle name="Normal 2 5 4 36 2" xfId="43036"/>
    <cellStyle name="Normal 2 5 4 36 3" xfId="43037"/>
    <cellStyle name="Normal 2 5 4 36 4" xfId="43038"/>
    <cellStyle name="Normal 2 5 4 36 5" xfId="43039"/>
    <cellStyle name="Normal 2 5 4 37" xfId="43040"/>
    <cellStyle name="Normal 2 5 4 37 2" xfId="43041"/>
    <cellStyle name="Normal 2 5 4 37 3" xfId="43042"/>
    <cellStyle name="Normal 2 5 4 37 4" xfId="43043"/>
    <cellStyle name="Normal 2 5 4 37 5" xfId="43044"/>
    <cellStyle name="Normal 2 5 4 38" xfId="43045"/>
    <cellStyle name="Normal 2 5 4 39" xfId="43046"/>
    <cellStyle name="Normal 2 5 4 4" xfId="43047"/>
    <cellStyle name="Normal 2 5 4 4 10" xfId="43048"/>
    <cellStyle name="Normal 2 5 4 4 11" xfId="43049"/>
    <cellStyle name="Normal 2 5 4 4 12" xfId="43050"/>
    <cellStyle name="Normal 2 5 4 4 13" xfId="43051"/>
    <cellStyle name="Normal 2 5 4 4 14" xfId="43052"/>
    <cellStyle name="Normal 2 5 4 4 2" xfId="43053"/>
    <cellStyle name="Normal 2 5 4 4 2 2" xfId="43054"/>
    <cellStyle name="Normal 2 5 4 4 2 3" xfId="43055"/>
    <cellStyle name="Normal 2 5 4 4 2 4" xfId="43056"/>
    <cellStyle name="Normal 2 5 4 4 2 5" xfId="43057"/>
    <cellStyle name="Normal 2 5 4 4 3" xfId="43058"/>
    <cellStyle name="Normal 2 5 4 4 3 2" xfId="43059"/>
    <cellStyle name="Normal 2 5 4 4 3 3" xfId="43060"/>
    <cellStyle name="Normal 2 5 4 4 3 4" xfId="43061"/>
    <cellStyle name="Normal 2 5 4 4 3 5" xfId="43062"/>
    <cellStyle name="Normal 2 5 4 4 4" xfId="43063"/>
    <cellStyle name="Normal 2 5 4 4 4 2" xfId="43064"/>
    <cellStyle name="Normal 2 5 4 4 4 3" xfId="43065"/>
    <cellStyle name="Normal 2 5 4 4 4 4" xfId="43066"/>
    <cellStyle name="Normal 2 5 4 4 4 5" xfId="43067"/>
    <cellStyle name="Normal 2 5 4 4 5" xfId="43068"/>
    <cellStyle name="Normal 2 5 4 4 5 2" xfId="43069"/>
    <cellStyle name="Normal 2 5 4 4 5 3" xfId="43070"/>
    <cellStyle name="Normal 2 5 4 4 5 4" xfId="43071"/>
    <cellStyle name="Normal 2 5 4 4 5 5" xfId="43072"/>
    <cellStyle name="Normal 2 5 4 4 6" xfId="43073"/>
    <cellStyle name="Normal 2 5 4 4 6 2" xfId="43074"/>
    <cellStyle name="Normal 2 5 4 4 6 3" xfId="43075"/>
    <cellStyle name="Normal 2 5 4 4 6 4" xfId="43076"/>
    <cellStyle name="Normal 2 5 4 4 6 5" xfId="43077"/>
    <cellStyle name="Normal 2 5 4 4 7" xfId="43078"/>
    <cellStyle name="Normal 2 5 4 4 7 2" xfId="43079"/>
    <cellStyle name="Normal 2 5 4 4 7 3" xfId="43080"/>
    <cellStyle name="Normal 2 5 4 4 7 4" xfId="43081"/>
    <cellStyle name="Normal 2 5 4 4 7 5" xfId="43082"/>
    <cellStyle name="Normal 2 5 4 4 8" xfId="43083"/>
    <cellStyle name="Normal 2 5 4 4 8 2" xfId="43084"/>
    <cellStyle name="Normal 2 5 4 4 8 3" xfId="43085"/>
    <cellStyle name="Normal 2 5 4 4 8 4" xfId="43086"/>
    <cellStyle name="Normal 2 5 4 4 8 5" xfId="43087"/>
    <cellStyle name="Normal 2 5 4 4 9" xfId="43088"/>
    <cellStyle name="Normal 2 5 4 40" xfId="43089"/>
    <cellStyle name="Normal 2 5 4 41" xfId="43090"/>
    <cellStyle name="Normal 2 5 4 42" xfId="43091"/>
    <cellStyle name="Normal 2 5 4 5" xfId="43092"/>
    <cellStyle name="Normal 2 5 4 5 10" xfId="43093"/>
    <cellStyle name="Normal 2 5 4 5 11" xfId="43094"/>
    <cellStyle name="Normal 2 5 4 5 12" xfId="43095"/>
    <cellStyle name="Normal 2 5 4 5 13" xfId="43096"/>
    <cellStyle name="Normal 2 5 4 5 14" xfId="43097"/>
    <cellStyle name="Normal 2 5 4 5 2" xfId="43098"/>
    <cellStyle name="Normal 2 5 4 5 2 2" xfId="43099"/>
    <cellStyle name="Normal 2 5 4 5 2 3" xfId="43100"/>
    <cellStyle name="Normal 2 5 4 5 2 4" xfId="43101"/>
    <cellStyle name="Normal 2 5 4 5 2 5" xfId="43102"/>
    <cellStyle name="Normal 2 5 4 5 3" xfId="43103"/>
    <cellStyle name="Normal 2 5 4 5 3 2" xfId="43104"/>
    <cellStyle name="Normal 2 5 4 5 3 3" xfId="43105"/>
    <cellStyle name="Normal 2 5 4 5 3 4" xfId="43106"/>
    <cellStyle name="Normal 2 5 4 5 3 5" xfId="43107"/>
    <cellStyle name="Normal 2 5 4 5 4" xfId="43108"/>
    <cellStyle name="Normal 2 5 4 5 4 2" xfId="43109"/>
    <cellStyle name="Normal 2 5 4 5 4 3" xfId="43110"/>
    <cellStyle name="Normal 2 5 4 5 4 4" xfId="43111"/>
    <cellStyle name="Normal 2 5 4 5 4 5" xfId="43112"/>
    <cellStyle name="Normal 2 5 4 5 5" xfId="43113"/>
    <cellStyle name="Normal 2 5 4 5 5 2" xfId="43114"/>
    <cellStyle name="Normal 2 5 4 5 5 3" xfId="43115"/>
    <cellStyle name="Normal 2 5 4 5 5 4" xfId="43116"/>
    <cellStyle name="Normal 2 5 4 5 5 5" xfId="43117"/>
    <cellStyle name="Normal 2 5 4 5 6" xfId="43118"/>
    <cellStyle name="Normal 2 5 4 5 6 2" xfId="43119"/>
    <cellStyle name="Normal 2 5 4 5 6 3" xfId="43120"/>
    <cellStyle name="Normal 2 5 4 5 6 4" xfId="43121"/>
    <cellStyle name="Normal 2 5 4 5 6 5" xfId="43122"/>
    <cellStyle name="Normal 2 5 4 5 7" xfId="43123"/>
    <cellStyle name="Normal 2 5 4 5 7 2" xfId="43124"/>
    <cellStyle name="Normal 2 5 4 5 7 3" xfId="43125"/>
    <cellStyle name="Normal 2 5 4 5 7 4" xfId="43126"/>
    <cellStyle name="Normal 2 5 4 5 7 5" xfId="43127"/>
    <cellStyle name="Normal 2 5 4 5 8" xfId="43128"/>
    <cellStyle name="Normal 2 5 4 5 8 2" xfId="43129"/>
    <cellStyle name="Normal 2 5 4 5 8 3" xfId="43130"/>
    <cellStyle name="Normal 2 5 4 5 8 4" xfId="43131"/>
    <cellStyle name="Normal 2 5 4 5 8 5" xfId="43132"/>
    <cellStyle name="Normal 2 5 4 5 9" xfId="43133"/>
    <cellStyle name="Normal 2 5 4 6" xfId="43134"/>
    <cellStyle name="Normal 2 5 4 6 10" xfId="43135"/>
    <cellStyle name="Normal 2 5 4 6 11" xfId="43136"/>
    <cellStyle name="Normal 2 5 4 6 12" xfId="43137"/>
    <cellStyle name="Normal 2 5 4 6 13" xfId="43138"/>
    <cellStyle name="Normal 2 5 4 6 14" xfId="43139"/>
    <cellStyle name="Normal 2 5 4 6 2" xfId="43140"/>
    <cellStyle name="Normal 2 5 4 6 2 2" xfId="43141"/>
    <cellStyle name="Normal 2 5 4 6 2 3" xfId="43142"/>
    <cellStyle name="Normal 2 5 4 6 2 4" xfId="43143"/>
    <cellStyle name="Normal 2 5 4 6 2 5" xfId="43144"/>
    <cellStyle name="Normal 2 5 4 6 3" xfId="43145"/>
    <cellStyle name="Normal 2 5 4 6 3 2" xfId="43146"/>
    <cellStyle name="Normal 2 5 4 6 3 3" xfId="43147"/>
    <cellStyle name="Normal 2 5 4 6 3 4" xfId="43148"/>
    <cellStyle name="Normal 2 5 4 6 3 5" xfId="43149"/>
    <cellStyle name="Normal 2 5 4 6 4" xfId="43150"/>
    <cellStyle name="Normal 2 5 4 6 4 2" xfId="43151"/>
    <cellStyle name="Normal 2 5 4 6 4 3" xfId="43152"/>
    <cellStyle name="Normal 2 5 4 6 4 4" xfId="43153"/>
    <cellStyle name="Normal 2 5 4 6 4 5" xfId="43154"/>
    <cellStyle name="Normal 2 5 4 6 5" xfId="43155"/>
    <cellStyle name="Normal 2 5 4 6 5 2" xfId="43156"/>
    <cellStyle name="Normal 2 5 4 6 5 3" xfId="43157"/>
    <cellStyle name="Normal 2 5 4 6 5 4" xfId="43158"/>
    <cellStyle name="Normal 2 5 4 6 5 5" xfId="43159"/>
    <cellStyle name="Normal 2 5 4 6 6" xfId="43160"/>
    <cellStyle name="Normal 2 5 4 6 6 2" xfId="43161"/>
    <cellStyle name="Normal 2 5 4 6 6 3" xfId="43162"/>
    <cellStyle name="Normal 2 5 4 6 6 4" xfId="43163"/>
    <cellStyle name="Normal 2 5 4 6 6 5" xfId="43164"/>
    <cellStyle name="Normal 2 5 4 6 7" xfId="43165"/>
    <cellStyle name="Normal 2 5 4 6 7 2" xfId="43166"/>
    <cellStyle name="Normal 2 5 4 6 7 3" xfId="43167"/>
    <cellStyle name="Normal 2 5 4 6 7 4" xfId="43168"/>
    <cellStyle name="Normal 2 5 4 6 7 5" xfId="43169"/>
    <cellStyle name="Normal 2 5 4 6 8" xfId="43170"/>
    <cellStyle name="Normal 2 5 4 6 8 2" xfId="43171"/>
    <cellStyle name="Normal 2 5 4 6 8 3" xfId="43172"/>
    <cellStyle name="Normal 2 5 4 6 8 4" xfId="43173"/>
    <cellStyle name="Normal 2 5 4 6 8 5" xfId="43174"/>
    <cellStyle name="Normal 2 5 4 6 9" xfId="43175"/>
    <cellStyle name="Normal 2 5 4 7" xfId="43176"/>
    <cellStyle name="Normal 2 5 4 7 10" xfId="43177"/>
    <cellStyle name="Normal 2 5 4 7 11" xfId="43178"/>
    <cellStyle name="Normal 2 5 4 7 12" xfId="43179"/>
    <cellStyle name="Normal 2 5 4 7 13" xfId="43180"/>
    <cellStyle name="Normal 2 5 4 7 14" xfId="43181"/>
    <cellStyle name="Normal 2 5 4 7 2" xfId="43182"/>
    <cellStyle name="Normal 2 5 4 7 2 2" xfId="43183"/>
    <cellStyle name="Normal 2 5 4 7 2 3" xfId="43184"/>
    <cellStyle name="Normal 2 5 4 7 2 4" xfId="43185"/>
    <cellStyle name="Normal 2 5 4 7 2 5" xfId="43186"/>
    <cellStyle name="Normal 2 5 4 7 3" xfId="43187"/>
    <cellStyle name="Normal 2 5 4 7 3 2" xfId="43188"/>
    <cellStyle name="Normal 2 5 4 7 3 3" xfId="43189"/>
    <cellStyle name="Normal 2 5 4 7 3 4" xfId="43190"/>
    <cellStyle name="Normal 2 5 4 7 3 5" xfId="43191"/>
    <cellStyle name="Normal 2 5 4 7 4" xfId="43192"/>
    <cellStyle name="Normal 2 5 4 7 4 2" xfId="43193"/>
    <cellStyle name="Normal 2 5 4 7 4 3" xfId="43194"/>
    <cellStyle name="Normal 2 5 4 7 4 4" xfId="43195"/>
    <cellStyle name="Normal 2 5 4 7 4 5" xfId="43196"/>
    <cellStyle name="Normal 2 5 4 7 5" xfId="43197"/>
    <cellStyle name="Normal 2 5 4 7 5 2" xfId="43198"/>
    <cellStyle name="Normal 2 5 4 7 5 3" xfId="43199"/>
    <cellStyle name="Normal 2 5 4 7 5 4" xfId="43200"/>
    <cellStyle name="Normal 2 5 4 7 5 5" xfId="43201"/>
    <cellStyle name="Normal 2 5 4 7 6" xfId="43202"/>
    <cellStyle name="Normal 2 5 4 7 6 2" xfId="43203"/>
    <cellStyle name="Normal 2 5 4 7 6 3" xfId="43204"/>
    <cellStyle name="Normal 2 5 4 7 6 4" xfId="43205"/>
    <cellStyle name="Normal 2 5 4 7 6 5" xfId="43206"/>
    <cellStyle name="Normal 2 5 4 7 7" xfId="43207"/>
    <cellStyle name="Normal 2 5 4 7 7 2" xfId="43208"/>
    <cellStyle name="Normal 2 5 4 7 7 3" xfId="43209"/>
    <cellStyle name="Normal 2 5 4 7 7 4" xfId="43210"/>
    <cellStyle name="Normal 2 5 4 7 7 5" xfId="43211"/>
    <cellStyle name="Normal 2 5 4 7 8" xfId="43212"/>
    <cellStyle name="Normal 2 5 4 7 8 2" xfId="43213"/>
    <cellStyle name="Normal 2 5 4 7 8 3" xfId="43214"/>
    <cellStyle name="Normal 2 5 4 7 8 4" xfId="43215"/>
    <cellStyle name="Normal 2 5 4 7 8 5" xfId="43216"/>
    <cellStyle name="Normal 2 5 4 7 9" xfId="43217"/>
    <cellStyle name="Normal 2 5 4 8" xfId="43218"/>
    <cellStyle name="Normal 2 5 4 8 10" xfId="43219"/>
    <cellStyle name="Normal 2 5 4 8 11" xfId="43220"/>
    <cellStyle name="Normal 2 5 4 8 12" xfId="43221"/>
    <cellStyle name="Normal 2 5 4 8 13" xfId="43222"/>
    <cellStyle name="Normal 2 5 4 8 14" xfId="43223"/>
    <cellStyle name="Normal 2 5 4 8 2" xfId="43224"/>
    <cellStyle name="Normal 2 5 4 8 2 2" xfId="43225"/>
    <cellStyle name="Normal 2 5 4 8 2 3" xfId="43226"/>
    <cellStyle name="Normal 2 5 4 8 2 4" xfId="43227"/>
    <cellStyle name="Normal 2 5 4 8 2 5" xfId="43228"/>
    <cellStyle name="Normal 2 5 4 8 3" xfId="43229"/>
    <cellStyle name="Normal 2 5 4 8 3 2" xfId="43230"/>
    <cellStyle name="Normal 2 5 4 8 3 3" xfId="43231"/>
    <cellStyle name="Normal 2 5 4 8 3 4" xfId="43232"/>
    <cellStyle name="Normal 2 5 4 8 3 5" xfId="43233"/>
    <cellStyle name="Normal 2 5 4 8 4" xfId="43234"/>
    <cellStyle name="Normal 2 5 4 8 4 2" xfId="43235"/>
    <cellStyle name="Normal 2 5 4 8 4 3" xfId="43236"/>
    <cellStyle name="Normal 2 5 4 8 4 4" xfId="43237"/>
    <cellStyle name="Normal 2 5 4 8 4 5" xfId="43238"/>
    <cellStyle name="Normal 2 5 4 8 5" xfId="43239"/>
    <cellStyle name="Normal 2 5 4 8 5 2" xfId="43240"/>
    <cellStyle name="Normal 2 5 4 8 5 3" xfId="43241"/>
    <cellStyle name="Normal 2 5 4 8 5 4" xfId="43242"/>
    <cellStyle name="Normal 2 5 4 8 5 5" xfId="43243"/>
    <cellStyle name="Normal 2 5 4 8 6" xfId="43244"/>
    <cellStyle name="Normal 2 5 4 8 6 2" xfId="43245"/>
    <cellStyle name="Normal 2 5 4 8 6 3" xfId="43246"/>
    <cellStyle name="Normal 2 5 4 8 6 4" xfId="43247"/>
    <cellStyle name="Normal 2 5 4 8 6 5" xfId="43248"/>
    <cellStyle name="Normal 2 5 4 8 7" xfId="43249"/>
    <cellStyle name="Normal 2 5 4 8 7 2" xfId="43250"/>
    <cellStyle name="Normal 2 5 4 8 7 3" xfId="43251"/>
    <cellStyle name="Normal 2 5 4 8 7 4" xfId="43252"/>
    <cellStyle name="Normal 2 5 4 8 7 5" xfId="43253"/>
    <cellStyle name="Normal 2 5 4 8 8" xfId="43254"/>
    <cellStyle name="Normal 2 5 4 8 8 2" xfId="43255"/>
    <cellStyle name="Normal 2 5 4 8 8 3" xfId="43256"/>
    <cellStyle name="Normal 2 5 4 8 8 4" xfId="43257"/>
    <cellStyle name="Normal 2 5 4 8 8 5" xfId="43258"/>
    <cellStyle name="Normal 2 5 4 8 9" xfId="43259"/>
    <cellStyle name="Normal 2 5 4 9" xfId="43260"/>
    <cellStyle name="Normal 2 5 4 9 10" xfId="43261"/>
    <cellStyle name="Normal 2 5 4 9 11" xfId="43262"/>
    <cellStyle name="Normal 2 5 4 9 12" xfId="43263"/>
    <cellStyle name="Normal 2 5 4 9 13" xfId="43264"/>
    <cellStyle name="Normal 2 5 4 9 14" xfId="43265"/>
    <cellStyle name="Normal 2 5 4 9 2" xfId="43266"/>
    <cellStyle name="Normal 2 5 4 9 2 2" xfId="43267"/>
    <cellStyle name="Normal 2 5 4 9 2 3" xfId="43268"/>
    <cellStyle name="Normal 2 5 4 9 2 4" xfId="43269"/>
    <cellStyle name="Normal 2 5 4 9 2 5" xfId="43270"/>
    <cellStyle name="Normal 2 5 4 9 3" xfId="43271"/>
    <cellStyle name="Normal 2 5 4 9 3 2" xfId="43272"/>
    <cellStyle name="Normal 2 5 4 9 3 3" xfId="43273"/>
    <cellStyle name="Normal 2 5 4 9 3 4" xfId="43274"/>
    <cellStyle name="Normal 2 5 4 9 3 5" xfId="43275"/>
    <cellStyle name="Normal 2 5 4 9 4" xfId="43276"/>
    <cellStyle name="Normal 2 5 4 9 4 2" xfId="43277"/>
    <cellStyle name="Normal 2 5 4 9 4 3" xfId="43278"/>
    <cellStyle name="Normal 2 5 4 9 4 4" xfId="43279"/>
    <cellStyle name="Normal 2 5 4 9 4 5" xfId="43280"/>
    <cellStyle name="Normal 2 5 4 9 5" xfId="43281"/>
    <cellStyle name="Normal 2 5 4 9 5 2" xfId="43282"/>
    <cellStyle name="Normal 2 5 4 9 5 3" xfId="43283"/>
    <cellStyle name="Normal 2 5 4 9 5 4" xfId="43284"/>
    <cellStyle name="Normal 2 5 4 9 5 5" xfId="43285"/>
    <cellStyle name="Normal 2 5 4 9 6" xfId="43286"/>
    <cellStyle name="Normal 2 5 4 9 6 2" xfId="43287"/>
    <cellStyle name="Normal 2 5 4 9 6 3" xfId="43288"/>
    <cellStyle name="Normal 2 5 4 9 6 4" xfId="43289"/>
    <cellStyle name="Normal 2 5 4 9 6 5" xfId="43290"/>
    <cellStyle name="Normal 2 5 4 9 7" xfId="43291"/>
    <cellStyle name="Normal 2 5 4 9 7 2" xfId="43292"/>
    <cellStyle name="Normal 2 5 4 9 7 3" xfId="43293"/>
    <cellStyle name="Normal 2 5 4 9 7 4" xfId="43294"/>
    <cellStyle name="Normal 2 5 4 9 7 5" xfId="43295"/>
    <cellStyle name="Normal 2 5 4 9 8" xfId="43296"/>
    <cellStyle name="Normal 2 5 4 9 8 2" xfId="43297"/>
    <cellStyle name="Normal 2 5 4 9 8 3" xfId="43298"/>
    <cellStyle name="Normal 2 5 4 9 8 4" xfId="43299"/>
    <cellStyle name="Normal 2 5 4 9 8 5" xfId="43300"/>
    <cellStyle name="Normal 2 5 4 9 9" xfId="43301"/>
    <cellStyle name="Normal 2 5 40" xfId="43302"/>
    <cellStyle name="Normal 2 5 40 2" xfId="43303"/>
    <cellStyle name="Normal 2 5 40 3" xfId="43304"/>
    <cellStyle name="Normal 2 5 40 4" xfId="43305"/>
    <cellStyle name="Normal 2 5 40 5" xfId="43306"/>
    <cellStyle name="Normal 2 5 41" xfId="43307"/>
    <cellStyle name="Normal 2 5 41 2" xfId="43308"/>
    <cellStyle name="Normal 2 5 41 3" xfId="43309"/>
    <cellStyle name="Normal 2 5 41 4" xfId="43310"/>
    <cellStyle name="Normal 2 5 41 5" xfId="43311"/>
    <cellStyle name="Normal 2 5 42" xfId="43312"/>
    <cellStyle name="Normal 2 5 42 2" xfId="43313"/>
    <cellStyle name="Normal 2 5 42 3" xfId="43314"/>
    <cellStyle name="Normal 2 5 42 4" xfId="43315"/>
    <cellStyle name="Normal 2 5 42 5" xfId="43316"/>
    <cellStyle name="Normal 2 5 43" xfId="43317"/>
    <cellStyle name="Normal 2 5 43 2" xfId="43318"/>
    <cellStyle name="Normal 2 5 43 3" xfId="43319"/>
    <cellStyle name="Normal 2 5 43 4" xfId="43320"/>
    <cellStyle name="Normal 2 5 43 5" xfId="43321"/>
    <cellStyle name="Normal 2 5 44" xfId="43322"/>
    <cellStyle name="Normal 2 5 44 2" xfId="43323"/>
    <cellStyle name="Normal 2 5 44 3" xfId="43324"/>
    <cellStyle name="Normal 2 5 44 4" xfId="43325"/>
    <cellStyle name="Normal 2 5 44 5" xfId="43326"/>
    <cellStyle name="Normal 2 5 45" xfId="43327"/>
    <cellStyle name="Normal 2 5 46" xfId="43328"/>
    <cellStyle name="Normal 2 5 47" xfId="43329"/>
    <cellStyle name="Normal 2 5 48" xfId="43330"/>
    <cellStyle name="Normal 2 5 49" xfId="43331"/>
    <cellStyle name="Normal 2 5 5" xfId="43332"/>
    <cellStyle name="Normal 2 5 5 10" xfId="43333"/>
    <cellStyle name="Normal 2 5 5 10 10" xfId="43334"/>
    <cellStyle name="Normal 2 5 5 10 11" xfId="43335"/>
    <cellStyle name="Normal 2 5 5 10 12" xfId="43336"/>
    <cellStyle name="Normal 2 5 5 10 13" xfId="43337"/>
    <cellStyle name="Normal 2 5 5 10 14" xfId="43338"/>
    <cellStyle name="Normal 2 5 5 10 2" xfId="43339"/>
    <cellStyle name="Normal 2 5 5 10 2 2" xfId="43340"/>
    <cellStyle name="Normal 2 5 5 10 2 3" xfId="43341"/>
    <cellStyle name="Normal 2 5 5 10 2 4" xfId="43342"/>
    <cellStyle name="Normal 2 5 5 10 2 5" xfId="43343"/>
    <cellStyle name="Normal 2 5 5 10 3" xfId="43344"/>
    <cellStyle name="Normal 2 5 5 10 3 2" xfId="43345"/>
    <cellStyle name="Normal 2 5 5 10 3 3" xfId="43346"/>
    <cellStyle name="Normal 2 5 5 10 3 4" xfId="43347"/>
    <cellStyle name="Normal 2 5 5 10 3 5" xfId="43348"/>
    <cellStyle name="Normal 2 5 5 10 4" xfId="43349"/>
    <cellStyle name="Normal 2 5 5 10 4 2" xfId="43350"/>
    <cellStyle name="Normal 2 5 5 10 4 3" xfId="43351"/>
    <cellStyle name="Normal 2 5 5 10 4 4" xfId="43352"/>
    <cellStyle name="Normal 2 5 5 10 4 5" xfId="43353"/>
    <cellStyle name="Normal 2 5 5 10 5" xfId="43354"/>
    <cellStyle name="Normal 2 5 5 10 5 2" xfId="43355"/>
    <cellStyle name="Normal 2 5 5 10 5 3" xfId="43356"/>
    <cellStyle name="Normal 2 5 5 10 5 4" xfId="43357"/>
    <cellStyle name="Normal 2 5 5 10 5 5" xfId="43358"/>
    <cellStyle name="Normal 2 5 5 10 6" xfId="43359"/>
    <cellStyle name="Normal 2 5 5 10 6 2" xfId="43360"/>
    <cellStyle name="Normal 2 5 5 10 6 3" xfId="43361"/>
    <cellStyle name="Normal 2 5 5 10 6 4" xfId="43362"/>
    <cellStyle name="Normal 2 5 5 10 6 5" xfId="43363"/>
    <cellStyle name="Normal 2 5 5 10 7" xfId="43364"/>
    <cellStyle name="Normal 2 5 5 10 7 2" xfId="43365"/>
    <cellStyle name="Normal 2 5 5 10 7 3" xfId="43366"/>
    <cellStyle name="Normal 2 5 5 10 7 4" xfId="43367"/>
    <cellStyle name="Normal 2 5 5 10 7 5" xfId="43368"/>
    <cellStyle name="Normal 2 5 5 10 8" xfId="43369"/>
    <cellStyle name="Normal 2 5 5 10 8 2" xfId="43370"/>
    <cellStyle name="Normal 2 5 5 10 8 3" xfId="43371"/>
    <cellStyle name="Normal 2 5 5 10 8 4" xfId="43372"/>
    <cellStyle name="Normal 2 5 5 10 8 5" xfId="43373"/>
    <cellStyle name="Normal 2 5 5 10 9" xfId="43374"/>
    <cellStyle name="Normal 2 5 5 11" xfId="43375"/>
    <cellStyle name="Normal 2 5 5 11 10" xfId="43376"/>
    <cellStyle name="Normal 2 5 5 11 11" xfId="43377"/>
    <cellStyle name="Normal 2 5 5 11 12" xfId="43378"/>
    <cellStyle name="Normal 2 5 5 11 13" xfId="43379"/>
    <cellStyle name="Normal 2 5 5 11 14" xfId="43380"/>
    <cellStyle name="Normal 2 5 5 11 2" xfId="43381"/>
    <cellStyle name="Normal 2 5 5 11 2 2" xfId="43382"/>
    <cellStyle name="Normal 2 5 5 11 2 3" xfId="43383"/>
    <cellStyle name="Normal 2 5 5 11 2 4" xfId="43384"/>
    <cellStyle name="Normal 2 5 5 11 2 5" xfId="43385"/>
    <cellStyle name="Normal 2 5 5 11 3" xfId="43386"/>
    <cellStyle name="Normal 2 5 5 11 3 2" xfId="43387"/>
    <cellStyle name="Normal 2 5 5 11 3 3" xfId="43388"/>
    <cellStyle name="Normal 2 5 5 11 3 4" xfId="43389"/>
    <cellStyle name="Normal 2 5 5 11 3 5" xfId="43390"/>
    <cellStyle name="Normal 2 5 5 11 4" xfId="43391"/>
    <cellStyle name="Normal 2 5 5 11 4 2" xfId="43392"/>
    <cellStyle name="Normal 2 5 5 11 4 3" xfId="43393"/>
    <cellStyle name="Normal 2 5 5 11 4 4" xfId="43394"/>
    <cellStyle name="Normal 2 5 5 11 4 5" xfId="43395"/>
    <cellStyle name="Normal 2 5 5 11 5" xfId="43396"/>
    <cellStyle name="Normal 2 5 5 11 5 2" xfId="43397"/>
    <cellStyle name="Normal 2 5 5 11 5 3" xfId="43398"/>
    <cellStyle name="Normal 2 5 5 11 5 4" xfId="43399"/>
    <cellStyle name="Normal 2 5 5 11 5 5" xfId="43400"/>
    <cellStyle name="Normal 2 5 5 11 6" xfId="43401"/>
    <cellStyle name="Normal 2 5 5 11 6 2" xfId="43402"/>
    <cellStyle name="Normal 2 5 5 11 6 3" xfId="43403"/>
    <cellStyle name="Normal 2 5 5 11 6 4" xfId="43404"/>
    <cellStyle name="Normal 2 5 5 11 6 5" xfId="43405"/>
    <cellStyle name="Normal 2 5 5 11 7" xfId="43406"/>
    <cellStyle name="Normal 2 5 5 11 7 2" xfId="43407"/>
    <cellStyle name="Normal 2 5 5 11 7 3" xfId="43408"/>
    <cellStyle name="Normal 2 5 5 11 7 4" xfId="43409"/>
    <cellStyle name="Normal 2 5 5 11 7 5" xfId="43410"/>
    <cellStyle name="Normal 2 5 5 11 8" xfId="43411"/>
    <cellStyle name="Normal 2 5 5 11 8 2" xfId="43412"/>
    <cellStyle name="Normal 2 5 5 11 8 3" xfId="43413"/>
    <cellStyle name="Normal 2 5 5 11 8 4" xfId="43414"/>
    <cellStyle name="Normal 2 5 5 11 8 5" xfId="43415"/>
    <cellStyle name="Normal 2 5 5 11 9" xfId="43416"/>
    <cellStyle name="Normal 2 5 5 12" xfId="43417"/>
    <cellStyle name="Normal 2 5 5 12 10" xfId="43418"/>
    <cellStyle name="Normal 2 5 5 12 11" xfId="43419"/>
    <cellStyle name="Normal 2 5 5 12 12" xfId="43420"/>
    <cellStyle name="Normal 2 5 5 12 13" xfId="43421"/>
    <cellStyle name="Normal 2 5 5 12 14" xfId="43422"/>
    <cellStyle name="Normal 2 5 5 12 2" xfId="43423"/>
    <cellStyle name="Normal 2 5 5 12 2 2" xfId="43424"/>
    <cellStyle name="Normal 2 5 5 12 2 3" xfId="43425"/>
    <cellStyle name="Normal 2 5 5 12 2 4" xfId="43426"/>
    <cellStyle name="Normal 2 5 5 12 2 5" xfId="43427"/>
    <cellStyle name="Normal 2 5 5 12 3" xfId="43428"/>
    <cellStyle name="Normal 2 5 5 12 3 2" xfId="43429"/>
    <cellStyle name="Normal 2 5 5 12 3 3" xfId="43430"/>
    <cellStyle name="Normal 2 5 5 12 3 4" xfId="43431"/>
    <cellStyle name="Normal 2 5 5 12 3 5" xfId="43432"/>
    <cellStyle name="Normal 2 5 5 12 4" xfId="43433"/>
    <cellStyle name="Normal 2 5 5 12 4 2" xfId="43434"/>
    <cellStyle name="Normal 2 5 5 12 4 3" xfId="43435"/>
    <cellStyle name="Normal 2 5 5 12 4 4" xfId="43436"/>
    <cellStyle name="Normal 2 5 5 12 4 5" xfId="43437"/>
    <cellStyle name="Normal 2 5 5 12 5" xfId="43438"/>
    <cellStyle name="Normal 2 5 5 12 5 2" xfId="43439"/>
    <cellStyle name="Normal 2 5 5 12 5 3" xfId="43440"/>
    <cellStyle name="Normal 2 5 5 12 5 4" xfId="43441"/>
    <cellStyle name="Normal 2 5 5 12 5 5" xfId="43442"/>
    <cellStyle name="Normal 2 5 5 12 6" xfId="43443"/>
    <cellStyle name="Normal 2 5 5 12 6 2" xfId="43444"/>
    <cellStyle name="Normal 2 5 5 12 6 3" xfId="43445"/>
    <cellStyle name="Normal 2 5 5 12 6 4" xfId="43446"/>
    <cellStyle name="Normal 2 5 5 12 6 5" xfId="43447"/>
    <cellStyle name="Normal 2 5 5 12 7" xfId="43448"/>
    <cellStyle name="Normal 2 5 5 12 7 2" xfId="43449"/>
    <cellStyle name="Normal 2 5 5 12 7 3" xfId="43450"/>
    <cellStyle name="Normal 2 5 5 12 7 4" xfId="43451"/>
    <cellStyle name="Normal 2 5 5 12 7 5" xfId="43452"/>
    <cellStyle name="Normal 2 5 5 12 8" xfId="43453"/>
    <cellStyle name="Normal 2 5 5 12 8 2" xfId="43454"/>
    <cellStyle name="Normal 2 5 5 12 8 3" xfId="43455"/>
    <cellStyle name="Normal 2 5 5 12 8 4" xfId="43456"/>
    <cellStyle name="Normal 2 5 5 12 8 5" xfId="43457"/>
    <cellStyle name="Normal 2 5 5 12 9" xfId="43458"/>
    <cellStyle name="Normal 2 5 5 13" xfId="43459"/>
    <cellStyle name="Normal 2 5 5 13 10" xfId="43460"/>
    <cellStyle name="Normal 2 5 5 13 11" xfId="43461"/>
    <cellStyle name="Normal 2 5 5 13 12" xfId="43462"/>
    <cellStyle name="Normal 2 5 5 13 13" xfId="43463"/>
    <cellStyle name="Normal 2 5 5 13 14" xfId="43464"/>
    <cellStyle name="Normal 2 5 5 13 2" xfId="43465"/>
    <cellStyle name="Normal 2 5 5 13 2 2" xfId="43466"/>
    <cellStyle name="Normal 2 5 5 13 2 3" xfId="43467"/>
    <cellStyle name="Normal 2 5 5 13 2 4" xfId="43468"/>
    <cellStyle name="Normal 2 5 5 13 2 5" xfId="43469"/>
    <cellStyle name="Normal 2 5 5 13 3" xfId="43470"/>
    <cellStyle name="Normal 2 5 5 13 3 2" xfId="43471"/>
    <cellStyle name="Normal 2 5 5 13 3 3" xfId="43472"/>
    <cellStyle name="Normal 2 5 5 13 3 4" xfId="43473"/>
    <cellStyle name="Normal 2 5 5 13 3 5" xfId="43474"/>
    <cellStyle name="Normal 2 5 5 13 4" xfId="43475"/>
    <cellStyle name="Normal 2 5 5 13 4 2" xfId="43476"/>
    <cellStyle name="Normal 2 5 5 13 4 3" xfId="43477"/>
    <cellStyle name="Normal 2 5 5 13 4 4" xfId="43478"/>
    <cellStyle name="Normal 2 5 5 13 4 5" xfId="43479"/>
    <cellStyle name="Normal 2 5 5 13 5" xfId="43480"/>
    <cellStyle name="Normal 2 5 5 13 5 2" xfId="43481"/>
    <cellStyle name="Normal 2 5 5 13 5 3" xfId="43482"/>
    <cellStyle name="Normal 2 5 5 13 5 4" xfId="43483"/>
    <cellStyle name="Normal 2 5 5 13 5 5" xfId="43484"/>
    <cellStyle name="Normal 2 5 5 13 6" xfId="43485"/>
    <cellStyle name="Normal 2 5 5 13 6 2" xfId="43486"/>
    <cellStyle name="Normal 2 5 5 13 6 3" xfId="43487"/>
    <cellStyle name="Normal 2 5 5 13 6 4" xfId="43488"/>
    <cellStyle name="Normal 2 5 5 13 6 5" xfId="43489"/>
    <cellStyle name="Normal 2 5 5 13 7" xfId="43490"/>
    <cellStyle name="Normal 2 5 5 13 7 2" xfId="43491"/>
    <cellStyle name="Normal 2 5 5 13 7 3" xfId="43492"/>
    <cellStyle name="Normal 2 5 5 13 7 4" xfId="43493"/>
    <cellStyle name="Normal 2 5 5 13 7 5" xfId="43494"/>
    <cellStyle name="Normal 2 5 5 13 8" xfId="43495"/>
    <cellStyle name="Normal 2 5 5 13 8 2" xfId="43496"/>
    <cellStyle name="Normal 2 5 5 13 8 3" xfId="43497"/>
    <cellStyle name="Normal 2 5 5 13 8 4" xfId="43498"/>
    <cellStyle name="Normal 2 5 5 13 8 5" xfId="43499"/>
    <cellStyle name="Normal 2 5 5 13 9" xfId="43500"/>
    <cellStyle name="Normal 2 5 5 14" xfId="43501"/>
    <cellStyle name="Normal 2 5 5 14 10" xfId="43502"/>
    <cellStyle name="Normal 2 5 5 14 11" xfId="43503"/>
    <cellStyle name="Normal 2 5 5 14 12" xfId="43504"/>
    <cellStyle name="Normal 2 5 5 14 13" xfId="43505"/>
    <cellStyle name="Normal 2 5 5 14 14" xfId="43506"/>
    <cellStyle name="Normal 2 5 5 14 2" xfId="43507"/>
    <cellStyle name="Normal 2 5 5 14 2 2" xfId="43508"/>
    <cellStyle name="Normal 2 5 5 14 2 3" xfId="43509"/>
    <cellStyle name="Normal 2 5 5 14 2 4" xfId="43510"/>
    <cellStyle name="Normal 2 5 5 14 2 5" xfId="43511"/>
    <cellStyle name="Normal 2 5 5 14 3" xfId="43512"/>
    <cellStyle name="Normal 2 5 5 14 3 2" xfId="43513"/>
    <cellStyle name="Normal 2 5 5 14 3 3" xfId="43514"/>
    <cellStyle name="Normal 2 5 5 14 3 4" xfId="43515"/>
    <cellStyle name="Normal 2 5 5 14 3 5" xfId="43516"/>
    <cellStyle name="Normal 2 5 5 14 4" xfId="43517"/>
    <cellStyle name="Normal 2 5 5 14 4 2" xfId="43518"/>
    <cellStyle name="Normal 2 5 5 14 4 3" xfId="43519"/>
    <cellStyle name="Normal 2 5 5 14 4 4" xfId="43520"/>
    <cellStyle name="Normal 2 5 5 14 4 5" xfId="43521"/>
    <cellStyle name="Normal 2 5 5 14 5" xfId="43522"/>
    <cellStyle name="Normal 2 5 5 14 5 2" xfId="43523"/>
    <cellStyle name="Normal 2 5 5 14 5 3" xfId="43524"/>
    <cellStyle name="Normal 2 5 5 14 5 4" xfId="43525"/>
    <cellStyle name="Normal 2 5 5 14 5 5" xfId="43526"/>
    <cellStyle name="Normal 2 5 5 14 6" xfId="43527"/>
    <cellStyle name="Normal 2 5 5 14 6 2" xfId="43528"/>
    <cellStyle name="Normal 2 5 5 14 6 3" xfId="43529"/>
    <cellStyle name="Normal 2 5 5 14 6 4" xfId="43530"/>
    <cellStyle name="Normal 2 5 5 14 6 5" xfId="43531"/>
    <cellStyle name="Normal 2 5 5 14 7" xfId="43532"/>
    <cellStyle name="Normal 2 5 5 14 7 2" xfId="43533"/>
    <cellStyle name="Normal 2 5 5 14 7 3" xfId="43534"/>
    <cellStyle name="Normal 2 5 5 14 7 4" xfId="43535"/>
    <cellStyle name="Normal 2 5 5 14 7 5" xfId="43536"/>
    <cellStyle name="Normal 2 5 5 14 8" xfId="43537"/>
    <cellStyle name="Normal 2 5 5 14 8 2" xfId="43538"/>
    <cellStyle name="Normal 2 5 5 14 8 3" xfId="43539"/>
    <cellStyle name="Normal 2 5 5 14 8 4" xfId="43540"/>
    <cellStyle name="Normal 2 5 5 14 8 5" xfId="43541"/>
    <cellStyle name="Normal 2 5 5 14 9" xfId="43542"/>
    <cellStyle name="Normal 2 5 5 15" xfId="43543"/>
    <cellStyle name="Normal 2 5 5 15 10" xfId="43544"/>
    <cellStyle name="Normal 2 5 5 15 11" xfId="43545"/>
    <cellStyle name="Normal 2 5 5 15 12" xfId="43546"/>
    <cellStyle name="Normal 2 5 5 15 13" xfId="43547"/>
    <cellStyle name="Normal 2 5 5 15 14" xfId="43548"/>
    <cellStyle name="Normal 2 5 5 15 2" xfId="43549"/>
    <cellStyle name="Normal 2 5 5 15 2 2" xfId="43550"/>
    <cellStyle name="Normal 2 5 5 15 2 3" xfId="43551"/>
    <cellStyle name="Normal 2 5 5 15 2 4" xfId="43552"/>
    <cellStyle name="Normal 2 5 5 15 2 5" xfId="43553"/>
    <cellStyle name="Normal 2 5 5 15 3" xfId="43554"/>
    <cellStyle name="Normal 2 5 5 15 3 2" xfId="43555"/>
    <cellStyle name="Normal 2 5 5 15 3 3" xfId="43556"/>
    <cellStyle name="Normal 2 5 5 15 3 4" xfId="43557"/>
    <cellStyle name="Normal 2 5 5 15 3 5" xfId="43558"/>
    <cellStyle name="Normal 2 5 5 15 4" xfId="43559"/>
    <cellStyle name="Normal 2 5 5 15 4 2" xfId="43560"/>
    <cellStyle name="Normal 2 5 5 15 4 3" xfId="43561"/>
    <cellStyle name="Normal 2 5 5 15 4 4" xfId="43562"/>
    <cellStyle name="Normal 2 5 5 15 4 5" xfId="43563"/>
    <cellStyle name="Normal 2 5 5 15 5" xfId="43564"/>
    <cellStyle name="Normal 2 5 5 15 5 2" xfId="43565"/>
    <cellStyle name="Normal 2 5 5 15 5 3" xfId="43566"/>
    <cellStyle name="Normal 2 5 5 15 5 4" xfId="43567"/>
    <cellStyle name="Normal 2 5 5 15 5 5" xfId="43568"/>
    <cellStyle name="Normal 2 5 5 15 6" xfId="43569"/>
    <cellStyle name="Normal 2 5 5 15 6 2" xfId="43570"/>
    <cellStyle name="Normal 2 5 5 15 6 3" xfId="43571"/>
    <cellStyle name="Normal 2 5 5 15 6 4" xfId="43572"/>
    <cellStyle name="Normal 2 5 5 15 6 5" xfId="43573"/>
    <cellStyle name="Normal 2 5 5 15 7" xfId="43574"/>
    <cellStyle name="Normal 2 5 5 15 7 2" xfId="43575"/>
    <cellStyle name="Normal 2 5 5 15 7 3" xfId="43576"/>
    <cellStyle name="Normal 2 5 5 15 7 4" xfId="43577"/>
    <cellStyle name="Normal 2 5 5 15 7 5" xfId="43578"/>
    <cellStyle name="Normal 2 5 5 15 8" xfId="43579"/>
    <cellStyle name="Normal 2 5 5 15 8 2" xfId="43580"/>
    <cellStyle name="Normal 2 5 5 15 8 3" xfId="43581"/>
    <cellStyle name="Normal 2 5 5 15 8 4" xfId="43582"/>
    <cellStyle name="Normal 2 5 5 15 8 5" xfId="43583"/>
    <cellStyle name="Normal 2 5 5 15 9" xfId="43584"/>
    <cellStyle name="Normal 2 5 5 16" xfId="43585"/>
    <cellStyle name="Normal 2 5 5 16 10" xfId="43586"/>
    <cellStyle name="Normal 2 5 5 16 11" xfId="43587"/>
    <cellStyle name="Normal 2 5 5 16 12" xfId="43588"/>
    <cellStyle name="Normal 2 5 5 16 13" xfId="43589"/>
    <cellStyle name="Normal 2 5 5 16 14" xfId="43590"/>
    <cellStyle name="Normal 2 5 5 16 2" xfId="43591"/>
    <cellStyle name="Normal 2 5 5 16 2 2" xfId="43592"/>
    <cellStyle name="Normal 2 5 5 16 2 3" xfId="43593"/>
    <cellStyle name="Normal 2 5 5 16 2 4" xfId="43594"/>
    <cellStyle name="Normal 2 5 5 16 2 5" xfId="43595"/>
    <cellStyle name="Normal 2 5 5 16 3" xfId="43596"/>
    <cellStyle name="Normal 2 5 5 16 3 2" xfId="43597"/>
    <cellStyle name="Normal 2 5 5 16 3 3" xfId="43598"/>
    <cellStyle name="Normal 2 5 5 16 3 4" xfId="43599"/>
    <cellStyle name="Normal 2 5 5 16 3 5" xfId="43600"/>
    <cellStyle name="Normal 2 5 5 16 4" xfId="43601"/>
    <cellStyle name="Normal 2 5 5 16 4 2" xfId="43602"/>
    <cellStyle name="Normal 2 5 5 16 4 3" xfId="43603"/>
    <cellStyle name="Normal 2 5 5 16 4 4" xfId="43604"/>
    <cellStyle name="Normal 2 5 5 16 4 5" xfId="43605"/>
    <cellStyle name="Normal 2 5 5 16 5" xfId="43606"/>
    <cellStyle name="Normal 2 5 5 16 5 2" xfId="43607"/>
    <cellStyle name="Normal 2 5 5 16 5 3" xfId="43608"/>
    <cellStyle name="Normal 2 5 5 16 5 4" xfId="43609"/>
    <cellStyle name="Normal 2 5 5 16 5 5" xfId="43610"/>
    <cellStyle name="Normal 2 5 5 16 6" xfId="43611"/>
    <cellStyle name="Normal 2 5 5 16 6 2" xfId="43612"/>
    <cellStyle name="Normal 2 5 5 16 6 3" xfId="43613"/>
    <cellStyle name="Normal 2 5 5 16 6 4" xfId="43614"/>
    <cellStyle name="Normal 2 5 5 16 6 5" xfId="43615"/>
    <cellStyle name="Normal 2 5 5 16 7" xfId="43616"/>
    <cellStyle name="Normal 2 5 5 16 7 2" xfId="43617"/>
    <cellStyle name="Normal 2 5 5 16 7 3" xfId="43618"/>
    <cellStyle name="Normal 2 5 5 16 7 4" xfId="43619"/>
    <cellStyle name="Normal 2 5 5 16 7 5" xfId="43620"/>
    <cellStyle name="Normal 2 5 5 16 8" xfId="43621"/>
    <cellStyle name="Normal 2 5 5 16 8 2" xfId="43622"/>
    <cellStyle name="Normal 2 5 5 16 8 3" xfId="43623"/>
    <cellStyle name="Normal 2 5 5 16 8 4" xfId="43624"/>
    <cellStyle name="Normal 2 5 5 16 8 5" xfId="43625"/>
    <cellStyle name="Normal 2 5 5 16 9" xfId="43626"/>
    <cellStyle name="Normal 2 5 5 17" xfId="43627"/>
    <cellStyle name="Normal 2 5 5 17 10" xfId="43628"/>
    <cellStyle name="Normal 2 5 5 17 11" xfId="43629"/>
    <cellStyle name="Normal 2 5 5 17 12" xfId="43630"/>
    <cellStyle name="Normal 2 5 5 17 13" xfId="43631"/>
    <cellStyle name="Normal 2 5 5 17 14" xfId="43632"/>
    <cellStyle name="Normal 2 5 5 17 2" xfId="43633"/>
    <cellStyle name="Normal 2 5 5 17 2 2" xfId="43634"/>
    <cellStyle name="Normal 2 5 5 17 2 3" xfId="43635"/>
    <cellStyle name="Normal 2 5 5 17 2 4" xfId="43636"/>
    <cellStyle name="Normal 2 5 5 17 2 5" xfId="43637"/>
    <cellStyle name="Normal 2 5 5 17 3" xfId="43638"/>
    <cellStyle name="Normal 2 5 5 17 3 2" xfId="43639"/>
    <cellStyle name="Normal 2 5 5 17 3 3" xfId="43640"/>
    <cellStyle name="Normal 2 5 5 17 3 4" xfId="43641"/>
    <cellStyle name="Normal 2 5 5 17 3 5" xfId="43642"/>
    <cellStyle name="Normal 2 5 5 17 4" xfId="43643"/>
    <cellStyle name="Normal 2 5 5 17 4 2" xfId="43644"/>
    <cellStyle name="Normal 2 5 5 17 4 3" xfId="43645"/>
    <cellStyle name="Normal 2 5 5 17 4 4" xfId="43646"/>
    <cellStyle name="Normal 2 5 5 17 4 5" xfId="43647"/>
    <cellStyle name="Normal 2 5 5 17 5" xfId="43648"/>
    <cellStyle name="Normal 2 5 5 17 5 2" xfId="43649"/>
    <cellStyle name="Normal 2 5 5 17 5 3" xfId="43650"/>
    <cellStyle name="Normal 2 5 5 17 5 4" xfId="43651"/>
    <cellStyle name="Normal 2 5 5 17 5 5" xfId="43652"/>
    <cellStyle name="Normal 2 5 5 17 6" xfId="43653"/>
    <cellStyle name="Normal 2 5 5 17 6 2" xfId="43654"/>
    <cellStyle name="Normal 2 5 5 17 6 3" xfId="43655"/>
    <cellStyle name="Normal 2 5 5 17 6 4" xfId="43656"/>
    <cellStyle name="Normal 2 5 5 17 6 5" xfId="43657"/>
    <cellStyle name="Normal 2 5 5 17 7" xfId="43658"/>
    <cellStyle name="Normal 2 5 5 17 7 2" xfId="43659"/>
    <cellStyle name="Normal 2 5 5 17 7 3" xfId="43660"/>
    <cellStyle name="Normal 2 5 5 17 7 4" xfId="43661"/>
    <cellStyle name="Normal 2 5 5 17 7 5" xfId="43662"/>
    <cellStyle name="Normal 2 5 5 17 8" xfId="43663"/>
    <cellStyle name="Normal 2 5 5 17 8 2" xfId="43664"/>
    <cellStyle name="Normal 2 5 5 17 8 3" xfId="43665"/>
    <cellStyle name="Normal 2 5 5 17 8 4" xfId="43666"/>
    <cellStyle name="Normal 2 5 5 17 8 5" xfId="43667"/>
    <cellStyle name="Normal 2 5 5 17 9" xfId="43668"/>
    <cellStyle name="Normal 2 5 5 18" xfId="43669"/>
    <cellStyle name="Normal 2 5 5 18 10" xfId="43670"/>
    <cellStyle name="Normal 2 5 5 18 11" xfId="43671"/>
    <cellStyle name="Normal 2 5 5 18 12" xfId="43672"/>
    <cellStyle name="Normal 2 5 5 18 13" xfId="43673"/>
    <cellStyle name="Normal 2 5 5 18 14" xfId="43674"/>
    <cellStyle name="Normal 2 5 5 18 2" xfId="43675"/>
    <cellStyle name="Normal 2 5 5 18 2 2" xfId="43676"/>
    <cellStyle name="Normal 2 5 5 18 2 3" xfId="43677"/>
    <cellStyle name="Normal 2 5 5 18 2 4" xfId="43678"/>
    <cellStyle name="Normal 2 5 5 18 2 5" xfId="43679"/>
    <cellStyle name="Normal 2 5 5 18 3" xfId="43680"/>
    <cellStyle name="Normal 2 5 5 18 3 2" xfId="43681"/>
    <cellStyle name="Normal 2 5 5 18 3 3" xfId="43682"/>
    <cellStyle name="Normal 2 5 5 18 3 4" xfId="43683"/>
    <cellStyle name="Normal 2 5 5 18 3 5" xfId="43684"/>
    <cellStyle name="Normal 2 5 5 18 4" xfId="43685"/>
    <cellStyle name="Normal 2 5 5 18 4 2" xfId="43686"/>
    <cellStyle name="Normal 2 5 5 18 4 3" xfId="43687"/>
    <cellStyle name="Normal 2 5 5 18 4 4" xfId="43688"/>
    <cellStyle name="Normal 2 5 5 18 4 5" xfId="43689"/>
    <cellStyle name="Normal 2 5 5 18 5" xfId="43690"/>
    <cellStyle name="Normal 2 5 5 18 5 2" xfId="43691"/>
    <cellStyle name="Normal 2 5 5 18 5 3" xfId="43692"/>
    <cellStyle name="Normal 2 5 5 18 5 4" xfId="43693"/>
    <cellStyle name="Normal 2 5 5 18 5 5" xfId="43694"/>
    <cellStyle name="Normal 2 5 5 18 6" xfId="43695"/>
    <cellStyle name="Normal 2 5 5 18 6 2" xfId="43696"/>
    <cellStyle name="Normal 2 5 5 18 6 3" xfId="43697"/>
    <cellStyle name="Normal 2 5 5 18 6 4" xfId="43698"/>
    <cellStyle name="Normal 2 5 5 18 6 5" xfId="43699"/>
    <cellStyle name="Normal 2 5 5 18 7" xfId="43700"/>
    <cellStyle name="Normal 2 5 5 18 7 2" xfId="43701"/>
    <cellStyle name="Normal 2 5 5 18 7 3" xfId="43702"/>
    <cellStyle name="Normal 2 5 5 18 7 4" xfId="43703"/>
    <cellStyle name="Normal 2 5 5 18 7 5" xfId="43704"/>
    <cellStyle name="Normal 2 5 5 18 8" xfId="43705"/>
    <cellStyle name="Normal 2 5 5 18 8 2" xfId="43706"/>
    <cellStyle name="Normal 2 5 5 18 8 3" xfId="43707"/>
    <cellStyle name="Normal 2 5 5 18 8 4" xfId="43708"/>
    <cellStyle name="Normal 2 5 5 18 8 5" xfId="43709"/>
    <cellStyle name="Normal 2 5 5 18 9" xfId="43710"/>
    <cellStyle name="Normal 2 5 5 19" xfId="43711"/>
    <cellStyle name="Normal 2 5 5 19 10" xfId="43712"/>
    <cellStyle name="Normal 2 5 5 19 11" xfId="43713"/>
    <cellStyle name="Normal 2 5 5 19 12" xfId="43714"/>
    <cellStyle name="Normal 2 5 5 19 13" xfId="43715"/>
    <cellStyle name="Normal 2 5 5 19 14" xfId="43716"/>
    <cellStyle name="Normal 2 5 5 19 2" xfId="43717"/>
    <cellStyle name="Normal 2 5 5 19 2 2" xfId="43718"/>
    <cellStyle name="Normal 2 5 5 19 2 3" xfId="43719"/>
    <cellStyle name="Normal 2 5 5 19 2 4" xfId="43720"/>
    <cellStyle name="Normal 2 5 5 19 2 5" xfId="43721"/>
    <cellStyle name="Normal 2 5 5 19 3" xfId="43722"/>
    <cellStyle name="Normal 2 5 5 19 3 2" xfId="43723"/>
    <cellStyle name="Normal 2 5 5 19 3 3" xfId="43724"/>
    <cellStyle name="Normal 2 5 5 19 3 4" xfId="43725"/>
    <cellStyle name="Normal 2 5 5 19 3 5" xfId="43726"/>
    <cellStyle name="Normal 2 5 5 19 4" xfId="43727"/>
    <cellStyle name="Normal 2 5 5 19 4 2" xfId="43728"/>
    <cellStyle name="Normal 2 5 5 19 4 3" xfId="43729"/>
    <cellStyle name="Normal 2 5 5 19 4 4" xfId="43730"/>
    <cellStyle name="Normal 2 5 5 19 4 5" xfId="43731"/>
    <cellStyle name="Normal 2 5 5 19 5" xfId="43732"/>
    <cellStyle name="Normal 2 5 5 19 5 2" xfId="43733"/>
    <cellStyle name="Normal 2 5 5 19 5 3" xfId="43734"/>
    <cellStyle name="Normal 2 5 5 19 5 4" xfId="43735"/>
    <cellStyle name="Normal 2 5 5 19 5 5" xfId="43736"/>
    <cellStyle name="Normal 2 5 5 19 6" xfId="43737"/>
    <cellStyle name="Normal 2 5 5 19 6 2" xfId="43738"/>
    <cellStyle name="Normal 2 5 5 19 6 3" xfId="43739"/>
    <cellStyle name="Normal 2 5 5 19 6 4" xfId="43740"/>
    <cellStyle name="Normal 2 5 5 19 6 5" xfId="43741"/>
    <cellStyle name="Normal 2 5 5 19 7" xfId="43742"/>
    <cellStyle name="Normal 2 5 5 19 7 2" xfId="43743"/>
    <cellStyle name="Normal 2 5 5 19 7 3" xfId="43744"/>
    <cellStyle name="Normal 2 5 5 19 7 4" xfId="43745"/>
    <cellStyle name="Normal 2 5 5 19 7 5" xfId="43746"/>
    <cellStyle name="Normal 2 5 5 19 8" xfId="43747"/>
    <cellStyle name="Normal 2 5 5 19 8 2" xfId="43748"/>
    <cellStyle name="Normal 2 5 5 19 8 3" xfId="43749"/>
    <cellStyle name="Normal 2 5 5 19 8 4" xfId="43750"/>
    <cellStyle name="Normal 2 5 5 19 8 5" xfId="43751"/>
    <cellStyle name="Normal 2 5 5 19 9" xfId="43752"/>
    <cellStyle name="Normal 2 5 5 2" xfId="43753"/>
    <cellStyle name="Normal 2 5 5 2 10" xfId="43754"/>
    <cellStyle name="Normal 2 5 5 2 11" xfId="43755"/>
    <cellStyle name="Normal 2 5 5 2 12" xfId="43756"/>
    <cellStyle name="Normal 2 5 5 2 13" xfId="43757"/>
    <cellStyle name="Normal 2 5 5 2 14" xfId="43758"/>
    <cellStyle name="Normal 2 5 5 2 2" xfId="43759"/>
    <cellStyle name="Normal 2 5 5 2 2 2" xfId="43760"/>
    <cellStyle name="Normal 2 5 5 2 2 3" xfId="43761"/>
    <cellStyle name="Normal 2 5 5 2 2 4" xfId="43762"/>
    <cellStyle name="Normal 2 5 5 2 2 5" xfId="43763"/>
    <cellStyle name="Normal 2 5 5 2 3" xfId="43764"/>
    <cellStyle name="Normal 2 5 5 2 3 2" xfId="43765"/>
    <cellStyle name="Normal 2 5 5 2 3 3" xfId="43766"/>
    <cellStyle name="Normal 2 5 5 2 3 4" xfId="43767"/>
    <cellStyle name="Normal 2 5 5 2 3 5" xfId="43768"/>
    <cellStyle name="Normal 2 5 5 2 4" xfId="43769"/>
    <cellStyle name="Normal 2 5 5 2 4 2" xfId="43770"/>
    <cellStyle name="Normal 2 5 5 2 4 3" xfId="43771"/>
    <cellStyle name="Normal 2 5 5 2 4 4" xfId="43772"/>
    <cellStyle name="Normal 2 5 5 2 4 5" xfId="43773"/>
    <cellStyle name="Normal 2 5 5 2 5" xfId="43774"/>
    <cellStyle name="Normal 2 5 5 2 5 2" xfId="43775"/>
    <cellStyle name="Normal 2 5 5 2 5 3" xfId="43776"/>
    <cellStyle name="Normal 2 5 5 2 5 4" xfId="43777"/>
    <cellStyle name="Normal 2 5 5 2 5 5" xfId="43778"/>
    <cellStyle name="Normal 2 5 5 2 6" xfId="43779"/>
    <cellStyle name="Normal 2 5 5 2 6 2" xfId="43780"/>
    <cellStyle name="Normal 2 5 5 2 6 3" xfId="43781"/>
    <cellStyle name="Normal 2 5 5 2 6 4" xfId="43782"/>
    <cellStyle name="Normal 2 5 5 2 6 5" xfId="43783"/>
    <cellStyle name="Normal 2 5 5 2 7" xfId="43784"/>
    <cellStyle name="Normal 2 5 5 2 7 2" xfId="43785"/>
    <cellStyle name="Normal 2 5 5 2 7 3" xfId="43786"/>
    <cellStyle name="Normal 2 5 5 2 7 4" xfId="43787"/>
    <cellStyle name="Normal 2 5 5 2 7 5" xfId="43788"/>
    <cellStyle name="Normal 2 5 5 2 8" xfId="43789"/>
    <cellStyle name="Normal 2 5 5 2 8 2" xfId="43790"/>
    <cellStyle name="Normal 2 5 5 2 8 3" xfId="43791"/>
    <cellStyle name="Normal 2 5 5 2 8 4" xfId="43792"/>
    <cellStyle name="Normal 2 5 5 2 8 5" xfId="43793"/>
    <cellStyle name="Normal 2 5 5 2 9" xfId="43794"/>
    <cellStyle name="Normal 2 5 5 20" xfId="43795"/>
    <cellStyle name="Normal 2 5 5 20 2" xfId="43796"/>
    <cellStyle name="Normal 2 5 5 20 3" xfId="43797"/>
    <cellStyle name="Normal 2 5 5 20 4" xfId="43798"/>
    <cellStyle name="Normal 2 5 5 20 5" xfId="43799"/>
    <cellStyle name="Normal 2 5 5 21" xfId="43800"/>
    <cellStyle name="Normal 2 5 5 21 2" xfId="43801"/>
    <cellStyle name="Normal 2 5 5 21 3" xfId="43802"/>
    <cellStyle name="Normal 2 5 5 21 4" xfId="43803"/>
    <cellStyle name="Normal 2 5 5 21 5" xfId="43804"/>
    <cellStyle name="Normal 2 5 5 22" xfId="43805"/>
    <cellStyle name="Normal 2 5 5 22 2" xfId="43806"/>
    <cellStyle name="Normal 2 5 5 22 3" xfId="43807"/>
    <cellStyle name="Normal 2 5 5 22 4" xfId="43808"/>
    <cellStyle name="Normal 2 5 5 22 5" xfId="43809"/>
    <cellStyle name="Normal 2 5 5 23" xfId="43810"/>
    <cellStyle name="Normal 2 5 5 23 2" xfId="43811"/>
    <cellStyle name="Normal 2 5 5 23 3" xfId="43812"/>
    <cellStyle name="Normal 2 5 5 23 4" xfId="43813"/>
    <cellStyle name="Normal 2 5 5 23 5" xfId="43814"/>
    <cellStyle name="Normal 2 5 5 24" xfId="43815"/>
    <cellStyle name="Normal 2 5 5 24 2" xfId="43816"/>
    <cellStyle name="Normal 2 5 5 24 3" xfId="43817"/>
    <cellStyle name="Normal 2 5 5 24 4" xfId="43818"/>
    <cellStyle name="Normal 2 5 5 24 5" xfId="43819"/>
    <cellStyle name="Normal 2 5 5 25" xfId="43820"/>
    <cellStyle name="Normal 2 5 5 25 2" xfId="43821"/>
    <cellStyle name="Normal 2 5 5 25 3" xfId="43822"/>
    <cellStyle name="Normal 2 5 5 25 4" xfId="43823"/>
    <cellStyle name="Normal 2 5 5 25 5" xfId="43824"/>
    <cellStyle name="Normal 2 5 5 26" xfId="43825"/>
    <cellStyle name="Normal 2 5 5 26 2" xfId="43826"/>
    <cellStyle name="Normal 2 5 5 26 3" xfId="43827"/>
    <cellStyle name="Normal 2 5 5 26 4" xfId="43828"/>
    <cellStyle name="Normal 2 5 5 26 5" xfId="43829"/>
    <cellStyle name="Normal 2 5 5 27" xfId="43830"/>
    <cellStyle name="Normal 2 5 5 28" xfId="43831"/>
    <cellStyle name="Normal 2 5 5 29" xfId="43832"/>
    <cellStyle name="Normal 2 5 5 3" xfId="43833"/>
    <cellStyle name="Normal 2 5 5 3 10" xfId="43834"/>
    <cellStyle name="Normal 2 5 5 3 11" xfId="43835"/>
    <cellStyle name="Normal 2 5 5 3 12" xfId="43836"/>
    <cellStyle name="Normal 2 5 5 3 13" xfId="43837"/>
    <cellStyle name="Normal 2 5 5 3 14" xfId="43838"/>
    <cellStyle name="Normal 2 5 5 3 2" xfId="43839"/>
    <cellStyle name="Normal 2 5 5 3 2 2" xfId="43840"/>
    <cellStyle name="Normal 2 5 5 3 2 3" xfId="43841"/>
    <cellStyle name="Normal 2 5 5 3 2 4" xfId="43842"/>
    <cellStyle name="Normal 2 5 5 3 2 5" xfId="43843"/>
    <cellStyle name="Normal 2 5 5 3 3" xfId="43844"/>
    <cellStyle name="Normal 2 5 5 3 3 2" xfId="43845"/>
    <cellStyle name="Normal 2 5 5 3 3 3" xfId="43846"/>
    <cellStyle name="Normal 2 5 5 3 3 4" xfId="43847"/>
    <cellStyle name="Normal 2 5 5 3 3 5" xfId="43848"/>
    <cellStyle name="Normal 2 5 5 3 4" xfId="43849"/>
    <cellStyle name="Normal 2 5 5 3 4 2" xfId="43850"/>
    <cellStyle name="Normal 2 5 5 3 4 3" xfId="43851"/>
    <cellStyle name="Normal 2 5 5 3 4 4" xfId="43852"/>
    <cellStyle name="Normal 2 5 5 3 4 5" xfId="43853"/>
    <cellStyle name="Normal 2 5 5 3 5" xfId="43854"/>
    <cellStyle name="Normal 2 5 5 3 5 2" xfId="43855"/>
    <cellStyle name="Normal 2 5 5 3 5 3" xfId="43856"/>
    <cellStyle name="Normal 2 5 5 3 5 4" xfId="43857"/>
    <cellStyle name="Normal 2 5 5 3 5 5" xfId="43858"/>
    <cellStyle name="Normal 2 5 5 3 6" xfId="43859"/>
    <cellStyle name="Normal 2 5 5 3 6 2" xfId="43860"/>
    <cellStyle name="Normal 2 5 5 3 6 3" xfId="43861"/>
    <cellStyle name="Normal 2 5 5 3 6 4" xfId="43862"/>
    <cellStyle name="Normal 2 5 5 3 6 5" xfId="43863"/>
    <cellStyle name="Normal 2 5 5 3 7" xfId="43864"/>
    <cellStyle name="Normal 2 5 5 3 7 2" xfId="43865"/>
    <cellStyle name="Normal 2 5 5 3 7 3" xfId="43866"/>
    <cellStyle name="Normal 2 5 5 3 7 4" xfId="43867"/>
    <cellStyle name="Normal 2 5 5 3 7 5" xfId="43868"/>
    <cellStyle name="Normal 2 5 5 3 8" xfId="43869"/>
    <cellStyle name="Normal 2 5 5 3 8 2" xfId="43870"/>
    <cellStyle name="Normal 2 5 5 3 8 3" xfId="43871"/>
    <cellStyle name="Normal 2 5 5 3 8 4" xfId="43872"/>
    <cellStyle name="Normal 2 5 5 3 8 5" xfId="43873"/>
    <cellStyle name="Normal 2 5 5 3 9" xfId="43874"/>
    <cellStyle name="Normal 2 5 5 30" xfId="43875"/>
    <cellStyle name="Normal 2 5 5 31" xfId="43876"/>
    <cellStyle name="Normal 2 5 5 32" xfId="43877"/>
    <cellStyle name="Normal 2 5 5 4" xfId="43878"/>
    <cellStyle name="Normal 2 5 5 4 10" xfId="43879"/>
    <cellStyle name="Normal 2 5 5 4 11" xfId="43880"/>
    <cellStyle name="Normal 2 5 5 4 12" xfId="43881"/>
    <cellStyle name="Normal 2 5 5 4 13" xfId="43882"/>
    <cellStyle name="Normal 2 5 5 4 14" xfId="43883"/>
    <cellStyle name="Normal 2 5 5 4 2" xfId="43884"/>
    <cellStyle name="Normal 2 5 5 4 2 2" xfId="43885"/>
    <cellStyle name="Normal 2 5 5 4 2 3" xfId="43886"/>
    <cellStyle name="Normal 2 5 5 4 2 4" xfId="43887"/>
    <cellStyle name="Normal 2 5 5 4 2 5" xfId="43888"/>
    <cellStyle name="Normal 2 5 5 4 3" xfId="43889"/>
    <cellStyle name="Normal 2 5 5 4 3 2" xfId="43890"/>
    <cellStyle name="Normal 2 5 5 4 3 3" xfId="43891"/>
    <cellStyle name="Normal 2 5 5 4 3 4" xfId="43892"/>
    <cellStyle name="Normal 2 5 5 4 3 5" xfId="43893"/>
    <cellStyle name="Normal 2 5 5 4 4" xfId="43894"/>
    <cellStyle name="Normal 2 5 5 4 4 2" xfId="43895"/>
    <cellStyle name="Normal 2 5 5 4 4 3" xfId="43896"/>
    <cellStyle name="Normal 2 5 5 4 4 4" xfId="43897"/>
    <cellStyle name="Normal 2 5 5 4 4 5" xfId="43898"/>
    <cellStyle name="Normal 2 5 5 4 5" xfId="43899"/>
    <cellStyle name="Normal 2 5 5 4 5 2" xfId="43900"/>
    <cellStyle name="Normal 2 5 5 4 5 3" xfId="43901"/>
    <cellStyle name="Normal 2 5 5 4 5 4" xfId="43902"/>
    <cellStyle name="Normal 2 5 5 4 5 5" xfId="43903"/>
    <cellStyle name="Normal 2 5 5 4 6" xfId="43904"/>
    <cellStyle name="Normal 2 5 5 4 6 2" xfId="43905"/>
    <cellStyle name="Normal 2 5 5 4 6 3" xfId="43906"/>
    <cellStyle name="Normal 2 5 5 4 6 4" xfId="43907"/>
    <cellStyle name="Normal 2 5 5 4 6 5" xfId="43908"/>
    <cellStyle name="Normal 2 5 5 4 7" xfId="43909"/>
    <cellStyle name="Normal 2 5 5 4 7 2" xfId="43910"/>
    <cellStyle name="Normal 2 5 5 4 7 3" xfId="43911"/>
    <cellStyle name="Normal 2 5 5 4 7 4" xfId="43912"/>
    <cellStyle name="Normal 2 5 5 4 7 5" xfId="43913"/>
    <cellStyle name="Normal 2 5 5 4 8" xfId="43914"/>
    <cellStyle name="Normal 2 5 5 4 8 2" xfId="43915"/>
    <cellStyle name="Normal 2 5 5 4 8 3" xfId="43916"/>
    <cellStyle name="Normal 2 5 5 4 8 4" xfId="43917"/>
    <cellStyle name="Normal 2 5 5 4 8 5" xfId="43918"/>
    <cellStyle name="Normal 2 5 5 4 9" xfId="43919"/>
    <cellStyle name="Normal 2 5 5 5" xfId="43920"/>
    <cellStyle name="Normal 2 5 5 5 10" xfId="43921"/>
    <cellStyle name="Normal 2 5 5 5 11" xfId="43922"/>
    <cellStyle name="Normal 2 5 5 5 12" xfId="43923"/>
    <cellStyle name="Normal 2 5 5 5 13" xfId="43924"/>
    <cellStyle name="Normal 2 5 5 5 14" xfId="43925"/>
    <cellStyle name="Normal 2 5 5 5 2" xfId="43926"/>
    <cellStyle name="Normal 2 5 5 5 2 2" xfId="43927"/>
    <cellStyle name="Normal 2 5 5 5 2 3" xfId="43928"/>
    <cellStyle name="Normal 2 5 5 5 2 4" xfId="43929"/>
    <cellStyle name="Normal 2 5 5 5 2 5" xfId="43930"/>
    <cellStyle name="Normal 2 5 5 5 3" xfId="43931"/>
    <cellStyle name="Normal 2 5 5 5 3 2" xfId="43932"/>
    <cellStyle name="Normal 2 5 5 5 3 3" xfId="43933"/>
    <cellStyle name="Normal 2 5 5 5 3 4" xfId="43934"/>
    <cellStyle name="Normal 2 5 5 5 3 5" xfId="43935"/>
    <cellStyle name="Normal 2 5 5 5 4" xfId="43936"/>
    <cellStyle name="Normal 2 5 5 5 4 2" xfId="43937"/>
    <cellStyle name="Normal 2 5 5 5 4 3" xfId="43938"/>
    <cellStyle name="Normal 2 5 5 5 4 4" xfId="43939"/>
    <cellStyle name="Normal 2 5 5 5 4 5" xfId="43940"/>
    <cellStyle name="Normal 2 5 5 5 5" xfId="43941"/>
    <cellStyle name="Normal 2 5 5 5 5 2" xfId="43942"/>
    <cellStyle name="Normal 2 5 5 5 5 3" xfId="43943"/>
    <cellStyle name="Normal 2 5 5 5 5 4" xfId="43944"/>
    <cellStyle name="Normal 2 5 5 5 5 5" xfId="43945"/>
    <cellStyle name="Normal 2 5 5 5 6" xfId="43946"/>
    <cellStyle name="Normal 2 5 5 5 6 2" xfId="43947"/>
    <cellStyle name="Normal 2 5 5 5 6 3" xfId="43948"/>
    <cellStyle name="Normal 2 5 5 5 6 4" xfId="43949"/>
    <cellStyle name="Normal 2 5 5 5 6 5" xfId="43950"/>
    <cellStyle name="Normal 2 5 5 5 7" xfId="43951"/>
    <cellStyle name="Normal 2 5 5 5 7 2" xfId="43952"/>
    <cellStyle name="Normal 2 5 5 5 7 3" xfId="43953"/>
    <cellStyle name="Normal 2 5 5 5 7 4" xfId="43954"/>
    <cellStyle name="Normal 2 5 5 5 7 5" xfId="43955"/>
    <cellStyle name="Normal 2 5 5 5 8" xfId="43956"/>
    <cellStyle name="Normal 2 5 5 5 8 2" xfId="43957"/>
    <cellStyle name="Normal 2 5 5 5 8 3" xfId="43958"/>
    <cellStyle name="Normal 2 5 5 5 8 4" xfId="43959"/>
    <cellStyle name="Normal 2 5 5 5 8 5" xfId="43960"/>
    <cellStyle name="Normal 2 5 5 5 9" xfId="43961"/>
    <cellStyle name="Normal 2 5 5 6" xfId="43962"/>
    <cellStyle name="Normal 2 5 5 6 10" xfId="43963"/>
    <cellStyle name="Normal 2 5 5 6 11" xfId="43964"/>
    <cellStyle name="Normal 2 5 5 6 12" xfId="43965"/>
    <cellStyle name="Normal 2 5 5 6 13" xfId="43966"/>
    <cellStyle name="Normal 2 5 5 6 14" xfId="43967"/>
    <cellStyle name="Normal 2 5 5 6 2" xfId="43968"/>
    <cellStyle name="Normal 2 5 5 6 2 2" xfId="43969"/>
    <cellStyle name="Normal 2 5 5 6 2 3" xfId="43970"/>
    <cellStyle name="Normal 2 5 5 6 2 4" xfId="43971"/>
    <cellStyle name="Normal 2 5 5 6 2 5" xfId="43972"/>
    <cellStyle name="Normal 2 5 5 6 3" xfId="43973"/>
    <cellStyle name="Normal 2 5 5 6 3 2" xfId="43974"/>
    <cellStyle name="Normal 2 5 5 6 3 3" xfId="43975"/>
    <cellStyle name="Normal 2 5 5 6 3 4" xfId="43976"/>
    <cellStyle name="Normal 2 5 5 6 3 5" xfId="43977"/>
    <cellStyle name="Normal 2 5 5 6 4" xfId="43978"/>
    <cellStyle name="Normal 2 5 5 6 4 2" xfId="43979"/>
    <cellStyle name="Normal 2 5 5 6 4 3" xfId="43980"/>
    <cellStyle name="Normal 2 5 5 6 4 4" xfId="43981"/>
    <cellStyle name="Normal 2 5 5 6 4 5" xfId="43982"/>
    <cellStyle name="Normal 2 5 5 6 5" xfId="43983"/>
    <cellStyle name="Normal 2 5 5 6 5 2" xfId="43984"/>
    <cellStyle name="Normal 2 5 5 6 5 3" xfId="43985"/>
    <cellStyle name="Normal 2 5 5 6 5 4" xfId="43986"/>
    <cellStyle name="Normal 2 5 5 6 5 5" xfId="43987"/>
    <cellStyle name="Normal 2 5 5 6 6" xfId="43988"/>
    <cellStyle name="Normal 2 5 5 6 6 2" xfId="43989"/>
    <cellStyle name="Normal 2 5 5 6 6 3" xfId="43990"/>
    <cellStyle name="Normal 2 5 5 6 6 4" xfId="43991"/>
    <cellStyle name="Normal 2 5 5 6 6 5" xfId="43992"/>
    <cellStyle name="Normal 2 5 5 6 7" xfId="43993"/>
    <cellStyle name="Normal 2 5 5 6 7 2" xfId="43994"/>
    <cellStyle name="Normal 2 5 5 6 7 3" xfId="43995"/>
    <cellStyle name="Normal 2 5 5 6 7 4" xfId="43996"/>
    <cellStyle name="Normal 2 5 5 6 7 5" xfId="43997"/>
    <cellStyle name="Normal 2 5 5 6 8" xfId="43998"/>
    <cellStyle name="Normal 2 5 5 6 8 2" xfId="43999"/>
    <cellStyle name="Normal 2 5 5 6 8 3" xfId="44000"/>
    <cellStyle name="Normal 2 5 5 6 8 4" xfId="44001"/>
    <cellStyle name="Normal 2 5 5 6 8 5" xfId="44002"/>
    <cellStyle name="Normal 2 5 5 6 9" xfId="44003"/>
    <cellStyle name="Normal 2 5 5 7" xfId="44004"/>
    <cellStyle name="Normal 2 5 5 7 10" xfId="44005"/>
    <cellStyle name="Normal 2 5 5 7 11" xfId="44006"/>
    <cellStyle name="Normal 2 5 5 7 12" xfId="44007"/>
    <cellStyle name="Normal 2 5 5 7 13" xfId="44008"/>
    <cellStyle name="Normal 2 5 5 7 14" xfId="44009"/>
    <cellStyle name="Normal 2 5 5 7 2" xfId="44010"/>
    <cellStyle name="Normal 2 5 5 7 2 2" xfId="44011"/>
    <cellStyle name="Normal 2 5 5 7 2 3" xfId="44012"/>
    <cellStyle name="Normal 2 5 5 7 2 4" xfId="44013"/>
    <cellStyle name="Normal 2 5 5 7 2 5" xfId="44014"/>
    <cellStyle name="Normal 2 5 5 7 3" xfId="44015"/>
    <cellStyle name="Normal 2 5 5 7 3 2" xfId="44016"/>
    <cellStyle name="Normal 2 5 5 7 3 3" xfId="44017"/>
    <cellStyle name="Normal 2 5 5 7 3 4" xfId="44018"/>
    <cellStyle name="Normal 2 5 5 7 3 5" xfId="44019"/>
    <cellStyle name="Normal 2 5 5 7 4" xfId="44020"/>
    <cellStyle name="Normal 2 5 5 7 4 2" xfId="44021"/>
    <cellStyle name="Normal 2 5 5 7 4 3" xfId="44022"/>
    <cellStyle name="Normal 2 5 5 7 4 4" xfId="44023"/>
    <cellStyle name="Normal 2 5 5 7 4 5" xfId="44024"/>
    <cellStyle name="Normal 2 5 5 7 5" xfId="44025"/>
    <cellStyle name="Normal 2 5 5 7 5 2" xfId="44026"/>
    <cellStyle name="Normal 2 5 5 7 5 3" xfId="44027"/>
    <cellStyle name="Normal 2 5 5 7 5 4" xfId="44028"/>
    <cellStyle name="Normal 2 5 5 7 5 5" xfId="44029"/>
    <cellStyle name="Normal 2 5 5 7 6" xfId="44030"/>
    <cellStyle name="Normal 2 5 5 7 6 2" xfId="44031"/>
    <cellStyle name="Normal 2 5 5 7 6 3" xfId="44032"/>
    <cellStyle name="Normal 2 5 5 7 6 4" xfId="44033"/>
    <cellStyle name="Normal 2 5 5 7 6 5" xfId="44034"/>
    <cellStyle name="Normal 2 5 5 7 7" xfId="44035"/>
    <cellStyle name="Normal 2 5 5 7 7 2" xfId="44036"/>
    <cellStyle name="Normal 2 5 5 7 7 3" xfId="44037"/>
    <cellStyle name="Normal 2 5 5 7 7 4" xfId="44038"/>
    <cellStyle name="Normal 2 5 5 7 7 5" xfId="44039"/>
    <cellStyle name="Normal 2 5 5 7 8" xfId="44040"/>
    <cellStyle name="Normal 2 5 5 7 8 2" xfId="44041"/>
    <cellStyle name="Normal 2 5 5 7 8 3" xfId="44042"/>
    <cellStyle name="Normal 2 5 5 7 8 4" xfId="44043"/>
    <cellStyle name="Normal 2 5 5 7 8 5" xfId="44044"/>
    <cellStyle name="Normal 2 5 5 7 9" xfId="44045"/>
    <cellStyle name="Normal 2 5 5 8" xfId="44046"/>
    <cellStyle name="Normal 2 5 5 8 10" xfId="44047"/>
    <cellStyle name="Normal 2 5 5 8 11" xfId="44048"/>
    <cellStyle name="Normal 2 5 5 8 12" xfId="44049"/>
    <cellStyle name="Normal 2 5 5 8 13" xfId="44050"/>
    <cellStyle name="Normal 2 5 5 8 14" xfId="44051"/>
    <cellStyle name="Normal 2 5 5 8 2" xfId="44052"/>
    <cellStyle name="Normal 2 5 5 8 2 2" xfId="44053"/>
    <cellStyle name="Normal 2 5 5 8 2 3" xfId="44054"/>
    <cellStyle name="Normal 2 5 5 8 2 4" xfId="44055"/>
    <cellStyle name="Normal 2 5 5 8 2 5" xfId="44056"/>
    <cellStyle name="Normal 2 5 5 8 3" xfId="44057"/>
    <cellStyle name="Normal 2 5 5 8 3 2" xfId="44058"/>
    <cellStyle name="Normal 2 5 5 8 3 3" xfId="44059"/>
    <cellStyle name="Normal 2 5 5 8 3 4" xfId="44060"/>
    <cellStyle name="Normal 2 5 5 8 3 5" xfId="44061"/>
    <cellStyle name="Normal 2 5 5 8 4" xfId="44062"/>
    <cellStyle name="Normal 2 5 5 8 4 2" xfId="44063"/>
    <cellStyle name="Normal 2 5 5 8 4 3" xfId="44064"/>
    <cellStyle name="Normal 2 5 5 8 4 4" xfId="44065"/>
    <cellStyle name="Normal 2 5 5 8 4 5" xfId="44066"/>
    <cellStyle name="Normal 2 5 5 8 5" xfId="44067"/>
    <cellStyle name="Normal 2 5 5 8 5 2" xfId="44068"/>
    <cellStyle name="Normal 2 5 5 8 5 3" xfId="44069"/>
    <cellStyle name="Normal 2 5 5 8 5 4" xfId="44070"/>
    <cellStyle name="Normal 2 5 5 8 5 5" xfId="44071"/>
    <cellStyle name="Normal 2 5 5 8 6" xfId="44072"/>
    <cellStyle name="Normal 2 5 5 8 6 2" xfId="44073"/>
    <cellStyle name="Normal 2 5 5 8 6 3" xfId="44074"/>
    <cellStyle name="Normal 2 5 5 8 6 4" xfId="44075"/>
    <cellStyle name="Normal 2 5 5 8 6 5" xfId="44076"/>
    <cellStyle name="Normal 2 5 5 8 7" xfId="44077"/>
    <cellStyle name="Normal 2 5 5 8 7 2" xfId="44078"/>
    <cellStyle name="Normal 2 5 5 8 7 3" xfId="44079"/>
    <cellStyle name="Normal 2 5 5 8 7 4" xfId="44080"/>
    <cellStyle name="Normal 2 5 5 8 7 5" xfId="44081"/>
    <cellStyle name="Normal 2 5 5 8 8" xfId="44082"/>
    <cellStyle name="Normal 2 5 5 8 8 2" xfId="44083"/>
    <cellStyle name="Normal 2 5 5 8 8 3" xfId="44084"/>
    <cellStyle name="Normal 2 5 5 8 8 4" xfId="44085"/>
    <cellStyle name="Normal 2 5 5 8 8 5" xfId="44086"/>
    <cellStyle name="Normal 2 5 5 8 9" xfId="44087"/>
    <cellStyle name="Normal 2 5 5 9" xfId="44088"/>
    <cellStyle name="Normal 2 5 5 9 10" xfId="44089"/>
    <cellStyle name="Normal 2 5 5 9 11" xfId="44090"/>
    <cellStyle name="Normal 2 5 5 9 12" xfId="44091"/>
    <cellStyle name="Normal 2 5 5 9 13" xfId="44092"/>
    <cellStyle name="Normal 2 5 5 9 14" xfId="44093"/>
    <cellStyle name="Normal 2 5 5 9 2" xfId="44094"/>
    <cellStyle name="Normal 2 5 5 9 2 2" xfId="44095"/>
    <cellStyle name="Normal 2 5 5 9 2 3" xfId="44096"/>
    <cellStyle name="Normal 2 5 5 9 2 4" xfId="44097"/>
    <cellStyle name="Normal 2 5 5 9 2 5" xfId="44098"/>
    <cellStyle name="Normal 2 5 5 9 3" xfId="44099"/>
    <cellStyle name="Normal 2 5 5 9 3 2" xfId="44100"/>
    <cellStyle name="Normal 2 5 5 9 3 3" xfId="44101"/>
    <cellStyle name="Normal 2 5 5 9 3 4" xfId="44102"/>
    <cellStyle name="Normal 2 5 5 9 3 5" xfId="44103"/>
    <cellStyle name="Normal 2 5 5 9 4" xfId="44104"/>
    <cellStyle name="Normal 2 5 5 9 4 2" xfId="44105"/>
    <cellStyle name="Normal 2 5 5 9 4 3" xfId="44106"/>
    <cellStyle name="Normal 2 5 5 9 4 4" xfId="44107"/>
    <cellStyle name="Normal 2 5 5 9 4 5" xfId="44108"/>
    <cellStyle name="Normal 2 5 5 9 5" xfId="44109"/>
    <cellStyle name="Normal 2 5 5 9 5 2" xfId="44110"/>
    <cellStyle name="Normal 2 5 5 9 5 3" xfId="44111"/>
    <cellStyle name="Normal 2 5 5 9 5 4" xfId="44112"/>
    <cellStyle name="Normal 2 5 5 9 5 5" xfId="44113"/>
    <cellStyle name="Normal 2 5 5 9 6" xfId="44114"/>
    <cellStyle name="Normal 2 5 5 9 6 2" xfId="44115"/>
    <cellStyle name="Normal 2 5 5 9 6 3" xfId="44116"/>
    <cellStyle name="Normal 2 5 5 9 6 4" xfId="44117"/>
    <cellStyle name="Normal 2 5 5 9 6 5" xfId="44118"/>
    <cellStyle name="Normal 2 5 5 9 7" xfId="44119"/>
    <cellStyle name="Normal 2 5 5 9 7 2" xfId="44120"/>
    <cellStyle name="Normal 2 5 5 9 7 3" xfId="44121"/>
    <cellStyle name="Normal 2 5 5 9 7 4" xfId="44122"/>
    <cellStyle name="Normal 2 5 5 9 7 5" xfId="44123"/>
    <cellStyle name="Normal 2 5 5 9 8" xfId="44124"/>
    <cellStyle name="Normal 2 5 5 9 8 2" xfId="44125"/>
    <cellStyle name="Normal 2 5 5 9 8 3" xfId="44126"/>
    <cellStyle name="Normal 2 5 5 9 8 4" xfId="44127"/>
    <cellStyle name="Normal 2 5 5 9 8 5" xfId="44128"/>
    <cellStyle name="Normal 2 5 5 9 9" xfId="44129"/>
    <cellStyle name="Normal 2 5 6" xfId="44130"/>
    <cellStyle name="Normal 2 5 6 10" xfId="44131"/>
    <cellStyle name="Normal 2 5 6 10 10" xfId="44132"/>
    <cellStyle name="Normal 2 5 6 10 11" xfId="44133"/>
    <cellStyle name="Normal 2 5 6 10 12" xfId="44134"/>
    <cellStyle name="Normal 2 5 6 10 13" xfId="44135"/>
    <cellStyle name="Normal 2 5 6 10 14" xfId="44136"/>
    <cellStyle name="Normal 2 5 6 10 2" xfId="44137"/>
    <cellStyle name="Normal 2 5 6 10 2 2" xfId="44138"/>
    <cellStyle name="Normal 2 5 6 10 2 3" xfId="44139"/>
    <cellStyle name="Normal 2 5 6 10 2 4" xfId="44140"/>
    <cellStyle name="Normal 2 5 6 10 2 5" xfId="44141"/>
    <cellStyle name="Normal 2 5 6 10 3" xfId="44142"/>
    <cellStyle name="Normal 2 5 6 10 3 2" xfId="44143"/>
    <cellStyle name="Normal 2 5 6 10 3 3" xfId="44144"/>
    <cellStyle name="Normal 2 5 6 10 3 4" xfId="44145"/>
    <cellStyle name="Normal 2 5 6 10 3 5" xfId="44146"/>
    <cellStyle name="Normal 2 5 6 10 4" xfId="44147"/>
    <cellStyle name="Normal 2 5 6 10 4 2" xfId="44148"/>
    <cellStyle name="Normal 2 5 6 10 4 3" xfId="44149"/>
    <cellStyle name="Normal 2 5 6 10 4 4" xfId="44150"/>
    <cellStyle name="Normal 2 5 6 10 4 5" xfId="44151"/>
    <cellStyle name="Normal 2 5 6 10 5" xfId="44152"/>
    <cellStyle name="Normal 2 5 6 10 5 2" xfId="44153"/>
    <cellStyle name="Normal 2 5 6 10 5 3" xfId="44154"/>
    <cellStyle name="Normal 2 5 6 10 5 4" xfId="44155"/>
    <cellStyle name="Normal 2 5 6 10 5 5" xfId="44156"/>
    <cellStyle name="Normal 2 5 6 10 6" xfId="44157"/>
    <cellStyle name="Normal 2 5 6 10 6 2" xfId="44158"/>
    <cellStyle name="Normal 2 5 6 10 6 3" xfId="44159"/>
    <cellStyle name="Normal 2 5 6 10 6 4" xfId="44160"/>
    <cellStyle name="Normal 2 5 6 10 6 5" xfId="44161"/>
    <cellStyle name="Normal 2 5 6 10 7" xfId="44162"/>
    <cellStyle name="Normal 2 5 6 10 7 2" xfId="44163"/>
    <cellStyle name="Normal 2 5 6 10 7 3" xfId="44164"/>
    <cellStyle name="Normal 2 5 6 10 7 4" xfId="44165"/>
    <cellStyle name="Normal 2 5 6 10 7 5" xfId="44166"/>
    <cellStyle name="Normal 2 5 6 10 8" xfId="44167"/>
    <cellStyle name="Normal 2 5 6 10 8 2" xfId="44168"/>
    <cellStyle name="Normal 2 5 6 10 8 3" xfId="44169"/>
    <cellStyle name="Normal 2 5 6 10 8 4" xfId="44170"/>
    <cellStyle name="Normal 2 5 6 10 8 5" xfId="44171"/>
    <cellStyle name="Normal 2 5 6 10 9" xfId="44172"/>
    <cellStyle name="Normal 2 5 6 11" xfId="44173"/>
    <cellStyle name="Normal 2 5 6 11 10" xfId="44174"/>
    <cellStyle name="Normal 2 5 6 11 11" xfId="44175"/>
    <cellStyle name="Normal 2 5 6 11 12" xfId="44176"/>
    <cellStyle name="Normal 2 5 6 11 13" xfId="44177"/>
    <cellStyle name="Normal 2 5 6 11 14" xfId="44178"/>
    <cellStyle name="Normal 2 5 6 11 2" xfId="44179"/>
    <cellStyle name="Normal 2 5 6 11 2 2" xfId="44180"/>
    <cellStyle name="Normal 2 5 6 11 2 3" xfId="44181"/>
    <cellStyle name="Normal 2 5 6 11 2 4" xfId="44182"/>
    <cellStyle name="Normal 2 5 6 11 2 5" xfId="44183"/>
    <cellStyle name="Normal 2 5 6 11 3" xfId="44184"/>
    <cellStyle name="Normal 2 5 6 11 3 2" xfId="44185"/>
    <cellStyle name="Normal 2 5 6 11 3 3" xfId="44186"/>
    <cellStyle name="Normal 2 5 6 11 3 4" xfId="44187"/>
    <cellStyle name="Normal 2 5 6 11 3 5" xfId="44188"/>
    <cellStyle name="Normal 2 5 6 11 4" xfId="44189"/>
    <cellStyle name="Normal 2 5 6 11 4 2" xfId="44190"/>
    <cellStyle name="Normal 2 5 6 11 4 3" xfId="44191"/>
    <cellStyle name="Normal 2 5 6 11 4 4" xfId="44192"/>
    <cellStyle name="Normal 2 5 6 11 4 5" xfId="44193"/>
    <cellStyle name="Normal 2 5 6 11 5" xfId="44194"/>
    <cellStyle name="Normal 2 5 6 11 5 2" xfId="44195"/>
    <cellStyle name="Normal 2 5 6 11 5 3" xfId="44196"/>
    <cellStyle name="Normal 2 5 6 11 5 4" xfId="44197"/>
    <cellStyle name="Normal 2 5 6 11 5 5" xfId="44198"/>
    <cellStyle name="Normal 2 5 6 11 6" xfId="44199"/>
    <cellStyle name="Normal 2 5 6 11 6 2" xfId="44200"/>
    <cellStyle name="Normal 2 5 6 11 6 3" xfId="44201"/>
    <cellStyle name="Normal 2 5 6 11 6 4" xfId="44202"/>
    <cellStyle name="Normal 2 5 6 11 6 5" xfId="44203"/>
    <cellStyle name="Normal 2 5 6 11 7" xfId="44204"/>
    <cellStyle name="Normal 2 5 6 11 7 2" xfId="44205"/>
    <cellStyle name="Normal 2 5 6 11 7 3" xfId="44206"/>
    <cellStyle name="Normal 2 5 6 11 7 4" xfId="44207"/>
    <cellStyle name="Normal 2 5 6 11 7 5" xfId="44208"/>
    <cellStyle name="Normal 2 5 6 11 8" xfId="44209"/>
    <cellStyle name="Normal 2 5 6 11 8 2" xfId="44210"/>
    <cellStyle name="Normal 2 5 6 11 8 3" xfId="44211"/>
    <cellStyle name="Normal 2 5 6 11 8 4" xfId="44212"/>
    <cellStyle name="Normal 2 5 6 11 8 5" xfId="44213"/>
    <cellStyle name="Normal 2 5 6 11 9" xfId="44214"/>
    <cellStyle name="Normal 2 5 6 12" xfId="44215"/>
    <cellStyle name="Normal 2 5 6 12 10" xfId="44216"/>
    <cellStyle name="Normal 2 5 6 12 11" xfId="44217"/>
    <cellStyle name="Normal 2 5 6 12 12" xfId="44218"/>
    <cellStyle name="Normal 2 5 6 12 13" xfId="44219"/>
    <cellStyle name="Normal 2 5 6 12 14" xfId="44220"/>
    <cellStyle name="Normal 2 5 6 12 2" xfId="44221"/>
    <cellStyle name="Normal 2 5 6 12 2 2" xfId="44222"/>
    <cellStyle name="Normal 2 5 6 12 2 3" xfId="44223"/>
    <cellStyle name="Normal 2 5 6 12 2 4" xfId="44224"/>
    <cellStyle name="Normal 2 5 6 12 2 5" xfId="44225"/>
    <cellStyle name="Normal 2 5 6 12 3" xfId="44226"/>
    <cellStyle name="Normal 2 5 6 12 3 2" xfId="44227"/>
    <cellStyle name="Normal 2 5 6 12 3 3" xfId="44228"/>
    <cellStyle name="Normal 2 5 6 12 3 4" xfId="44229"/>
    <cellStyle name="Normal 2 5 6 12 3 5" xfId="44230"/>
    <cellStyle name="Normal 2 5 6 12 4" xfId="44231"/>
    <cellStyle name="Normal 2 5 6 12 4 2" xfId="44232"/>
    <cellStyle name="Normal 2 5 6 12 4 3" xfId="44233"/>
    <cellStyle name="Normal 2 5 6 12 4 4" xfId="44234"/>
    <cellStyle name="Normal 2 5 6 12 4 5" xfId="44235"/>
    <cellStyle name="Normal 2 5 6 12 5" xfId="44236"/>
    <cellStyle name="Normal 2 5 6 12 5 2" xfId="44237"/>
    <cellStyle name="Normal 2 5 6 12 5 3" xfId="44238"/>
    <cellStyle name="Normal 2 5 6 12 5 4" xfId="44239"/>
    <cellStyle name="Normal 2 5 6 12 5 5" xfId="44240"/>
    <cellStyle name="Normal 2 5 6 12 6" xfId="44241"/>
    <cellStyle name="Normal 2 5 6 12 6 2" xfId="44242"/>
    <cellStyle name="Normal 2 5 6 12 6 3" xfId="44243"/>
    <cellStyle name="Normal 2 5 6 12 6 4" xfId="44244"/>
    <cellStyle name="Normal 2 5 6 12 6 5" xfId="44245"/>
    <cellStyle name="Normal 2 5 6 12 7" xfId="44246"/>
    <cellStyle name="Normal 2 5 6 12 7 2" xfId="44247"/>
    <cellStyle name="Normal 2 5 6 12 7 3" xfId="44248"/>
    <cellStyle name="Normal 2 5 6 12 7 4" xfId="44249"/>
    <cellStyle name="Normal 2 5 6 12 7 5" xfId="44250"/>
    <cellStyle name="Normal 2 5 6 12 8" xfId="44251"/>
    <cellStyle name="Normal 2 5 6 12 8 2" xfId="44252"/>
    <cellStyle name="Normal 2 5 6 12 8 3" xfId="44253"/>
    <cellStyle name="Normal 2 5 6 12 8 4" xfId="44254"/>
    <cellStyle name="Normal 2 5 6 12 8 5" xfId="44255"/>
    <cellStyle name="Normal 2 5 6 12 9" xfId="44256"/>
    <cellStyle name="Normal 2 5 6 13" xfId="44257"/>
    <cellStyle name="Normal 2 5 6 13 10" xfId="44258"/>
    <cellStyle name="Normal 2 5 6 13 11" xfId="44259"/>
    <cellStyle name="Normal 2 5 6 13 12" xfId="44260"/>
    <cellStyle name="Normal 2 5 6 13 13" xfId="44261"/>
    <cellStyle name="Normal 2 5 6 13 14" xfId="44262"/>
    <cellStyle name="Normal 2 5 6 13 2" xfId="44263"/>
    <cellStyle name="Normal 2 5 6 13 2 2" xfId="44264"/>
    <cellStyle name="Normal 2 5 6 13 2 3" xfId="44265"/>
    <cellStyle name="Normal 2 5 6 13 2 4" xfId="44266"/>
    <cellStyle name="Normal 2 5 6 13 2 5" xfId="44267"/>
    <cellStyle name="Normal 2 5 6 13 3" xfId="44268"/>
    <cellStyle name="Normal 2 5 6 13 3 2" xfId="44269"/>
    <cellStyle name="Normal 2 5 6 13 3 3" xfId="44270"/>
    <cellStyle name="Normal 2 5 6 13 3 4" xfId="44271"/>
    <cellStyle name="Normal 2 5 6 13 3 5" xfId="44272"/>
    <cellStyle name="Normal 2 5 6 13 4" xfId="44273"/>
    <cellStyle name="Normal 2 5 6 13 4 2" xfId="44274"/>
    <cellStyle name="Normal 2 5 6 13 4 3" xfId="44275"/>
    <cellStyle name="Normal 2 5 6 13 4 4" xfId="44276"/>
    <cellStyle name="Normal 2 5 6 13 4 5" xfId="44277"/>
    <cellStyle name="Normal 2 5 6 13 5" xfId="44278"/>
    <cellStyle name="Normal 2 5 6 13 5 2" xfId="44279"/>
    <cellStyle name="Normal 2 5 6 13 5 3" xfId="44280"/>
    <cellStyle name="Normal 2 5 6 13 5 4" xfId="44281"/>
    <cellStyle name="Normal 2 5 6 13 5 5" xfId="44282"/>
    <cellStyle name="Normal 2 5 6 13 6" xfId="44283"/>
    <cellStyle name="Normal 2 5 6 13 6 2" xfId="44284"/>
    <cellStyle name="Normal 2 5 6 13 6 3" xfId="44285"/>
    <cellStyle name="Normal 2 5 6 13 6 4" xfId="44286"/>
    <cellStyle name="Normal 2 5 6 13 6 5" xfId="44287"/>
    <cellStyle name="Normal 2 5 6 13 7" xfId="44288"/>
    <cellStyle name="Normal 2 5 6 13 7 2" xfId="44289"/>
    <cellStyle name="Normal 2 5 6 13 7 3" xfId="44290"/>
    <cellStyle name="Normal 2 5 6 13 7 4" xfId="44291"/>
    <cellStyle name="Normal 2 5 6 13 7 5" xfId="44292"/>
    <cellStyle name="Normal 2 5 6 13 8" xfId="44293"/>
    <cellStyle name="Normal 2 5 6 13 8 2" xfId="44294"/>
    <cellStyle name="Normal 2 5 6 13 8 3" xfId="44295"/>
    <cellStyle name="Normal 2 5 6 13 8 4" xfId="44296"/>
    <cellStyle name="Normal 2 5 6 13 8 5" xfId="44297"/>
    <cellStyle name="Normal 2 5 6 13 9" xfId="44298"/>
    <cellStyle name="Normal 2 5 6 14" xfId="44299"/>
    <cellStyle name="Normal 2 5 6 14 10" xfId="44300"/>
    <cellStyle name="Normal 2 5 6 14 11" xfId="44301"/>
    <cellStyle name="Normal 2 5 6 14 12" xfId="44302"/>
    <cellStyle name="Normal 2 5 6 14 13" xfId="44303"/>
    <cellStyle name="Normal 2 5 6 14 14" xfId="44304"/>
    <cellStyle name="Normal 2 5 6 14 2" xfId="44305"/>
    <cellStyle name="Normal 2 5 6 14 2 2" xfId="44306"/>
    <cellStyle name="Normal 2 5 6 14 2 3" xfId="44307"/>
    <cellStyle name="Normal 2 5 6 14 2 4" xfId="44308"/>
    <cellStyle name="Normal 2 5 6 14 2 5" xfId="44309"/>
    <cellStyle name="Normal 2 5 6 14 3" xfId="44310"/>
    <cellStyle name="Normal 2 5 6 14 3 2" xfId="44311"/>
    <cellStyle name="Normal 2 5 6 14 3 3" xfId="44312"/>
    <cellStyle name="Normal 2 5 6 14 3 4" xfId="44313"/>
    <cellStyle name="Normal 2 5 6 14 3 5" xfId="44314"/>
    <cellStyle name="Normal 2 5 6 14 4" xfId="44315"/>
    <cellStyle name="Normal 2 5 6 14 4 2" xfId="44316"/>
    <cellStyle name="Normal 2 5 6 14 4 3" xfId="44317"/>
    <cellStyle name="Normal 2 5 6 14 4 4" xfId="44318"/>
    <cellStyle name="Normal 2 5 6 14 4 5" xfId="44319"/>
    <cellStyle name="Normal 2 5 6 14 5" xfId="44320"/>
    <cellStyle name="Normal 2 5 6 14 5 2" xfId="44321"/>
    <cellStyle name="Normal 2 5 6 14 5 3" xfId="44322"/>
    <cellStyle name="Normal 2 5 6 14 5 4" xfId="44323"/>
    <cellStyle name="Normal 2 5 6 14 5 5" xfId="44324"/>
    <cellStyle name="Normal 2 5 6 14 6" xfId="44325"/>
    <cellStyle name="Normal 2 5 6 14 6 2" xfId="44326"/>
    <cellStyle name="Normal 2 5 6 14 6 3" xfId="44327"/>
    <cellStyle name="Normal 2 5 6 14 6 4" xfId="44328"/>
    <cellStyle name="Normal 2 5 6 14 6 5" xfId="44329"/>
    <cellStyle name="Normal 2 5 6 14 7" xfId="44330"/>
    <cellStyle name="Normal 2 5 6 14 7 2" xfId="44331"/>
    <cellStyle name="Normal 2 5 6 14 7 3" xfId="44332"/>
    <cellStyle name="Normal 2 5 6 14 7 4" xfId="44333"/>
    <cellStyle name="Normal 2 5 6 14 7 5" xfId="44334"/>
    <cellStyle name="Normal 2 5 6 14 8" xfId="44335"/>
    <cellStyle name="Normal 2 5 6 14 8 2" xfId="44336"/>
    <cellStyle name="Normal 2 5 6 14 8 3" xfId="44337"/>
    <cellStyle name="Normal 2 5 6 14 8 4" xfId="44338"/>
    <cellStyle name="Normal 2 5 6 14 8 5" xfId="44339"/>
    <cellStyle name="Normal 2 5 6 14 9" xfId="44340"/>
    <cellStyle name="Normal 2 5 6 15" xfId="44341"/>
    <cellStyle name="Normal 2 5 6 15 10" xfId="44342"/>
    <cellStyle name="Normal 2 5 6 15 11" xfId="44343"/>
    <cellStyle name="Normal 2 5 6 15 12" xfId="44344"/>
    <cellStyle name="Normal 2 5 6 15 13" xfId="44345"/>
    <cellStyle name="Normal 2 5 6 15 14" xfId="44346"/>
    <cellStyle name="Normal 2 5 6 15 2" xfId="44347"/>
    <cellStyle name="Normal 2 5 6 15 2 2" xfId="44348"/>
    <cellStyle name="Normal 2 5 6 15 2 3" xfId="44349"/>
    <cellStyle name="Normal 2 5 6 15 2 4" xfId="44350"/>
    <cellStyle name="Normal 2 5 6 15 2 5" xfId="44351"/>
    <cellStyle name="Normal 2 5 6 15 3" xfId="44352"/>
    <cellStyle name="Normal 2 5 6 15 3 2" xfId="44353"/>
    <cellStyle name="Normal 2 5 6 15 3 3" xfId="44354"/>
    <cellStyle name="Normal 2 5 6 15 3 4" xfId="44355"/>
    <cellStyle name="Normal 2 5 6 15 3 5" xfId="44356"/>
    <cellStyle name="Normal 2 5 6 15 4" xfId="44357"/>
    <cellStyle name="Normal 2 5 6 15 4 2" xfId="44358"/>
    <cellStyle name="Normal 2 5 6 15 4 3" xfId="44359"/>
    <cellStyle name="Normal 2 5 6 15 4 4" xfId="44360"/>
    <cellStyle name="Normal 2 5 6 15 4 5" xfId="44361"/>
    <cellStyle name="Normal 2 5 6 15 5" xfId="44362"/>
    <cellStyle name="Normal 2 5 6 15 5 2" xfId="44363"/>
    <cellStyle name="Normal 2 5 6 15 5 3" xfId="44364"/>
    <cellStyle name="Normal 2 5 6 15 5 4" xfId="44365"/>
    <cellStyle name="Normal 2 5 6 15 5 5" xfId="44366"/>
    <cellStyle name="Normal 2 5 6 15 6" xfId="44367"/>
    <cellStyle name="Normal 2 5 6 15 6 2" xfId="44368"/>
    <cellStyle name="Normal 2 5 6 15 6 3" xfId="44369"/>
    <cellStyle name="Normal 2 5 6 15 6 4" xfId="44370"/>
    <cellStyle name="Normal 2 5 6 15 6 5" xfId="44371"/>
    <cellStyle name="Normal 2 5 6 15 7" xfId="44372"/>
    <cellStyle name="Normal 2 5 6 15 7 2" xfId="44373"/>
    <cellStyle name="Normal 2 5 6 15 7 3" xfId="44374"/>
    <cellStyle name="Normal 2 5 6 15 7 4" xfId="44375"/>
    <cellStyle name="Normal 2 5 6 15 7 5" xfId="44376"/>
    <cellStyle name="Normal 2 5 6 15 8" xfId="44377"/>
    <cellStyle name="Normal 2 5 6 15 8 2" xfId="44378"/>
    <cellStyle name="Normal 2 5 6 15 8 3" xfId="44379"/>
    <cellStyle name="Normal 2 5 6 15 8 4" xfId="44380"/>
    <cellStyle name="Normal 2 5 6 15 8 5" xfId="44381"/>
    <cellStyle name="Normal 2 5 6 15 9" xfId="44382"/>
    <cellStyle name="Normal 2 5 6 16" xfId="44383"/>
    <cellStyle name="Normal 2 5 6 16 10" xfId="44384"/>
    <cellStyle name="Normal 2 5 6 16 11" xfId="44385"/>
    <cellStyle name="Normal 2 5 6 16 12" xfId="44386"/>
    <cellStyle name="Normal 2 5 6 16 13" xfId="44387"/>
    <cellStyle name="Normal 2 5 6 16 14" xfId="44388"/>
    <cellStyle name="Normal 2 5 6 16 2" xfId="44389"/>
    <cellStyle name="Normal 2 5 6 16 2 2" xfId="44390"/>
    <cellStyle name="Normal 2 5 6 16 2 3" xfId="44391"/>
    <cellStyle name="Normal 2 5 6 16 2 4" xfId="44392"/>
    <cellStyle name="Normal 2 5 6 16 2 5" xfId="44393"/>
    <cellStyle name="Normal 2 5 6 16 3" xfId="44394"/>
    <cellStyle name="Normal 2 5 6 16 3 2" xfId="44395"/>
    <cellStyle name="Normal 2 5 6 16 3 3" xfId="44396"/>
    <cellStyle name="Normal 2 5 6 16 3 4" xfId="44397"/>
    <cellStyle name="Normal 2 5 6 16 3 5" xfId="44398"/>
    <cellStyle name="Normal 2 5 6 16 4" xfId="44399"/>
    <cellStyle name="Normal 2 5 6 16 4 2" xfId="44400"/>
    <cellStyle name="Normal 2 5 6 16 4 3" xfId="44401"/>
    <cellStyle name="Normal 2 5 6 16 4 4" xfId="44402"/>
    <cellStyle name="Normal 2 5 6 16 4 5" xfId="44403"/>
    <cellStyle name="Normal 2 5 6 16 5" xfId="44404"/>
    <cellStyle name="Normal 2 5 6 16 5 2" xfId="44405"/>
    <cellStyle name="Normal 2 5 6 16 5 3" xfId="44406"/>
    <cellStyle name="Normal 2 5 6 16 5 4" xfId="44407"/>
    <cellStyle name="Normal 2 5 6 16 5 5" xfId="44408"/>
    <cellStyle name="Normal 2 5 6 16 6" xfId="44409"/>
    <cellStyle name="Normal 2 5 6 16 6 2" xfId="44410"/>
    <cellStyle name="Normal 2 5 6 16 6 3" xfId="44411"/>
    <cellStyle name="Normal 2 5 6 16 6 4" xfId="44412"/>
    <cellStyle name="Normal 2 5 6 16 6 5" xfId="44413"/>
    <cellStyle name="Normal 2 5 6 16 7" xfId="44414"/>
    <cellStyle name="Normal 2 5 6 16 7 2" xfId="44415"/>
    <cellStyle name="Normal 2 5 6 16 7 3" xfId="44416"/>
    <cellStyle name="Normal 2 5 6 16 7 4" xfId="44417"/>
    <cellStyle name="Normal 2 5 6 16 7 5" xfId="44418"/>
    <cellStyle name="Normal 2 5 6 16 8" xfId="44419"/>
    <cellStyle name="Normal 2 5 6 16 8 2" xfId="44420"/>
    <cellStyle name="Normal 2 5 6 16 8 3" xfId="44421"/>
    <cellStyle name="Normal 2 5 6 16 8 4" xfId="44422"/>
    <cellStyle name="Normal 2 5 6 16 8 5" xfId="44423"/>
    <cellStyle name="Normal 2 5 6 16 9" xfId="44424"/>
    <cellStyle name="Normal 2 5 6 17" xfId="44425"/>
    <cellStyle name="Normal 2 5 6 17 10" xfId="44426"/>
    <cellStyle name="Normal 2 5 6 17 11" xfId="44427"/>
    <cellStyle name="Normal 2 5 6 17 12" xfId="44428"/>
    <cellStyle name="Normal 2 5 6 17 13" xfId="44429"/>
    <cellStyle name="Normal 2 5 6 17 14" xfId="44430"/>
    <cellStyle name="Normal 2 5 6 17 2" xfId="44431"/>
    <cellStyle name="Normal 2 5 6 17 2 2" xfId="44432"/>
    <cellStyle name="Normal 2 5 6 17 2 3" xfId="44433"/>
    <cellStyle name="Normal 2 5 6 17 2 4" xfId="44434"/>
    <cellStyle name="Normal 2 5 6 17 2 5" xfId="44435"/>
    <cellStyle name="Normal 2 5 6 17 3" xfId="44436"/>
    <cellStyle name="Normal 2 5 6 17 3 2" xfId="44437"/>
    <cellStyle name="Normal 2 5 6 17 3 3" xfId="44438"/>
    <cellStyle name="Normal 2 5 6 17 3 4" xfId="44439"/>
    <cellStyle name="Normal 2 5 6 17 3 5" xfId="44440"/>
    <cellStyle name="Normal 2 5 6 17 4" xfId="44441"/>
    <cellStyle name="Normal 2 5 6 17 4 2" xfId="44442"/>
    <cellStyle name="Normal 2 5 6 17 4 3" xfId="44443"/>
    <cellStyle name="Normal 2 5 6 17 4 4" xfId="44444"/>
    <cellStyle name="Normal 2 5 6 17 4 5" xfId="44445"/>
    <cellStyle name="Normal 2 5 6 17 5" xfId="44446"/>
    <cellStyle name="Normal 2 5 6 17 5 2" xfId="44447"/>
    <cellStyle name="Normal 2 5 6 17 5 3" xfId="44448"/>
    <cellStyle name="Normal 2 5 6 17 5 4" xfId="44449"/>
    <cellStyle name="Normal 2 5 6 17 5 5" xfId="44450"/>
    <cellStyle name="Normal 2 5 6 17 6" xfId="44451"/>
    <cellStyle name="Normal 2 5 6 17 6 2" xfId="44452"/>
    <cellStyle name="Normal 2 5 6 17 6 3" xfId="44453"/>
    <cellStyle name="Normal 2 5 6 17 6 4" xfId="44454"/>
    <cellStyle name="Normal 2 5 6 17 6 5" xfId="44455"/>
    <cellStyle name="Normal 2 5 6 17 7" xfId="44456"/>
    <cellStyle name="Normal 2 5 6 17 7 2" xfId="44457"/>
    <cellStyle name="Normal 2 5 6 17 7 3" xfId="44458"/>
    <cellStyle name="Normal 2 5 6 17 7 4" xfId="44459"/>
    <cellStyle name="Normal 2 5 6 17 7 5" xfId="44460"/>
    <cellStyle name="Normal 2 5 6 17 8" xfId="44461"/>
    <cellStyle name="Normal 2 5 6 17 8 2" xfId="44462"/>
    <cellStyle name="Normal 2 5 6 17 8 3" xfId="44463"/>
    <cellStyle name="Normal 2 5 6 17 8 4" xfId="44464"/>
    <cellStyle name="Normal 2 5 6 17 8 5" xfId="44465"/>
    <cellStyle name="Normal 2 5 6 17 9" xfId="44466"/>
    <cellStyle name="Normal 2 5 6 18" xfId="44467"/>
    <cellStyle name="Normal 2 5 6 18 10" xfId="44468"/>
    <cellStyle name="Normal 2 5 6 18 11" xfId="44469"/>
    <cellStyle name="Normal 2 5 6 18 12" xfId="44470"/>
    <cellStyle name="Normal 2 5 6 18 13" xfId="44471"/>
    <cellStyle name="Normal 2 5 6 18 14" xfId="44472"/>
    <cellStyle name="Normal 2 5 6 18 2" xfId="44473"/>
    <cellStyle name="Normal 2 5 6 18 2 2" xfId="44474"/>
    <cellStyle name="Normal 2 5 6 18 2 3" xfId="44475"/>
    <cellStyle name="Normal 2 5 6 18 2 4" xfId="44476"/>
    <cellStyle name="Normal 2 5 6 18 2 5" xfId="44477"/>
    <cellStyle name="Normal 2 5 6 18 3" xfId="44478"/>
    <cellStyle name="Normal 2 5 6 18 3 2" xfId="44479"/>
    <cellStyle name="Normal 2 5 6 18 3 3" xfId="44480"/>
    <cellStyle name="Normal 2 5 6 18 3 4" xfId="44481"/>
    <cellStyle name="Normal 2 5 6 18 3 5" xfId="44482"/>
    <cellStyle name="Normal 2 5 6 18 4" xfId="44483"/>
    <cellStyle name="Normal 2 5 6 18 4 2" xfId="44484"/>
    <cellStyle name="Normal 2 5 6 18 4 3" xfId="44485"/>
    <cellStyle name="Normal 2 5 6 18 4 4" xfId="44486"/>
    <cellStyle name="Normal 2 5 6 18 4 5" xfId="44487"/>
    <cellStyle name="Normal 2 5 6 18 5" xfId="44488"/>
    <cellStyle name="Normal 2 5 6 18 5 2" xfId="44489"/>
    <cellStyle name="Normal 2 5 6 18 5 3" xfId="44490"/>
    <cellStyle name="Normal 2 5 6 18 5 4" xfId="44491"/>
    <cellStyle name="Normal 2 5 6 18 5 5" xfId="44492"/>
    <cellStyle name="Normal 2 5 6 18 6" xfId="44493"/>
    <cellStyle name="Normal 2 5 6 18 6 2" xfId="44494"/>
    <cellStyle name="Normal 2 5 6 18 6 3" xfId="44495"/>
    <cellStyle name="Normal 2 5 6 18 6 4" xfId="44496"/>
    <cellStyle name="Normal 2 5 6 18 6 5" xfId="44497"/>
    <cellStyle name="Normal 2 5 6 18 7" xfId="44498"/>
    <cellStyle name="Normal 2 5 6 18 7 2" xfId="44499"/>
    <cellStyle name="Normal 2 5 6 18 7 3" xfId="44500"/>
    <cellStyle name="Normal 2 5 6 18 7 4" xfId="44501"/>
    <cellStyle name="Normal 2 5 6 18 7 5" xfId="44502"/>
    <cellStyle name="Normal 2 5 6 18 8" xfId="44503"/>
    <cellStyle name="Normal 2 5 6 18 8 2" xfId="44504"/>
    <cellStyle name="Normal 2 5 6 18 8 3" xfId="44505"/>
    <cellStyle name="Normal 2 5 6 18 8 4" xfId="44506"/>
    <cellStyle name="Normal 2 5 6 18 8 5" xfId="44507"/>
    <cellStyle name="Normal 2 5 6 18 9" xfId="44508"/>
    <cellStyle name="Normal 2 5 6 19" xfId="44509"/>
    <cellStyle name="Normal 2 5 6 19 10" xfId="44510"/>
    <cellStyle name="Normal 2 5 6 19 11" xfId="44511"/>
    <cellStyle name="Normal 2 5 6 19 12" xfId="44512"/>
    <cellStyle name="Normal 2 5 6 19 13" xfId="44513"/>
    <cellStyle name="Normal 2 5 6 19 14" xfId="44514"/>
    <cellStyle name="Normal 2 5 6 19 2" xfId="44515"/>
    <cellStyle name="Normal 2 5 6 19 2 2" xfId="44516"/>
    <cellStyle name="Normal 2 5 6 19 2 3" xfId="44517"/>
    <cellStyle name="Normal 2 5 6 19 2 4" xfId="44518"/>
    <cellStyle name="Normal 2 5 6 19 2 5" xfId="44519"/>
    <cellStyle name="Normal 2 5 6 19 3" xfId="44520"/>
    <cellStyle name="Normal 2 5 6 19 3 2" xfId="44521"/>
    <cellStyle name="Normal 2 5 6 19 3 3" xfId="44522"/>
    <cellStyle name="Normal 2 5 6 19 3 4" xfId="44523"/>
    <cellStyle name="Normal 2 5 6 19 3 5" xfId="44524"/>
    <cellStyle name="Normal 2 5 6 19 4" xfId="44525"/>
    <cellStyle name="Normal 2 5 6 19 4 2" xfId="44526"/>
    <cellStyle name="Normal 2 5 6 19 4 3" xfId="44527"/>
    <cellStyle name="Normal 2 5 6 19 4 4" xfId="44528"/>
    <cellStyle name="Normal 2 5 6 19 4 5" xfId="44529"/>
    <cellStyle name="Normal 2 5 6 19 5" xfId="44530"/>
    <cellStyle name="Normal 2 5 6 19 5 2" xfId="44531"/>
    <cellStyle name="Normal 2 5 6 19 5 3" xfId="44532"/>
    <cellStyle name="Normal 2 5 6 19 5 4" xfId="44533"/>
    <cellStyle name="Normal 2 5 6 19 5 5" xfId="44534"/>
    <cellStyle name="Normal 2 5 6 19 6" xfId="44535"/>
    <cellStyle name="Normal 2 5 6 19 6 2" xfId="44536"/>
    <cellStyle name="Normal 2 5 6 19 6 3" xfId="44537"/>
    <cellStyle name="Normal 2 5 6 19 6 4" xfId="44538"/>
    <cellStyle name="Normal 2 5 6 19 6 5" xfId="44539"/>
    <cellStyle name="Normal 2 5 6 19 7" xfId="44540"/>
    <cellStyle name="Normal 2 5 6 19 7 2" xfId="44541"/>
    <cellStyle name="Normal 2 5 6 19 7 3" xfId="44542"/>
    <cellStyle name="Normal 2 5 6 19 7 4" xfId="44543"/>
    <cellStyle name="Normal 2 5 6 19 7 5" xfId="44544"/>
    <cellStyle name="Normal 2 5 6 19 8" xfId="44545"/>
    <cellStyle name="Normal 2 5 6 19 8 2" xfId="44546"/>
    <cellStyle name="Normal 2 5 6 19 8 3" xfId="44547"/>
    <cellStyle name="Normal 2 5 6 19 8 4" xfId="44548"/>
    <cellStyle name="Normal 2 5 6 19 8 5" xfId="44549"/>
    <cellStyle name="Normal 2 5 6 19 9" xfId="44550"/>
    <cellStyle name="Normal 2 5 6 2" xfId="44551"/>
    <cellStyle name="Normal 2 5 6 2 10" xfId="44552"/>
    <cellStyle name="Normal 2 5 6 2 11" xfId="44553"/>
    <cellStyle name="Normal 2 5 6 2 12" xfId="44554"/>
    <cellStyle name="Normal 2 5 6 2 13" xfId="44555"/>
    <cellStyle name="Normal 2 5 6 2 14" xfId="44556"/>
    <cellStyle name="Normal 2 5 6 2 2" xfId="44557"/>
    <cellStyle name="Normal 2 5 6 2 2 2" xfId="44558"/>
    <cellStyle name="Normal 2 5 6 2 2 3" xfId="44559"/>
    <cellStyle name="Normal 2 5 6 2 2 4" xfId="44560"/>
    <cellStyle name="Normal 2 5 6 2 2 5" xfId="44561"/>
    <cellStyle name="Normal 2 5 6 2 3" xfId="44562"/>
    <cellStyle name="Normal 2 5 6 2 3 2" xfId="44563"/>
    <cellStyle name="Normal 2 5 6 2 3 3" xfId="44564"/>
    <cellStyle name="Normal 2 5 6 2 3 4" xfId="44565"/>
    <cellStyle name="Normal 2 5 6 2 3 5" xfId="44566"/>
    <cellStyle name="Normal 2 5 6 2 4" xfId="44567"/>
    <cellStyle name="Normal 2 5 6 2 4 2" xfId="44568"/>
    <cellStyle name="Normal 2 5 6 2 4 3" xfId="44569"/>
    <cellStyle name="Normal 2 5 6 2 4 4" xfId="44570"/>
    <cellStyle name="Normal 2 5 6 2 4 5" xfId="44571"/>
    <cellStyle name="Normal 2 5 6 2 5" xfId="44572"/>
    <cellStyle name="Normal 2 5 6 2 5 2" xfId="44573"/>
    <cellStyle name="Normal 2 5 6 2 5 3" xfId="44574"/>
    <cellStyle name="Normal 2 5 6 2 5 4" xfId="44575"/>
    <cellStyle name="Normal 2 5 6 2 5 5" xfId="44576"/>
    <cellStyle name="Normal 2 5 6 2 6" xfId="44577"/>
    <cellStyle name="Normal 2 5 6 2 6 2" xfId="44578"/>
    <cellStyle name="Normal 2 5 6 2 6 3" xfId="44579"/>
    <cellStyle name="Normal 2 5 6 2 6 4" xfId="44580"/>
    <cellStyle name="Normal 2 5 6 2 6 5" xfId="44581"/>
    <cellStyle name="Normal 2 5 6 2 7" xfId="44582"/>
    <cellStyle name="Normal 2 5 6 2 7 2" xfId="44583"/>
    <cellStyle name="Normal 2 5 6 2 7 3" xfId="44584"/>
    <cellStyle name="Normal 2 5 6 2 7 4" xfId="44585"/>
    <cellStyle name="Normal 2 5 6 2 7 5" xfId="44586"/>
    <cellStyle name="Normal 2 5 6 2 8" xfId="44587"/>
    <cellStyle name="Normal 2 5 6 2 8 2" xfId="44588"/>
    <cellStyle name="Normal 2 5 6 2 8 3" xfId="44589"/>
    <cellStyle name="Normal 2 5 6 2 8 4" xfId="44590"/>
    <cellStyle name="Normal 2 5 6 2 8 5" xfId="44591"/>
    <cellStyle name="Normal 2 5 6 2 9" xfId="44592"/>
    <cellStyle name="Normal 2 5 6 20" xfId="44593"/>
    <cellStyle name="Normal 2 5 6 20 2" xfId="44594"/>
    <cellStyle name="Normal 2 5 6 20 3" xfId="44595"/>
    <cellStyle name="Normal 2 5 6 20 4" xfId="44596"/>
    <cellStyle name="Normal 2 5 6 20 5" xfId="44597"/>
    <cellStyle name="Normal 2 5 6 21" xfId="44598"/>
    <cellStyle name="Normal 2 5 6 21 2" xfId="44599"/>
    <cellStyle name="Normal 2 5 6 21 3" xfId="44600"/>
    <cellStyle name="Normal 2 5 6 21 4" xfId="44601"/>
    <cellStyle name="Normal 2 5 6 21 5" xfId="44602"/>
    <cellStyle name="Normal 2 5 6 22" xfId="44603"/>
    <cellStyle name="Normal 2 5 6 22 2" xfId="44604"/>
    <cellStyle name="Normal 2 5 6 22 3" xfId="44605"/>
    <cellStyle name="Normal 2 5 6 22 4" xfId="44606"/>
    <cellStyle name="Normal 2 5 6 22 5" xfId="44607"/>
    <cellStyle name="Normal 2 5 6 23" xfId="44608"/>
    <cellStyle name="Normal 2 5 6 23 2" xfId="44609"/>
    <cellStyle name="Normal 2 5 6 23 3" xfId="44610"/>
    <cellStyle name="Normal 2 5 6 23 4" xfId="44611"/>
    <cellStyle name="Normal 2 5 6 23 5" xfId="44612"/>
    <cellStyle name="Normal 2 5 6 24" xfId="44613"/>
    <cellStyle name="Normal 2 5 6 24 2" xfId="44614"/>
    <cellStyle name="Normal 2 5 6 24 3" xfId="44615"/>
    <cellStyle name="Normal 2 5 6 24 4" xfId="44616"/>
    <cellStyle name="Normal 2 5 6 24 5" xfId="44617"/>
    <cellStyle name="Normal 2 5 6 25" xfId="44618"/>
    <cellStyle name="Normal 2 5 6 25 2" xfId="44619"/>
    <cellStyle name="Normal 2 5 6 25 3" xfId="44620"/>
    <cellStyle name="Normal 2 5 6 25 4" xfId="44621"/>
    <cellStyle name="Normal 2 5 6 25 5" xfId="44622"/>
    <cellStyle name="Normal 2 5 6 26" xfId="44623"/>
    <cellStyle name="Normal 2 5 6 26 2" xfId="44624"/>
    <cellStyle name="Normal 2 5 6 26 3" xfId="44625"/>
    <cellStyle name="Normal 2 5 6 26 4" xfId="44626"/>
    <cellStyle name="Normal 2 5 6 26 5" xfId="44627"/>
    <cellStyle name="Normal 2 5 6 27" xfId="44628"/>
    <cellStyle name="Normal 2 5 6 28" xfId="44629"/>
    <cellStyle name="Normal 2 5 6 29" xfId="44630"/>
    <cellStyle name="Normal 2 5 6 3" xfId="44631"/>
    <cellStyle name="Normal 2 5 6 3 10" xfId="44632"/>
    <cellStyle name="Normal 2 5 6 3 11" xfId="44633"/>
    <cellStyle name="Normal 2 5 6 3 12" xfId="44634"/>
    <cellStyle name="Normal 2 5 6 3 13" xfId="44635"/>
    <cellStyle name="Normal 2 5 6 3 14" xfId="44636"/>
    <cellStyle name="Normal 2 5 6 3 2" xfId="44637"/>
    <cellStyle name="Normal 2 5 6 3 2 2" xfId="44638"/>
    <cellStyle name="Normal 2 5 6 3 2 3" xfId="44639"/>
    <cellStyle name="Normal 2 5 6 3 2 4" xfId="44640"/>
    <cellStyle name="Normal 2 5 6 3 2 5" xfId="44641"/>
    <cellStyle name="Normal 2 5 6 3 3" xfId="44642"/>
    <cellStyle name="Normal 2 5 6 3 3 2" xfId="44643"/>
    <cellStyle name="Normal 2 5 6 3 3 3" xfId="44644"/>
    <cellStyle name="Normal 2 5 6 3 3 4" xfId="44645"/>
    <cellStyle name="Normal 2 5 6 3 3 5" xfId="44646"/>
    <cellStyle name="Normal 2 5 6 3 4" xfId="44647"/>
    <cellStyle name="Normal 2 5 6 3 4 2" xfId="44648"/>
    <cellStyle name="Normal 2 5 6 3 4 3" xfId="44649"/>
    <cellStyle name="Normal 2 5 6 3 4 4" xfId="44650"/>
    <cellStyle name="Normal 2 5 6 3 4 5" xfId="44651"/>
    <cellStyle name="Normal 2 5 6 3 5" xfId="44652"/>
    <cellStyle name="Normal 2 5 6 3 5 2" xfId="44653"/>
    <cellStyle name="Normal 2 5 6 3 5 3" xfId="44654"/>
    <cellStyle name="Normal 2 5 6 3 5 4" xfId="44655"/>
    <cellStyle name="Normal 2 5 6 3 5 5" xfId="44656"/>
    <cellStyle name="Normal 2 5 6 3 6" xfId="44657"/>
    <cellStyle name="Normal 2 5 6 3 6 2" xfId="44658"/>
    <cellStyle name="Normal 2 5 6 3 6 3" xfId="44659"/>
    <cellStyle name="Normal 2 5 6 3 6 4" xfId="44660"/>
    <cellStyle name="Normal 2 5 6 3 6 5" xfId="44661"/>
    <cellStyle name="Normal 2 5 6 3 7" xfId="44662"/>
    <cellStyle name="Normal 2 5 6 3 7 2" xfId="44663"/>
    <cellStyle name="Normal 2 5 6 3 7 3" xfId="44664"/>
    <cellStyle name="Normal 2 5 6 3 7 4" xfId="44665"/>
    <cellStyle name="Normal 2 5 6 3 7 5" xfId="44666"/>
    <cellStyle name="Normal 2 5 6 3 8" xfId="44667"/>
    <cellStyle name="Normal 2 5 6 3 8 2" xfId="44668"/>
    <cellStyle name="Normal 2 5 6 3 8 3" xfId="44669"/>
    <cellStyle name="Normal 2 5 6 3 8 4" xfId="44670"/>
    <cellStyle name="Normal 2 5 6 3 8 5" xfId="44671"/>
    <cellStyle name="Normal 2 5 6 3 9" xfId="44672"/>
    <cellStyle name="Normal 2 5 6 30" xfId="44673"/>
    <cellStyle name="Normal 2 5 6 31" xfId="44674"/>
    <cellStyle name="Normal 2 5 6 32" xfId="44675"/>
    <cellStyle name="Normal 2 5 6 4" xfId="44676"/>
    <cellStyle name="Normal 2 5 6 4 10" xfId="44677"/>
    <cellStyle name="Normal 2 5 6 4 11" xfId="44678"/>
    <cellStyle name="Normal 2 5 6 4 12" xfId="44679"/>
    <cellStyle name="Normal 2 5 6 4 13" xfId="44680"/>
    <cellStyle name="Normal 2 5 6 4 14" xfId="44681"/>
    <cellStyle name="Normal 2 5 6 4 2" xfId="44682"/>
    <cellStyle name="Normal 2 5 6 4 2 2" xfId="44683"/>
    <cellStyle name="Normal 2 5 6 4 2 3" xfId="44684"/>
    <cellStyle name="Normal 2 5 6 4 2 4" xfId="44685"/>
    <cellStyle name="Normal 2 5 6 4 2 5" xfId="44686"/>
    <cellStyle name="Normal 2 5 6 4 3" xfId="44687"/>
    <cellStyle name="Normal 2 5 6 4 3 2" xfId="44688"/>
    <cellStyle name="Normal 2 5 6 4 3 3" xfId="44689"/>
    <cellStyle name="Normal 2 5 6 4 3 4" xfId="44690"/>
    <cellStyle name="Normal 2 5 6 4 3 5" xfId="44691"/>
    <cellStyle name="Normal 2 5 6 4 4" xfId="44692"/>
    <cellStyle name="Normal 2 5 6 4 4 2" xfId="44693"/>
    <cellStyle name="Normal 2 5 6 4 4 3" xfId="44694"/>
    <cellStyle name="Normal 2 5 6 4 4 4" xfId="44695"/>
    <cellStyle name="Normal 2 5 6 4 4 5" xfId="44696"/>
    <cellStyle name="Normal 2 5 6 4 5" xfId="44697"/>
    <cellStyle name="Normal 2 5 6 4 5 2" xfId="44698"/>
    <cellStyle name="Normal 2 5 6 4 5 3" xfId="44699"/>
    <cellStyle name="Normal 2 5 6 4 5 4" xfId="44700"/>
    <cellStyle name="Normal 2 5 6 4 5 5" xfId="44701"/>
    <cellStyle name="Normal 2 5 6 4 6" xfId="44702"/>
    <cellStyle name="Normal 2 5 6 4 6 2" xfId="44703"/>
    <cellStyle name="Normal 2 5 6 4 6 3" xfId="44704"/>
    <cellStyle name="Normal 2 5 6 4 6 4" xfId="44705"/>
    <cellStyle name="Normal 2 5 6 4 6 5" xfId="44706"/>
    <cellStyle name="Normal 2 5 6 4 7" xfId="44707"/>
    <cellStyle name="Normal 2 5 6 4 7 2" xfId="44708"/>
    <cellStyle name="Normal 2 5 6 4 7 3" xfId="44709"/>
    <cellStyle name="Normal 2 5 6 4 7 4" xfId="44710"/>
    <cellStyle name="Normal 2 5 6 4 7 5" xfId="44711"/>
    <cellStyle name="Normal 2 5 6 4 8" xfId="44712"/>
    <cellStyle name="Normal 2 5 6 4 8 2" xfId="44713"/>
    <cellStyle name="Normal 2 5 6 4 8 3" xfId="44714"/>
    <cellStyle name="Normal 2 5 6 4 8 4" xfId="44715"/>
    <cellStyle name="Normal 2 5 6 4 8 5" xfId="44716"/>
    <cellStyle name="Normal 2 5 6 4 9" xfId="44717"/>
    <cellStyle name="Normal 2 5 6 5" xfId="44718"/>
    <cellStyle name="Normal 2 5 6 5 10" xfId="44719"/>
    <cellStyle name="Normal 2 5 6 5 11" xfId="44720"/>
    <cellStyle name="Normal 2 5 6 5 12" xfId="44721"/>
    <cellStyle name="Normal 2 5 6 5 13" xfId="44722"/>
    <cellStyle name="Normal 2 5 6 5 14" xfId="44723"/>
    <cellStyle name="Normal 2 5 6 5 2" xfId="44724"/>
    <cellStyle name="Normal 2 5 6 5 2 2" xfId="44725"/>
    <cellStyle name="Normal 2 5 6 5 2 3" xfId="44726"/>
    <cellStyle name="Normal 2 5 6 5 2 4" xfId="44727"/>
    <cellStyle name="Normal 2 5 6 5 2 5" xfId="44728"/>
    <cellStyle name="Normal 2 5 6 5 3" xfId="44729"/>
    <cellStyle name="Normal 2 5 6 5 3 2" xfId="44730"/>
    <cellStyle name="Normal 2 5 6 5 3 3" xfId="44731"/>
    <cellStyle name="Normal 2 5 6 5 3 4" xfId="44732"/>
    <cellStyle name="Normal 2 5 6 5 3 5" xfId="44733"/>
    <cellStyle name="Normal 2 5 6 5 4" xfId="44734"/>
    <cellStyle name="Normal 2 5 6 5 4 2" xfId="44735"/>
    <cellStyle name="Normal 2 5 6 5 4 3" xfId="44736"/>
    <cellStyle name="Normal 2 5 6 5 4 4" xfId="44737"/>
    <cellStyle name="Normal 2 5 6 5 4 5" xfId="44738"/>
    <cellStyle name="Normal 2 5 6 5 5" xfId="44739"/>
    <cellStyle name="Normal 2 5 6 5 5 2" xfId="44740"/>
    <cellStyle name="Normal 2 5 6 5 5 3" xfId="44741"/>
    <cellStyle name="Normal 2 5 6 5 5 4" xfId="44742"/>
    <cellStyle name="Normal 2 5 6 5 5 5" xfId="44743"/>
    <cellStyle name="Normal 2 5 6 5 6" xfId="44744"/>
    <cellStyle name="Normal 2 5 6 5 6 2" xfId="44745"/>
    <cellStyle name="Normal 2 5 6 5 6 3" xfId="44746"/>
    <cellStyle name="Normal 2 5 6 5 6 4" xfId="44747"/>
    <cellStyle name="Normal 2 5 6 5 6 5" xfId="44748"/>
    <cellStyle name="Normal 2 5 6 5 7" xfId="44749"/>
    <cellStyle name="Normal 2 5 6 5 7 2" xfId="44750"/>
    <cellStyle name="Normal 2 5 6 5 7 3" xfId="44751"/>
    <cellStyle name="Normal 2 5 6 5 7 4" xfId="44752"/>
    <cellStyle name="Normal 2 5 6 5 7 5" xfId="44753"/>
    <cellStyle name="Normal 2 5 6 5 8" xfId="44754"/>
    <cellStyle name="Normal 2 5 6 5 8 2" xfId="44755"/>
    <cellStyle name="Normal 2 5 6 5 8 3" xfId="44756"/>
    <cellStyle name="Normal 2 5 6 5 8 4" xfId="44757"/>
    <cellStyle name="Normal 2 5 6 5 8 5" xfId="44758"/>
    <cellStyle name="Normal 2 5 6 5 9" xfId="44759"/>
    <cellStyle name="Normal 2 5 6 6" xfId="44760"/>
    <cellStyle name="Normal 2 5 6 6 10" xfId="44761"/>
    <cellStyle name="Normal 2 5 6 6 11" xfId="44762"/>
    <cellStyle name="Normal 2 5 6 6 12" xfId="44763"/>
    <cellStyle name="Normal 2 5 6 6 13" xfId="44764"/>
    <cellStyle name="Normal 2 5 6 6 14" xfId="44765"/>
    <cellStyle name="Normal 2 5 6 6 2" xfId="44766"/>
    <cellStyle name="Normal 2 5 6 6 2 2" xfId="44767"/>
    <cellStyle name="Normal 2 5 6 6 2 3" xfId="44768"/>
    <cellStyle name="Normal 2 5 6 6 2 4" xfId="44769"/>
    <cellStyle name="Normal 2 5 6 6 2 5" xfId="44770"/>
    <cellStyle name="Normal 2 5 6 6 3" xfId="44771"/>
    <cellStyle name="Normal 2 5 6 6 3 2" xfId="44772"/>
    <cellStyle name="Normal 2 5 6 6 3 3" xfId="44773"/>
    <cellStyle name="Normal 2 5 6 6 3 4" xfId="44774"/>
    <cellStyle name="Normal 2 5 6 6 3 5" xfId="44775"/>
    <cellStyle name="Normal 2 5 6 6 4" xfId="44776"/>
    <cellStyle name="Normal 2 5 6 6 4 2" xfId="44777"/>
    <cellStyle name="Normal 2 5 6 6 4 3" xfId="44778"/>
    <cellStyle name="Normal 2 5 6 6 4 4" xfId="44779"/>
    <cellStyle name="Normal 2 5 6 6 4 5" xfId="44780"/>
    <cellStyle name="Normal 2 5 6 6 5" xfId="44781"/>
    <cellStyle name="Normal 2 5 6 6 5 2" xfId="44782"/>
    <cellStyle name="Normal 2 5 6 6 5 3" xfId="44783"/>
    <cellStyle name="Normal 2 5 6 6 5 4" xfId="44784"/>
    <cellStyle name="Normal 2 5 6 6 5 5" xfId="44785"/>
    <cellStyle name="Normal 2 5 6 6 6" xfId="44786"/>
    <cellStyle name="Normal 2 5 6 6 6 2" xfId="44787"/>
    <cellStyle name="Normal 2 5 6 6 6 3" xfId="44788"/>
    <cellStyle name="Normal 2 5 6 6 6 4" xfId="44789"/>
    <cellStyle name="Normal 2 5 6 6 6 5" xfId="44790"/>
    <cellStyle name="Normal 2 5 6 6 7" xfId="44791"/>
    <cellStyle name="Normal 2 5 6 6 7 2" xfId="44792"/>
    <cellStyle name="Normal 2 5 6 6 7 3" xfId="44793"/>
    <cellStyle name="Normal 2 5 6 6 7 4" xfId="44794"/>
    <cellStyle name="Normal 2 5 6 6 7 5" xfId="44795"/>
    <cellStyle name="Normal 2 5 6 6 8" xfId="44796"/>
    <cellStyle name="Normal 2 5 6 6 8 2" xfId="44797"/>
    <cellStyle name="Normal 2 5 6 6 8 3" xfId="44798"/>
    <cellStyle name="Normal 2 5 6 6 8 4" xfId="44799"/>
    <cellStyle name="Normal 2 5 6 6 8 5" xfId="44800"/>
    <cellStyle name="Normal 2 5 6 6 9" xfId="44801"/>
    <cellStyle name="Normal 2 5 6 7" xfId="44802"/>
    <cellStyle name="Normal 2 5 6 7 10" xfId="44803"/>
    <cellStyle name="Normal 2 5 6 7 11" xfId="44804"/>
    <cellStyle name="Normal 2 5 6 7 12" xfId="44805"/>
    <cellStyle name="Normal 2 5 6 7 13" xfId="44806"/>
    <cellStyle name="Normal 2 5 6 7 14" xfId="44807"/>
    <cellStyle name="Normal 2 5 6 7 2" xfId="44808"/>
    <cellStyle name="Normal 2 5 6 7 2 2" xfId="44809"/>
    <cellStyle name="Normal 2 5 6 7 2 3" xfId="44810"/>
    <cellStyle name="Normal 2 5 6 7 2 4" xfId="44811"/>
    <cellStyle name="Normal 2 5 6 7 2 5" xfId="44812"/>
    <cellStyle name="Normal 2 5 6 7 3" xfId="44813"/>
    <cellStyle name="Normal 2 5 6 7 3 2" xfId="44814"/>
    <cellStyle name="Normal 2 5 6 7 3 3" xfId="44815"/>
    <cellStyle name="Normal 2 5 6 7 3 4" xfId="44816"/>
    <cellStyle name="Normal 2 5 6 7 3 5" xfId="44817"/>
    <cellStyle name="Normal 2 5 6 7 4" xfId="44818"/>
    <cellStyle name="Normal 2 5 6 7 4 2" xfId="44819"/>
    <cellStyle name="Normal 2 5 6 7 4 3" xfId="44820"/>
    <cellStyle name="Normal 2 5 6 7 4 4" xfId="44821"/>
    <cellStyle name="Normal 2 5 6 7 4 5" xfId="44822"/>
    <cellStyle name="Normal 2 5 6 7 5" xfId="44823"/>
    <cellStyle name="Normal 2 5 6 7 5 2" xfId="44824"/>
    <cellStyle name="Normal 2 5 6 7 5 3" xfId="44825"/>
    <cellStyle name="Normal 2 5 6 7 5 4" xfId="44826"/>
    <cellStyle name="Normal 2 5 6 7 5 5" xfId="44827"/>
    <cellStyle name="Normal 2 5 6 7 6" xfId="44828"/>
    <cellStyle name="Normal 2 5 6 7 6 2" xfId="44829"/>
    <cellStyle name="Normal 2 5 6 7 6 3" xfId="44830"/>
    <cellStyle name="Normal 2 5 6 7 6 4" xfId="44831"/>
    <cellStyle name="Normal 2 5 6 7 6 5" xfId="44832"/>
    <cellStyle name="Normal 2 5 6 7 7" xfId="44833"/>
    <cellStyle name="Normal 2 5 6 7 7 2" xfId="44834"/>
    <cellStyle name="Normal 2 5 6 7 7 3" xfId="44835"/>
    <cellStyle name="Normal 2 5 6 7 7 4" xfId="44836"/>
    <cellStyle name="Normal 2 5 6 7 7 5" xfId="44837"/>
    <cellStyle name="Normal 2 5 6 7 8" xfId="44838"/>
    <cellStyle name="Normal 2 5 6 7 8 2" xfId="44839"/>
    <cellStyle name="Normal 2 5 6 7 8 3" xfId="44840"/>
    <cellStyle name="Normal 2 5 6 7 8 4" xfId="44841"/>
    <cellStyle name="Normal 2 5 6 7 8 5" xfId="44842"/>
    <cellStyle name="Normal 2 5 6 7 9" xfId="44843"/>
    <cellStyle name="Normal 2 5 6 8" xfId="44844"/>
    <cellStyle name="Normal 2 5 6 8 10" xfId="44845"/>
    <cellStyle name="Normal 2 5 6 8 11" xfId="44846"/>
    <cellStyle name="Normal 2 5 6 8 12" xfId="44847"/>
    <cellStyle name="Normal 2 5 6 8 13" xfId="44848"/>
    <cellStyle name="Normal 2 5 6 8 14" xfId="44849"/>
    <cellStyle name="Normal 2 5 6 8 2" xfId="44850"/>
    <cellStyle name="Normal 2 5 6 8 2 2" xfId="44851"/>
    <cellStyle name="Normal 2 5 6 8 2 3" xfId="44852"/>
    <cellStyle name="Normal 2 5 6 8 2 4" xfId="44853"/>
    <cellStyle name="Normal 2 5 6 8 2 5" xfId="44854"/>
    <cellStyle name="Normal 2 5 6 8 3" xfId="44855"/>
    <cellStyle name="Normal 2 5 6 8 3 2" xfId="44856"/>
    <cellStyle name="Normal 2 5 6 8 3 3" xfId="44857"/>
    <cellStyle name="Normal 2 5 6 8 3 4" xfId="44858"/>
    <cellStyle name="Normal 2 5 6 8 3 5" xfId="44859"/>
    <cellStyle name="Normal 2 5 6 8 4" xfId="44860"/>
    <cellStyle name="Normal 2 5 6 8 4 2" xfId="44861"/>
    <cellStyle name="Normal 2 5 6 8 4 3" xfId="44862"/>
    <cellStyle name="Normal 2 5 6 8 4 4" xfId="44863"/>
    <cellStyle name="Normal 2 5 6 8 4 5" xfId="44864"/>
    <cellStyle name="Normal 2 5 6 8 5" xfId="44865"/>
    <cellStyle name="Normal 2 5 6 8 5 2" xfId="44866"/>
    <cellStyle name="Normal 2 5 6 8 5 3" xfId="44867"/>
    <cellStyle name="Normal 2 5 6 8 5 4" xfId="44868"/>
    <cellStyle name="Normal 2 5 6 8 5 5" xfId="44869"/>
    <cellStyle name="Normal 2 5 6 8 6" xfId="44870"/>
    <cellStyle name="Normal 2 5 6 8 6 2" xfId="44871"/>
    <cellStyle name="Normal 2 5 6 8 6 3" xfId="44872"/>
    <cellStyle name="Normal 2 5 6 8 6 4" xfId="44873"/>
    <cellStyle name="Normal 2 5 6 8 6 5" xfId="44874"/>
    <cellStyle name="Normal 2 5 6 8 7" xfId="44875"/>
    <cellStyle name="Normal 2 5 6 8 7 2" xfId="44876"/>
    <cellStyle name="Normal 2 5 6 8 7 3" xfId="44877"/>
    <cellStyle name="Normal 2 5 6 8 7 4" xfId="44878"/>
    <cellStyle name="Normal 2 5 6 8 7 5" xfId="44879"/>
    <cellStyle name="Normal 2 5 6 8 8" xfId="44880"/>
    <cellStyle name="Normal 2 5 6 8 8 2" xfId="44881"/>
    <cellStyle name="Normal 2 5 6 8 8 3" xfId="44882"/>
    <cellStyle name="Normal 2 5 6 8 8 4" xfId="44883"/>
    <cellStyle name="Normal 2 5 6 8 8 5" xfId="44884"/>
    <cellStyle name="Normal 2 5 6 8 9" xfId="44885"/>
    <cellStyle name="Normal 2 5 6 9" xfId="44886"/>
    <cellStyle name="Normal 2 5 6 9 10" xfId="44887"/>
    <cellStyle name="Normal 2 5 6 9 11" xfId="44888"/>
    <cellStyle name="Normal 2 5 6 9 12" xfId="44889"/>
    <cellStyle name="Normal 2 5 6 9 13" xfId="44890"/>
    <cellStyle name="Normal 2 5 6 9 14" xfId="44891"/>
    <cellStyle name="Normal 2 5 6 9 2" xfId="44892"/>
    <cellStyle name="Normal 2 5 6 9 2 2" xfId="44893"/>
    <cellStyle name="Normal 2 5 6 9 2 3" xfId="44894"/>
    <cellStyle name="Normal 2 5 6 9 2 4" xfId="44895"/>
    <cellStyle name="Normal 2 5 6 9 2 5" xfId="44896"/>
    <cellStyle name="Normal 2 5 6 9 3" xfId="44897"/>
    <cellStyle name="Normal 2 5 6 9 3 2" xfId="44898"/>
    <cellStyle name="Normal 2 5 6 9 3 3" xfId="44899"/>
    <cellStyle name="Normal 2 5 6 9 3 4" xfId="44900"/>
    <cellStyle name="Normal 2 5 6 9 3 5" xfId="44901"/>
    <cellStyle name="Normal 2 5 6 9 4" xfId="44902"/>
    <cellStyle name="Normal 2 5 6 9 4 2" xfId="44903"/>
    <cellStyle name="Normal 2 5 6 9 4 3" xfId="44904"/>
    <cellStyle name="Normal 2 5 6 9 4 4" xfId="44905"/>
    <cellStyle name="Normal 2 5 6 9 4 5" xfId="44906"/>
    <cellStyle name="Normal 2 5 6 9 5" xfId="44907"/>
    <cellStyle name="Normal 2 5 6 9 5 2" xfId="44908"/>
    <cellStyle name="Normal 2 5 6 9 5 3" xfId="44909"/>
    <cellStyle name="Normal 2 5 6 9 5 4" xfId="44910"/>
    <cellStyle name="Normal 2 5 6 9 5 5" xfId="44911"/>
    <cellStyle name="Normal 2 5 6 9 6" xfId="44912"/>
    <cellStyle name="Normal 2 5 6 9 6 2" xfId="44913"/>
    <cellStyle name="Normal 2 5 6 9 6 3" xfId="44914"/>
    <cellStyle name="Normal 2 5 6 9 6 4" xfId="44915"/>
    <cellStyle name="Normal 2 5 6 9 6 5" xfId="44916"/>
    <cellStyle name="Normal 2 5 6 9 7" xfId="44917"/>
    <cellStyle name="Normal 2 5 6 9 7 2" xfId="44918"/>
    <cellStyle name="Normal 2 5 6 9 7 3" xfId="44919"/>
    <cellStyle name="Normal 2 5 6 9 7 4" xfId="44920"/>
    <cellStyle name="Normal 2 5 6 9 7 5" xfId="44921"/>
    <cellStyle name="Normal 2 5 6 9 8" xfId="44922"/>
    <cellStyle name="Normal 2 5 6 9 8 2" xfId="44923"/>
    <cellStyle name="Normal 2 5 6 9 8 3" xfId="44924"/>
    <cellStyle name="Normal 2 5 6 9 8 4" xfId="44925"/>
    <cellStyle name="Normal 2 5 6 9 8 5" xfId="44926"/>
    <cellStyle name="Normal 2 5 6 9 9" xfId="44927"/>
    <cellStyle name="Normal 2 5 7" xfId="44928"/>
    <cellStyle name="Normal 2 5 7 10" xfId="44929"/>
    <cellStyle name="Normal 2 5 7 10 10" xfId="44930"/>
    <cellStyle name="Normal 2 5 7 10 11" xfId="44931"/>
    <cellStyle name="Normal 2 5 7 10 12" xfId="44932"/>
    <cellStyle name="Normal 2 5 7 10 13" xfId="44933"/>
    <cellStyle name="Normal 2 5 7 10 14" xfId="44934"/>
    <cellStyle name="Normal 2 5 7 10 2" xfId="44935"/>
    <cellStyle name="Normal 2 5 7 10 2 2" xfId="44936"/>
    <cellStyle name="Normal 2 5 7 10 2 3" xfId="44937"/>
    <cellStyle name="Normal 2 5 7 10 2 4" xfId="44938"/>
    <cellStyle name="Normal 2 5 7 10 2 5" xfId="44939"/>
    <cellStyle name="Normal 2 5 7 10 3" xfId="44940"/>
    <cellStyle name="Normal 2 5 7 10 3 2" xfId="44941"/>
    <cellStyle name="Normal 2 5 7 10 3 3" xfId="44942"/>
    <cellStyle name="Normal 2 5 7 10 3 4" xfId="44943"/>
    <cellStyle name="Normal 2 5 7 10 3 5" xfId="44944"/>
    <cellStyle name="Normal 2 5 7 10 4" xfId="44945"/>
    <cellStyle name="Normal 2 5 7 10 4 2" xfId="44946"/>
    <cellStyle name="Normal 2 5 7 10 4 3" xfId="44947"/>
    <cellStyle name="Normal 2 5 7 10 4 4" xfId="44948"/>
    <cellStyle name="Normal 2 5 7 10 4 5" xfId="44949"/>
    <cellStyle name="Normal 2 5 7 10 5" xfId="44950"/>
    <cellStyle name="Normal 2 5 7 10 5 2" xfId="44951"/>
    <cellStyle name="Normal 2 5 7 10 5 3" xfId="44952"/>
    <cellStyle name="Normal 2 5 7 10 5 4" xfId="44953"/>
    <cellStyle name="Normal 2 5 7 10 5 5" xfId="44954"/>
    <cellStyle name="Normal 2 5 7 10 6" xfId="44955"/>
    <cellStyle name="Normal 2 5 7 10 6 2" xfId="44956"/>
    <cellStyle name="Normal 2 5 7 10 6 3" xfId="44957"/>
    <cellStyle name="Normal 2 5 7 10 6 4" xfId="44958"/>
    <cellStyle name="Normal 2 5 7 10 6 5" xfId="44959"/>
    <cellStyle name="Normal 2 5 7 10 7" xfId="44960"/>
    <cellStyle name="Normal 2 5 7 10 7 2" xfId="44961"/>
    <cellStyle name="Normal 2 5 7 10 7 3" xfId="44962"/>
    <cellStyle name="Normal 2 5 7 10 7 4" xfId="44963"/>
    <cellStyle name="Normal 2 5 7 10 7 5" xfId="44964"/>
    <cellStyle name="Normal 2 5 7 10 8" xfId="44965"/>
    <cellStyle name="Normal 2 5 7 10 8 2" xfId="44966"/>
    <cellStyle name="Normal 2 5 7 10 8 3" xfId="44967"/>
    <cellStyle name="Normal 2 5 7 10 8 4" xfId="44968"/>
    <cellStyle name="Normal 2 5 7 10 8 5" xfId="44969"/>
    <cellStyle name="Normal 2 5 7 10 9" xfId="44970"/>
    <cellStyle name="Normal 2 5 7 11" xfId="44971"/>
    <cellStyle name="Normal 2 5 7 11 10" xfId="44972"/>
    <cellStyle name="Normal 2 5 7 11 11" xfId="44973"/>
    <cellStyle name="Normal 2 5 7 11 12" xfId="44974"/>
    <cellStyle name="Normal 2 5 7 11 13" xfId="44975"/>
    <cellStyle name="Normal 2 5 7 11 14" xfId="44976"/>
    <cellStyle name="Normal 2 5 7 11 2" xfId="44977"/>
    <cellStyle name="Normal 2 5 7 11 2 2" xfId="44978"/>
    <cellStyle name="Normal 2 5 7 11 2 3" xfId="44979"/>
    <cellStyle name="Normal 2 5 7 11 2 4" xfId="44980"/>
    <cellStyle name="Normal 2 5 7 11 2 5" xfId="44981"/>
    <cellStyle name="Normal 2 5 7 11 3" xfId="44982"/>
    <cellStyle name="Normal 2 5 7 11 3 2" xfId="44983"/>
    <cellStyle name="Normal 2 5 7 11 3 3" xfId="44984"/>
    <cellStyle name="Normal 2 5 7 11 3 4" xfId="44985"/>
    <cellStyle name="Normal 2 5 7 11 3 5" xfId="44986"/>
    <cellStyle name="Normal 2 5 7 11 4" xfId="44987"/>
    <cellStyle name="Normal 2 5 7 11 4 2" xfId="44988"/>
    <cellStyle name="Normal 2 5 7 11 4 3" xfId="44989"/>
    <cellStyle name="Normal 2 5 7 11 4 4" xfId="44990"/>
    <cellStyle name="Normal 2 5 7 11 4 5" xfId="44991"/>
    <cellStyle name="Normal 2 5 7 11 5" xfId="44992"/>
    <cellStyle name="Normal 2 5 7 11 5 2" xfId="44993"/>
    <cellStyle name="Normal 2 5 7 11 5 3" xfId="44994"/>
    <cellStyle name="Normal 2 5 7 11 5 4" xfId="44995"/>
    <cellStyle name="Normal 2 5 7 11 5 5" xfId="44996"/>
    <cellStyle name="Normal 2 5 7 11 6" xfId="44997"/>
    <cellStyle name="Normal 2 5 7 11 6 2" xfId="44998"/>
    <cellStyle name="Normal 2 5 7 11 6 3" xfId="44999"/>
    <cellStyle name="Normal 2 5 7 11 6 4" xfId="45000"/>
    <cellStyle name="Normal 2 5 7 11 6 5" xfId="45001"/>
    <cellStyle name="Normal 2 5 7 11 7" xfId="45002"/>
    <cellStyle name="Normal 2 5 7 11 7 2" xfId="45003"/>
    <cellStyle name="Normal 2 5 7 11 7 3" xfId="45004"/>
    <cellStyle name="Normal 2 5 7 11 7 4" xfId="45005"/>
    <cellStyle name="Normal 2 5 7 11 7 5" xfId="45006"/>
    <cellStyle name="Normal 2 5 7 11 8" xfId="45007"/>
    <cellStyle name="Normal 2 5 7 11 8 2" xfId="45008"/>
    <cellStyle name="Normal 2 5 7 11 8 3" xfId="45009"/>
    <cellStyle name="Normal 2 5 7 11 8 4" xfId="45010"/>
    <cellStyle name="Normal 2 5 7 11 8 5" xfId="45011"/>
    <cellStyle name="Normal 2 5 7 11 9" xfId="45012"/>
    <cellStyle name="Normal 2 5 7 12" xfId="45013"/>
    <cellStyle name="Normal 2 5 7 12 10" xfId="45014"/>
    <cellStyle name="Normal 2 5 7 12 11" xfId="45015"/>
    <cellStyle name="Normal 2 5 7 12 12" xfId="45016"/>
    <cellStyle name="Normal 2 5 7 12 13" xfId="45017"/>
    <cellStyle name="Normal 2 5 7 12 14" xfId="45018"/>
    <cellStyle name="Normal 2 5 7 12 2" xfId="45019"/>
    <cellStyle name="Normal 2 5 7 12 2 2" xfId="45020"/>
    <cellStyle name="Normal 2 5 7 12 2 3" xfId="45021"/>
    <cellStyle name="Normal 2 5 7 12 2 4" xfId="45022"/>
    <cellStyle name="Normal 2 5 7 12 2 5" xfId="45023"/>
    <cellStyle name="Normal 2 5 7 12 3" xfId="45024"/>
    <cellStyle name="Normal 2 5 7 12 3 2" xfId="45025"/>
    <cellStyle name="Normal 2 5 7 12 3 3" xfId="45026"/>
    <cellStyle name="Normal 2 5 7 12 3 4" xfId="45027"/>
    <cellStyle name="Normal 2 5 7 12 3 5" xfId="45028"/>
    <cellStyle name="Normal 2 5 7 12 4" xfId="45029"/>
    <cellStyle name="Normal 2 5 7 12 4 2" xfId="45030"/>
    <cellStyle name="Normal 2 5 7 12 4 3" xfId="45031"/>
    <cellStyle name="Normal 2 5 7 12 4 4" xfId="45032"/>
    <cellStyle name="Normal 2 5 7 12 4 5" xfId="45033"/>
    <cellStyle name="Normal 2 5 7 12 5" xfId="45034"/>
    <cellStyle name="Normal 2 5 7 12 5 2" xfId="45035"/>
    <cellStyle name="Normal 2 5 7 12 5 3" xfId="45036"/>
    <cellStyle name="Normal 2 5 7 12 5 4" xfId="45037"/>
    <cellStyle name="Normal 2 5 7 12 5 5" xfId="45038"/>
    <cellStyle name="Normal 2 5 7 12 6" xfId="45039"/>
    <cellStyle name="Normal 2 5 7 12 6 2" xfId="45040"/>
    <cellStyle name="Normal 2 5 7 12 6 3" xfId="45041"/>
    <cellStyle name="Normal 2 5 7 12 6 4" xfId="45042"/>
    <cellStyle name="Normal 2 5 7 12 6 5" xfId="45043"/>
    <cellStyle name="Normal 2 5 7 12 7" xfId="45044"/>
    <cellStyle name="Normal 2 5 7 12 7 2" xfId="45045"/>
    <cellStyle name="Normal 2 5 7 12 7 3" xfId="45046"/>
    <cellStyle name="Normal 2 5 7 12 7 4" xfId="45047"/>
    <cellStyle name="Normal 2 5 7 12 7 5" xfId="45048"/>
    <cellStyle name="Normal 2 5 7 12 8" xfId="45049"/>
    <cellStyle name="Normal 2 5 7 12 8 2" xfId="45050"/>
    <cellStyle name="Normal 2 5 7 12 8 3" xfId="45051"/>
    <cellStyle name="Normal 2 5 7 12 8 4" xfId="45052"/>
    <cellStyle name="Normal 2 5 7 12 8 5" xfId="45053"/>
    <cellStyle name="Normal 2 5 7 12 9" xfId="45054"/>
    <cellStyle name="Normal 2 5 7 13" xfId="45055"/>
    <cellStyle name="Normal 2 5 7 13 10" xfId="45056"/>
    <cellStyle name="Normal 2 5 7 13 11" xfId="45057"/>
    <cellStyle name="Normal 2 5 7 13 12" xfId="45058"/>
    <cellStyle name="Normal 2 5 7 13 13" xfId="45059"/>
    <cellStyle name="Normal 2 5 7 13 14" xfId="45060"/>
    <cellStyle name="Normal 2 5 7 13 2" xfId="45061"/>
    <cellStyle name="Normal 2 5 7 13 2 2" xfId="45062"/>
    <cellStyle name="Normal 2 5 7 13 2 3" xfId="45063"/>
    <cellStyle name="Normal 2 5 7 13 2 4" xfId="45064"/>
    <cellStyle name="Normal 2 5 7 13 2 5" xfId="45065"/>
    <cellStyle name="Normal 2 5 7 13 3" xfId="45066"/>
    <cellStyle name="Normal 2 5 7 13 3 2" xfId="45067"/>
    <cellStyle name="Normal 2 5 7 13 3 3" xfId="45068"/>
    <cellStyle name="Normal 2 5 7 13 3 4" xfId="45069"/>
    <cellStyle name="Normal 2 5 7 13 3 5" xfId="45070"/>
    <cellStyle name="Normal 2 5 7 13 4" xfId="45071"/>
    <cellStyle name="Normal 2 5 7 13 4 2" xfId="45072"/>
    <cellStyle name="Normal 2 5 7 13 4 3" xfId="45073"/>
    <cellStyle name="Normal 2 5 7 13 4 4" xfId="45074"/>
    <cellStyle name="Normal 2 5 7 13 4 5" xfId="45075"/>
    <cellStyle name="Normal 2 5 7 13 5" xfId="45076"/>
    <cellStyle name="Normal 2 5 7 13 5 2" xfId="45077"/>
    <cellStyle name="Normal 2 5 7 13 5 3" xfId="45078"/>
    <cellStyle name="Normal 2 5 7 13 5 4" xfId="45079"/>
    <cellStyle name="Normal 2 5 7 13 5 5" xfId="45080"/>
    <cellStyle name="Normal 2 5 7 13 6" xfId="45081"/>
    <cellStyle name="Normal 2 5 7 13 6 2" xfId="45082"/>
    <cellStyle name="Normal 2 5 7 13 6 3" xfId="45083"/>
    <cellStyle name="Normal 2 5 7 13 6 4" xfId="45084"/>
    <cellStyle name="Normal 2 5 7 13 6 5" xfId="45085"/>
    <cellStyle name="Normal 2 5 7 13 7" xfId="45086"/>
    <cellStyle name="Normal 2 5 7 13 7 2" xfId="45087"/>
    <cellStyle name="Normal 2 5 7 13 7 3" xfId="45088"/>
    <cellStyle name="Normal 2 5 7 13 7 4" xfId="45089"/>
    <cellStyle name="Normal 2 5 7 13 7 5" xfId="45090"/>
    <cellStyle name="Normal 2 5 7 13 8" xfId="45091"/>
    <cellStyle name="Normal 2 5 7 13 8 2" xfId="45092"/>
    <cellStyle name="Normal 2 5 7 13 8 3" xfId="45093"/>
    <cellStyle name="Normal 2 5 7 13 8 4" xfId="45094"/>
    <cellStyle name="Normal 2 5 7 13 8 5" xfId="45095"/>
    <cellStyle name="Normal 2 5 7 13 9" xfId="45096"/>
    <cellStyle name="Normal 2 5 7 14" xfId="45097"/>
    <cellStyle name="Normal 2 5 7 14 10" xfId="45098"/>
    <cellStyle name="Normal 2 5 7 14 11" xfId="45099"/>
    <cellStyle name="Normal 2 5 7 14 12" xfId="45100"/>
    <cellStyle name="Normal 2 5 7 14 13" xfId="45101"/>
    <cellStyle name="Normal 2 5 7 14 14" xfId="45102"/>
    <cellStyle name="Normal 2 5 7 14 2" xfId="45103"/>
    <cellStyle name="Normal 2 5 7 14 2 2" xfId="45104"/>
    <cellStyle name="Normal 2 5 7 14 2 3" xfId="45105"/>
    <cellStyle name="Normal 2 5 7 14 2 4" xfId="45106"/>
    <cellStyle name="Normal 2 5 7 14 2 5" xfId="45107"/>
    <cellStyle name="Normal 2 5 7 14 3" xfId="45108"/>
    <cellStyle name="Normal 2 5 7 14 3 2" xfId="45109"/>
    <cellStyle name="Normal 2 5 7 14 3 3" xfId="45110"/>
    <cellStyle name="Normal 2 5 7 14 3 4" xfId="45111"/>
    <cellStyle name="Normal 2 5 7 14 3 5" xfId="45112"/>
    <cellStyle name="Normal 2 5 7 14 4" xfId="45113"/>
    <cellStyle name="Normal 2 5 7 14 4 2" xfId="45114"/>
    <cellStyle name="Normal 2 5 7 14 4 3" xfId="45115"/>
    <cellStyle name="Normal 2 5 7 14 4 4" xfId="45116"/>
    <cellStyle name="Normal 2 5 7 14 4 5" xfId="45117"/>
    <cellStyle name="Normal 2 5 7 14 5" xfId="45118"/>
    <cellStyle name="Normal 2 5 7 14 5 2" xfId="45119"/>
    <cellStyle name="Normal 2 5 7 14 5 3" xfId="45120"/>
    <cellStyle name="Normal 2 5 7 14 5 4" xfId="45121"/>
    <cellStyle name="Normal 2 5 7 14 5 5" xfId="45122"/>
    <cellStyle name="Normal 2 5 7 14 6" xfId="45123"/>
    <cellStyle name="Normal 2 5 7 14 6 2" xfId="45124"/>
    <cellStyle name="Normal 2 5 7 14 6 3" xfId="45125"/>
    <cellStyle name="Normal 2 5 7 14 6 4" xfId="45126"/>
    <cellStyle name="Normal 2 5 7 14 6 5" xfId="45127"/>
    <cellStyle name="Normal 2 5 7 14 7" xfId="45128"/>
    <cellStyle name="Normal 2 5 7 14 7 2" xfId="45129"/>
    <cellStyle name="Normal 2 5 7 14 7 3" xfId="45130"/>
    <cellStyle name="Normal 2 5 7 14 7 4" xfId="45131"/>
    <cellStyle name="Normal 2 5 7 14 7 5" xfId="45132"/>
    <cellStyle name="Normal 2 5 7 14 8" xfId="45133"/>
    <cellStyle name="Normal 2 5 7 14 8 2" xfId="45134"/>
    <cellStyle name="Normal 2 5 7 14 8 3" xfId="45135"/>
    <cellStyle name="Normal 2 5 7 14 8 4" xfId="45136"/>
    <cellStyle name="Normal 2 5 7 14 8 5" xfId="45137"/>
    <cellStyle name="Normal 2 5 7 14 9" xfId="45138"/>
    <cellStyle name="Normal 2 5 7 15" xfId="45139"/>
    <cellStyle name="Normal 2 5 7 15 10" xfId="45140"/>
    <cellStyle name="Normal 2 5 7 15 11" xfId="45141"/>
    <cellStyle name="Normal 2 5 7 15 12" xfId="45142"/>
    <cellStyle name="Normal 2 5 7 15 13" xfId="45143"/>
    <cellStyle name="Normal 2 5 7 15 14" xfId="45144"/>
    <cellStyle name="Normal 2 5 7 15 2" xfId="45145"/>
    <cellStyle name="Normal 2 5 7 15 2 2" xfId="45146"/>
    <cellStyle name="Normal 2 5 7 15 2 3" xfId="45147"/>
    <cellStyle name="Normal 2 5 7 15 2 4" xfId="45148"/>
    <cellStyle name="Normal 2 5 7 15 2 5" xfId="45149"/>
    <cellStyle name="Normal 2 5 7 15 3" xfId="45150"/>
    <cellStyle name="Normal 2 5 7 15 3 2" xfId="45151"/>
    <cellStyle name="Normal 2 5 7 15 3 3" xfId="45152"/>
    <cellStyle name="Normal 2 5 7 15 3 4" xfId="45153"/>
    <cellStyle name="Normal 2 5 7 15 3 5" xfId="45154"/>
    <cellStyle name="Normal 2 5 7 15 4" xfId="45155"/>
    <cellStyle name="Normal 2 5 7 15 4 2" xfId="45156"/>
    <cellStyle name="Normal 2 5 7 15 4 3" xfId="45157"/>
    <cellStyle name="Normal 2 5 7 15 4 4" xfId="45158"/>
    <cellStyle name="Normal 2 5 7 15 4 5" xfId="45159"/>
    <cellStyle name="Normal 2 5 7 15 5" xfId="45160"/>
    <cellStyle name="Normal 2 5 7 15 5 2" xfId="45161"/>
    <cellStyle name="Normal 2 5 7 15 5 3" xfId="45162"/>
    <cellStyle name="Normal 2 5 7 15 5 4" xfId="45163"/>
    <cellStyle name="Normal 2 5 7 15 5 5" xfId="45164"/>
    <cellStyle name="Normal 2 5 7 15 6" xfId="45165"/>
    <cellStyle name="Normal 2 5 7 15 6 2" xfId="45166"/>
    <cellStyle name="Normal 2 5 7 15 6 3" xfId="45167"/>
    <cellStyle name="Normal 2 5 7 15 6 4" xfId="45168"/>
    <cellStyle name="Normal 2 5 7 15 6 5" xfId="45169"/>
    <cellStyle name="Normal 2 5 7 15 7" xfId="45170"/>
    <cellStyle name="Normal 2 5 7 15 7 2" xfId="45171"/>
    <cellStyle name="Normal 2 5 7 15 7 3" xfId="45172"/>
    <cellStyle name="Normal 2 5 7 15 7 4" xfId="45173"/>
    <cellStyle name="Normal 2 5 7 15 7 5" xfId="45174"/>
    <cellStyle name="Normal 2 5 7 15 8" xfId="45175"/>
    <cellStyle name="Normal 2 5 7 15 8 2" xfId="45176"/>
    <cellStyle name="Normal 2 5 7 15 8 3" xfId="45177"/>
    <cellStyle name="Normal 2 5 7 15 8 4" xfId="45178"/>
    <cellStyle name="Normal 2 5 7 15 8 5" xfId="45179"/>
    <cellStyle name="Normal 2 5 7 15 9" xfId="45180"/>
    <cellStyle name="Normal 2 5 7 16" xfId="45181"/>
    <cellStyle name="Normal 2 5 7 16 10" xfId="45182"/>
    <cellStyle name="Normal 2 5 7 16 11" xfId="45183"/>
    <cellStyle name="Normal 2 5 7 16 12" xfId="45184"/>
    <cellStyle name="Normal 2 5 7 16 13" xfId="45185"/>
    <cellStyle name="Normal 2 5 7 16 14" xfId="45186"/>
    <cellStyle name="Normal 2 5 7 16 2" xfId="45187"/>
    <cellStyle name="Normal 2 5 7 16 2 2" xfId="45188"/>
    <cellStyle name="Normal 2 5 7 16 2 3" xfId="45189"/>
    <cellStyle name="Normal 2 5 7 16 2 4" xfId="45190"/>
    <cellStyle name="Normal 2 5 7 16 2 5" xfId="45191"/>
    <cellStyle name="Normal 2 5 7 16 3" xfId="45192"/>
    <cellStyle name="Normal 2 5 7 16 3 2" xfId="45193"/>
    <cellStyle name="Normal 2 5 7 16 3 3" xfId="45194"/>
    <cellStyle name="Normal 2 5 7 16 3 4" xfId="45195"/>
    <cellStyle name="Normal 2 5 7 16 3 5" xfId="45196"/>
    <cellStyle name="Normal 2 5 7 16 4" xfId="45197"/>
    <cellStyle name="Normal 2 5 7 16 4 2" xfId="45198"/>
    <cellStyle name="Normal 2 5 7 16 4 3" xfId="45199"/>
    <cellStyle name="Normal 2 5 7 16 4 4" xfId="45200"/>
    <cellStyle name="Normal 2 5 7 16 4 5" xfId="45201"/>
    <cellStyle name="Normal 2 5 7 16 5" xfId="45202"/>
    <cellStyle name="Normal 2 5 7 16 5 2" xfId="45203"/>
    <cellStyle name="Normal 2 5 7 16 5 3" xfId="45204"/>
    <cellStyle name="Normal 2 5 7 16 5 4" xfId="45205"/>
    <cellStyle name="Normal 2 5 7 16 5 5" xfId="45206"/>
    <cellStyle name="Normal 2 5 7 16 6" xfId="45207"/>
    <cellStyle name="Normal 2 5 7 16 6 2" xfId="45208"/>
    <cellStyle name="Normal 2 5 7 16 6 3" xfId="45209"/>
    <cellStyle name="Normal 2 5 7 16 6 4" xfId="45210"/>
    <cellStyle name="Normal 2 5 7 16 6 5" xfId="45211"/>
    <cellStyle name="Normal 2 5 7 16 7" xfId="45212"/>
    <cellStyle name="Normal 2 5 7 16 7 2" xfId="45213"/>
    <cellStyle name="Normal 2 5 7 16 7 3" xfId="45214"/>
    <cellStyle name="Normal 2 5 7 16 7 4" xfId="45215"/>
    <cellStyle name="Normal 2 5 7 16 7 5" xfId="45216"/>
    <cellStyle name="Normal 2 5 7 16 8" xfId="45217"/>
    <cellStyle name="Normal 2 5 7 16 8 2" xfId="45218"/>
    <cellStyle name="Normal 2 5 7 16 8 3" xfId="45219"/>
    <cellStyle name="Normal 2 5 7 16 8 4" xfId="45220"/>
    <cellStyle name="Normal 2 5 7 16 8 5" xfId="45221"/>
    <cellStyle name="Normal 2 5 7 16 9" xfId="45222"/>
    <cellStyle name="Normal 2 5 7 17" xfId="45223"/>
    <cellStyle name="Normal 2 5 7 17 2" xfId="45224"/>
    <cellStyle name="Normal 2 5 7 17 3" xfId="45225"/>
    <cellStyle name="Normal 2 5 7 17 4" xfId="45226"/>
    <cellStyle name="Normal 2 5 7 17 5" xfId="45227"/>
    <cellStyle name="Normal 2 5 7 18" xfId="45228"/>
    <cellStyle name="Normal 2 5 7 18 2" xfId="45229"/>
    <cellStyle name="Normal 2 5 7 18 3" xfId="45230"/>
    <cellStyle name="Normal 2 5 7 18 4" xfId="45231"/>
    <cellStyle name="Normal 2 5 7 18 5" xfId="45232"/>
    <cellStyle name="Normal 2 5 7 19" xfId="45233"/>
    <cellStyle name="Normal 2 5 7 19 2" xfId="45234"/>
    <cellStyle name="Normal 2 5 7 19 3" xfId="45235"/>
    <cellStyle name="Normal 2 5 7 19 4" xfId="45236"/>
    <cellStyle name="Normal 2 5 7 19 5" xfId="45237"/>
    <cellStyle name="Normal 2 5 7 2" xfId="45238"/>
    <cellStyle name="Normal 2 5 7 2 10" xfId="45239"/>
    <cellStyle name="Normal 2 5 7 2 11" xfId="45240"/>
    <cellStyle name="Normal 2 5 7 2 12" xfId="45241"/>
    <cellStyle name="Normal 2 5 7 2 13" xfId="45242"/>
    <cellStyle name="Normal 2 5 7 2 14" xfId="45243"/>
    <cellStyle name="Normal 2 5 7 2 2" xfId="45244"/>
    <cellStyle name="Normal 2 5 7 2 2 2" xfId="45245"/>
    <cellStyle name="Normal 2 5 7 2 2 3" xfId="45246"/>
    <cellStyle name="Normal 2 5 7 2 2 4" xfId="45247"/>
    <cellStyle name="Normal 2 5 7 2 2 5" xfId="45248"/>
    <cellStyle name="Normal 2 5 7 2 3" xfId="45249"/>
    <cellStyle name="Normal 2 5 7 2 3 2" xfId="45250"/>
    <cellStyle name="Normal 2 5 7 2 3 3" xfId="45251"/>
    <cellStyle name="Normal 2 5 7 2 3 4" xfId="45252"/>
    <cellStyle name="Normal 2 5 7 2 3 5" xfId="45253"/>
    <cellStyle name="Normal 2 5 7 2 4" xfId="45254"/>
    <cellStyle name="Normal 2 5 7 2 4 2" xfId="45255"/>
    <cellStyle name="Normal 2 5 7 2 4 3" xfId="45256"/>
    <cellStyle name="Normal 2 5 7 2 4 4" xfId="45257"/>
    <cellStyle name="Normal 2 5 7 2 4 5" xfId="45258"/>
    <cellStyle name="Normal 2 5 7 2 5" xfId="45259"/>
    <cellStyle name="Normal 2 5 7 2 5 2" xfId="45260"/>
    <cellStyle name="Normal 2 5 7 2 5 3" xfId="45261"/>
    <cellStyle name="Normal 2 5 7 2 5 4" xfId="45262"/>
    <cellStyle name="Normal 2 5 7 2 5 5" xfId="45263"/>
    <cellStyle name="Normal 2 5 7 2 6" xfId="45264"/>
    <cellStyle name="Normal 2 5 7 2 6 2" xfId="45265"/>
    <cellStyle name="Normal 2 5 7 2 6 3" xfId="45266"/>
    <cellStyle name="Normal 2 5 7 2 6 4" xfId="45267"/>
    <cellStyle name="Normal 2 5 7 2 6 5" xfId="45268"/>
    <cellStyle name="Normal 2 5 7 2 7" xfId="45269"/>
    <cellStyle name="Normal 2 5 7 2 7 2" xfId="45270"/>
    <cellStyle name="Normal 2 5 7 2 7 3" xfId="45271"/>
    <cellStyle name="Normal 2 5 7 2 7 4" xfId="45272"/>
    <cellStyle name="Normal 2 5 7 2 7 5" xfId="45273"/>
    <cellStyle name="Normal 2 5 7 2 8" xfId="45274"/>
    <cellStyle name="Normal 2 5 7 2 8 2" xfId="45275"/>
    <cellStyle name="Normal 2 5 7 2 8 3" xfId="45276"/>
    <cellStyle name="Normal 2 5 7 2 8 4" xfId="45277"/>
    <cellStyle name="Normal 2 5 7 2 8 5" xfId="45278"/>
    <cellStyle name="Normal 2 5 7 2 9" xfId="45279"/>
    <cellStyle name="Normal 2 5 7 20" xfId="45280"/>
    <cellStyle name="Normal 2 5 7 20 2" xfId="45281"/>
    <cellStyle name="Normal 2 5 7 20 3" xfId="45282"/>
    <cellStyle name="Normal 2 5 7 20 4" xfId="45283"/>
    <cellStyle name="Normal 2 5 7 20 5" xfId="45284"/>
    <cellStyle name="Normal 2 5 7 21" xfId="45285"/>
    <cellStyle name="Normal 2 5 7 21 2" xfId="45286"/>
    <cellStyle name="Normal 2 5 7 21 3" xfId="45287"/>
    <cellStyle name="Normal 2 5 7 21 4" xfId="45288"/>
    <cellStyle name="Normal 2 5 7 21 5" xfId="45289"/>
    <cellStyle name="Normal 2 5 7 22" xfId="45290"/>
    <cellStyle name="Normal 2 5 7 22 2" xfId="45291"/>
    <cellStyle name="Normal 2 5 7 22 3" xfId="45292"/>
    <cellStyle name="Normal 2 5 7 22 4" xfId="45293"/>
    <cellStyle name="Normal 2 5 7 22 5" xfId="45294"/>
    <cellStyle name="Normal 2 5 7 23" xfId="45295"/>
    <cellStyle name="Normal 2 5 7 23 2" xfId="45296"/>
    <cellStyle name="Normal 2 5 7 23 3" xfId="45297"/>
    <cellStyle name="Normal 2 5 7 23 4" xfId="45298"/>
    <cellStyle name="Normal 2 5 7 23 5" xfId="45299"/>
    <cellStyle name="Normal 2 5 7 24" xfId="45300"/>
    <cellStyle name="Normal 2 5 7 25" xfId="45301"/>
    <cellStyle name="Normal 2 5 7 26" xfId="45302"/>
    <cellStyle name="Normal 2 5 7 27" xfId="45303"/>
    <cellStyle name="Normal 2 5 7 28" xfId="45304"/>
    <cellStyle name="Normal 2 5 7 29" xfId="45305"/>
    <cellStyle name="Normal 2 5 7 3" xfId="45306"/>
    <cellStyle name="Normal 2 5 7 3 10" xfId="45307"/>
    <cellStyle name="Normal 2 5 7 3 11" xfId="45308"/>
    <cellStyle name="Normal 2 5 7 3 12" xfId="45309"/>
    <cellStyle name="Normal 2 5 7 3 13" xfId="45310"/>
    <cellStyle name="Normal 2 5 7 3 14" xfId="45311"/>
    <cellStyle name="Normal 2 5 7 3 2" xfId="45312"/>
    <cellStyle name="Normal 2 5 7 3 2 2" xfId="45313"/>
    <cellStyle name="Normal 2 5 7 3 2 3" xfId="45314"/>
    <cellStyle name="Normal 2 5 7 3 2 4" xfId="45315"/>
    <cellStyle name="Normal 2 5 7 3 2 5" xfId="45316"/>
    <cellStyle name="Normal 2 5 7 3 3" xfId="45317"/>
    <cellStyle name="Normal 2 5 7 3 3 2" xfId="45318"/>
    <cellStyle name="Normal 2 5 7 3 3 3" xfId="45319"/>
    <cellStyle name="Normal 2 5 7 3 3 4" xfId="45320"/>
    <cellStyle name="Normal 2 5 7 3 3 5" xfId="45321"/>
    <cellStyle name="Normal 2 5 7 3 4" xfId="45322"/>
    <cellStyle name="Normal 2 5 7 3 4 2" xfId="45323"/>
    <cellStyle name="Normal 2 5 7 3 4 3" xfId="45324"/>
    <cellStyle name="Normal 2 5 7 3 4 4" xfId="45325"/>
    <cellStyle name="Normal 2 5 7 3 4 5" xfId="45326"/>
    <cellStyle name="Normal 2 5 7 3 5" xfId="45327"/>
    <cellStyle name="Normal 2 5 7 3 5 2" xfId="45328"/>
    <cellStyle name="Normal 2 5 7 3 5 3" xfId="45329"/>
    <cellStyle name="Normal 2 5 7 3 5 4" xfId="45330"/>
    <cellStyle name="Normal 2 5 7 3 5 5" xfId="45331"/>
    <cellStyle name="Normal 2 5 7 3 6" xfId="45332"/>
    <cellStyle name="Normal 2 5 7 3 6 2" xfId="45333"/>
    <cellStyle name="Normal 2 5 7 3 6 3" xfId="45334"/>
    <cellStyle name="Normal 2 5 7 3 6 4" xfId="45335"/>
    <cellStyle name="Normal 2 5 7 3 6 5" xfId="45336"/>
    <cellStyle name="Normal 2 5 7 3 7" xfId="45337"/>
    <cellStyle name="Normal 2 5 7 3 7 2" xfId="45338"/>
    <cellStyle name="Normal 2 5 7 3 7 3" xfId="45339"/>
    <cellStyle name="Normal 2 5 7 3 7 4" xfId="45340"/>
    <cellStyle name="Normal 2 5 7 3 7 5" xfId="45341"/>
    <cellStyle name="Normal 2 5 7 3 8" xfId="45342"/>
    <cellStyle name="Normal 2 5 7 3 8 2" xfId="45343"/>
    <cellStyle name="Normal 2 5 7 3 8 3" xfId="45344"/>
    <cellStyle name="Normal 2 5 7 3 8 4" xfId="45345"/>
    <cellStyle name="Normal 2 5 7 3 8 5" xfId="45346"/>
    <cellStyle name="Normal 2 5 7 3 9" xfId="45347"/>
    <cellStyle name="Normal 2 5 7 4" xfId="45348"/>
    <cellStyle name="Normal 2 5 7 4 10" xfId="45349"/>
    <cellStyle name="Normal 2 5 7 4 11" xfId="45350"/>
    <cellStyle name="Normal 2 5 7 4 12" xfId="45351"/>
    <cellStyle name="Normal 2 5 7 4 13" xfId="45352"/>
    <cellStyle name="Normal 2 5 7 4 14" xfId="45353"/>
    <cellStyle name="Normal 2 5 7 4 2" xfId="45354"/>
    <cellStyle name="Normal 2 5 7 4 2 2" xfId="45355"/>
    <cellStyle name="Normal 2 5 7 4 2 3" xfId="45356"/>
    <cellStyle name="Normal 2 5 7 4 2 4" xfId="45357"/>
    <cellStyle name="Normal 2 5 7 4 2 5" xfId="45358"/>
    <cellStyle name="Normal 2 5 7 4 3" xfId="45359"/>
    <cellStyle name="Normal 2 5 7 4 3 2" xfId="45360"/>
    <cellStyle name="Normal 2 5 7 4 3 3" xfId="45361"/>
    <cellStyle name="Normal 2 5 7 4 3 4" xfId="45362"/>
    <cellStyle name="Normal 2 5 7 4 3 5" xfId="45363"/>
    <cellStyle name="Normal 2 5 7 4 4" xfId="45364"/>
    <cellStyle name="Normal 2 5 7 4 4 2" xfId="45365"/>
    <cellStyle name="Normal 2 5 7 4 4 3" xfId="45366"/>
    <cellStyle name="Normal 2 5 7 4 4 4" xfId="45367"/>
    <cellStyle name="Normal 2 5 7 4 4 5" xfId="45368"/>
    <cellStyle name="Normal 2 5 7 4 5" xfId="45369"/>
    <cellStyle name="Normal 2 5 7 4 5 2" xfId="45370"/>
    <cellStyle name="Normal 2 5 7 4 5 3" xfId="45371"/>
    <cellStyle name="Normal 2 5 7 4 5 4" xfId="45372"/>
    <cellStyle name="Normal 2 5 7 4 5 5" xfId="45373"/>
    <cellStyle name="Normal 2 5 7 4 6" xfId="45374"/>
    <cellStyle name="Normal 2 5 7 4 6 2" xfId="45375"/>
    <cellStyle name="Normal 2 5 7 4 6 3" xfId="45376"/>
    <cellStyle name="Normal 2 5 7 4 6 4" xfId="45377"/>
    <cellStyle name="Normal 2 5 7 4 6 5" xfId="45378"/>
    <cellStyle name="Normal 2 5 7 4 7" xfId="45379"/>
    <cellStyle name="Normal 2 5 7 4 7 2" xfId="45380"/>
    <cellStyle name="Normal 2 5 7 4 7 3" xfId="45381"/>
    <cellStyle name="Normal 2 5 7 4 7 4" xfId="45382"/>
    <cellStyle name="Normal 2 5 7 4 7 5" xfId="45383"/>
    <cellStyle name="Normal 2 5 7 4 8" xfId="45384"/>
    <cellStyle name="Normal 2 5 7 4 8 2" xfId="45385"/>
    <cellStyle name="Normal 2 5 7 4 8 3" xfId="45386"/>
    <cellStyle name="Normal 2 5 7 4 8 4" xfId="45387"/>
    <cellStyle name="Normal 2 5 7 4 8 5" xfId="45388"/>
    <cellStyle name="Normal 2 5 7 4 9" xfId="45389"/>
    <cellStyle name="Normal 2 5 7 5" xfId="45390"/>
    <cellStyle name="Normal 2 5 7 5 10" xfId="45391"/>
    <cellStyle name="Normal 2 5 7 5 11" xfId="45392"/>
    <cellStyle name="Normal 2 5 7 5 12" xfId="45393"/>
    <cellStyle name="Normal 2 5 7 5 13" xfId="45394"/>
    <cellStyle name="Normal 2 5 7 5 14" xfId="45395"/>
    <cellStyle name="Normal 2 5 7 5 2" xfId="45396"/>
    <cellStyle name="Normal 2 5 7 5 2 2" xfId="45397"/>
    <cellStyle name="Normal 2 5 7 5 2 3" xfId="45398"/>
    <cellStyle name="Normal 2 5 7 5 2 4" xfId="45399"/>
    <cellStyle name="Normal 2 5 7 5 2 5" xfId="45400"/>
    <cellStyle name="Normal 2 5 7 5 3" xfId="45401"/>
    <cellStyle name="Normal 2 5 7 5 3 2" xfId="45402"/>
    <cellStyle name="Normal 2 5 7 5 3 3" xfId="45403"/>
    <cellStyle name="Normal 2 5 7 5 3 4" xfId="45404"/>
    <cellStyle name="Normal 2 5 7 5 3 5" xfId="45405"/>
    <cellStyle name="Normal 2 5 7 5 4" xfId="45406"/>
    <cellStyle name="Normal 2 5 7 5 4 2" xfId="45407"/>
    <cellStyle name="Normal 2 5 7 5 4 3" xfId="45408"/>
    <cellStyle name="Normal 2 5 7 5 4 4" xfId="45409"/>
    <cellStyle name="Normal 2 5 7 5 4 5" xfId="45410"/>
    <cellStyle name="Normal 2 5 7 5 5" xfId="45411"/>
    <cellStyle name="Normal 2 5 7 5 5 2" xfId="45412"/>
    <cellStyle name="Normal 2 5 7 5 5 3" xfId="45413"/>
    <cellStyle name="Normal 2 5 7 5 5 4" xfId="45414"/>
    <cellStyle name="Normal 2 5 7 5 5 5" xfId="45415"/>
    <cellStyle name="Normal 2 5 7 5 6" xfId="45416"/>
    <cellStyle name="Normal 2 5 7 5 6 2" xfId="45417"/>
    <cellStyle name="Normal 2 5 7 5 6 3" xfId="45418"/>
    <cellStyle name="Normal 2 5 7 5 6 4" xfId="45419"/>
    <cellStyle name="Normal 2 5 7 5 6 5" xfId="45420"/>
    <cellStyle name="Normal 2 5 7 5 7" xfId="45421"/>
    <cellStyle name="Normal 2 5 7 5 7 2" xfId="45422"/>
    <cellStyle name="Normal 2 5 7 5 7 3" xfId="45423"/>
    <cellStyle name="Normal 2 5 7 5 7 4" xfId="45424"/>
    <cellStyle name="Normal 2 5 7 5 7 5" xfId="45425"/>
    <cellStyle name="Normal 2 5 7 5 8" xfId="45426"/>
    <cellStyle name="Normal 2 5 7 5 8 2" xfId="45427"/>
    <cellStyle name="Normal 2 5 7 5 8 3" xfId="45428"/>
    <cellStyle name="Normal 2 5 7 5 8 4" xfId="45429"/>
    <cellStyle name="Normal 2 5 7 5 8 5" xfId="45430"/>
    <cellStyle name="Normal 2 5 7 5 9" xfId="45431"/>
    <cellStyle name="Normal 2 5 7 6" xfId="45432"/>
    <cellStyle name="Normal 2 5 7 6 10" xfId="45433"/>
    <cellStyle name="Normal 2 5 7 6 11" xfId="45434"/>
    <cellStyle name="Normal 2 5 7 6 12" xfId="45435"/>
    <cellStyle name="Normal 2 5 7 6 13" xfId="45436"/>
    <cellStyle name="Normal 2 5 7 6 14" xfId="45437"/>
    <cellStyle name="Normal 2 5 7 6 2" xfId="45438"/>
    <cellStyle name="Normal 2 5 7 6 2 2" xfId="45439"/>
    <cellStyle name="Normal 2 5 7 6 2 3" xfId="45440"/>
    <cellStyle name="Normal 2 5 7 6 2 4" xfId="45441"/>
    <cellStyle name="Normal 2 5 7 6 2 5" xfId="45442"/>
    <cellStyle name="Normal 2 5 7 6 3" xfId="45443"/>
    <cellStyle name="Normal 2 5 7 6 3 2" xfId="45444"/>
    <cellStyle name="Normal 2 5 7 6 3 3" xfId="45445"/>
    <cellStyle name="Normal 2 5 7 6 3 4" xfId="45446"/>
    <cellStyle name="Normal 2 5 7 6 3 5" xfId="45447"/>
    <cellStyle name="Normal 2 5 7 6 4" xfId="45448"/>
    <cellStyle name="Normal 2 5 7 6 4 2" xfId="45449"/>
    <cellStyle name="Normal 2 5 7 6 4 3" xfId="45450"/>
    <cellStyle name="Normal 2 5 7 6 4 4" xfId="45451"/>
    <cellStyle name="Normal 2 5 7 6 4 5" xfId="45452"/>
    <cellStyle name="Normal 2 5 7 6 5" xfId="45453"/>
    <cellStyle name="Normal 2 5 7 6 5 2" xfId="45454"/>
    <cellStyle name="Normal 2 5 7 6 5 3" xfId="45455"/>
    <cellStyle name="Normal 2 5 7 6 5 4" xfId="45456"/>
    <cellStyle name="Normal 2 5 7 6 5 5" xfId="45457"/>
    <cellStyle name="Normal 2 5 7 6 6" xfId="45458"/>
    <cellStyle name="Normal 2 5 7 6 6 2" xfId="45459"/>
    <cellStyle name="Normal 2 5 7 6 6 3" xfId="45460"/>
    <cellStyle name="Normal 2 5 7 6 6 4" xfId="45461"/>
    <cellStyle name="Normal 2 5 7 6 6 5" xfId="45462"/>
    <cellStyle name="Normal 2 5 7 6 7" xfId="45463"/>
    <cellStyle name="Normal 2 5 7 6 7 2" xfId="45464"/>
    <cellStyle name="Normal 2 5 7 6 7 3" xfId="45465"/>
    <cellStyle name="Normal 2 5 7 6 7 4" xfId="45466"/>
    <cellStyle name="Normal 2 5 7 6 7 5" xfId="45467"/>
    <cellStyle name="Normal 2 5 7 6 8" xfId="45468"/>
    <cellStyle name="Normal 2 5 7 6 8 2" xfId="45469"/>
    <cellStyle name="Normal 2 5 7 6 8 3" xfId="45470"/>
    <cellStyle name="Normal 2 5 7 6 8 4" xfId="45471"/>
    <cellStyle name="Normal 2 5 7 6 8 5" xfId="45472"/>
    <cellStyle name="Normal 2 5 7 6 9" xfId="45473"/>
    <cellStyle name="Normal 2 5 7 7" xfId="45474"/>
    <cellStyle name="Normal 2 5 7 7 10" xfId="45475"/>
    <cellStyle name="Normal 2 5 7 7 11" xfId="45476"/>
    <cellStyle name="Normal 2 5 7 7 12" xfId="45477"/>
    <cellStyle name="Normal 2 5 7 7 13" xfId="45478"/>
    <cellStyle name="Normal 2 5 7 7 14" xfId="45479"/>
    <cellStyle name="Normal 2 5 7 7 2" xfId="45480"/>
    <cellStyle name="Normal 2 5 7 7 2 2" xfId="45481"/>
    <cellStyle name="Normal 2 5 7 7 2 3" xfId="45482"/>
    <cellStyle name="Normal 2 5 7 7 2 4" xfId="45483"/>
    <cellStyle name="Normal 2 5 7 7 2 5" xfId="45484"/>
    <cellStyle name="Normal 2 5 7 7 3" xfId="45485"/>
    <cellStyle name="Normal 2 5 7 7 3 2" xfId="45486"/>
    <cellStyle name="Normal 2 5 7 7 3 3" xfId="45487"/>
    <cellStyle name="Normal 2 5 7 7 3 4" xfId="45488"/>
    <cellStyle name="Normal 2 5 7 7 3 5" xfId="45489"/>
    <cellStyle name="Normal 2 5 7 7 4" xfId="45490"/>
    <cellStyle name="Normal 2 5 7 7 4 2" xfId="45491"/>
    <cellStyle name="Normal 2 5 7 7 4 3" xfId="45492"/>
    <cellStyle name="Normal 2 5 7 7 4 4" xfId="45493"/>
    <cellStyle name="Normal 2 5 7 7 4 5" xfId="45494"/>
    <cellStyle name="Normal 2 5 7 7 5" xfId="45495"/>
    <cellStyle name="Normal 2 5 7 7 5 2" xfId="45496"/>
    <cellStyle name="Normal 2 5 7 7 5 3" xfId="45497"/>
    <cellStyle name="Normal 2 5 7 7 5 4" xfId="45498"/>
    <cellStyle name="Normal 2 5 7 7 5 5" xfId="45499"/>
    <cellStyle name="Normal 2 5 7 7 6" xfId="45500"/>
    <cellStyle name="Normal 2 5 7 7 6 2" xfId="45501"/>
    <cellStyle name="Normal 2 5 7 7 6 3" xfId="45502"/>
    <cellStyle name="Normal 2 5 7 7 6 4" xfId="45503"/>
    <cellStyle name="Normal 2 5 7 7 6 5" xfId="45504"/>
    <cellStyle name="Normal 2 5 7 7 7" xfId="45505"/>
    <cellStyle name="Normal 2 5 7 7 7 2" xfId="45506"/>
    <cellStyle name="Normal 2 5 7 7 7 3" xfId="45507"/>
    <cellStyle name="Normal 2 5 7 7 7 4" xfId="45508"/>
    <cellStyle name="Normal 2 5 7 7 7 5" xfId="45509"/>
    <cellStyle name="Normal 2 5 7 7 8" xfId="45510"/>
    <cellStyle name="Normal 2 5 7 7 8 2" xfId="45511"/>
    <cellStyle name="Normal 2 5 7 7 8 3" xfId="45512"/>
    <cellStyle name="Normal 2 5 7 7 8 4" xfId="45513"/>
    <cellStyle name="Normal 2 5 7 7 8 5" xfId="45514"/>
    <cellStyle name="Normal 2 5 7 7 9" xfId="45515"/>
    <cellStyle name="Normal 2 5 7 8" xfId="45516"/>
    <cellStyle name="Normal 2 5 7 8 10" xfId="45517"/>
    <cellStyle name="Normal 2 5 7 8 11" xfId="45518"/>
    <cellStyle name="Normal 2 5 7 8 12" xfId="45519"/>
    <cellStyle name="Normal 2 5 7 8 13" xfId="45520"/>
    <cellStyle name="Normal 2 5 7 8 14" xfId="45521"/>
    <cellStyle name="Normal 2 5 7 8 2" xfId="45522"/>
    <cellStyle name="Normal 2 5 7 8 2 2" xfId="45523"/>
    <cellStyle name="Normal 2 5 7 8 2 3" xfId="45524"/>
    <cellStyle name="Normal 2 5 7 8 2 4" xfId="45525"/>
    <cellStyle name="Normal 2 5 7 8 2 5" xfId="45526"/>
    <cellStyle name="Normal 2 5 7 8 3" xfId="45527"/>
    <cellStyle name="Normal 2 5 7 8 3 2" xfId="45528"/>
    <cellStyle name="Normal 2 5 7 8 3 3" xfId="45529"/>
    <cellStyle name="Normal 2 5 7 8 3 4" xfId="45530"/>
    <cellStyle name="Normal 2 5 7 8 3 5" xfId="45531"/>
    <cellStyle name="Normal 2 5 7 8 4" xfId="45532"/>
    <cellStyle name="Normal 2 5 7 8 4 2" xfId="45533"/>
    <cellStyle name="Normal 2 5 7 8 4 3" xfId="45534"/>
    <cellStyle name="Normal 2 5 7 8 4 4" xfId="45535"/>
    <cellStyle name="Normal 2 5 7 8 4 5" xfId="45536"/>
    <cellStyle name="Normal 2 5 7 8 5" xfId="45537"/>
    <cellStyle name="Normal 2 5 7 8 5 2" xfId="45538"/>
    <cellStyle name="Normal 2 5 7 8 5 3" xfId="45539"/>
    <cellStyle name="Normal 2 5 7 8 5 4" xfId="45540"/>
    <cellStyle name="Normal 2 5 7 8 5 5" xfId="45541"/>
    <cellStyle name="Normal 2 5 7 8 6" xfId="45542"/>
    <cellStyle name="Normal 2 5 7 8 6 2" xfId="45543"/>
    <cellStyle name="Normal 2 5 7 8 6 3" xfId="45544"/>
    <cellStyle name="Normal 2 5 7 8 6 4" xfId="45545"/>
    <cellStyle name="Normal 2 5 7 8 6 5" xfId="45546"/>
    <cellStyle name="Normal 2 5 7 8 7" xfId="45547"/>
    <cellStyle name="Normal 2 5 7 8 7 2" xfId="45548"/>
    <cellStyle name="Normal 2 5 7 8 7 3" xfId="45549"/>
    <cellStyle name="Normal 2 5 7 8 7 4" xfId="45550"/>
    <cellStyle name="Normal 2 5 7 8 7 5" xfId="45551"/>
    <cellStyle name="Normal 2 5 7 8 8" xfId="45552"/>
    <cellStyle name="Normal 2 5 7 8 8 2" xfId="45553"/>
    <cellStyle name="Normal 2 5 7 8 8 3" xfId="45554"/>
    <cellStyle name="Normal 2 5 7 8 8 4" xfId="45555"/>
    <cellStyle name="Normal 2 5 7 8 8 5" xfId="45556"/>
    <cellStyle name="Normal 2 5 7 8 9" xfId="45557"/>
    <cellStyle name="Normal 2 5 7 9" xfId="45558"/>
    <cellStyle name="Normal 2 5 7 9 10" xfId="45559"/>
    <cellStyle name="Normal 2 5 7 9 11" xfId="45560"/>
    <cellStyle name="Normal 2 5 7 9 12" xfId="45561"/>
    <cellStyle name="Normal 2 5 7 9 13" xfId="45562"/>
    <cellStyle name="Normal 2 5 7 9 14" xfId="45563"/>
    <cellStyle name="Normal 2 5 7 9 2" xfId="45564"/>
    <cellStyle name="Normal 2 5 7 9 2 2" xfId="45565"/>
    <cellStyle name="Normal 2 5 7 9 2 3" xfId="45566"/>
    <cellStyle name="Normal 2 5 7 9 2 4" xfId="45567"/>
    <cellStyle name="Normal 2 5 7 9 2 5" xfId="45568"/>
    <cellStyle name="Normal 2 5 7 9 3" xfId="45569"/>
    <cellStyle name="Normal 2 5 7 9 3 2" xfId="45570"/>
    <cellStyle name="Normal 2 5 7 9 3 3" xfId="45571"/>
    <cellStyle name="Normal 2 5 7 9 3 4" xfId="45572"/>
    <cellStyle name="Normal 2 5 7 9 3 5" xfId="45573"/>
    <cellStyle name="Normal 2 5 7 9 4" xfId="45574"/>
    <cellStyle name="Normal 2 5 7 9 4 2" xfId="45575"/>
    <cellStyle name="Normal 2 5 7 9 4 3" xfId="45576"/>
    <cellStyle name="Normal 2 5 7 9 4 4" xfId="45577"/>
    <cellStyle name="Normal 2 5 7 9 4 5" xfId="45578"/>
    <cellStyle name="Normal 2 5 7 9 5" xfId="45579"/>
    <cellStyle name="Normal 2 5 7 9 5 2" xfId="45580"/>
    <cellStyle name="Normal 2 5 7 9 5 3" xfId="45581"/>
    <cellStyle name="Normal 2 5 7 9 5 4" xfId="45582"/>
    <cellStyle name="Normal 2 5 7 9 5 5" xfId="45583"/>
    <cellStyle name="Normal 2 5 7 9 6" xfId="45584"/>
    <cellStyle name="Normal 2 5 7 9 6 2" xfId="45585"/>
    <cellStyle name="Normal 2 5 7 9 6 3" xfId="45586"/>
    <cellStyle name="Normal 2 5 7 9 6 4" xfId="45587"/>
    <cellStyle name="Normal 2 5 7 9 6 5" xfId="45588"/>
    <cellStyle name="Normal 2 5 7 9 7" xfId="45589"/>
    <cellStyle name="Normal 2 5 7 9 7 2" xfId="45590"/>
    <cellStyle name="Normal 2 5 7 9 7 3" xfId="45591"/>
    <cellStyle name="Normal 2 5 7 9 7 4" xfId="45592"/>
    <cellStyle name="Normal 2 5 7 9 7 5" xfId="45593"/>
    <cellStyle name="Normal 2 5 7 9 8" xfId="45594"/>
    <cellStyle name="Normal 2 5 7 9 8 2" xfId="45595"/>
    <cellStyle name="Normal 2 5 7 9 8 3" xfId="45596"/>
    <cellStyle name="Normal 2 5 7 9 8 4" xfId="45597"/>
    <cellStyle name="Normal 2 5 7 9 8 5" xfId="45598"/>
    <cellStyle name="Normal 2 5 7 9 9" xfId="45599"/>
    <cellStyle name="Normal 2 5 8" xfId="45600"/>
    <cellStyle name="Normal 2 5 8 10" xfId="45601"/>
    <cellStyle name="Normal 2 5 8 10 10" xfId="45602"/>
    <cellStyle name="Normal 2 5 8 10 11" xfId="45603"/>
    <cellStyle name="Normal 2 5 8 10 12" xfId="45604"/>
    <cellStyle name="Normal 2 5 8 10 13" xfId="45605"/>
    <cellStyle name="Normal 2 5 8 10 14" xfId="45606"/>
    <cellStyle name="Normal 2 5 8 10 2" xfId="45607"/>
    <cellStyle name="Normal 2 5 8 10 2 2" xfId="45608"/>
    <cellStyle name="Normal 2 5 8 10 2 3" xfId="45609"/>
    <cellStyle name="Normal 2 5 8 10 2 4" xfId="45610"/>
    <cellStyle name="Normal 2 5 8 10 2 5" xfId="45611"/>
    <cellStyle name="Normal 2 5 8 10 3" xfId="45612"/>
    <cellStyle name="Normal 2 5 8 10 3 2" xfId="45613"/>
    <cellStyle name="Normal 2 5 8 10 3 3" xfId="45614"/>
    <cellStyle name="Normal 2 5 8 10 3 4" xfId="45615"/>
    <cellStyle name="Normal 2 5 8 10 3 5" xfId="45616"/>
    <cellStyle name="Normal 2 5 8 10 4" xfId="45617"/>
    <cellStyle name="Normal 2 5 8 10 4 2" xfId="45618"/>
    <cellStyle name="Normal 2 5 8 10 4 3" xfId="45619"/>
    <cellStyle name="Normal 2 5 8 10 4 4" xfId="45620"/>
    <cellStyle name="Normal 2 5 8 10 4 5" xfId="45621"/>
    <cellStyle name="Normal 2 5 8 10 5" xfId="45622"/>
    <cellStyle name="Normal 2 5 8 10 5 2" xfId="45623"/>
    <cellStyle name="Normal 2 5 8 10 5 3" xfId="45624"/>
    <cellStyle name="Normal 2 5 8 10 5 4" xfId="45625"/>
    <cellStyle name="Normal 2 5 8 10 5 5" xfId="45626"/>
    <cellStyle name="Normal 2 5 8 10 6" xfId="45627"/>
    <cellStyle name="Normal 2 5 8 10 6 2" xfId="45628"/>
    <cellStyle name="Normal 2 5 8 10 6 3" xfId="45629"/>
    <cellStyle name="Normal 2 5 8 10 6 4" xfId="45630"/>
    <cellStyle name="Normal 2 5 8 10 6 5" xfId="45631"/>
    <cellStyle name="Normal 2 5 8 10 7" xfId="45632"/>
    <cellStyle name="Normal 2 5 8 10 7 2" xfId="45633"/>
    <cellStyle name="Normal 2 5 8 10 7 3" xfId="45634"/>
    <cellStyle name="Normal 2 5 8 10 7 4" xfId="45635"/>
    <cellStyle name="Normal 2 5 8 10 7 5" xfId="45636"/>
    <cellStyle name="Normal 2 5 8 10 8" xfId="45637"/>
    <cellStyle name="Normal 2 5 8 10 8 2" xfId="45638"/>
    <cellStyle name="Normal 2 5 8 10 8 3" xfId="45639"/>
    <cellStyle name="Normal 2 5 8 10 8 4" xfId="45640"/>
    <cellStyle name="Normal 2 5 8 10 8 5" xfId="45641"/>
    <cellStyle name="Normal 2 5 8 10 9" xfId="45642"/>
    <cellStyle name="Normal 2 5 8 11" xfId="45643"/>
    <cellStyle name="Normal 2 5 8 11 10" xfId="45644"/>
    <cellStyle name="Normal 2 5 8 11 11" xfId="45645"/>
    <cellStyle name="Normal 2 5 8 11 12" xfId="45646"/>
    <cellStyle name="Normal 2 5 8 11 13" xfId="45647"/>
    <cellStyle name="Normal 2 5 8 11 14" xfId="45648"/>
    <cellStyle name="Normal 2 5 8 11 2" xfId="45649"/>
    <cellStyle name="Normal 2 5 8 11 2 2" xfId="45650"/>
    <cellStyle name="Normal 2 5 8 11 2 3" xfId="45651"/>
    <cellStyle name="Normal 2 5 8 11 2 4" xfId="45652"/>
    <cellStyle name="Normal 2 5 8 11 2 5" xfId="45653"/>
    <cellStyle name="Normal 2 5 8 11 3" xfId="45654"/>
    <cellStyle name="Normal 2 5 8 11 3 2" xfId="45655"/>
    <cellStyle name="Normal 2 5 8 11 3 3" xfId="45656"/>
    <cellStyle name="Normal 2 5 8 11 3 4" xfId="45657"/>
    <cellStyle name="Normal 2 5 8 11 3 5" xfId="45658"/>
    <cellStyle name="Normal 2 5 8 11 4" xfId="45659"/>
    <cellStyle name="Normal 2 5 8 11 4 2" xfId="45660"/>
    <cellStyle name="Normal 2 5 8 11 4 3" xfId="45661"/>
    <cellStyle name="Normal 2 5 8 11 4 4" xfId="45662"/>
    <cellStyle name="Normal 2 5 8 11 4 5" xfId="45663"/>
    <cellStyle name="Normal 2 5 8 11 5" xfId="45664"/>
    <cellStyle name="Normal 2 5 8 11 5 2" xfId="45665"/>
    <cellStyle name="Normal 2 5 8 11 5 3" xfId="45666"/>
    <cellStyle name="Normal 2 5 8 11 5 4" xfId="45667"/>
    <cellStyle name="Normal 2 5 8 11 5 5" xfId="45668"/>
    <cellStyle name="Normal 2 5 8 11 6" xfId="45669"/>
    <cellStyle name="Normal 2 5 8 11 6 2" xfId="45670"/>
    <cellStyle name="Normal 2 5 8 11 6 3" xfId="45671"/>
    <cellStyle name="Normal 2 5 8 11 6 4" xfId="45672"/>
    <cellStyle name="Normal 2 5 8 11 6 5" xfId="45673"/>
    <cellStyle name="Normal 2 5 8 11 7" xfId="45674"/>
    <cellStyle name="Normal 2 5 8 11 7 2" xfId="45675"/>
    <cellStyle name="Normal 2 5 8 11 7 3" xfId="45676"/>
    <cellStyle name="Normal 2 5 8 11 7 4" xfId="45677"/>
    <cellStyle name="Normal 2 5 8 11 7 5" xfId="45678"/>
    <cellStyle name="Normal 2 5 8 11 8" xfId="45679"/>
    <cellStyle name="Normal 2 5 8 11 8 2" xfId="45680"/>
    <cellStyle name="Normal 2 5 8 11 8 3" xfId="45681"/>
    <cellStyle name="Normal 2 5 8 11 8 4" xfId="45682"/>
    <cellStyle name="Normal 2 5 8 11 8 5" xfId="45683"/>
    <cellStyle name="Normal 2 5 8 11 9" xfId="45684"/>
    <cellStyle name="Normal 2 5 8 12" xfId="45685"/>
    <cellStyle name="Normal 2 5 8 12 10" xfId="45686"/>
    <cellStyle name="Normal 2 5 8 12 11" xfId="45687"/>
    <cellStyle name="Normal 2 5 8 12 12" xfId="45688"/>
    <cellStyle name="Normal 2 5 8 12 13" xfId="45689"/>
    <cellStyle name="Normal 2 5 8 12 14" xfId="45690"/>
    <cellStyle name="Normal 2 5 8 12 2" xfId="45691"/>
    <cellStyle name="Normal 2 5 8 12 2 2" xfId="45692"/>
    <cellStyle name="Normal 2 5 8 12 2 3" xfId="45693"/>
    <cellStyle name="Normal 2 5 8 12 2 4" xfId="45694"/>
    <cellStyle name="Normal 2 5 8 12 2 5" xfId="45695"/>
    <cellStyle name="Normal 2 5 8 12 3" xfId="45696"/>
    <cellStyle name="Normal 2 5 8 12 3 2" xfId="45697"/>
    <cellStyle name="Normal 2 5 8 12 3 3" xfId="45698"/>
    <cellStyle name="Normal 2 5 8 12 3 4" xfId="45699"/>
    <cellStyle name="Normal 2 5 8 12 3 5" xfId="45700"/>
    <cellStyle name="Normal 2 5 8 12 4" xfId="45701"/>
    <cellStyle name="Normal 2 5 8 12 4 2" xfId="45702"/>
    <cellStyle name="Normal 2 5 8 12 4 3" xfId="45703"/>
    <cellStyle name="Normal 2 5 8 12 4 4" xfId="45704"/>
    <cellStyle name="Normal 2 5 8 12 4 5" xfId="45705"/>
    <cellStyle name="Normal 2 5 8 12 5" xfId="45706"/>
    <cellStyle name="Normal 2 5 8 12 5 2" xfId="45707"/>
    <cellStyle name="Normal 2 5 8 12 5 3" xfId="45708"/>
    <cellStyle name="Normal 2 5 8 12 5 4" xfId="45709"/>
    <cellStyle name="Normal 2 5 8 12 5 5" xfId="45710"/>
    <cellStyle name="Normal 2 5 8 12 6" xfId="45711"/>
    <cellStyle name="Normal 2 5 8 12 6 2" xfId="45712"/>
    <cellStyle name="Normal 2 5 8 12 6 3" xfId="45713"/>
    <cellStyle name="Normal 2 5 8 12 6 4" xfId="45714"/>
    <cellStyle name="Normal 2 5 8 12 6 5" xfId="45715"/>
    <cellStyle name="Normal 2 5 8 12 7" xfId="45716"/>
    <cellStyle name="Normal 2 5 8 12 7 2" xfId="45717"/>
    <cellStyle name="Normal 2 5 8 12 7 3" xfId="45718"/>
    <cellStyle name="Normal 2 5 8 12 7 4" xfId="45719"/>
    <cellStyle name="Normal 2 5 8 12 7 5" xfId="45720"/>
    <cellStyle name="Normal 2 5 8 12 8" xfId="45721"/>
    <cellStyle name="Normal 2 5 8 12 8 2" xfId="45722"/>
    <cellStyle name="Normal 2 5 8 12 8 3" xfId="45723"/>
    <cellStyle name="Normal 2 5 8 12 8 4" xfId="45724"/>
    <cellStyle name="Normal 2 5 8 12 8 5" xfId="45725"/>
    <cellStyle name="Normal 2 5 8 12 9" xfId="45726"/>
    <cellStyle name="Normal 2 5 8 13" xfId="45727"/>
    <cellStyle name="Normal 2 5 8 13 10" xfId="45728"/>
    <cellStyle name="Normal 2 5 8 13 11" xfId="45729"/>
    <cellStyle name="Normal 2 5 8 13 12" xfId="45730"/>
    <cellStyle name="Normal 2 5 8 13 13" xfId="45731"/>
    <cellStyle name="Normal 2 5 8 13 14" xfId="45732"/>
    <cellStyle name="Normal 2 5 8 13 2" xfId="45733"/>
    <cellStyle name="Normal 2 5 8 13 2 2" xfId="45734"/>
    <cellStyle name="Normal 2 5 8 13 2 3" xfId="45735"/>
    <cellStyle name="Normal 2 5 8 13 2 4" xfId="45736"/>
    <cellStyle name="Normal 2 5 8 13 2 5" xfId="45737"/>
    <cellStyle name="Normal 2 5 8 13 3" xfId="45738"/>
    <cellStyle name="Normal 2 5 8 13 3 2" xfId="45739"/>
    <cellStyle name="Normal 2 5 8 13 3 3" xfId="45740"/>
    <cellStyle name="Normal 2 5 8 13 3 4" xfId="45741"/>
    <cellStyle name="Normal 2 5 8 13 3 5" xfId="45742"/>
    <cellStyle name="Normal 2 5 8 13 4" xfId="45743"/>
    <cellStyle name="Normal 2 5 8 13 4 2" xfId="45744"/>
    <cellStyle name="Normal 2 5 8 13 4 3" xfId="45745"/>
    <cellStyle name="Normal 2 5 8 13 4 4" xfId="45746"/>
    <cellStyle name="Normal 2 5 8 13 4 5" xfId="45747"/>
    <cellStyle name="Normal 2 5 8 13 5" xfId="45748"/>
    <cellStyle name="Normal 2 5 8 13 5 2" xfId="45749"/>
    <cellStyle name="Normal 2 5 8 13 5 3" xfId="45750"/>
    <cellStyle name="Normal 2 5 8 13 5 4" xfId="45751"/>
    <cellStyle name="Normal 2 5 8 13 5 5" xfId="45752"/>
    <cellStyle name="Normal 2 5 8 13 6" xfId="45753"/>
    <cellStyle name="Normal 2 5 8 13 6 2" xfId="45754"/>
    <cellStyle name="Normal 2 5 8 13 6 3" xfId="45755"/>
    <cellStyle name="Normal 2 5 8 13 6 4" xfId="45756"/>
    <cellStyle name="Normal 2 5 8 13 6 5" xfId="45757"/>
    <cellStyle name="Normal 2 5 8 13 7" xfId="45758"/>
    <cellStyle name="Normal 2 5 8 13 7 2" xfId="45759"/>
    <cellStyle name="Normal 2 5 8 13 7 3" xfId="45760"/>
    <cellStyle name="Normal 2 5 8 13 7 4" xfId="45761"/>
    <cellStyle name="Normal 2 5 8 13 7 5" xfId="45762"/>
    <cellStyle name="Normal 2 5 8 13 8" xfId="45763"/>
    <cellStyle name="Normal 2 5 8 13 8 2" xfId="45764"/>
    <cellStyle name="Normal 2 5 8 13 8 3" xfId="45765"/>
    <cellStyle name="Normal 2 5 8 13 8 4" xfId="45766"/>
    <cellStyle name="Normal 2 5 8 13 8 5" xfId="45767"/>
    <cellStyle name="Normal 2 5 8 13 9" xfId="45768"/>
    <cellStyle name="Normal 2 5 8 14" xfId="45769"/>
    <cellStyle name="Normal 2 5 8 14 10" xfId="45770"/>
    <cellStyle name="Normal 2 5 8 14 11" xfId="45771"/>
    <cellStyle name="Normal 2 5 8 14 12" xfId="45772"/>
    <cellStyle name="Normal 2 5 8 14 13" xfId="45773"/>
    <cellStyle name="Normal 2 5 8 14 14" xfId="45774"/>
    <cellStyle name="Normal 2 5 8 14 2" xfId="45775"/>
    <cellStyle name="Normal 2 5 8 14 2 2" xfId="45776"/>
    <cellStyle name="Normal 2 5 8 14 2 3" xfId="45777"/>
    <cellStyle name="Normal 2 5 8 14 2 4" xfId="45778"/>
    <cellStyle name="Normal 2 5 8 14 2 5" xfId="45779"/>
    <cellStyle name="Normal 2 5 8 14 3" xfId="45780"/>
    <cellStyle name="Normal 2 5 8 14 3 2" xfId="45781"/>
    <cellStyle name="Normal 2 5 8 14 3 3" xfId="45782"/>
    <cellStyle name="Normal 2 5 8 14 3 4" xfId="45783"/>
    <cellStyle name="Normal 2 5 8 14 3 5" xfId="45784"/>
    <cellStyle name="Normal 2 5 8 14 4" xfId="45785"/>
    <cellStyle name="Normal 2 5 8 14 4 2" xfId="45786"/>
    <cellStyle name="Normal 2 5 8 14 4 3" xfId="45787"/>
    <cellStyle name="Normal 2 5 8 14 4 4" xfId="45788"/>
    <cellStyle name="Normal 2 5 8 14 4 5" xfId="45789"/>
    <cellStyle name="Normal 2 5 8 14 5" xfId="45790"/>
    <cellStyle name="Normal 2 5 8 14 5 2" xfId="45791"/>
    <cellStyle name="Normal 2 5 8 14 5 3" xfId="45792"/>
    <cellStyle name="Normal 2 5 8 14 5 4" xfId="45793"/>
    <cellStyle name="Normal 2 5 8 14 5 5" xfId="45794"/>
    <cellStyle name="Normal 2 5 8 14 6" xfId="45795"/>
    <cellStyle name="Normal 2 5 8 14 6 2" xfId="45796"/>
    <cellStyle name="Normal 2 5 8 14 6 3" xfId="45797"/>
    <cellStyle name="Normal 2 5 8 14 6 4" xfId="45798"/>
    <cellStyle name="Normal 2 5 8 14 6 5" xfId="45799"/>
    <cellStyle name="Normal 2 5 8 14 7" xfId="45800"/>
    <cellStyle name="Normal 2 5 8 14 7 2" xfId="45801"/>
    <cellStyle name="Normal 2 5 8 14 7 3" xfId="45802"/>
    <cellStyle name="Normal 2 5 8 14 7 4" xfId="45803"/>
    <cellStyle name="Normal 2 5 8 14 7 5" xfId="45804"/>
    <cellStyle name="Normal 2 5 8 14 8" xfId="45805"/>
    <cellStyle name="Normal 2 5 8 14 8 2" xfId="45806"/>
    <cellStyle name="Normal 2 5 8 14 8 3" xfId="45807"/>
    <cellStyle name="Normal 2 5 8 14 8 4" xfId="45808"/>
    <cellStyle name="Normal 2 5 8 14 8 5" xfId="45809"/>
    <cellStyle name="Normal 2 5 8 14 9" xfId="45810"/>
    <cellStyle name="Normal 2 5 8 15" xfId="45811"/>
    <cellStyle name="Normal 2 5 8 15 10" xfId="45812"/>
    <cellStyle name="Normal 2 5 8 15 11" xfId="45813"/>
    <cellStyle name="Normal 2 5 8 15 12" xfId="45814"/>
    <cellStyle name="Normal 2 5 8 15 13" xfId="45815"/>
    <cellStyle name="Normal 2 5 8 15 14" xfId="45816"/>
    <cellStyle name="Normal 2 5 8 15 2" xfId="45817"/>
    <cellStyle name="Normal 2 5 8 15 2 2" xfId="45818"/>
    <cellStyle name="Normal 2 5 8 15 2 3" xfId="45819"/>
    <cellStyle name="Normal 2 5 8 15 2 4" xfId="45820"/>
    <cellStyle name="Normal 2 5 8 15 2 5" xfId="45821"/>
    <cellStyle name="Normal 2 5 8 15 3" xfId="45822"/>
    <cellStyle name="Normal 2 5 8 15 3 2" xfId="45823"/>
    <cellStyle name="Normal 2 5 8 15 3 3" xfId="45824"/>
    <cellStyle name="Normal 2 5 8 15 3 4" xfId="45825"/>
    <cellStyle name="Normal 2 5 8 15 3 5" xfId="45826"/>
    <cellStyle name="Normal 2 5 8 15 4" xfId="45827"/>
    <cellStyle name="Normal 2 5 8 15 4 2" xfId="45828"/>
    <cellStyle name="Normal 2 5 8 15 4 3" xfId="45829"/>
    <cellStyle name="Normal 2 5 8 15 4 4" xfId="45830"/>
    <cellStyle name="Normal 2 5 8 15 4 5" xfId="45831"/>
    <cellStyle name="Normal 2 5 8 15 5" xfId="45832"/>
    <cellStyle name="Normal 2 5 8 15 5 2" xfId="45833"/>
    <cellStyle name="Normal 2 5 8 15 5 3" xfId="45834"/>
    <cellStyle name="Normal 2 5 8 15 5 4" xfId="45835"/>
    <cellStyle name="Normal 2 5 8 15 5 5" xfId="45836"/>
    <cellStyle name="Normal 2 5 8 15 6" xfId="45837"/>
    <cellStyle name="Normal 2 5 8 15 6 2" xfId="45838"/>
    <cellStyle name="Normal 2 5 8 15 6 3" xfId="45839"/>
    <cellStyle name="Normal 2 5 8 15 6 4" xfId="45840"/>
    <cellStyle name="Normal 2 5 8 15 6 5" xfId="45841"/>
    <cellStyle name="Normal 2 5 8 15 7" xfId="45842"/>
    <cellStyle name="Normal 2 5 8 15 7 2" xfId="45843"/>
    <cellStyle name="Normal 2 5 8 15 7 3" xfId="45844"/>
    <cellStyle name="Normal 2 5 8 15 7 4" xfId="45845"/>
    <cellStyle name="Normal 2 5 8 15 7 5" xfId="45846"/>
    <cellStyle name="Normal 2 5 8 15 8" xfId="45847"/>
    <cellStyle name="Normal 2 5 8 15 8 2" xfId="45848"/>
    <cellStyle name="Normal 2 5 8 15 8 3" xfId="45849"/>
    <cellStyle name="Normal 2 5 8 15 8 4" xfId="45850"/>
    <cellStyle name="Normal 2 5 8 15 8 5" xfId="45851"/>
    <cellStyle name="Normal 2 5 8 15 9" xfId="45852"/>
    <cellStyle name="Normal 2 5 8 16" xfId="45853"/>
    <cellStyle name="Normal 2 5 8 16 10" xfId="45854"/>
    <cellStyle name="Normal 2 5 8 16 11" xfId="45855"/>
    <cellStyle name="Normal 2 5 8 16 12" xfId="45856"/>
    <cellStyle name="Normal 2 5 8 16 13" xfId="45857"/>
    <cellStyle name="Normal 2 5 8 16 14" xfId="45858"/>
    <cellStyle name="Normal 2 5 8 16 2" xfId="45859"/>
    <cellStyle name="Normal 2 5 8 16 2 2" xfId="45860"/>
    <cellStyle name="Normal 2 5 8 16 2 3" xfId="45861"/>
    <cellStyle name="Normal 2 5 8 16 2 4" xfId="45862"/>
    <cellStyle name="Normal 2 5 8 16 2 5" xfId="45863"/>
    <cellStyle name="Normal 2 5 8 16 3" xfId="45864"/>
    <cellStyle name="Normal 2 5 8 16 3 2" xfId="45865"/>
    <cellStyle name="Normal 2 5 8 16 3 3" xfId="45866"/>
    <cellStyle name="Normal 2 5 8 16 3 4" xfId="45867"/>
    <cellStyle name="Normal 2 5 8 16 3 5" xfId="45868"/>
    <cellStyle name="Normal 2 5 8 16 4" xfId="45869"/>
    <cellStyle name="Normal 2 5 8 16 4 2" xfId="45870"/>
    <cellStyle name="Normal 2 5 8 16 4 3" xfId="45871"/>
    <cellStyle name="Normal 2 5 8 16 4 4" xfId="45872"/>
    <cellStyle name="Normal 2 5 8 16 4 5" xfId="45873"/>
    <cellStyle name="Normal 2 5 8 16 5" xfId="45874"/>
    <cellStyle name="Normal 2 5 8 16 5 2" xfId="45875"/>
    <cellStyle name="Normal 2 5 8 16 5 3" xfId="45876"/>
    <cellStyle name="Normal 2 5 8 16 5 4" xfId="45877"/>
    <cellStyle name="Normal 2 5 8 16 5 5" xfId="45878"/>
    <cellStyle name="Normal 2 5 8 16 6" xfId="45879"/>
    <cellStyle name="Normal 2 5 8 16 6 2" xfId="45880"/>
    <cellStyle name="Normal 2 5 8 16 6 3" xfId="45881"/>
    <cellStyle name="Normal 2 5 8 16 6 4" xfId="45882"/>
    <cellStyle name="Normal 2 5 8 16 6 5" xfId="45883"/>
    <cellStyle name="Normal 2 5 8 16 7" xfId="45884"/>
    <cellStyle name="Normal 2 5 8 16 7 2" xfId="45885"/>
    <cellStyle name="Normal 2 5 8 16 7 3" xfId="45886"/>
    <cellStyle name="Normal 2 5 8 16 7 4" xfId="45887"/>
    <cellStyle name="Normal 2 5 8 16 7 5" xfId="45888"/>
    <cellStyle name="Normal 2 5 8 16 8" xfId="45889"/>
    <cellStyle name="Normal 2 5 8 16 8 2" xfId="45890"/>
    <cellStyle name="Normal 2 5 8 16 8 3" xfId="45891"/>
    <cellStyle name="Normal 2 5 8 16 8 4" xfId="45892"/>
    <cellStyle name="Normal 2 5 8 16 8 5" xfId="45893"/>
    <cellStyle name="Normal 2 5 8 16 9" xfId="45894"/>
    <cellStyle name="Normal 2 5 8 17" xfId="45895"/>
    <cellStyle name="Normal 2 5 8 17 2" xfId="45896"/>
    <cellStyle name="Normal 2 5 8 17 3" xfId="45897"/>
    <cellStyle name="Normal 2 5 8 17 4" xfId="45898"/>
    <cellStyle name="Normal 2 5 8 17 5" xfId="45899"/>
    <cellStyle name="Normal 2 5 8 18" xfId="45900"/>
    <cellStyle name="Normal 2 5 8 18 2" xfId="45901"/>
    <cellStyle name="Normal 2 5 8 18 3" xfId="45902"/>
    <cellStyle name="Normal 2 5 8 18 4" xfId="45903"/>
    <cellStyle name="Normal 2 5 8 18 5" xfId="45904"/>
    <cellStyle name="Normal 2 5 8 19" xfId="45905"/>
    <cellStyle name="Normal 2 5 8 19 2" xfId="45906"/>
    <cellStyle name="Normal 2 5 8 19 3" xfId="45907"/>
    <cellStyle name="Normal 2 5 8 19 4" xfId="45908"/>
    <cellStyle name="Normal 2 5 8 19 5" xfId="45909"/>
    <cellStyle name="Normal 2 5 8 2" xfId="45910"/>
    <cellStyle name="Normal 2 5 8 2 10" xfId="45911"/>
    <cellStyle name="Normal 2 5 8 2 11" xfId="45912"/>
    <cellStyle name="Normal 2 5 8 2 12" xfId="45913"/>
    <cellStyle name="Normal 2 5 8 2 13" xfId="45914"/>
    <cellStyle name="Normal 2 5 8 2 14" xfId="45915"/>
    <cellStyle name="Normal 2 5 8 2 2" xfId="45916"/>
    <cellStyle name="Normal 2 5 8 2 2 2" xfId="45917"/>
    <cellStyle name="Normal 2 5 8 2 2 3" xfId="45918"/>
    <cellStyle name="Normal 2 5 8 2 2 4" xfId="45919"/>
    <cellStyle name="Normal 2 5 8 2 2 5" xfId="45920"/>
    <cellStyle name="Normal 2 5 8 2 3" xfId="45921"/>
    <cellStyle name="Normal 2 5 8 2 3 2" xfId="45922"/>
    <cellStyle name="Normal 2 5 8 2 3 3" xfId="45923"/>
    <cellStyle name="Normal 2 5 8 2 3 4" xfId="45924"/>
    <cellStyle name="Normal 2 5 8 2 3 5" xfId="45925"/>
    <cellStyle name="Normal 2 5 8 2 4" xfId="45926"/>
    <cellStyle name="Normal 2 5 8 2 4 2" xfId="45927"/>
    <cellStyle name="Normal 2 5 8 2 4 3" xfId="45928"/>
    <cellStyle name="Normal 2 5 8 2 4 4" xfId="45929"/>
    <cellStyle name="Normal 2 5 8 2 4 5" xfId="45930"/>
    <cellStyle name="Normal 2 5 8 2 5" xfId="45931"/>
    <cellStyle name="Normal 2 5 8 2 5 2" xfId="45932"/>
    <cellStyle name="Normal 2 5 8 2 5 3" xfId="45933"/>
    <cellStyle name="Normal 2 5 8 2 5 4" xfId="45934"/>
    <cellStyle name="Normal 2 5 8 2 5 5" xfId="45935"/>
    <cellStyle name="Normal 2 5 8 2 6" xfId="45936"/>
    <cellStyle name="Normal 2 5 8 2 6 2" xfId="45937"/>
    <cellStyle name="Normal 2 5 8 2 6 3" xfId="45938"/>
    <cellStyle name="Normal 2 5 8 2 6 4" xfId="45939"/>
    <cellStyle name="Normal 2 5 8 2 6 5" xfId="45940"/>
    <cellStyle name="Normal 2 5 8 2 7" xfId="45941"/>
    <cellStyle name="Normal 2 5 8 2 7 2" xfId="45942"/>
    <cellStyle name="Normal 2 5 8 2 7 3" xfId="45943"/>
    <cellStyle name="Normal 2 5 8 2 7 4" xfId="45944"/>
    <cellStyle name="Normal 2 5 8 2 7 5" xfId="45945"/>
    <cellStyle name="Normal 2 5 8 2 8" xfId="45946"/>
    <cellStyle name="Normal 2 5 8 2 8 2" xfId="45947"/>
    <cellStyle name="Normal 2 5 8 2 8 3" xfId="45948"/>
    <cellStyle name="Normal 2 5 8 2 8 4" xfId="45949"/>
    <cellStyle name="Normal 2 5 8 2 8 5" xfId="45950"/>
    <cellStyle name="Normal 2 5 8 2 9" xfId="45951"/>
    <cellStyle name="Normal 2 5 8 20" xfId="45952"/>
    <cellStyle name="Normal 2 5 8 20 2" xfId="45953"/>
    <cellStyle name="Normal 2 5 8 20 3" xfId="45954"/>
    <cellStyle name="Normal 2 5 8 20 4" xfId="45955"/>
    <cellStyle name="Normal 2 5 8 20 5" xfId="45956"/>
    <cellStyle name="Normal 2 5 8 21" xfId="45957"/>
    <cellStyle name="Normal 2 5 8 21 2" xfId="45958"/>
    <cellStyle name="Normal 2 5 8 21 3" xfId="45959"/>
    <cellStyle name="Normal 2 5 8 21 4" xfId="45960"/>
    <cellStyle name="Normal 2 5 8 21 5" xfId="45961"/>
    <cellStyle name="Normal 2 5 8 22" xfId="45962"/>
    <cellStyle name="Normal 2 5 8 22 2" xfId="45963"/>
    <cellStyle name="Normal 2 5 8 22 3" xfId="45964"/>
    <cellStyle name="Normal 2 5 8 22 4" xfId="45965"/>
    <cellStyle name="Normal 2 5 8 22 5" xfId="45966"/>
    <cellStyle name="Normal 2 5 8 23" xfId="45967"/>
    <cellStyle name="Normal 2 5 8 23 2" xfId="45968"/>
    <cellStyle name="Normal 2 5 8 23 3" xfId="45969"/>
    <cellStyle name="Normal 2 5 8 23 4" xfId="45970"/>
    <cellStyle name="Normal 2 5 8 23 5" xfId="45971"/>
    <cellStyle name="Normal 2 5 8 24" xfId="45972"/>
    <cellStyle name="Normal 2 5 8 25" xfId="45973"/>
    <cellStyle name="Normal 2 5 8 26" xfId="45974"/>
    <cellStyle name="Normal 2 5 8 27" xfId="45975"/>
    <cellStyle name="Normal 2 5 8 28" xfId="45976"/>
    <cellStyle name="Normal 2 5 8 29" xfId="45977"/>
    <cellStyle name="Normal 2 5 8 3" xfId="45978"/>
    <cellStyle name="Normal 2 5 8 3 10" xfId="45979"/>
    <cellStyle name="Normal 2 5 8 3 11" xfId="45980"/>
    <cellStyle name="Normal 2 5 8 3 12" xfId="45981"/>
    <cellStyle name="Normal 2 5 8 3 13" xfId="45982"/>
    <cellStyle name="Normal 2 5 8 3 14" xfId="45983"/>
    <cellStyle name="Normal 2 5 8 3 2" xfId="45984"/>
    <cellStyle name="Normal 2 5 8 3 2 2" xfId="45985"/>
    <cellStyle name="Normal 2 5 8 3 2 3" xfId="45986"/>
    <cellStyle name="Normal 2 5 8 3 2 4" xfId="45987"/>
    <cellStyle name="Normal 2 5 8 3 2 5" xfId="45988"/>
    <cellStyle name="Normal 2 5 8 3 3" xfId="45989"/>
    <cellStyle name="Normal 2 5 8 3 3 2" xfId="45990"/>
    <cellStyle name="Normal 2 5 8 3 3 3" xfId="45991"/>
    <cellStyle name="Normal 2 5 8 3 3 4" xfId="45992"/>
    <cellStyle name="Normal 2 5 8 3 3 5" xfId="45993"/>
    <cellStyle name="Normal 2 5 8 3 4" xfId="45994"/>
    <cellStyle name="Normal 2 5 8 3 4 2" xfId="45995"/>
    <cellStyle name="Normal 2 5 8 3 4 3" xfId="45996"/>
    <cellStyle name="Normal 2 5 8 3 4 4" xfId="45997"/>
    <cellStyle name="Normal 2 5 8 3 4 5" xfId="45998"/>
    <cellStyle name="Normal 2 5 8 3 5" xfId="45999"/>
    <cellStyle name="Normal 2 5 8 3 5 2" xfId="46000"/>
    <cellStyle name="Normal 2 5 8 3 5 3" xfId="46001"/>
    <cellStyle name="Normal 2 5 8 3 5 4" xfId="46002"/>
    <cellStyle name="Normal 2 5 8 3 5 5" xfId="46003"/>
    <cellStyle name="Normal 2 5 8 3 6" xfId="46004"/>
    <cellStyle name="Normal 2 5 8 3 6 2" xfId="46005"/>
    <cellStyle name="Normal 2 5 8 3 6 3" xfId="46006"/>
    <cellStyle name="Normal 2 5 8 3 6 4" xfId="46007"/>
    <cellStyle name="Normal 2 5 8 3 6 5" xfId="46008"/>
    <cellStyle name="Normal 2 5 8 3 7" xfId="46009"/>
    <cellStyle name="Normal 2 5 8 3 7 2" xfId="46010"/>
    <cellStyle name="Normal 2 5 8 3 7 3" xfId="46011"/>
    <cellStyle name="Normal 2 5 8 3 7 4" xfId="46012"/>
    <cellStyle name="Normal 2 5 8 3 7 5" xfId="46013"/>
    <cellStyle name="Normal 2 5 8 3 8" xfId="46014"/>
    <cellStyle name="Normal 2 5 8 3 8 2" xfId="46015"/>
    <cellStyle name="Normal 2 5 8 3 8 3" xfId="46016"/>
    <cellStyle name="Normal 2 5 8 3 8 4" xfId="46017"/>
    <cellStyle name="Normal 2 5 8 3 8 5" xfId="46018"/>
    <cellStyle name="Normal 2 5 8 3 9" xfId="46019"/>
    <cellStyle name="Normal 2 5 8 4" xfId="46020"/>
    <cellStyle name="Normal 2 5 8 4 10" xfId="46021"/>
    <cellStyle name="Normal 2 5 8 4 11" xfId="46022"/>
    <cellStyle name="Normal 2 5 8 4 12" xfId="46023"/>
    <cellStyle name="Normal 2 5 8 4 13" xfId="46024"/>
    <cellStyle name="Normal 2 5 8 4 14" xfId="46025"/>
    <cellStyle name="Normal 2 5 8 4 2" xfId="46026"/>
    <cellStyle name="Normal 2 5 8 4 2 2" xfId="46027"/>
    <cellStyle name="Normal 2 5 8 4 2 3" xfId="46028"/>
    <cellStyle name="Normal 2 5 8 4 2 4" xfId="46029"/>
    <cellStyle name="Normal 2 5 8 4 2 5" xfId="46030"/>
    <cellStyle name="Normal 2 5 8 4 3" xfId="46031"/>
    <cellStyle name="Normal 2 5 8 4 3 2" xfId="46032"/>
    <cellStyle name="Normal 2 5 8 4 3 3" xfId="46033"/>
    <cellStyle name="Normal 2 5 8 4 3 4" xfId="46034"/>
    <cellStyle name="Normal 2 5 8 4 3 5" xfId="46035"/>
    <cellStyle name="Normal 2 5 8 4 4" xfId="46036"/>
    <cellStyle name="Normal 2 5 8 4 4 2" xfId="46037"/>
    <cellStyle name="Normal 2 5 8 4 4 3" xfId="46038"/>
    <cellStyle name="Normal 2 5 8 4 4 4" xfId="46039"/>
    <cellStyle name="Normal 2 5 8 4 4 5" xfId="46040"/>
    <cellStyle name="Normal 2 5 8 4 5" xfId="46041"/>
    <cellStyle name="Normal 2 5 8 4 5 2" xfId="46042"/>
    <cellStyle name="Normal 2 5 8 4 5 3" xfId="46043"/>
    <cellStyle name="Normal 2 5 8 4 5 4" xfId="46044"/>
    <cellStyle name="Normal 2 5 8 4 5 5" xfId="46045"/>
    <cellStyle name="Normal 2 5 8 4 6" xfId="46046"/>
    <cellStyle name="Normal 2 5 8 4 6 2" xfId="46047"/>
    <cellStyle name="Normal 2 5 8 4 6 3" xfId="46048"/>
    <cellStyle name="Normal 2 5 8 4 6 4" xfId="46049"/>
    <cellStyle name="Normal 2 5 8 4 6 5" xfId="46050"/>
    <cellStyle name="Normal 2 5 8 4 7" xfId="46051"/>
    <cellStyle name="Normal 2 5 8 4 7 2" xfId="46052"/>
    <cellStyle name="Normal 2 5 8 4 7 3" xfId="46053"/>
    <cellStyle name="Normal 2 5 8 4 7 4" xfId="46054"/>
    <cellStyle name="Normal 2 5 8 4 7 5" xfId="46055"/>
    <cellStyle name="Normal 2 5 8 4 8" xfId="46056"/>
    <cellStyle name="Normal 2 5 8 4 8 2" xfId="46057"/>
    <cellStyle name="Normal 2 5 8 4 8 3" xfId="46058"/>
    <cellStyle name="Normal 2 5 8 4 8 4" xfId="46059"/>
    <cellStyle name="Normal 2 5 8 4 8 5" xfId="46060"/>
    <cellStyle name="Normal 2 5 8 4 9" xfId="46061"/>
    <cellStyle name="Normal 2 5 8 5" xfId="46062"/>
    <cellStyle name="Normal 2 5 8 5 10" xfId="46063"/>
    <cellStyle name="Normal 2 5 8 5 11" xfId="46064"/>
    <cellStyle name="Normal 2 5 8 5 12" xfId="46065"/>
    <cellStyle name="Normal 2 5 8 5 13" xfId="46066"/>
    <cellStyle name="Normal 2 5 8 5 14" xfId="46067"/>
    <cellStyle name="Normal 2 5 8 5 2" xfId="46068"/>
    <cellStyle name="Normal 2 5 8 5 2 2" xfId="46069"/>
    <cellStyle name="Normal 2 5 8 5 2 3" xfId="46070"/>
    <cellStyle name="Normal 2 5 8 5 2 4" xfId="46071"/>
    <cellStyle name="Normal 2 5 8 5 2 5" xfId="46072"/>
    <cellStyle name="Normal 2 5 8 5 3" xfId="46073"/>
    <cellStyle name="Normal 2 5 8 5 3 2" xfId="46074"/>
    <cellStyle name="Normal 2 5 8 5 3 3" xfId="46075"/>
    <cellStyle name="Normal 2 5 8 5 3 4" xfId="46076"/>
    <cellStyle name="Normal 2 5 8 5 3 5" xfId="46077"/>
    <cellStyle name="Normal 2 5 8 5 4" xfId="46078"/>
    <cellStyle name="Normal 2 5 8 5 4 2" xfId="46079"/>
    <cellStyle name="Normal 2 5 8 5 4 3" xfId="46080"/>
    <cellStyle name="Normal 2 5 8 5 4 4" xfId="46081"/>
    <cellStyle name="Normal 2 5 8 5 4 5" xfId="46082"/>
    <cellStyle name="Normal 2 5 8 5 5" xfId="46083"/>
    <cellStyle name="Normal 2 5 8 5 5 2" xfId="46084"/>
    <cellStyle name="Normal 2 5 8 5 5 3" xfId="46085"/>
    <cellStyle name="Normal 2 5 8 5 5 4" xfId="46086"/>
    <cellStyle name="Normal 2 5 8 5 5 5" xfId="46087"/>
    <cellStyle name="Normal 2 5 8 5 6" xfId="46088"/>
    <cellStyle name="Normal 2 5 8 5 6 2" xfId="46089"/>
    <cellStyle name="Normal 2 5 8 5 6 3" xfId="46090"/>
    <cellStyle name="Normal 2 5 8 5 6 4" xfId="46091"/>
    <cellStyle name="Normal 2 5 8 5 6 5" xfId="46092"/>
    <cellStyle name="Normal 2 5 8 5 7" xfId="46093"/>
    <cellStyle name="Normal 2 5 8 5 7 2" xfId="46094"/>
    <cellStyle name="Normal 2 5 8 5 7 3" xfId="46095"/>
    <cellStyle name="Normal 2 5 8 5 7 4" xfId="46096"/>
    <cellStyle name="Normal 2 5 8 5 7 5" xfId="46097"/>
    <cellStyle name="Normal 2 5 8 5 8" xfId="46098"/>
    <cellStyle name="Normal 2 5 8 5 8 2" xfId="46099"/>
    <cellStyle name="Normal 2 5 8 5 8 3" xfId="46100"/>
    <cellStyle name="Normal 2 5 8 5 8 4" xfId="46101"/>
    <cellStyle name="Normal 2 5 8 5 8 5" xfId="46102"/>
    <cellStyle name="Normal 2 5 8 5 9" xfId="46103"/>
    <cellStyle name="Normal 2 5 8 6" xfId="46104"/>
    <cellStyle name="Normal 2 5 8 6 10" xfId="46105"/>
    <cellStyle name="Normal 2 5 8 6 11" xfId="46106"/>
    <cellStyle name="Normal 2 5 8 6 12" xfId="46107"/>
    <cellStyle name="Normal 2 5 8 6 13" xfId="46108"/>
    <cellStyle name="Normal 2 5 8 6 14" xfId="46109"/>
    <cellStyle name="Normal 2 5 8 6 2" xfId="46110"/>
    <cellStyle name="Normal 2 5 8 6 2 2" xfId="46111"/>
    <cellStyle name="Normal 2 5 8 6 2 3" xfId="46112"/>
    <cellStyle name="Normal 2 5 8 6 2 4" xfId="46113"/>
    <cellStyle name="Normal 2 5 8 6 2 5" xfId="46114"/>
    <cellStyle name="Normal 2 5 8 6 3" xfId="46115"/>
    <cellStyle name="Normal 2 5 8 6 3 2" xfId="46116"/>
    <cellStyle name="Normal 2 5 8 6 3 3" xfId="46117"/>
    <cellStyle name="Normal 2 5 8 6 3 4" xfId="46118"/>
    <cellStyle name="Normal 2 5 8 6 3 5" xfId="46119"/>
    <cellStyle name="Normal 2 5 8 6 4" xfId="46120"/>
    <cellStyle name="Normal 2 5 8 6 4 2" xfId="46121"/>
    <cellStyle name="Normal 2 5 8 6 4 3" xfId="46122"/>
    <cellStyle name="Normal 2 5 8 6 4 4" xfId="46123"/>
    <cellStyle name="Normal 2 5 8 6 4 5" xfId="46124"/>
    <cellStyle name="Normal 2 5 8 6 5" xfId="46125"/>
    <cellStyle name="Normal 2 5 8 6 5 2" xfId="46126"/>
    <cellStyle name="Normal 2 5 8 6 5 3" xfId="46127"/>
    <cellStyle name="Normal 2 5 8 6 5 4" xfId="46128"/>
    <cellStyle name="Normal 2 5 8 6 5 5" xfId="46129"/>
    <cellStyle name="Normal 2 5 8 6 6" xfId="46130"/>
    <cellStyle name="Normal 2 5 8 6 6 2" xfId="46131"/>
    <cellStyle name="Normal 2 5 8 6 6 3" xfId="46132"/>
    <cellStyle name="Normal 2 5 8 6 6 4" xfId="46133"/>
    <cellStyle name="Normal 2 5 8 6 6 5" xfId="46134"/>
    <cellStyle name="Normal 2 5 8 6 7" xfId="46135"/>
    <cellStyle name="Normal 2 5 8 6 7 2" xfId="46136"/>
    <cellStyle name="Normal 2 5 8 6 7 3" xfId="46137"/>
    <cellStyle name="Normal 2 5 8 6 7 4" xfId="46138"/>
    <cellStyle name="Normal 2 5 8 6 7 5" xfId="46139"/>
    <cellStyle name="Normal 2 5 8 6 8" xfId="46140"/>
    <cellStyle name="Normal 2 5 8 6 8 2" xfId="46141"/>
    <cellStyle name="Normal 2 5 8 6 8 3" xfId="46142"/>
    <cellStyle name="Normal 2 5 8 6 8 4" xfId="46143"/>
    <cellStyle name="Normal 2 5 8 6 8 5" xfId="46144"/>
    <cellStyle name="Normal 2 5 8 6 9" xfId="46145"/>
    <cellStyle name="Normal 2 5 8 7" xfId="46146"/>
    <cellStyle name="Normal 2 5 8 7 10" xfId="46147"/>
    <cellStyle name="Normal 2 5 8 7 11" xfId="46148"/>
    <cellStyle name="Normal 2 5 8 7 12" xfId="46149"/>
    <cellStyle name="Normal 2 5 8 7 13" xfId="46150"/>
    <cellStyle name="Normal 2 5 8 7 14" xfId="46151"/>
    <cellStyle name="Normal 2 5 8 7 2" xfId="46152"/>
    <cellStyle name="Normal 2 5 8 7 2 2" xfId="46153"/>
    <cellStyle name="Normal 2 5 8 7 2 3" xfId="46154"/>
    <cellStyle name="Normal 2 5 8 7 2 4" xfId="46155"/>
    <cellStyle name="Normal 2 5 8 7 2 5" xfId="46156"/>
    <cellStyle name="Normal 2 5 8 7 3" xfId="46157"/>
    <cellStyle name="Normal 2 5 8 7 3 2" xfId="46158"/>
    <cellStyle name="Normal 2 5 8 7 3 3" xfId="46159"/>
    <cellStyle name="Normal 2 5 8 7 3 4" xfId="46160"/>
    <cellStyle name="Normal 2 5 8 7 3 5" xfId="46161"/>
    <cellStyle name="Normal 2 5 8 7 4" xfId="46162"/>
    <cellStyle name="Normal 2 5 8 7 4 2" xfId="46163"/>
    <cellStyle name="Normal 2 5 8 7 4 3" xfId="46164"/>
    <cellStyle name="Normal 2 5 8 7 4 4" xfId="46165"/>
    <cellStyle name="Normal 2 5 8 7 4 5" xfId="46166"/>
    <cellStyle name="Normal 2 5 8 7 5" xfId="46167"/>
    <cellStyle name="Normal 2 5 8 7 5 2" xfId="46168"/>
    <cellStyle name="Normal 2 5 8 7 5 3" xfId="46169"/>
    <cellStyle name="Normal 2 5 8 7 5 4" xfId="46170"/>
    <cellStyle name="Normal 2 5 8 7 5 5" xfId="46171"/>
    <cellStyle name="Normal 2 5 8 7 6" xfId="46172"/>
    <cellStyle name="Normal 2 5 8 7 6 2" xfId="46173"/>
    <cellStyle name="Normal 2 5 8 7 6 3" xfId="46174"/>
    <cellStyle name="Normal 2 5 8 7 6 4" xfId="46175"/>
    <cellStyle name="Normal 2 5 8 7 6 5" xfId="46176"/>
    <cellStyle name="Normal 2 5 8 7 7" xfId="46177"/>
    <cellStyle name="Normal 2 5 8 7 7 2" xfId="46178"/>
    <cellStyle name="Normal 2 5 8 7 7 3" xfId="46179"/>
    <cellStyle name="Normal 2 5 8 7 7 4" xfId="46180"/>
    <cellStyle name="Normal 2 5 8 7 7 5" xfId="46181"/>
    <cellStyle name="Normal 2 5 8 7 8" xfId="46182"/>
    <cellStyle name="Normal 2 5 8 7 8 2" xfId="46183"/>
    <cellStyle name="Normal 2 5 8 7 8 3" xfId="46184"/>
    <cellStyle name="Normal 2 5 8 7 8 4" xfId="46185"/>
    <cellStyle name="Normal 2 5 8 7 8 5" xfId="46186"/>
    <cellStyle name="Normal 2 5 8 7 9" xfId="46187"/>
    <cellStyle name="Normal 2 5 8 8" xfId="46188"/>
    <cellStyle name="Normal 2 5 8 8 10" xfId="46189"/>
    <cellStyle name="Normal 2 5 8 8 11" xfId="46190"/>
    <cellStyle name="Normal 2 5 8 8 12" xfId="46191"/>
    <cellStyle name="Normal 2 5 8 8 13" xfId="46192"/>
    <cellStyle name="Normal 2 5 8 8 14" xfId="46193"/>
    <cellStyle name="Normal 2 5 8 8 2" xfId="46194"/>
    <cellStyle name="Normal 2 5 8 8 2 2" xfId="46195"/>
    <cellStyle name="Normal 2 5 8 8 2 3" xfId="46196"/>
    <cellStyle name="Normal 2 5 8 8 2 4" xfId="46197"/>
    <cellStyle name="Normal 2 5 8 8 2 5" xfId="46198"/>
    <cellStyle name="Normal 2 5 8 8 3" xfId="46199"/>
    <cellStyle name="Normal 2 5 8 8 3 2" xfId="46200"/>
    <cellStyle name="Normal 2 5 8 8 3 3" xfId="46201"/>
    <cellStyle name="Normal 2 5 8 8 3 4" xfId="46202"/>
    <cellStyle name="Normal 2 5 8 8 3 5" xfId="46203"/>
    <cellStyle name="Normal 2 5 8 8 4" xfId="46204"/>
    <cellStyle name="Normal 2 5 8 8 4 2" xfId="46205"/>
    <cellStyle name="Normal 2 5 8 8 4 3" xfId="46206"/>
    <cellStyle name="Normal 2 5 8 8 4 4" xfId="46207"/>
    <cellStyle name="Normal 2 5 8 8 4 5" xfId="46208"/>
    <cellStyle name="Normal 2 5 8 8 5" xfId="46209"/>
    <cellStyle name="Normal 2 5 8 8 5 2" xfId="46210"/>
    <cellStyle name="Normal 2 5 8 8 5 3" xfId="46211"/>
    <cellStyle name="Normal 2 5 8 8 5 4" xfId="46212"/>
    <cellStyle name="Normal 2 5 8 8 5 5" xfId="46213"/>
    <cellStyle name="Normal 2 5 8 8 6" xfId="46214"/>
    <cellStyle name="Normal 2 5 8 8 6 2" xfId="46215"/>
    <cellStyle name="Normal 2 5 8 8 6 3" xfId="46216"/>
    <cellStyle name="Normal 2 5 8 8 6 4" xfId="46217"/>
    <cellStyle name="Normal 2 5 8 8 6 5" xfId="46218"/>
    <cellStyle name="Normal 2 5 8 8 7" xfId="46219"/>
    <cellStyle name="Normal 2 5 8 8 7 2" xfId="46220"/>
    <cellStyle name="Normal 2 5 8 8 7 3" xfId="46221"/>
    <cellStyle name="Normal 2 5 8 8 7 4" xfId="46222"/>
    <cellStyle name="Normal 2 5 8 8 7 5" xfId="46223"/>
    <cellStyle name="Normal 2 5 8 8 8" xfId="46224"/>
    <cellStyle name="Normal 2 5 8 8 8 2" xfId="46225"/>
    <cellStyle name="Normal 2 5 8 8 8 3" xfId="46226"/>
    <cellStyle name="Normal 2 5 8 8 8 4" xfId="46227"/>
    <cellStyle name="Normal 2 5 8 8 8 5" xfId="46228"/>
    <cellStyle name="Normal 2 5 8 8 9" xfId="46229"/>
    <cellStyle name="Normal 2 5 8 9" xfId="46230"/>
    <cellStyle name="Normal 2 5 8 9 10" xfId="46231"/>
    <cellStyle name="Normal 2 5 8 9 11" xfId="46232"/>
    <cellStyle name="Normal 2 5 8 9 12" xfId="46233"/>
    <cellStyle name="Normal 2 5 8 9 13" xfId="46234"/>
    <cellStyle name="Normal 2 5 8 9 14" xfId="46235"/>
    <cellStyle name="Normal 2 5 8 9 2" xfId="46236"/>
    <cellStyle name="Normal 2 5 8 9 2 2" xfId="46237"/>
    <cellStyle name="Normal 2 5 8 9 2 3" xfId="46238"/>
    <cellStyle name="Normal 2 5 8 9 2 4" xfId="46239"/>
    <cellStyle name="Normal 2 5 8 9 2 5" xfId="46240"/>
    <cellStyle name="Normal 2 5 8 9 3" xfId="46241"/>
    <cellStyle name="Normal 2 5 8 9 3 2" xfId="46242"/>
    <cellStyle name="Normal 2 5 8 9 3 3" xfId="46243"/>
    <cellStyle name="Normal 2 5 8 9 3 4" xfId="46244"/>
    <cellStyle name="Normal 2 5 8 9 3 5" xfId="46245"/>
    <cellStyle name="Normal 2 5 8 9 4" xfId="46246"/>
    <cellStyle name="Normal 2 5 8 9 4 2" xfId="46247"/>
    <cellStyle name="Normal 2 5 8 9 4 3" xfId="46248"/>
    <cellStyle name="Normal 2 5 8 9 4 4" xfId="46249"/>
    <cellStyle name="Normal 2 5 8 9 4 5" xfId="46250"/>
    <cellStyle name="Normal 2 5 8 9 5" xfId="46251"/>
    <cellStyle name="Normal 2 5 8 9 5 2" xfId="46252"/>
    <cellStyle name="Normal 2 5 8 9 5 3" xfId="46253"/>
    <cellStyle name="Normal 2 5 8 9 5 4" xfId="46254"/>
    <cellStyle name="Normal 2 5 8 9 5 5" xfId="46255"/>
    <cellStyle name="Normal 2 5 8 9 6" xfId="46256"/>
    <cellStyle name="Normal 2 5 8 9 6 2" xfId="46257"/>
    <cellStyle name="Normal 2 5 8 9 6 3" xfId="46258"/>
    <cellStyle name="Normal 2 5 8 9 6 4" xfId="46259"/>
    <cellStyle name="Normal 2 5 8 9 6 5" xfId="46260"/>
    <cellStyle name="Normal 2 5 8 9 7" xfId="46261"/>
    <cellStyle name="Normal 2 5 8 9 7 2" xfId="46262"/>
    <cellStyle name="Normal 2 5 8 9 7 3" xfId="46263"/>
    <cellStyle name="Normal 2 5 8 9 7 4" xfId="46264"/>
    <cellStyle name="Normal 2 5 8 9 7 5" xfId="46265"/>
    <cellStyle name="Normal 2 5 8 9 8" xfId="46266"/>
    <cellStyle name="Normal 2 5 8 9 8 2" xfId="46267"/>
    <cellStyle name="Normal 2 5 8 9 8 3" xfId="46268"/>
    <cellStyle name="Normal 2 5 8 9 8 4" xfId="46269"/>
    <cellStyle name="Normal 2 5 8 9 8 5" xfId="46270"/>
    <cellStyle name="Normal 2 5 8 9 9" xfId="46271"/>
    <cellStyle name="Normal 2 5 9" xfId="46272"/>
    <cellStyle name="Normal 2 5 9 10" xfId="46273"/>
    <cellStyle name="Normal 2 5 9 10 10" xfId="46274"/>
    <cellStyle name="Normal 2 5 9 10 11" xfId="46275"/>
    <cellStyle name="Normal 2 5 9 10 12" xfId="46276"/>
    <cellStyle name="Normal 2 5 9 10 13" xfId="46277"/>
    <cellStyle name="Normal 2 5 9 10 14" xfId="46278"/>
    <cellStyle name="Normal 2 5 9 10 2" xfId="46279"/>
    <cellStyle name="Normal 2 5 9 10 2 2" xfId="46280"/>
    <cellStyle name="Normal 2 5 9 10 2 3" xfId="46281"/>
    <cellStyle name="Normal 2 5 9 10 2 4" xfId="46282"/>
    <cellStyle name="Normal 2 5 9 10 2 5" xfId="46283"/>
    <cellStyle name="Normal 2 5 9 10 3" xfId="46284"/>
    <cellStyle name="Normal 2 5 9 10 3 2" xfId="46285"/>
    <cellStyle name="Normal 2 5 9 10 3 3" xfId="46286"/>
    <cellStyle name="Normal 2 5 9 10 3 4" xfId="46287"/>
    <cellStyle name="Normal 2 5 9 10 3 5" xfId="46288"/>
    <cellStyle name="Normal 2 5 9 10 4" xfId="46289"/>
    <cellStyle name="Normal 2 5 9 10 4 2" xfId="46290"/>
    <cellStyle name="Normal 2 5 9 10 4 3" xfId="46291"/>
    <cellStyle name="Normal 2 5 9 10 4 4" xfId="46292"/>
    <cellStyle name="Normal 2 5 9 10 4 5" xfId="46293"/>
    <cellStyle name="Normal 2 5 9 10 5" xfId="46294"/>
    <cellStyle name="Normal 2 5 9 10 5 2" xfId="46295"/>
    <cellStyle name="Normal 2 5 9 10 5 3" xfId="46296"/>
    <cellStyle name="Normal 2 5 9 10 5 4" xfId="46297"/>
    <cellStyle name="Normal 2 5 9 10 5 5" xfId="46298"/>
    <cellStyle name="Normal 2 5 9 10 6" xfId="46299"/>
    <cellStyle name="Normal 2 5 9 10 6 2" xfId="46300"/>
    <cellStyle name="Normal 2 5 9 10 6 3" xfId="46301"/>
    <cellStyle name="Normal 2 5 9 10 6 4" xfId="46302"/>
    <cellStyle name="Normal 2 5 9 10 6 5" xfId="46303"/>
    <cellStyle name="Normal 2 5 9 10 7" xfId="46304"/>
    <cellStyle name="Normal 2 5 9 10 7 2" xfId="46305"/>
    <cellStyle name="Normal 2 5 9 10 7 3" xfId="46306"/>
    <cellStyle name="Normal 2 5 9 10 7 4" xfId="46307"/>
    <cellStyle name="Normal 2 5 9 10 7 5" xfId="46308"/>
    <cellStyle name="Normal 2 5 9 10 8" xfId="46309"/>
    <cellStyle name="Normal 2 5 9 10 8 2" xfId="46310"/>
    <cellStyle name="Normal 2 5 9 10 8 3" xfId="46311"/>
    <cellStyle name="Normal 2 5 9 10 8 4" xfId="46312"/>
    <cellStyle name="Normal 2 5 9 10 8 5" xfId="46313"/>
    <cellStyle name="Normal 2 5 9 10 9" xfId="46314"/>
    <cellStyle name="Normal 2 5 9 11" xfId="46315"/>
    <cellStyle name="Normal 2 5 9 11 10" xfId="46316"/>
    <cellStyle name="Normal 2 5 9 11 11" xfId="46317"/>
    <cellStyle name="Normal 2 5 9 11 12" xfId="46318"/>
    <cellStyle name="Normal 2 5 9 11 13" xfId="46319"/>
    <cellStyle name="Normal 2 5 9 11 14" xfId="46320"/>
    <cellStyle name="Normal 2 5 9 11 2" xfId="46321"/>
    <cellStyle name="Normal 2 5 9 11 2 2" xfId="46322"/>
    <cellStyle name="Normal 2 5 9 11 2 3" xfId="46323"/>
    <cellStyle name="Normal 2 5 9 11 2 4" xfId="46324"/>
    <cellStyle name="Normal 2 5 9 11 2 5" xfId="46325"/>
    <cellStyle name="Normal 2 5 9 11 3" xfId="46326"/>
    <cellStyle name="Normal 2 5 9 11 3 2" xfId="46327"/>
    <cellStyle name="Normal 2 5 9 11 3 3" xfId="46328"/>
    <cellStyle name="Normal 2 5 9 11 3 4" xfId="46329"/>
    <cellStyle name="Normal 2 5 9 11 3 5" xfId="46330"/>
    <cellStyle name="Normal 2 5 9 11 4" xfId="46331"/>
    <cellStyle name="Normal 2 5 9 11 4 2" xfId="46332"/>
    <cellStyle name="Normal 2 5 9 11 4 3" xfId="46333"/>
    <cellStyle name="Normal 2 5 9 11 4 4" xfId="46334"/>
    <cellStyle name="Normal 2 5 9 11 4 5" xfId="46335"/>
    <cellStyle name="Normal 2 5 9 11 5" xfId="46336"/>
    <cellStyle name="Normal 2 5 9 11 5 2" xfId="46337"/>
    <cellStyle name="Normal 2 5 9 11 5 3" xfId="46338"/>
    <cellStyle name="Normal 2 5 9 11 5 4" xfId="46339"/>
    <cellStyle name="Normal 2 5 9 11 5 5" xfId="46340"/>
    <cellStyle name="Normal 2 5 9 11 6" xfId="46341"/>
    <cellStyle name="Normal 2 5 9 11 6 2" xfId="46342"/>
    <cellStyle name="Normal 2 5 9 11 6 3" xfId="46343"/>
    <cellStyle name="Normal 2 5 9 11 6 4" xfId="46344"/>
    <cellStyle name="Normal 2 5 9 11 6 5" xfId="46345"/>
    <cellStyle name="Normal 2 5 9 11 7" xfId="46346"/>
    <cellStyle name="Normal 2 5 9 11 7 2" xfId="46347"/>
    <cellStyle name="Normal 2 5 9 11 7 3" xfId="46348"/>
    <cellStyle name="Normal 2 5 9 11 7 4" xfId="46349"/>
    <cellStyle name="Normal 2 5 9 11 7 5" xfId="46350"/>
    <cellStyle name="Normal 2 5 9 11 8" xfId="46351"/>
    <cellStyle name="Normal 2 5 9 11 8 2" xfId="46352"/>
    <cellStyle name="Normal 2 5 9 11 8 3" xfId="46353"/>
    <cellStyle name="Normal 2 5 9 11 8 4" xfId="46354"/>
    <cellStyle name="Normal 2 5 9 11 8 5" xfId="46355"/>
    <cellStyle name="Normal 2 5 9 11 9" xfId="46356"/>
    <cellStyle name="Normal 2 5 9 12" xfId="46357"/>
    <cellStyle name="Normal 2 5 9 12 10" xfId="46358"/>
    <cellStyle name="Normal 2 5 9 12 11" xfId="46359"/>
    <cellStyle name="Normal 2 5 9 12 12" xfId="46360"/>
    <cellStyle name="Normal 2 5 9 12 13" xfId="46361"/>
    <cellStyle name="Normal 2 5 9 12 14" xfId="46362"/>
    <cellStyle name="Normal 2 5 9 12 2" xfId="46363"/>
    <cellStyle name="Normal 2 5 9 12 2 2" xfId="46364"/>
    <cellStyle name="Normal 2 5 9 12 2 3" xfId="46365"/>
    <cellStyle name="Normal 2 5 9 12 2 4" xfId="46366"/>
    <cellStyle name="Normal 2 5 9 12 2 5" xfId="46367"/>
    <cellStyle name="Normal 2 5 9 12 3" xfId="46368"/>
    <cellStyle name="Normal 2 5 9 12 3 2" xfId="46369"/>
    <cellStyle name="Normal 2 5 9 12 3 3" xfId="46370"/>
    <cellStyle name="Normal 2 5 9 12 3 4" xfId="46371"/>
    <cellStyle name="Normal 2 5 9 12 3 5" xfId="46372"/>
    <cellStyle name="Normal 2 5 9 12 4" xfId="46373"/>
    <cellStyle name="Normal 2 5 9 12 4 2" xfId="46374"/>
    <cellStyle name="Normal 2 5 9 12 4 3" xfId="46375"/>
    <cellStyle name="Normal 2 5 9 12 4 4" xfId="46376"/>
    <cellStyle name="Normal 2 5 9 12 4 5" xfId="46377"/>
    <cellStyle name="Normal 2 5 9 12 5" xfId="46378"/>
    <cellStyle name="Normal 2 5 9 12 5 2" xfId="46379"/>
    <cellStyle name="Normal 2 5 9 12 5 3" xfId="46380"/>
    <cellStyle name="Normal 2 5 9 12 5 4" xfId="46381"/>
    <cellStyle name="Normal 2 5 9 12 5 5" xfId="46382"/>
    <cellStyle name="Normal 2 5 9 12 6" xfId="46383"/>
    <cellStyle name="Normal 2 5 9 12 6 2" xfId="46384"/>
    <cellStyle name="Normal 2 5 9 12 6 3" xfId="46385"/>
    <cellStyle name="Normal 2 5 9 12 6 4" xfId="46386"/>
    <cellStyle name="Normal 2 5 9 12 6 5" xfId="46387"/>
    <cellStyle name="Normal 2 5 9 12 7" xfId="46388"/>
    <cellStyle name="Normal 2 5 9 12 7 2" xfId="46389"/>
    <cellStyle name="Normal 2 5 9 12 7 3" xfId="46390"/>
    <cellStyle name="Normal 2 5 9 12 7 4" xfId="46391"/>
    <cellStyle name="Normal 2 5 9 12 7 5" xfId="46392"/>
    <cellStyle name="Normal 2 5 9 12 8" xfId="46393"/>
    <cellStyle name="Normal 2 5 9 12 8 2" xfId="46394"/>
    <cellStyle name="Normal 2 5 9 12 8 3" xfId="46395"/>
    <cellStyle name="Normal 2 5 9 12 8 4" xfId="46396"/>
    <cellStyle name="Normal 2 5 9 12 8 5" xfId="46397"/>
    <cellStyle name="Normal 2 5 9 12 9" xfId="46398"/>
    <cellStyle name="Normal 2 5 9 13" xfId="46399"/>
    <cellStyle name="Normal 2 5 9 13 10" xfId="46400"/>
    <cellStyle name="Normal 2 5 9 13 11" xfId="46401"/>
    <cellStyle name="Normal 2 5 9 13 12" xfId="46402"/>
    <cellStyle name="Normal 2 5 9 13 13" xfId="46403"/>
    <cellStyle name="Normal 2 5 9 13 14" xfId="46404"/>
    <cellStyle name="Normal 2 5 9 13 2" xfId="46405"/>
    <cellStyle name="Normal 2 5 9 13 2 2" xfId="46406"/>
    <cellStyle name="Normal 2 5 9 13 2 3" xfId="46407"/>
    <cellStyle name="Normal 2 5 9 13 2 4" xfId="46408"/>
    <cellStyle name="Normal 2 5 9 13 2 5" xfId="46409"/>
    <cellStyle name="Normal 2 5 9 13 3" xfId="46410"/>
    <cellStyle name="Normal 2 5 9 13 3 2" xfId="46411"/>
    <cellStyle name="Normal 2 5 9 13 3 3" xfId="46412"/>
    <cellStyle name="Normal 2 5 9 13 3 4" xfId="46413"/>
    <cellStyle name="Normal 2 5 9 13 3 5" xfId="46414"/>
    <cellStyle name="Normal 2 5 9 13 4" xfId="46415"/>
    <cellStyle name="Normal 2 5 9 13 4 2" xfId="46416"/>
    <cellStyle name="Normal 2 5 9 13 4 3" xfId="46417"/>
    <cellStyle name="Normal 2 5 9 13 4 4" xfId="46418"/>
    <cellStyle name="Normal 2 5 9 13 4 5" xfId="46419"/>
    <cellStyle name="Normal 2 5 9 13 5" xfId="46420"/>
    <cellStyle name="Normal 2 5 9 13 5 2" xfId="46421"/>
    <cellStyle name="Normal 2 5 9 13 5 3" xfId="46422"/>
    <cellStyle name="Normal 2 5 9 13 5 4" xfId="46423"/>
    <cellStyle name="Normal 2 5 9 13 5 5" xfId="46424"/>
    <cellStyle name="Normal 2 5 9 13 6" xfId="46425"/>
    <cellStyle name="Normal 2 5 9 13 6 2" xfId="46426"/>
    <cellStyle name="Normal 2 5 9 13 6 3" xfId="46427"/>
    <cellStyle name="Normal 2 5 9 13 6 4" xfId="46428"/>
    <cellStyle name="Normal 2 5 9 13 6 5" xfId="46429"/>
    <cellStyle name="Normal 2 5 9 13 7" xfId="46430"/>
    <cellStyle name="Normal 2 5 9 13 7 2" xfId="46431"/>
    <cellStyle name="Normal 2 5 9 13 7 3" xfId="46432"/>
    <cellStyle name="Normal 2 5 9 13 7 4" xfId="46433"/>
    <cellStyle name="Normal 2 5 9 13 7 5" xfId="46434"/>
    <cellStyle name="Normal 2 5 9 13 8" xfId="46435"/>
    <cellStyle name="Normal 2 5 9 13 8 2" xfId="46436"/>
    <cellStyle name="Normal 2 5 9 13 8 3" xfId="46437"/>
    <cellStyle name="Normal 2 5 9 13 8 4" xfId="46438"/>
    <cellStyle name="Normal 2 5 9 13 8 5" xfId="46439"/>
    <cellStyle name="Normal 2 5 9 13 9" xfId="46440"/>
    <cellStyle name="Normal 2 5 9 14" xfId="46441"/>
    <cellStyle name="Normal 2 5 9 14 10" xfId="46442"/>
    <cellStyle name="Normal 2 5 9 14 11" xfId="46443"/>
    <cellStyle name="Normal 2 5 9 14 12" xfId="46444"/>
    <cellStyle name="Normal 2 5 9 14 13" xfId="46445"/>
    <cellStyle name="Normal 2 5 9 14 14" xfId="46446"/>
    <cellStyle name="Normal 2 5 9 14 2" xfId="46447"/>
    <cellStyle name="Normal 2 5 9 14 2 2" xfId="46448"/>
    <cellStyle name="Normal 2 5 9 14 2 3" xfId="46449"/>
    <cellStyle name="Normal 2 5 9 14 2 4" xfId="46450"/>
    <cellStyle name="Normal 2 5 9 14 2 5" xfId="46451"/>
    <cellStyle name="Normal 2 5 9 14 3" xfId="46452"/>
    <cellStyle name="Normal 2 5 9 14 3 2" xfId="46453"/>
    <cellStyle name="Normal 2 5 9 14 3 3" xfId="46454"/>
    <cellStyle name="Normal 2 5 9 14 3 4" xfId="46455"/>
    <cellStyle name="Normal 2 5 9 14 3 5" xfId="46456"/>
    <cellStyle name="Normal 2 5 9 14 4" xfId="46457"/>
    <cellStyle name="Normal 2 5 9 14 4 2" xfId="46458"/>
    <cellStyle name="Normal 2 5 9 14 4 3" xfId="46459"/>
    <cellStyle name="Normal 2 5 9 14 4 4" xfId="46460"/>
    <cellStyle name="Normal 2 5 9 14 4 5" xfId="46461"/>
    <cellStyle name="Normal 2 5 9 14 5" xfId="46462"/>
    <cellStyle name="Normal 2 5 9 14 5 2" xfId="46463"/>
    <cellStyle name="Normal 2 5 9 14 5 3" xfId="46464"/>
    <cellStyle name="Normal 2 5 9 14 5 4" xfId="46465"/>
    <cellStyle name="Normal 2 5 9 14 5 5" xfId="46466"/>
    <cellStyle name="Normal 2 5 9 14 6" xfId="46467"/>
    <cellStyle name="Normal 2 5 9 14 6 2" xfId="46468"/>
    <cellStyle name="Normal 2 5 9 14 6 3" xfId="46469"/>
    <cellStyle name="Normal 2 5 9 14 6 4" xfId="46470"/>
    <cellStyle name="Normal 2 5 9 14 6 5" xfId="46471"/>
    <cellStyle name="Normal 2 5 9 14 7" xfId="46472"/>
    <cellStyle name="Normal 2 5 9 14 7 2" xfId="46473"/>
    <cellStyle name="Normal 2 5 9 14 7 3" xfId="46474"/>
    <cellStyle name="Normal 2 5 9 14 7 4" xfId="46475"/>
    <cellStyle name="Normal 2 5 9 14 7 5" xfId="46476"/>
    <cellStyle name="Normal 2 5 9 14 8" xfId="46477"/>
    <cellStyle name="Normal 2 5 9 14 8 2" xfId="46478"/>
    <cellStyle name="Normal 2 5 9 14 8 3" xfId="46479"/>
    <cellStyle name="Normal 2 5 9 14 8 4" xfId="46480"/>
    <cellStyle name="Normal 2 5 9 14 8 5" xfId="46481"/>
    <cellStyle name="Normal 2 5 9 14 9" xfId="46482"/>
    <cellStyle name="Normal 2 5 9 15" xfId="46483"/>
    <cellStyle name="Normal 2 5 9 15 10" xfId="46484"/>
    <cellStyle name="Normal 2 5 9 15 11" xfId="46485"/>
    <cellStyle name="Normal 2 5 9 15 12" xfId="46486"/>
    <cellStyle name="Normal 2 5 9 15 13" xfId="46487"/>
    <cellStyle name="Normal 2 5 9 15 14" xfId="46488"/>
    <cellStyle name="Normal 2 5 9 15 2" xfId="46489"/>
    <cellStyle name="Normal 2 5 9 15 2 2" xfId="46490"/>
    <cellStyle name="Normal 2 5 9 15 2 3" xfId="46491"/>
    <cellStyle name="Normal 2 5 9 15 2 4" xfId="46492"/>
    <cellStyle name="Normal 2 5 9 15 2 5" xfId="46493"/>
    <cellStyle name="Normal 2 5 9 15 3" xfId="46494"/>
    <cellStyle name="Normal 2 5 9 15 3 2" xfId="46495"/>
    <cellStyle name="Normal 2 5 9 15 3 3" xfId="46496"/>
    <cellStyle name="Normal 2 5 9 15 3 4" xfId="46497"/>
    <cellStyle name="Normal 2 5 9 15 3 5" xfId="46498"/>
    <cellStyle name="Normal 2 5 9 15 4" xfId="46499"/>
    <cellStyle name="Normal 2 5 9 15 4 2" xfId="46500"/>
    <cellStyle name="Normal 2 5 9 15 4 3" xfId="46501"/>
    <cellStyle name="Normal 2 5 9 15 4 4" xfId="46502"/>
    <cellStyle name="Normal 2 5 9 15 4 5" xfId="46503"/>
    <cellStyle name="Normal 2 5 9 15 5" xfId="46504"/>
    <cellStyle name="Normal 2 5 9 15 5 2" xfId="46505"/>
    <cellStyle name="Normal 2 5 9 15 5 3" xfId="46506"/>
    <cellStyle name="Normal 2 5 9 15 5 4" xfId="46507"/>
    <cellStyle name="Normal 2 5 9 15 5 5" xfId="46508"/>
    <cellStyle name="Normal 2 5 9 15 6" xfId="46509"/>
    <cellStyle name="Normal 2 5 9 15 6 2" xfId="46510"/>
    <cellStyle name="Normal 2 5 9 15 6 3" xfId="46511"/>
    <cellStyle name="Normal 2 5 9 15 6 4" xfId="46512"/>
    <cellStyle name="Normal 2 5 9 15 6 5" xfId="46513"/>
    <cellStyle name="Normal 2 5 9 15 7" xfId="46514"/>
    <cellStyle name="Normal 2 5 9 15 7 2" xfId="46515"/>
    <cellStyle name="Normal 2 5 9 15 7 3" xfId="46516"/>
    <cellStyle name="Normal 2 5 9 15 7 4" xfId="46517"/>
    <cellStyle name="Normal 2 5 9 15 7 5" xfId="46518"/>
    <cellStyle name="Normal 2 5 9 15 8" xfId="46519"/>
    <cellStyle name="Normal 2 5 9 15 8 2" xfId="46520"/>
    <cellStyle name="Normal 2 5 9 15 8 3" xfId="46521"/>
    <cellStyle name="Normal 2 5 9 15 8 4" xfId="46522"/>
    <cellStyle name="Normal 2 5 9 15 8 5" xfId="46523"/>
    <cellStyle name="Normal 2 5 9 15 9" xfId="46524"/>
    <cellStyle name="Normal 2 5 9 16" xfId="46525"/>
    <cellStyle name="Normal 2 5 9 16 10" xfId="46526"/>
    <cellStyle name="Normal 2 5 9 16 11" xfId="46527"/>
    <cellStyle name="Normal 2 5 9 16 12" xfId="46528"/>
    <cellStyle name="Normal 2 5 9 16 13" xfId="46529"/>
    <cellStyle name="Normal 2 5 9 16 14" xfId="46530"/>
    <cellStyle name="Normal 2 5 9 16 2" xfId="46531"/>
    <cellStyle name="Normal 2 5 9 16 2 2" xfId="46532"/>
    <cellStyle name="Normal 2 5 9 16 2 3" xfId="46533"/>
    <cellStyle name="Normal 2 5 9 16 2 4" xfId="46534"/>
    <cellStyle name="Normal 2 5 9 16 2 5" xfId="46535"/>
    <cellStyle name="Normal 2 5 9 16 3" xfId="46536"/>
    <cellStyle name="Normal 2 5 9 16 3 2" xfId="46537"/>
    <cellStyle name="Normal 2 5 9 16 3 3" xfId="46538"/>
    <cellStyle name="Normal 2 5 9 16 3 4" xfId="46539"/>
    <cellStyle name="Normal 2 5 9 16 3 5" xfId="46540"/>
    <cellStyle name="Normal 2 5 9 16 4" xfId="46541"/>
    <cellStyle name="Normal 2 5 9 16 4 2" xfId="46542"/>
    <cellStyle name="Normal 2 5 9 16 4 3" xfId="46543"/>
    <cellStyle name="Normal 2 5 9 16 4 4" xfId="46544"/>
    <cellStyle name="Normal 2 5 9 16 4 5" xfId="46545"/>
    <cellStyle name="Normal 2 5 9 16 5" xfId="46546"/>
    <cellStyle name="Normal 2 5 9 16 5 2" xfId="46547"/>
    <cellStyle name="Normal 2 5 9 16 5 3" xfId="46548"/>
    <cellStyle name="Normal 2 5 9 16 5 4" xfId="46549"/>
    <cellStyle name="Normal 2 5 9 16 5 5" xfId="46550"/>
    <cellStyle name="Normal 2 5 9 16 6" xfId="46551"/>
    <cellStyle name="Normal 2 5 9 16 6 2" xfId="46552"/>
    <cellStyle name="Normal 2 5 9 16 6 3" xfId="46553"/>
    <cellStyle name="Normal 2 5 9 16 6 4" xfId="46554"/>
    <cellStyle name="Normal 2 5 9 16 6 5" xfId="46555"/>
    <cellStyle name="Normal 2 5 9 16 7" xfId="46556"/>
    <cellStyle name="Normal 2 5 9 16 7 2" xfId="46557"/>
    <cellStyle name="Normal 2 5 9 16 7 3" xfId="46558"/>
    <cellStyle name="Normal 2 5 9 16 7 4" xfId="46559"/>
    <cellStyle name="Normal 2 5 9 16 7 5" xfId="46560"/>
    <cellStyle name="Normal 2 5 9 16 8" xfId="46561"/>
    <cellStyle name="Normal 2 5 9 16 8 2" xfId="46562"/>
    <cellStyle name="Normal 2 5 9 16 8 3" xfId="46563"/>
    <cellStyle name="Normal 2 5 9 16 8 4" xfId="46564"/>
    <cellStyle name="Normal 2 5 9 16 8 5" xfId="46565"/>
    <cellStyle name="Normal 2 5 9 16 9" xfId="46566"/>
    <cellStyle name="Normal 2 5 9 17" xfId="46567"/>
    <cellStyle name="Normal 2 5 9 17 2" xfId="46568"/>
    <cellStyle name="Normal 2 5 9 17 3" xfId="46569"/>
    <cellStyle name="Normal 2 5 9 17 4" xfId="46570"/>
    <cellStyle name="Normal 2 5 9 17 5" xfId="46571"/>
    <cellStyle name="Normal 2 5 9 18" xfId="46572"/>
    <cellStyle name="Normal 2 5 9 18 2" xfId="46573"/>
    <cellStyle name="Normal 2 5 9 18 3" xfId="46574"/>
    <cellStyle name="Normal 2 5 9 18 4" xfId="46575"/>
    <cellStyle name="Normal 2 5 9 18 5" xfId="46576"/>
    <cellStyle name="Normal 2 5 9 19" xfId="46577"/>
    <cellStyle name="Normal 2 5 9 19 2" xfId="46578"/>
    <cellStyle name="Normal 2 5 9 19 3" xfId="46579"/>
    <cellStyle name="Normal 2 5 9 19 4" xfId="46580"/>
    <cellStyle name="Normal 2 5 9 19 5" xfId="46581"/>
    <cellStyle name="Normal 2 5 9 2" xfId="46582"/>
    <cellStyle name="Normal 2 5 9 2 10" xfId="46583"/>
    <cellStyle name="Normal 2 5 9 2 11" xfId="46584"/>
    <cellStyle name="Normal 2 5 9 2 12" xfId="46585"/>
    <cellStyle name="Normal 2 5 9 2 13" xfId="46586"/>
    <cellStyle name="Normal 2 5 9 2 14" xfId="46587"/>
    <cellStyle name="Normal 2 5 9 2 2" xfId="46588"/>
    <cellStyle name="Normal 2 5 9 2 2 2" xfId="46589"/>
    <cellStyle name="Normal 2 5 9 2 2 3" xfId="46590"/>
    <cellStyle name="Normal 2 5 9 2 2 4" xfId="46591"/>
    <cellStyle name="Normal 2 5 9 2 2 5" xfId="46592"/>
    <cellStyle name="Normal 2 5 9 2 3" xfId="46593"/>
    <cellStyle name="Normal 2 5 9 2 3 2" xfId="46594"/>
    <cellStyle name="Normal 2 5 9 2 3 3" xfId="46595"/>
    <cellStyle name="Normal 2 5 9 2 3 4" xfId="46596"/>
    <cellStyle name="Normal 2 5 9 2 3 5" xfId="46597"/>
    <cellStyle name="Normal 2 5 9 2 4" xfId="46598"/>
    <cellStyle name="Normal 2 5 9 2 4 2" xfId="46599"/>
    <cellStyle name="Normal 2 5 9 2 4 3" xfId="46600"/>
    <cellStyle name="Normal 2 5 9 2 4 4" xfId="46601"/>
    <cellStyle name="Normal 2 5 9 2 4 5" xfId="46602"/>
    <cellStyle name="Normal 2 5 9 2 5" xfId="46603"/>
    <cellStyle name="Normal 2 5 9 2 5 2" xfId="46604"/>
    <cellStyle name="Normal 2 5 9 2 5 3" xfId="46605"/>
    <cellStyle name="Normal 2 5 9 2 5 4" xfId="46606"/>
    <cellStyle name="Normal 2 5 9 2 5 5" xfId="46607"/>
    <cellStyle name="Normal 2 5 9 2 6" xfId="46608"/>
    <cellStyle name="Normal 2 5 9 2 6 2" xfId="46609"/>
    <cellStyle name="Normal 2 5 9 2 6 3" xfId="46610"/>
    <cellStyle name="Normal 2 5 9 2 6 4" xfId="46611"/>
    <cellStyle name="Normal 2 5 9 2 6 5" xfId="46612"/>
    <cellStyle name="Normal 2 5 9 2 7" xfId="46613"/>
    <cellStyle name="Normal 2 5 9 2 7 2" xfId="46614"/>
    <cellStyle name="Normal 2 5 9 2 7 3" xfId="46615"/>
    <cellStyle name="Normal 2 5 9 2 7 4" xfId="46616"/>
    <cellStyle name="Normal 2 5 9 2 7 5" xfId="46617"/>
    <cellStyle name="Normal 2 5 9 2 8" xfId="46618"/>
    <cellStyle name="Normal 2 5 9 2 8 2" xfId="46619"/>
    <cellStyle name="Normal 2 5 9 2 8 3" xfId="46620"/>
    <cellStyle name="Normal 2 5 9 2 8 4" xfId="46621"/>
    <cellStyle name="Normal 2 5 9 2 8 5" xfId="46622"/>
    <cellStyle name="Normal 2 5 9 2 9" xfId="46623"/>
    <cellStyle name="Normal 2 5 9 20" xfId="46624"/>
    <cellStyle name="Normal 2 5 9 20 2" xfId="46625"/>
    <cellStyle name="Normal 2 5 9 20 3" xfId="46626"/>
    <cellStyle name="Normal 2 5 9 20 4" xfId="46627"/>
    <cellStyle name="Normal 2 5 9 20 5" xfId="46628"/>
    <cellStyle name="Normal 2 5 9 21" xfId="46629"/>
    <cellStyle name="Normal 2 5 9 21 2" xfId="46630"/>
    <cellStyle name="Normal 2 5 9 21 3" xfId="46631"/>
    <cellStyle name="Normal 2 5 9 21 4" xfId="46632"/>
    <cellStyle name="Normal 2 5 9 21 5" xfId="46633"/>
    <cellStyle name="Normal 2 5 9 22" xfId="46634"/>
    <cellStyle name="Normal 2 5 9 22 2" xfId="46635"/>
    <cellStyle name="Normal 2 5 9 22 3" xfId="46636"/>
    <cellStyle name="Normal 2 5 9 22 4" xfId="46637"/>
    <cellStyle name="Normal 2 5 9 22 5" xfId="46638"/>
    <cellStyle name="Normal 2 5 9 23" xfId="46639"/>
    <cellStyle name="Normal 2 5 9 23 2" xfId="46640"/>
    <cellStyle name="Normal 2 5 9 23 3" xfId="46641"/>
    <cellStyle name="Normal 2 5 9 23 4" xfId="46642"/>
    <cellStyle name="Normal 2 5 9 23 5" xfId="46643"/>
    <cellStyle name="Normal 2 5 9 24" xfId="46644"/>
    <cellStyle name="Normal 2 5 9 25" xfId="46645"/>
    <cellStyle name="Normal 2 5 9 26" xfId="46646"/>
    <cellStyle name="Normal 2 5 9 27" xfId="46647"/>
    <cellStyle name="Normal 2 5 9 28" xfId="46648"/>
    <cellStyle name="Normal 2 5 9 29" xfId="46649"/>
    <cellStyle name="Normal 2 5 9 3" xfId="46650"/>
    <cellStyle name="Normal 2 5 9 3 10" xfId="46651"/>
    <cellStyle name="Normal 2 5 9 3 11" xfId="46652"/>
    <cellStyle name="Normal 2 5 9 3 12" xfId="46653"/>
    <cellStyle name="Normal 2 5 9 3 13" xfId="46654"/>
    <cellStyle name="Normal 2 5 9 3 14" xfId="46655"/>
    <cellStyle name="Normal 2 5 9 3 2" xfId="46656"/>
    <cellStyle name="Normal 2 5 9 3 2 2" xfId="46657"/>
    <cellStyle name="Normal 2 5 9 3 2 3" xfId="46658"/>
    <cellStyle name="Normal 2 5 9 3 2 4" xfId="46659"/>
    <cellStyle name="Normal 2 5 9 3 2 5" xfId="46660"/>
    <cellStyle name="Normal 2 5 9 3 3" xfId="46661"/>
    <cellStyle name="Normal 2 5 9 3 3 2" xfId="46662"/>
    <cellStyle name="Normal 2 5 9 3 3 3" xfId="46663"/>
    <cellStyle name="Normal 2 5 9 3 3 4" xfId="46664"/>
    <cellStyle name="Normal 2 5 9 3 3 5" xfId="46665"/>
    <cellStyle name="Normal 2 5 9 3 4" xfId="46666"/>
    <cellStyle name="Normal 2 5 9 3 4 2" xfId="46667"/>
    <cellStyle name="Normal 2 5 9 3 4 3" xfId="46668"/>
    <cellStyle name="Normal 2 5 9 3 4 4" xfId="46669"/>
    <cellStyle name="Normal 2 5 9 3 4 5" xfId="46670"/>
    <cellStyle name="Normal 2 5 9 3 5" xfId="46671"/>
    <cellStyle name="Normal 2 5 9 3 5 2" xfId="46672"/>
    <cellStyle name="Normal 2 5 9 3 5 3" xfId="46673"/>
    <cellStyle name="Normal 2 5 9 3 5 4" xfId="46674"/>
    <cellStyle name="Normal 2 5 9 3 5 5" xfId="46675"/>
    <cellStyle name="Normal 2 5 9 3 6" xfId="46676"/>
    <cellStyle name="Normal 2 5 9 3 6 2" xfId="46677"/>
    <cellStyle name="Normal 2 5 9 3 6 3" xfId="46678"/>
    <cellStyle name="Normal 2 5 9 3 6 4" xfId="46679"/>
    <cellStyle name="Normal 2 5 9 3 6 5" xfId="46680"/>
    <cellStyle name="Normal 2 5 9 3 7" xfId="46681"/>
    <cellStyle name="Normal 2 5 9 3 7 2" xfId="46682"/>
    <cellStyle name="Normal 2 5 9 3 7 3" xfId="46683"/>
    <cellStyle name="Normal 2 5 9 3 7 4" xfId="46684"/>
    <cellStyle name="Normal 2 5 9 3 7 5" xfId="46685"/>
    <cellStyle name="Normal 2 5 9 3 8" xfId="46686"/>
    <cellStyle name="Normal 2 5 9 3 8 2" xfId="46687"/>
    <cellStyle name="Normal 2 5 9 3 8 3" xfId="46688"/>
    <cellStyle name="Normal 2 5 9 3 8 4" xfId="46689"/>
    <cellStyle name="Normal 2 5 9 3 8 5" xfId="46690"/>
    <cellStyle name="Normal 2 5 9 3 9" xfId="46691"/>
    <cellStyle name="Normal 2 5 9 4" xfId="46692"/>
    <cellStyle name="Normal 2 5 9 4 10" xfId="46693"/>
    <cellStyle name="Normal 2 5 9 4 11" xfId="46694"/>
    <cellStyle name="Normal 2 5 9 4 12" xfId="46695"/>
    <cellStyle name="Normal 2 5 9 4 13" xfId="46696"/>
    <cellStyle name="Normal 2 5 9 4 14" xfId="46697"/>
    <cellStyle name="Normal 2 5 9 4 2" xfId="46698"/>
    <cellStyle name="Normal 2 5 9 4 2 2" xfId="46699"/>
    <cellStyle name="Normal 2 5 9 4 2 3" xfId="46700"/>
    <cellStyle name="Normal 2 5 9 4 2 4" xfId="46701"/>
    <cellStyle name="Normal 2 5 9 4 2 5" xfId="46702"/>
    <cellStyle name="Normal 2 5 9 4 3" xfId="46703"/>
    <cellStyle name="Normal 2 5 9 4 3 2" xfId="46704"/>
    <cellStyle name="Normal 2 5 9 4 3 3" xfId="46705"/>
    <cellStyle name="Normal 2 5 9 4 3 4" xfId="46706"/>
    <cellStyle name="Normal 2 5 9 4 3 5" xfId="46707"/>
    <cellStyle name="Normal 2 5 9 4 4" xfId="46708"/>
    <cellStyle name="Normal 2 5 9 4 4 2" xfId="46709"/>
    <cellStyle name="Normal 2 5 9 4 4 3" xfId="46710"/>
    <cellStyle name="Normal 2 5 9 4 4 4" xfId="46711"/>
    <cellStyle name="Normal 2 5 9 4 4 5" xfId="46712"/>
    <cellStyle name="Normal 2 5 9 4 5" xfId="46713"/>
    <cellStyle name="Normal 2 5 9 4 5 2" xfId="46714"/>
    <cellStyle name="Normal 2 5 9 4 5 3" xfId="46715"/>
    <cellStyle name="Normal 2 5 9 4 5 4" xfId="46716"/>
    <cellStyle name="Normal 2 5 9 4 5 5" xfId="46717"/>
    <cellStyle name="Normal 2 5 9 4 6" xfId="46718"/>
    <cellStyle name="Normal 2 5 9 4 6 2" xfId="46719"/>
    <cellStyle name="Normal 2 5 9 4 6 3" xfId="46720"/>
    <cellStyle name="Normal 2 5 9 4 6 4" xfId="46721"/>
    <cellStyle name="Normal 2 5 9 4 6 5" xfId="46722"/>
    <cellStyle name="Normal 2 5 9 4 7" xfId="46723"/>
    <cellStyle name="Normal 2 5 9 4 7 2" xfId="46724"/>
    <cellStyle name="Normal 2 5 9 4 7 3" xfId="46725"/>
    <cellStyle name="Normal 2 5 9 4 7 4" xfId="46726"/>
    <cellStyle name="Normal 2 5 9 4 7 5" xfId="46727"/>
    <cellStyle name="Normal 2 5 9 4 8" xfId="46728"/>
    <cellStyle name="Normal 2 5 9 4 8 2" xfId="46729"/>
    <cellStyle name="Normal 2 5 9 4 8 3" xfId="46730"/>
    <cellStyle name="Normal 2 5 9 4 8 4" xfId="46731"/>
    <cellStyle name="Normal 2 5 9 4 8 5" xfId="46732"/>
    <cellStyle name="Normal 2 5 9 4 9" xfId="46733"/>
    <cellStyle name="Normal 2 5 9 5" xfId="46734"/>
    <cellStyle name="Normal 2 5 9 5 10" xfId="46735"/>
    <cellStyle name="Normal 2 5 9 5 11" xfId="46736"/>
    <cellStyle name="Normal 2 5 9 5 12" xfId="46737"/>
    <cellStyle name="Normal 2 5 9 5 13" xfId="46738"/>
    <cellStyle name="Normal 2 5 9 5 14" xfId="46739"/>
    <cellStyle name="Normal 2 5 9 5 2" xfId="46740"/>
    <cellStyle name="Normal 2 5 9 5 2 2" xfId="46741"/>
    <cellStyle name="Normal 2 5 9 5 2 3" xfId="46742"/>
    <cellStyle name="Normal 2 5 9 5 2 4" xfId="46743"/>
    <cellStyle name="Normal 2 5 9 5 2 5" xfId="46744"/>
    <cellStyle name="Normal 2 5 9 5 3" xfId="46745"/>
    <cellStyle name="Normal 2 5 9 5 3 2" xfId="46746"/>
    <cellStyle name="Normal 2 5 9 5 3 3" xfId="46747"/>
    <cellStyle name="Normal 2 5 9 5 3 4" xfId="46748"/>
    <cellStyle name="Normal 2 5 9 5 3 5" xfId="46749"/>
    <cellStyle name="Normal 2 5 9 5 4" xfId="46750"/>
    <cellStyle name="Normal 2 5 9 5 4 2" xfId="46751"/>
    <cellStyle name="Normal 2 5 9 5 4 3" xfId="46752"/>
    <cellStyle name="Normal 2 5 9 5 4 4" xfId="46753"/>
    <cellStyle name="Normal 2 5 9 5 4 5" xfId="46754"/>
    <cellStyle name="Normal 2 5 9 5 5" xfId="46755"/>
    <cellStyle name="Normal 2 5 9 5 5 2" xfId="46756"/>
    <cellStyle name="Normal 2 5 9 5 5 3" xfId="46757"/>
    <cellStyle name="Normal 2 5 9 5 5 4" xfId="46758"/>
    <cellStyle name="Normal 2 5 9 5 5 5" xfId="46759"/>
    <cellStyle name="Normal 2 5 9 5 6" xfId="46760"/>
    <cellStyle name="Normal 2 5 9 5 6 2" xfId="46761"/>
    <cellStyle name="Normal 2 5 9 5 6 3" xfId="46762"/>
    <cellStyle name="Normal 2 5 9 5 6 4" xfId="46763"/>
    <cellStyle name="Normal 2 5 9 5 6 5" xfId="46764"/>
    <cellStyle name="Normal 2 5 9 5 7" xfId="46765"/>
    <cellStyle name="Normal 2 5 9 5 7 2" xfId="46766"/>
    <cellStyle name="Normal 2 5 9 5 7 3" xfId="46767"/>
    <cellStyle name="Normal 2 5 9 5 7 4" xfId="46768"/>
    <cellStyle name="Normal 2 5 9 5 7 5" xfId="46769"/>
    <cellStyle name="Normal 2 5 9 5 8" xfId="46770"/>
    <cellStyle name="Normal 2 5 9 5 8 2" xfId="46771"/>
    <cellStyle name="Normal 2 5 9 5 8 3" xfId="46772"/>
    <cellStyle name="Normal 2 5 9 5 8 4" xfId="46773"/>
    <cellStyle name="Normal 2 5 9 5 8 5" xfId="46774"/>
    <cellStyle name="Normal 2 5 9 5 9" xfId="46775"/>
    <cellStyle name="Normal 2 5 9 6" xfId="46776"/>
    <cellStyle name="Normal 2 5 9 6 10" xfId="46777"/>
    <cellStyle name="Normal 2 5 9 6 11" xfId="46778"/>
    <cellStyle name="Normal 2 5 9 6 12" xfId="46779"/>
    <cellStyle name="Normal 2 5 9 6 13" xfId="46780"/>
    <cellStyle name="Normal 2 5 9 6 14" xfId="46781"/>
    <cellStyle name="Normal 2 5 9 6 2" xfId="46782"/>
    <cellStyle name="Normal 2 5 9 6 2 2" xfId="46783"/>
    <cellStyle name="Normal 2 5 9 6 2 3" xfId="46784"/>
    <cellStyle name="Normal 2 5 9 6 2 4" xfId="46785"/>
    <cellStyle name="Normal 2 5 9 6 2 5" xfId="46786"/>
    <cellStyle name="Normal 2 5 9 6 3" xfId="46787"/>
    <cellStyle name="Normal 2 5 9 6 3 2" xfId="46788"/>
    <cellStyle name="Normal 2 5 9 6 3 3" xfId="46789"/>
    <cellStyle name="Normal 2 5 9 6 3 4" xfId="46790"/>
    <cellStyle name="Normal 2 5 9 6 3 5" xfId="46791"/>
    <cellStyle name="Normal 2 5 9 6 4" xfId="46792"/>
    <cellStyle name="Normal 2 5 9 6 4 2" xfId="46793"/>
    <cellStyle name="Normal 2 5 9 6 4 3" xfId="46794"/>
    <cellStyle name="Normal 2 5 9 6 4 4" xfId="46795"/>
    <cellStyle name="Normal 2 5 9 6 4 5" xfId="46796"/>
    <cellStyle name="Normal 2 5 9 6 5" xfId="46797"/>
    <cellStyle name="Normal 2 5 9 6 5 2" xfId="46798"/>
    <cellStyle name="Normal 2 5 9 6 5 3" xfId="46799"/>
    <cellStyle name="Normal 2 5 9 6 5 4" xfId="46800"/>
    <cellStyle name="Normal 2 5 9 6 5 5" xfId="46801"/>
    <cellStyle name="Normal 2 5 9 6 6" xfId="46802"/>
    <cellStyle name="Normal 2 5 9 6 6 2" xfId="46803"/>
    <cellStyle name="Normal 2 5 9 6 6 3" xfId="46804"/>
    <cellStyle name="Normal 2 5 9 6 6 4" xfId="46805"/>
    <cellStyle name="Normal 2 5 9 6 6 5" xfId="46806"/>
    <cellStyle name="Normal 2 5 9 6 7" xfId="46807"/>
    <cellStyle name="Normal 2 5 9 6 7 2" xfId="46808"/>
    <cellStyle name="Normal 2 5 9 6 7 3" xfId="46809"/>
    <cellStyle name="Normal 2 5 9 6 7 4" xfId="46810"/>
    <cellStyle name="Normal 2 5 9 6 7 5" xfId="46811"/>
    <cellStyle name="Normal 2 5 9 6 8" xfId="46812"/>
    <cellStyle name="Normal 2 5 9 6 8 2" xfId="46813"/>
    <cellStyle name="Normal 2 5 9 6 8 3" xfId="46814"/>
    <cellStyle name="Normal 2 5 9 6 8 4" xfId="46815"/>
    <cellStyle name="Normal 2 5 9 6 8 5" xfId="46816"/>
    <cellStyle name="Normal 2 5 9 6 9" xfId="46817"/>
    <cellStyle name="Normal 2 5 9 7" xfId="46818"/>
    <cellStyle name="Normal 2 5 9 7 10" xfId="46819"/>
    <cellStyle name="Normal 2 5 9 7 11" xfId="46820"/>
    <cellStyle name="Normal 2 5 9 7 12" xfId="46821"/>
    <cellStyle name="Normal 2 5 9 7 13" xfId="46822"/>
    <cellStyle name="Normal 2 5 9 7 14" xfId="46823"/>
    <cellStyle name="Normal 2 5 9 7 2" xfId="46824"/>
    <cellStyle name="Normal 2 5 9 7 2 2" xfId="46825"/>
    <cellStyle name="Normal 2 5 9 7 2 3" xfId="46826"/>
    <cellStyle name="Normal 2 5 9 7 2 4" xfId="46827"/>
    <cellStyle name="Normal 2 5 9 7 2 5" xfId="46828"/>
    <cellStyle name="Normal 2 5 9 7 3" xfId="46829"/>
    <cellStyle name="Normal 2 5 9 7 3 2" xfId="46830"/>
    <cellStyle name="Normal 2 5 9 7 3 3" xfId="46831"/>
    <cellStyle name="Normal 2 5 9 7 3 4" xfId="46832"/>
    <cellStyle name="Normal 2 5 9 7 3 5" xfId="46833"/>
    <cellStyle name="Normal 2 5 9 7 4" xfId="46834"/>
    <cellStyle name="Normal 2 5 9 7 4 2" xfId="46835"/>
    <cellStyle name="Normal 2 5 9 7 4 3" xfId="46836"/>
    <cellStyle name="Normal 2 5 9 7 4 4" xfId="46837"/>
    <cellStyle name="Normal 2 5 9 7 4 5" xfId="46838"/>
    <cellStyle name="Normal 2 5 9 7 5" xfId="46839"/>
    <cellStyle name="Normal 2 5 9 7 5 2" xfId="46840"/>
    <cellStyle name="Normal 2 5 9 7 5 3" xfId="46841"/>
    <cellStyle name="Normal 2 5 9 7 5 4" xfId="46842"/>
    <cellStyle name="Normal 2 5 9 7 5 5" xfId="46843"/>
    <cellStyle name="Normal 2 5 9 7 6" xfId="46844"/>
    <cellStyle name="Normal 2 5 9 7 6 2" xfId="46845"/>
    <cellStyle name="Normal 2 5 9 7 6 3" xfId="46846"/>
    <cellStyle name="Normal 2 5 9 7 6 4" xfId="46847"/>
    <cellStyle name="Normal 2 5 9 7 6 5" xfId="46848"/>
    <cellStyle name="Normal 2 5 9 7 7" xfId="46849"/>
    <cellStyle name="Normal 2 5 9 7 7 2" xfId="46850"/>
    <cellStyle name="Normal 2 5 9 7 7 3" xfId="46851"/>
    <cellStyle name="Normal 2 5 9 7 7 4" xfId="46852"/>
    <cellStyle name="Normal 2 5 9 7 7 5" xfId="46853"/>
    <cellStyle name="Normal 2 5 9 7 8" xfId="46854"/>
    <cellStyle name="Normal 2 5 9 7 8 2" xfId="46855"/>
    <cellStyle name="Normal 2 5 9 7 8 3" xfId="46856"/>
    <cellStyle name="Normal 2 5 9 7 8 4" xfId="46857"/>
    <cellStyle name="Normal 2 5 9 7 8 5" xfId="46858"/>
    <cellStyle name="Normal 2 5 9 7 9" xfId="46859"/>
    <cellStyle name="Normal 2 5 9 8" xfId="46860"/>
    <cellStyle name="Normal 2 5 9 8 10" xfId="46861"/>
    <cellStyle name="Normal 2 5 9 8 11" xfId="46862"/>
    <cellStyle name="Normal 2 5 9 8 12" xfId="46863"/>
    <cellStyle name="Normal 2 5 9 8 13" xfId="46864"/>
    <cellStyle name="Normal 2 5 9 8 14" xfId="46865"/>
    <cellStyle name="Normal 2 5 9 8 2" xfId="46866"/>
    <cellStyle name="Normal 2 5 9 8 2 2" xfId="46867"/>
    <cellStyle name="Normal 2 5 9 8 2 3" xfId="46868"/>
    <cellStyle name="Normal 2 5 9 8 2 4" xfId="46869"/>
    <cellStyle name="Normal 2 5 9 8 2 5" xfId="46870"/>
    <cellStyle name="Normal 2 5 9 8 3" xfId="46871"/>
    <cellStyle name="Normal 2 5 9 8 3 2" xfId="46872"/>
    <cellStyle name="Normal 2 5 9 8 3 3" xfId="46873"/>
    <cellStyle name="Normal 2 5 9 8 3 4" xfId="46874"/>
    <cellStyle name="Normal 2 5 9 8 3 5" xfId="46875"/>
    <cellStyle name="Normal 2 5 9 8 4" xfId="46876"/>
    <cellStyle name="Normal 2 5 9 8 4 2" xfId="46877"/>
    <cellStyle name="Normal 2 5 9 8 4 3" xfId="46878"/>
    <cellStyle name="Normal 2 5 9 8 4 4" xfId="46879"/>
    <cellStyle name="Normal 2 5 9 8 4 5" xfId="46880"/>
    <cellStyle name="Normal 2 5 9 8 5" xfId="46881"/>
    <cellStyle name="Normal 2 5 9 8 5 2" xfId="46882"/>
    <cellStyle name="Normal 2 5 9 8 5 3" xfId="46883"/>
    <cellStyle name="Normal 2 5 9 8 5 4" xfId="46884"/>
    <cellStyle name="Normal 2 5 9 8 5 5" xfId="46885"/>
    <cellStyle name="Normal 2 5 9 8 6" xfId="46886"/>
    <cellStyle name="Normal 2 5 9 8 6 2" xfId="46887"/>
    <cellStyle name="Normal 2 5 9 8 6 3" xfId="46888"/>
    <cellStyle name="Normal 2 5 9 8 6 4" xfId="46889"/>
    <cellStyle name="Normal 2 5 9 8 6 5" xfId="46890"/>
    <cellStyle name="Normal 2 5 9 8 7" xfId="46891"/>
    <cellStyle name="Normal 2 5 9 8 7 2" xfId="46892"/>
    <cellStyle name="Normal 2 5 9 8 7 3" xfId="46893"/>
    <cellStyle name="Normal 2 5 9 8 7 4" xfId="46894"/>
    <cellStyle name="Normal 2 5 9 8 7 5" xfId="46895"/>
    <cellStyle name="Normal 2 5 9 8 8" xfId="46896"/>
    <cellStyle name="Normal 2 5 9 8 8 2" xfId="46897"/>
    <cellStyle name="Normal 2 5 9 8 8 3" xfId="46898"/>
    <cellStyle name="Normal 2 5 9 8 8 4" xfId="46899"/>
    <cellStyle name="Normal 2 5 9 8 8 5" xfId="46900"/>
    <cellStyle name="Normal 2 5 9 8 9" xfId="46901"/>
    <cellStyle name="Normal 2 5 9 9" xfId="46902"/>
    <cellStyle name="Normal 2 5 9 9 10" xfId="46903"/>
    <cellStyle name="Normal 2 5 9 9 11" xfId="46904"/>
    <cellStyle name="Normal 2 5 9 9 12" xfId="46905"/>
    <cellStyle name="Normal 2 5 9 9 13" xfId="46906"/>
    <cellStyle name="Normal 2 5 9 9 14" xfId="46907"/>
    <cellStyle name="Normal 2 5 9 9 2" xfId="46908"/>
    <cellStyle name="Normal 2 5 9 9 2 2" xfId="46909"/>
    <cellStyle name="Normal 2 5 9 9 2 3" xfId="46910"/>
    <cellStyle name="Normal 2 5 9 9 2 4" xfId="46911"/>
    <cellStyle name="Normal 2 5 9 9 2 5" xfId="46912"/>
    <cellStyle name="Normal 2 5 9 9 3" xfId="46913"/>
    <cellStyle name="Normal 2 5 9 9 3 2" xfId="46914"/>
    <cellStyle name="Normal 2 5 9 9 3 3" xfId="46915"/>
    <cellStyle name="Normal 2 5 9 9 3 4" xfId="46916"/>
    <cellStyle name="Normal 2 5 9 9 3 5" xfId="46917"/>
    <cellStyle name="Normal 2 5 9 9 4" xfId="46918"/>
    <cellStyle name="Normal 2 5 9 9 4 2" xfId="46919"/>
    <cellStyle name="Normal 2 5 9 9 4 3" xfId="46920"/>
    <cellStyle name="Normal 2 5 9 9 4 4" xfId="46921"/>
    <cellStyle name="Normal 2 5 9 9 4 5" xfId="46922"/>
    <cellStyle name="Normal 2 5 9 9 5" xfId="46923"/>
    <cellStyle name="Normal 2 5 9 9 5 2" xfId="46924"/>
    <cellStyle name="Normal 2 5 9 9 5 3" xfId="46925"/>
    <cellStyle name="Normal 2 5 9 9 5 4" xfId="46926"/>
    <cellStyle name="Normal 2 5 9 9 5 5" xfId="46927"/>
    <cellStyle name="Normal 2 5 9 9 6" xfId="46928"/>
    <cellStyle name="Normal 2 5 9 9 6 2" xfId="46929"/>
    <cellStyle name="Normal 2 5 9 9 6 3" xfId="46930"/>
    <cellStyle name="Normal 2 5 9 9 6 4" xfId="46931"/>
    <cellStyle name="Normal 2 5 9 9 6 5" xfId="46932"/>
    <cellStyle name="Normal 2 5 9 9 7" xfId="46933"/>
    <cellStyle name="Normal 2 5 9 9 7 2" xfId="46934"/>
    <cellStyle name="Normal 2 5 9 9 7 3" xfId="46935"/>
    <cellStyle name="Normal 2 5 9 9 7 4" xfId="46936"/>
    <cellStyle name="Normal 2 5 9 9 7 5" xfId="46937"/>
    <cellStyle name="Normal 2 5 9 9 8" xfId="46938"/>
    <cellStyle name="Normal 2 5 9 9 8 2" xfId="46939"/>
    <cellStyle name="Normal 2 5 9 9 8 3" xfId="46940"/>
    <cellStyle name="Normal 2 5 9 9 8 4" xfId="46941"/>
    <cellStyle name="Normal 2 5 9 9 8 5" xfId="46942"/>
    <cellStyle name="Normal 2 5 9 9 9" xfId="46943"/>
    <cellStyle name="Normal 2 50" xfId="46944"/>
    <cellStyle name="Normal 2 51" xfId="46945"/>
    <cellStyle name="Normal 2 52" xfId="46946"/>
    <cellStyle name="Normal 2 53" xfId="46947"/>
    <cellStyle name="Normal 2 54" xfId="46948"/>
    <cellStyle name="Normal 2 55" xfId="46949"/>
    <cellStyle name="Normal 2 56" xfId="46950"/>
    <cellStyle name="Normal 2 57" xfId="46951"/>
    <cellStyle name="Normal 2 58" xfId="46952"/>
    <cellStyle name="Normal 2 6" xfId="46953"/>
    <cellStyle name="Normal 2 6 10" xfId="46954"/>
    <cellStyle name="Normal 2 6 10 10" xfId="46955"/>
    <cellStyle name="Normal 2 6 10 11" xfId="46956"/>
    <cellStyle name="Normal 2 6 10 12" xfId="46957"/>
    <cellStyle name="Normal 2 6 10 13" xfId="46958"/>
    <cellStyle name="Normal 2 6 10 14" xfId="46959"/>
    <cellStyle name="Normal 2 6 10 2" xfId="46960"/>
    <cellStyle name="Normal 2 6 10 2 2" xfId="46961"/>
    <cellStyle name="Normal 2 6 10 2 3" xfId="46962"/>
    <cellStyle name="Normal 2 6 10 2 4" xfId="46963"/>
    <cellStyle name="Normal 2 6 10 2 5" xfId="46964"/>
    <cellStyle name="Normal 2 6 10 3" xfId="46965"/>
    <cellStyle name="Normal 2 6 10 3 2" xfId="46966"/>
    <cellStyle name="Normal 2 6 10 3 3" xfId="46967"/>
    <cellStyle name="Normal 2 6 10 3 4" xfId="46968"/>
    <cellStyle name="Normal 2 6 10 3 5" xfId="46969"/>
    <cellStyle name="Normal 2 6 10 4" xfId="46970"/>
    <cellStyle name="Normal 2 6 10 4 2" xfId="46971"/>
    <cellStyle name="Normal 2 6 10 4 3" xfId="46972"/>
    <cellStyle name="Normal 2 6 10 4 4" xfId="46973"/>
    <cellStyle name="Normal 2 6 10 4 5" xfId="46974"/>
    <cellStyle name="Normal 2 6 10 5" xfId="46975"/>
    <cellStyle name="Normal 2 6 10 5 2" xfId="46976"/>
    <cellStyle name="Normal 2 6 10 5 3" xfId="46977"/>
    <cellStyle name="Normal 2 6 10 5 4" xfId="46978"/>
    <cellStyle name="Normal 2 6 10 5 5" xfId="46979"/>
    <cellStyle name="Normal 2 6 10 6" xfId="46980"/>
    <cellStyle name="Normal 2 6 10 6 2" xfId="46981"/>
    <cellStyle name="Normal 2 6 10 6 3" xfId="46982"/>
    <cellStyle name="Normal 2 6 10 6 4" xfId="46983"/>
    <cellStyle name="Normal 2 6 10 6 5" xfId="46984"/>
    <cellStyle name="Normal 2 6 10 7" xfId="46985"/>
    <cellStyle name="Normal 2 6 10 7 2" xfId="46986"/>
    <cellStyle name="Normal 2 6 10 7 3" xfId="46987"/>
    <cellStyle name="Normal 2 6 10 7 4" xfId="46988"/>
    <cellStyle name="Normal 2 6 10 7 5" xfId="46989"/>
    <cellStyle name="Normal 2 6 10 8" xfId="46990"/>
    <cellStyle name="Normal 2 6 10 8 2" xfId="46991"/>
    <cellStyle name="Normal 2 6 10 8 3" xfId="46992"/>
    <cellStyle name="Normal 2 6 10 8 4" xfId="46993"/>
    <cellStyle name="Normal 2 6 10 8 5" xfId="46994"/>
    <cellStyle name="Normal 2 6 10 9" xfId="46995"/>
    <cellStyle name="Normal 2 6 11" xfId="46996"/>
    <cellStyle name="Normal 2 6 11 10" xfId="46997"/>
    <cellStyle name="Normal 2 6 11 11" xfId="46998"/>
    <cellStyle name="Normal 2 6 11 12" xfId="46999"/>
    <cellStyle name="Normal 2 6 11 13" xfId="47000"/>
    <cellStyle name="Normal 2 6 11 14" xfId="47001"/>
    <cellStyle name="Normal 2 6 11 2" xfId="47002"/>
    <cellStyle name="Normal 2 6 11 2 2" xfId="47003"/>
    <cellStyle name="Normal 2 6 11 2 3" xfId="47004"/>
    <cellStyle name="Normal 2 6 11 2 4" xfId="47005"/>
    <cellStyle name="Normal 2 6 11 2 5" xfId="47006"/>
    <cellStyle name="Normal 2 6 11 3" xfId="47007"/>
    <cellStyle name="Normal 2 6 11 3 2" xfId="47008"/>
    <cellStyle name="Normal 2 6 11 3 3" xfId="47009"/>
    <cellStyle name="Normal 2 6 11 3 4" xfId="47010"/>
    <cellStyle name="Normal 2 6 11 3 5" xfId="47011"/>
    <cellStyle name="Normal 2 6 11 4" xfId="47012"/>
    <cellStyle name="Normal 2 6 11 4 2" xfId="47013"/>
    <cellStyle name="Normal 2 6 11 4 3" xfId="47014"/>
    <cellStyle name="Normal 2 6 11 4 4" xfId="47015"/>
    <cellStyle name="Normal 2 6 11 4 5" xfId="47016"/>
    <cellStyle name="Normal 2 6 11 5" xfId="47017"/>
    <cellStyle name="Normal 2 6 11 5 2" xfId="47018"/>
    <cellStyle name="Normal 2 6 11 5 3" xfId="47019"/>
    <cellStyle name="Normal 2 6 11 5 4" xfId="47020"/>
    <cellStyle name="Normal 2 6 11 5 5" xfId="47021"/>
    <cellStyle name="Normal 2 6 11 6" xfId="47022"/>
    <cellStyle name="Normal 2 6 11 6 2" xfId="47023"/>
    <cellStyle name="Normal 2 6 11 6 3" xfId="47024"/>
    <cellStyle name="Normal 2 6 11 6 4" xfId="47025"/>
    <cellStyle name="Normal 2 6 11 6 5" xfId="47026"/>
    <cellStyle name="Normal 2 6 11 7" xfId="47027"/>
    <cellStyle name="Normal 2 6 11 7 2" xfId="47028"/>
    <cellStyle name="Normal 2 6 11 7 3" xfId="47029"/>
    <cellStyle name="Normal 2 6 11 7 4" xfId="47030"/>
    <cellStyle name="Normal 2 6 11 7 5" xfId="47031"/>
    <cellStyle name="Normal 2 6 11 8" xfId="47032"/>
    <cellStyle name="Normal 2 6 11 8 2" xfId="47033"/>
    <cellStyle name="Normal 2 6 11 8 3" xfId="47034"/>
    <cellStyle name="Normal 2 6 11 8 4" xfId="47035"/>
    <cellStyle name="Normal 2 6 11 8 5" xfId="47036"/>
    <cellStyle name="Normal 2 6 11 9" xfId="47037"/>
    <cellStyle name="Normal 2 6 12" xfId="47038"/>
    <cellStyle name="Normal 2 6 12 10" xfId="47039"/>
    <cellStyle name="Normal 2 6 12 11" xfId="47040"/>
    <cellStyle name="Normal 2 6 12 12" xfId="47041"/>
    <cellStyle name="Normal 2 6 12 13" xfId="47042"/>
    <cellStyle name="Normal 2 6 12 14" xfId="47043"/>
    <cellStyle name="Normal 2 6 12 2" xfId="47044"/>
    <cellStyle name="Normal 2 6 12 2 2" xfId="47045"/>
    <cellStyle name="Normal 2 6 12 2 3" xfId="47046"/>
    <cellStyle name="Normal 2 6 12 2 4" xfId="47047"/>
    <cellStyle name="Normal 2 6 12 2 5" xfId="47048"/>
    <cellStyle name="Normal 2 6 12 3" xfId="47049"/>
    <cellStyle name="Normal 2 6 12 3 2" xfId="47050"/>
    <cellStyle name="Normal 2 6 12 3 3" xfId="47051"/>
    <cellStyle name="Normal 2 6 12 3 4" xfId="47052"/>
    <cellStyle name="Normal 2 6 12 3 5" xfId="47053"/>
    <cellStyle name="Normal 2 6 12 4" xfId="47054"/>
    <cellStyle name="Normal 2 6 12 4 2" xfId="47055"/>
    <cellStyle name="Normal 2 6 12 4 3" xfId="47056"/>
    <cellStyle name="Normal 2 6 12 4 4" xfId="47057"/>
    <cellStyle name="Normal 2 6 12 4 5" xfId="47058"/>
    <cellStyle name="Normal 2 6 12 5" xfId="47059"/>
    <cellStyle name="Normal 2 6 12 5 2" xfId="47060"/>
    <cellStyle name="Normal 2 6 12 5 3" xfId="47061"/>
    <cellStyle name="Normal 2 6 12 5 4" xfId="47062"/>
    <cellStyle name="Normal 2 6 12 5 5" xfId="47063"/>
    <cellStyle name="Normal 2 6 12 6" xfId="47064"/>
    <cellStyle name="Normal 2 6 12 6 2" xfId="47065"/>
    <cellStyle name="Normal 2 6 12 6 3" xfId="47066"/>
    <cellStyle name="Normal 2 6 12 6 4" xfId="47067"/>
    <cellStyle name="Normal 2 6 12 6 5" xfId="47068"/>
    <cellStyle name="Normal 2 6 12 7" xfId="47069"/>
    <cellStyle name="Normal 2 6 12 7 2" xfId="47070"/>
    <cellStyle name="Normal 2 6 12 7 3" xfId="47071"/>
    <cellStyle name="Normal 2 6 12 7 4" xfId="47072"/>
    <cellStyle name="Normal 2 6 12 7 5" xfId="47073"/>
    <cellStyle name="Normal 2 6 12 8" xfId="47074"/>
    <cellStyle name="Normal 2 6 12 8 2" xfId="47075"/>
    <cellStyle name="Normal 2 6 12 8 3" xfId="47076"/>
    <cellStyle name="Normal 2 6 12 8 4" xfId="47077"/>
    <cellStyle name="Normal 2 6 12 8 5" xfId="47078"/>
    <cellStyle name="Normal 2 6 12 9" xfId="47079"/>
    <cellStyle name="Normal 2 6 13" xfId="47080"/>
    <cellStyle name="Normal 2 6 13 10" xfId="47081"/>
    <cellStyle name="Normal 2 6 13 11" xfId="47082"/>
    <cellStyle name="Normal 2 6 13 12" xfId="47083"/>
    <cellStyle name="Normal 2 6 13 13" xfId="47084"/>
    <cellStyle name="Normal 2 6 13 14" xfId="47085"/>
    <cellStyle name="Normal 2 6 13 2" xfId="47086"/>
    <cellStyle name="Normal 2 6 13 2 2" xfId="47087"/>
    <cellStyle name="Normal 2 6 13 2 3" xfId="47088"/>
    <cellStyle name="Normal 2 6 13 2 4" xfId="47089"/>
    <cellStyle name="Normal 2 6 13 2 5" xfId="47090"/>
    <cellStyle name="Normal 2 6 13 3" xfId="47091"/>
    <cellStyle name="Normal 2 6 13 3 2" xfId="47092"/>
    <cellStyle name="Normal 2 6 13 3 3" xfId="47093"/>
    <cellStyle name="Normal 2 6 13 3 4" xfId="47094"/>
    <cellStyle name="Normal 2 6 13 3 5" xfId="47095"/>
    <cellStyle name="Normal 2 6 13 4" xfId="47096"/>
    <cellStyle name="Normal 2 6 13 4 2" xfId="47097"/>
    <cellStyle name="Normal 2 6 13 4 3" xfId="47098"/>
    <cellStyle name="Normal 2 6 13 4 4" xfId="47099"/>
    <cellStyle name="Normal 2 6 13 4 5" xfId="47100"/>
    <cellStyle name="Normal 2 6 13 5" xfId="47101"/>
    <cellStyle name="Normal 2 6 13 5 2" xfId="47102"/>
    <cellStyle name="Normal 2 6 13 5 3" xfId="47103"/>
    <cellStyle name="Normal 2 6 13 5 4" xfId="47104"/>
    <cellStyle name="Normal 2 6 13 5 5" xfId="47105"/>
    <cellStyle name="Normal 2 6 13 6" xfId="47106"/>
    <cellStyle name="Normal 2 6 13 6 2" xfId="47107"/>
    <cellStyle name="Normal 2 6 13 6 3" xfId="47108"/>
    <cellStyle name="Normal 2 6 13 6 4" xfId="47109"/>
    <cellStyle name="Normal 2 6 13 6 5" xfId="47110"/>
    <cellStyle name="Normal 2 6 13 7" xfId="47111"/>
    <cellStyle name="Normal 2 6 13 7 2" xfId="47112"/>
    <cellStyle name="Normal 2 6 13 7 3" xfId="47113"/>
    <cellStyle name="Normal 2 6 13 7 4" xfId="47114"/>
    <cellStyle name="Normal 2 6 13 7 5" xfId="47115"/>
    <cellStyle name="Normal 2 6 13 8" xfId="47116"/>
    <cellStyle name="Normal 2 6 13 8 2" xfId="47117"/>
    <cellStyle name="Normal 2 6 13 8 3" xfId="47118"/>
    <cellStyle name="Normal 2 6 13 8 4" xfId="47119"/>
    <cellStyle name="Normal 2 6 13 8 5" xfId="47120"/>
    <cellStyle name="Normal 2 6 13 9" xfId="47121"/>
    <cellStyle name="Normal 2 6 14" xfId="47122"/>
    <cellStyle name="Normal 2 6 14 10" xfId="47123"/>
    <cellStyle name="Normal 2 6 14 11" xfId="47124"/>
    <cellStyle name="Normal 2 6 14 12" xfId="47125"/>
    <cellStyle name="Normal 2 6 14 13" xfId="47126"/>
    <cellStyle name="Normal 2 6 14 14" xfId="47127"/>
    <cellStyle name="Normal 2 6 14 2" xfId="47128"/>
    <cellStyle name="Normal 2 6 14 2 2" xfId="47129"/>
    <cellStyle name="Normal 2 6 14 2 3" xfId="47130"/>
    <cellStyle name="Normal 2 6 14 2 4" xfId="47131"/>
    <cellStyle name="Normal 2 6 14 2 5" xfId="47132"/>
    <cellStyle name="Normal 2 6 14 3" xfId="47133"/>
    <cellStyle name="Normal 2 6 14 3 2" xfId="47134"/>
    <cellStyle name="Normal 2 6 14 3 3" xfId="47135"/>
    <cellStyle name="Normal 2 6 14 3 4" xfId="47136"/>
    <cellStyle name="Normal 2 6 14 3 5" xfId="47137"/>
    <cellStyle name="Normal 2 6 14 4" xfId="47138"/>
    <cellStyle name="Normal 2 6 14 4 2" xfId="47139"/>
    <cellStyle name="Normal 2 6 14 4 3" xfId="47140"/>
    <cellStyle name="Normal 2 6 14 4 4" xfId="47141"/>
    <cellStyle name="Normal 2 6 14 4 5" xfId="47142"/>
    <cellStyle name="Normal 2 6 14 5" xfId="47143"/>
    <cellStyle name="Normal 2 6 14 5 2" xfId="47144"/>
    <cellStyle name="Normal 2 6 14 5 3" xfId="47145"/>
    <cellStyle name="Normal 2 6 14 5 4" xfId="47146"/>
    <cellStyle name="Normal 2 6 14 5 5" xfId="47147"/>
    <cellStyle name="Normal 2 6 14 6" xfId="47148"/>
    <cellStyle name="Normal 2 6 14 6 2" xfId="47149"/>
    <cellStyle name="Normal 2 6 14 6 3" xfId="47150"/>
    <cellStyle name="Normal 2 6 14 6 4" xfId="47151"/>
    <cellStyle name="Normal 2 6 14 6 5" xfId="47152"/>
    <cellStyle name="Normal 2 6 14 7" xfId="47153"/>
    <cellStyle name="Normal 2 6 14 7 2" xfId="47154"/>
    <cellStyle name="Normal 2 6 14 7 3" xfId="47155"/>
    <cellStyle name="Normal 2 6 14 7 4" xfId="47156"/>
    <cellStyle name="Normal 2 6 14 7 5" xfId="47157"/>
    <cellStyle name="Normal 2 6 14 8" xfId="47158"/>
    <cellStyle name="Normal 2 6 14 8 2" xfId="47159"/>
    <cellStyle name="Normal 2 6 14 8 3" xfId="47160"/>
    <cellStyle name="Normal 2 6 14 8 4" xfId="47161"/>
    <cellStyle name="Normal 2 6 14 8 5" xfId="47162"/>
    <cellStyle name="Normal 2 6 14 9" xfId="47163"/>
    <cellStyle name="Normal 2 6 15" xfId="47164"/>
    <cellStyle name="Normal 2 6 15 10" xfId="47165"/>
    <cellStyle name="Normal 2 6 15 11" xfId="47166"/>
    <cellStyle name="Normal 2 6 15 12" xfId="47167"/>
    <cellStyle name="Normal 2 6 15 13" xfId="47168"/>
    <cellStyle name="Normal 2 6 15 14" xfId="47169"/>
    <cellStyle name="Normal 2 6 15 2" xfId="47170"/>
    <cellStyle name="Normal 2 6 15 2 2" xfId="47171"/>
    <cellStyle name="Normal 2 6 15 2 3" xfId="47172"/>
    <cellStyle name="Normal 2 6 15 2 4" xfId="47173"/>
    <cellStyle name="Normal 2 6 15 2 5" xfId="47174"/>
    <cellStyle name="Normal 2 6 15 3" xfId="47175"/>
    <cellStyle name="Normal 2 6 15 3 2" xfId="47176"/>
    <cellStyle name="Normal 2 6 15 3 3" xfId="47177"/>
    <cellStyle name="Normal 2 6 15 3 4" xfId="47178"/>
    <cellStyle name="Normal 2 6 15 3 5" xfId="47179"/>
    <cellStyle name="Normal 2 6 15 4" xfId="47180"/>
    <cellStyle name="Normal 2 6 15 4 2" xfId="47181"/>
    <cellStyle name="Normal 2 6 15 4 3" xfId="47182"/>
    <cellStyle name="Normal 2 6 15 4 4" xfId="47183"/>
    <cellStyle name="Normal 2 6 15 4 5" xfId="47184"/>
    <cellStyle name="Normal 2 6 15 5" xfId="47185"/>
    <cellStyle name="Normal 2 6 15 5 2" xfId="47186"/>
    <cellStyle name="Normal 2 6 15 5 3" xfId="47187"/>
    <cellStyle name="Normal 2 6 15 5 4" xfId="47188"/>
    <cellStyle name="Normal 2 6 15 5 5" xfId="47189"/>
    <cellStyle name="Normal 2 6 15 6" xfId="47190"/>
    <cellStyle name="Normal 2 6 15 6 2" xfId="47191"/>
    <cellStyle name="Normal 2 6 15 6 3" xfId="47192"/>
    <cellStyle name="Normal 2 6 15 6 4" xfId="47193"/>
    <cellStyle name="Normal 2 6 15 6 5" xfId="47194"/>
    <cellStyle name="Normal 2 6 15 7" xfId="47195"/>
    <cellStyle name="Normal 2 6 15 7 2" xfId="47196"/>
    <cellStyle name="Normal 2 6 15 7 3" xfId="47197"/>
    <cellStyle name="Normal 2 6 15 7 4" xfId="47198"/>
    <cellStyle name="Normal 2 6 15 7 5" xfId="47199"/>
    <cellStyle name="Normal 2 6 15 8" xfId="47200"/>
    <cellStyle name="Normal 2 6 15 8 2" xfId="47201"/>
    <cellStyle name="Normal 2 6 15 8 3" xfId="47202"/>
    <cellStyle name="Normal 2 6 15 8 4" xfId="47203"/>
    <cellStyle name="Normal 2 6 15 8 5" xfId="47204"/>
    <cellStyle name="Normal 2 6 15 9" xfId="47205"/>
    <cellStyle name="Normal 2 6 16" xfId="47206"/>
    <cellStyle name="Normal 2 6 16 10" xfId="47207"/>
    <cellStyle name="Normal 2 6 16 11" xfId="47208"/>
    <cellStyle name="Normal 2 6 16 12" xfId="47209"/>
    <cellStyle name="Normal 2 6 16 13" xfId="47210"/>
    <cellStyle name="Normal 2 6 16 14" xfId="47211"/>
    <cellStyle name="Normal 2 6 16 2" xfId="47212"/>
    <cellStyle name="Normal 2 6 16 2 2" xfId="47213"/>
    <cellStyle name="Normal 2 6 16 2 3" xfId="47214"/>
    <cellStyle name="Normal 2 6 16 2 4" xfId="47215"/>
    <cellStyle name="Normal 2 6 16 2 5" xfId="47216"/>
    <cellStyle name="Normal 2 6 16 3" xfId="47217"/>
    <cellStyle name="Normal 2 6 16 3 2" xfId="47218"/>
    <cellStyle name="Normal 2 6 16 3 3" xfId="47219"/>
    <cellStyle name="Normal 2 6 16 3 4" xfId="47220"/>
    <cellStyle name="Normal 2 6 16 3 5" xfId="47221"/>
    <cellStyle name="Normal 2 6 16 4" xfId="47222"/>
    <cellStyle name="Normal 2 6 16 4 2" xfId="47223"/>
    <cellStyle name="Normal 2 6 16 4 3" xfId="47224"/>
    <cellStyle name="Normal 2 6 16 4 4" xfId="47225"/>
    <cellStyle name="Normal 2 6 16 4 5" xfId="47226"/>
    <cellStyle name="Normal 2 6 16 5" xfId="47227"/>
    <cellStyle name="Normal 2 6 16 5 2" xfId="47228"/>
    <cellStyle name="Normal 2 6 16 5 3" xfId="47229"/>
    <cellStyle name="Normal 2 6 16 5 4" xfId="47230"/>
    <cellStyle name="Normal 2 6 16 5 5" xfId="47231"/>
    <cellStyle name="Normal 2 6 16 6" xfId="47232"/>
    <cellStyle name="Normal 2 6 16 6 2" xfId="47233"/>
    <cellStyle name="Normal 2 6 16 6 3" xfId="47234"/>
    <cellStyle name="Normal 2 6 16 6 4" xfId="47235"/>
    <cellStyle name="Normal 2 6 16 6 5" xfId="47236"/>
    <cellStyle name="Normal 2 6 16 7" xfId="47237"/>
    <cellStyle name="Normal 2 6 16 7 2" xfId="47238"/>
    <cellStyle name="Normal 2 6 16 7 3" xfId="47239"/>
    <cellStyle name="Normal 2 6 16 7 4" xfId="47240"/>
    <cellStyle name="Normal 2 6 16 7 5" xfId="47241"/>
    <cellStyle name="Normal 2 6 16 8" xfId="47242"/>
    <cellStyle name="Normal 2 6 16 8 2" xfId="47243"/>
    <cellStyle name="Normal 2 6 16 8 3" xfId="47244"/>
    <cellStyle name="Normal 2 6 16 8 4" xfId="47245"/>
    <cellStyle name="Normal 2 6 16 8 5" xfId="47246"/>
    <cellStyle name="Normal 2 6 16 9" xfId="47247"/>
    <cellStyle name="Normal 2 6 17" xfId="47248"/>
    <cellStyle name="Normal 2 6 17 10" xfId="47249"/>
    <cellStyle name="Normal 2 6 17 11" xfId="47250"/>
    <cellStyle name="Normal 2 6 17 12" xfId="47251"/>
    <cellStyle name="Normal 2 6 17 13" xfId="47252"/>
    <cellStyle name="Normal 2 6 17 14" xfId="47253"/>
    <cellStyle name="Normal 2 6 17 2" xfId="47254"/>
    <cellStyle name="Normal 2 6 17 2 2" xfId="47255"/>
    <cellStyle name="Normal 2 6 17 2 3" xfId="47256"/>
    <cellStyle name="Normal 2 6 17 2 4" xfId="47257"/>
    <cellStyle name="Normal 2 6 17 2 5" xfId="47258"/>
    <cellStyle name="Normal 2 6 17 3" xfId="47259"/>
    <cellStyle name="Normal 2 6 17 3 2" xfId="47260"/>
    <cellStyle name="Normal 2 6 17 3 3" xfId="47261"/>
    <cellStyle name="Normal 2 6 17 3 4" xfId="47262"/>
    <cellStyle name="Normal 2 6 17 3 5" xfId="47263"/>
    <cellStyle name="Normal 2 6 17 4" xfId="47264"/>
    <cellStyle name="Normal 2 6 17 4 2" xfId="47265"/>
    <cellStyle name="Normal 2 6 17 4 3" xfId="47266"/>
    <cellStyle name="Normal 2 6 17 4 4" xfId="47267"/>
    <cellStyle name="Normal 2 6 17 4 5" xfId="47268"/>
    <cellStyle name="Normal 2 6 17 5" xfId="47269"/>
    <cellStyle name="Normal 2 6 17 5 2" xfId="47270"/>
    <cellStyle name="Normal 2 6 17 5 3" xfId="47271"/>
    <cellStyle name="Normal 2 6 17 5 4" xfId="47272"/>
    <cellStyle name="Normal 2 6 17 5 5" xfId="47273"/>
    <cellStyle name="Normal 2 6 17 6" xfId="47274"/>
    <cellStyle name="Normal 2 6 17 6 2" xfId="47275"/>
    <cellStyle name="Normal 2 6 17 6 3" xfId="47276"/>
    <cellStyle name="Normal 2 6 17 6 4" xfId="47277"/>
    <cellStyle name="Normal 2 6 17 6 5" xfId="47278"/>
    <cellStyle name="Normal 2 6 17 7" xfId="47279"/>
    <cellStyle name="Normal 2 6 17 7 2" xfId="47280"/>
    <cellStyle name="Normal 2 6 17 7 3" xfId="47281"/>
    <cellStyle name="Normal 2 6 17 7 4" xfId="47282"/>
    <cellStyle name="Normal 2 6 17 7 5" xfId="47283"/>
    <cellStyle name="Normal 2 6 17 8" xfId="47284"/>
    <cellStyle name="Normal 2 6 17 8 2" xfId="47285"/>
    <cellStyle name="Normal 2 6 17 8 3" xfId="47286"/>
    <cellStyle name="Normal 2 6 17 8 4" xfId="47287"/>
    <cellStyle name="Normal 2 6 17 8 5" xfId="47288"/>
    <cellStyle name="Normal 2 6 17 9" xfId="47289"/>
    <cellStyle name="Normal 2 6 18" xfId="47290"/>
    <cellStyle name="Normal 2 6 18 10" xfId="47291"/>
    <cellStyle name="Normal 2 6 18 11" xfId="47292"/>
    <cellStyle name="Normal 2 6 18 12" xfId="47293"/>
    <cellStyle name="Normal 2 6 18 13" xfId="47294"/>
    <cellStyle name="Normal 2 6 18 14" xfId="47295"/>
    <cellStyle name="Normal 2 6 18 2" xfId="47296"/>
    <cellStyle name="Normal 2 6 18 2 2" xfId="47297"/>
    <cellStyle name="Normal 2 6 18 2 3" xfId="47298"/>
    <cellStyle name="Normal 2 6 18 2 4" xfId="47299"/>
    <cellStyle name="Normal 2 6 18 2 5" xfId="47300"/>
    <cellStyle name="Normal 2 6 18 3" xfId="47301"/>
    <cellStyle name="Normal 2 6 18 3 2" xfId="47302"/>
    <cellStyle name="Normal 2 6 18 3 3" xfId="47303"/>
    <cellStyle name="Normal 2 6 18 3 4" xfId="47304"/>
    <cellStyle name="Normal 2 6 18 3 5" xfId="47305"/>
    <cellStyle name="Normal 2 6 18 4" xfId="47306"/>
    <cellStyle name="Normal 2 6 18 4 2" xfId="47307"/>
    <cellStyle name="Normal 2 6 18 4 3" xfId="47308"/>
    <cellStyle name="Normal 2 6 18 4 4" xfId="47309"/>
    <cellStyle name="Normal 2 6 18 4 5" xfId="47310"/>
    <cellStyle name="Normal 2 6 18 5" xfId="47311"/>
    <cellStyle name="Normal 2 6 18 5 2" xfId="47312"/>
    <cellStyle name="Normal 2 6 18 5 3" xfId="47313"/>
    <cellStyle name="Normal 2 6 18 5 4" xfId="47314"/>
    <cellStyle name="Normal 2 6 18 5 5" xfId="47315"/>
    <cellStyle name="Normal 2 6 18 6" xfId="47316"/>
    <cellStyle name="Normal 2 6 18 6 2" xfId="47317"/>
    <cellStyle name="Normal 2 6 18 6 3" xfId="47318"/>
    <cellStyle name="Normal 2 6 18 6 4" xfId="47319"/>
    <cellStyle name="Normal 2 6 18 6 5" xfId="47320"/>
    <cellStyle name="Normal 2 6 18 7" xfId="47321"/>
    <cellStyle name="Normal 2 6 18 7 2" xfId="47322"/>
    <cellStyle name="Normal 2 6 18 7 3" xfId="47323"/>
    <cellStyle name="Normal 2 6 18 7 4" xfId="47324"/>
    <cellStyle name="Normal 2 6 18 7 5" xfId="47325"/>
    <cellStyle name="Normal 2 6 18 8" xfId="47326"/>
    <cellStyle name="Normal 2 6 18 8 2" xfId="47327"/>
    <cellStyle name="Normal 2 6 18 8 3" xfId="47328"/>
    <cellStyle name="Normal 2 6 18 8 4" xfId="47329"/>
    <cellStyle name="Normal 2 6 18 8 5" xfId="47330"/>
    <cellStyle name="Normal 2 6 18 9" xfId="47331"/>
    <cellStyle name="Normal 2 6 19" xfId="47332"/>
    <cellStyle name="Normal 2 6 19 10" xfId="47333"/>
    <cellStyle name="Normal 2 6 19 11" xfId="47334"/>
    <cellStyle name="Normal 2 6 19 12" xfId="47335"/>
    <cellStyle name="Normal 2 6 19 13" xfId="47336"/>
    <cellStyle name="Normal 2 6 19 14" xfId="47337"/>
    <cellStyle name="Normal 2 6 19 2" xfId="47338"/>
    <cellStyle name="Normal 2 6 19 2 2" xfId="47339"/>
    <cellStyle name="Normal 2 6 19 2 3" xfId="47340"/>
    <cellStyle name="Normal 2 6 19 2 4" xfId="47341"/>
    <cellStyle name="Normal 2 6 19 2 5" xfId="47342"/>
    <cellStyle name="Normal 2 6 19 3" xfId="47343"/>
    <cellStyle name="Normal 2 6 19 3 2" xfId="47344"/>
    <cellStyle name="Normal 2 6 19 3 3" xfId="47345"/>
    <cellStyle name="Normal 2 6 19 3 4" xfId="47346"/>
    <cellStyle name="Normal 2 6 19 3 5" xfId="47347"/>
    <cellStyle name="Normal 2 6 19 4" xfId="47348"/>
    <cellStyle name="Normal 2 6 19 4 2" xfId="47349"/>
    <cellStyle name="Normal 2 6 19 4 3" xfId="47350"/>
    <cellStyle name="Normal 2 6 19 4 4" xfId="47351"/>
    <cellStyle name="Normal 2 6 19 4 5" xfId="47352"/>
    <cellStyle name="Normal 2 6 19 5" xfId="47353"/>
    <cellStyle name="Normal 2 6 19 5 2" xfId="47354"/>
    <cellStyle name="Normal 2 6 19 5 3" xfId="47355"/>
    <cellStyle name="Normal 2 6 19 5 4" xfId="47356"/>
    <cellStyle name="Normal 2 6 19 5 5" xfId="47357"/>
    <cellStyle name="Normal 2 6 19 6" xfId="47358"/>
    <cellStyle name="Normal 2 6 19 6 2" xfId="47359"/>
    <cellStyle name="Normal 2 6 19 6 3" xfId="47360"/>
    <cellStyle name="Normal 2 6 19 6 4" xfId="47361"/>
    <cellStyle name="Normal 2 6 19 6 5" xfId="47362"/>
    <cellStyle name="Normal 2 6 19 7" xfId="47363"/>
    <cellStyle name="Normal 2 6 19 7 2" xfId="47364"/>
    <cellStyle name="Normal 2 6 19 7 3" xfId="47365"/>
    <cellStyle name="Normal 2 6 19 7 4" xfId="47366"/>
    <cellStyle name="Normal 2 6 19 7 5" xfId="47367"/>
    <cellStyle name="Normal 2 6 19 8" xfId="47368"/>
    <cellStyle name="Normal 2 6 19 8 2" xfId="47369"/>
    <cellStyle name="Normal 2 6 19 8 3" xfId="47370"/>
    <cellStyle name="Normal 2 6 19 8 4" xfId="47371"/>
    <cellStyle name="Normal 2 6 19 8 5" xfId="47372"/>
    <cellStyle name="Normal 2 6 19 9" xfId="47373"/>
    <cellStyle name="Normal 2 6 2" xfId="47374"/>
    <cellStyle name="Normal 2 6 2 10" xfId="47375"/>
    <cellStyle name="Normal 2 6 2 11" xfId="47376"/>
    <cellStyle name="Normal 2 6 2 12" xfId="47377"/>
    <cellStyle name="Normal 2 6 2 13" xfId="47378"/>
    <cellStyle name="Normal 2 6 2 14" xfId="47379"/>
    <cellStyle name="Normal 2 6 2 2" xfId="47380"/>
    <cellStyle name="Normal 2 6 2 2 2" xfId="47381"/>
    <cellStyle name="Normal 2 6 2 2 3" xfId="47382"/>
    <cellStyle name="Normal 2 6 2 2 4" xfId="47383"/>
    <cellStyle name="Normal 2 6 2 2 5" xfId="47384"/>
    <cellStyle name="Normal 2 6 2 3" xfId="47385"/>
    <cellStyle name="Normal 2 6 2 3 2" xfId="47386"/>
    <cellStyle name="Normal 2 6 2 3 3" xfId="47387"/>
    <cellStyle name="Normal 2 6 2 3 4" xfId="47388"/>
    <cellStyle name="Normal 2 6 2 3 5" xfId="47389"/>
    <cellStyle name="Normal 2 6 2 4" xfId="47390"/>
    <cellStyle name="Normal 2 6 2 4 2" xfId="47391"/>
    <cellStyle name="Normal 2 6 2 4 3" xfId="47392"/>
    <cellStyle name="Normal 2 6 2 4 4" xfId="47393"/>
    <cellStyle name="Normal 2 6 2 4 5" xfId="47394"/>
    <cellStyle name="Normal 2 6 2 5" xfId="47395"/>
    <cellStyle name="Normal 2 6 2 5 2" xfId="47396"/>
    <cellStyle name="Normal 2 6 2 5 3" xfId="47397"/>
    <cellStyle name="Normal 2 6 2 5 4" xfId="47398"/>
    <cellStyle name="Normal 2 6 2 5 5" xfId="47399"/>
    <cellStyle name="Normal 2 6 2 6" xfId="47400"/>
    <cellStyle name="Normal 2 6 2 6 2" xfId="47401"/>
    <cellStyle name="Normal 2 6 2 6 3" xfId="47402"/>
    <cellStyle name="Normal 2 6 2 6 4" xfId="47403"/>
    <cellStyle name="Normal 2 6 2 6 5" xfId="47404"/>
    <cellStyle name="Normal 2 6 2 7" xfId="47405"/>
    <cellStyle name="Normal 2 6 2 7 2" xfId="47406"/>
    <cellStyle name="Normal 2 6 2 7 3" xfId="47407"/>
    <cellStyle name="Normal 2 6 2 7 4" xfId="47408"/>
    <cellStyle name="Normal 2 6 2 7 5" xfId="47409"/>
    <cellStyle name="Normal 2 6 2 8" xfId="47410"/>
    <cellStyle name="Normal 2 6 2 8 2" xfId="47411"/>
    <cellStyle name="Normal 2 6 2 8 3" xfId="47412"/>
    <cellStyle name="Normal 2 6 2 8 4" xfId="47413"/>
    <cellStyle name="Normal 2 6 2 8 5" xfId="47414"/>
    <cellStyle name="Normal 2 6 2 9" xfId="47415"/>
    <cellStyle name="Normal 2 6 20" xfId="47416"/>
    <cellStyle name="Normal 2 6 20 10" xfId="47417"/>
    <cellStyle name="Normal 2 6 20 11" xfId="47418"/>
    <cellStyle name="Normal 2 6 20 12" xfId="47419"/>
    <cellStyle name="Normal 2 6 20 13" xfId="47420"/>
    <cellStyle name="Normal 2 6 20 2" xfId="47421"/>
    <cellStyle name="Normal 2 6 20 2 2" xfId="47422"/>
    <cellStyle name="Normal 2 6 20 2 3" xfId="47423"/>
    <cellStyle name="Normal 2 6 20 2 4" xfId="47424"/>
    <cellStyle name="Normal 2 6 20 2 5" xfId="47425"/>
    <cellStyle name="Normal 2 6 20 3" xfId="47426"/>
    <cellStyle name="Normal 2 6 20 3 2" xfId="47427"/>
    <cellStyle name="Normal 2 6 20 3 3" xfId="47428"/>
    <cellStyle name="Normal 2 6 20 3 4" xfId="47429"/>
    <cellStyle name="Normal 2 6 20 3 5" xfId="47430"/>
    <cellStyle name="Normal 2 6 20 4" xfId="47431"/>
    <cellStyle name="Normal 2 6 20 4 2" xfId="47432"/>
    <cellStyle name="Normal 2 6 20 4 3" xfId="47433"/>
    <cellStyle name="Normal 2 6 20 4 4" xfId="47434"/>
    <cellStyle name="Normal 2 6 20 4 5" xfId="47435"/>
    <cellStyle name="Normal 2 6 20 5" xfId="47436"/>
    <cellStyle name="Normal 2 6 20 5 2" xfId="47437"/>
    <cellStyle name="Normal 2 6 20 5 3" xfId="47438"/>
    <cellStyle name="Normal 2 6 20 5 4" xfId="47439"/>
    <cellStyle name="Normal 2 6 20 5 5" xfId="47440"/>
    <cellStyle name="Normal 2 6 20 6" xfId="47441"/>
    <cellStyle name="Normal 2 6 20 6 2" xfId="47442"/>
    <cellStyle name="Normal 2 6 20 6 3" xfId="47443"/>
    <cellStyle name="Normal 2 6 20 6 4" xfId="47444"/>
    <cellStyle name="Normal 2 6 20 6 5" xfId="47445"/>
    <cellStyle name="Normal 2 6 20 7" xfId="47446"/>
    <cellStyle name="Normal 2 6 20 7 2" xfId="47447"/>
    <cellStyle name="Normal 2 6 20 7 3" xfId="47448"/>
    <cellStyle name="Normal 2 6 20 7 4" xfId="47449"/>
    <cellStyle name="Normal 2 6 20 7 5" xfId="47450"/>
    <cellStyle name="Normal 2 6 20 8" xfId="47451"/>
    <cellStyle name="Normal 2 6 20 8 2" xfId="47452"/>
    <cellStyle name="Normal 2 6 20 8 3" xfId="47453"/>
    <cellStyle name="Normal 2 6 20 8 4" xfId="47454"/>
    <cellStyle name="Normal 2 6 20 8 5" xfId="47455"/>
    <cellStyle name="Normal 2 6 20 9" xfId="47456"/>
    <cellStyle name="Normal 2 6 21" xfId="47457"/>
    <cellStyle name="Normal 2 6 21 10" xfId="47458"/>
    <cellStyle name="Normal 2 6 21 11" xfId="47459"/>
    <cellStyle name="Normal 2 6 21 12" xfId="47460"/>
    <cellStyle name="Normal 2 6 21 13" xfId="47461"/>
    <cellStyle name="Normal 2 6 21 2" xfId="47462"/>
    <cellStyle name="Normal 2 6 21 2 2" xfId="47463"/>
    <cellStyle name="Normal 2 6 21 2 3" xfId="47464"/>
    <cellStyle name="Normal 2 6 21 2 4" xfId="47465"/>
    <cellStyle name="Normal 2 6 21 2 5" xfId="47466"/>
    <cellStyle name="Normal 2 6 21 3" xfId="47467"/>
    <cellStyle name="Normal 2 6 21 3 2" xfId="47468"/>
    <cellStyle name="Normal 2 6 21 3 3" xfId="47469"/>
    <cellStyle name="Normal 2 6 21 3 4" xfId="47470"/>
    <cellStyle name="Normal 2 6 21 3 5" xfId="47471"/>
    <cellStyle name="Normal 2 6 21 4" xfId="47472"/>
    <cellStyle name="Normal 2 6 21 4 2" xfId="47473"/>
    <cellStyle name="Normal 2 6 21 4 3" xfId="47474"/>
    <cellStyle name="Normal 2 6 21 4 4" xfId="47475"/>
    <cellStyle name="Normal 2 6 21 4 5" xfId="47476"/>
    <cellStyle name="Normal 2 6 21 5" xfId="47477"/>
    <cellStyle name="Normal 2 6 21 5 2" xfId="47478"/>
    <cellStyle name="Normal 2 6 21 5 3" xfId="47479"/>
    <cellStyle name="Normal 2 6 21 5 4" xfId="47480"/>
    <cellStyle name="Normal 2 6 21 5 5" xfId="47481"/>
    <cellStyle name="Normal 2 6 21 6" xfId="47482"/>
    <cellStyle name="Normal 2 6 21 6 2" xfId="47483"/>
    <cellStyle name="Normal 2 6 21 6 3" xfId="47484"/>
    <cellStyle name="Normal 2 6 21 6 4" xfId="47485"/>
    <cellStyle name="Normal 2 6 21 6 5" xfId="47486"/>
    <cellStyle name="Normal 2 6 21 7" xfId="47487"/>
    <cellStyle name="Normal 2 6 21 7 2" xfId="47488"/>
    <cellStyle name="Normal 2 6 21 7 3" xfId="47489"/>
    <cellStyle name="Normal 2 6 21 7 4" xfId="47490"/>
    <cellStyle name="Normal 2 6 21 7 5" xfId="47491"/>
    <cellStyle name="Normal 2 6 21 8" xfId="47492"/>
    <cellStyle name="Normal 2 6 21 8 2" xfId="47493"/>
    <cellStyle name="Normal 2 6 21 8 3" xfId="47494"/>
    <cellStyle name="Normal 2 6 21 8 4" xfId="47495"/>
    <cellStyle name="Normal 2 6 21 8 5" xfId="47496"/>
    <cellStyle name="Normal 2 6 21 9" xfId="47497"/>
    <cellStyle name="Normal 2 6 22" xfId="47498"/>
    <cellStyle name="Normal 2 6 22 10" xfId="47499"/>
    <cellStyle name="Normal 2 6 22 11" xfId="47500"/>
    <cellStyle name="Normal 2 6 22 12" xfId="47501"/>
    <cellStyle name="Normal 2 6 22 13" xfId="47502"/>
    <cellStyle name="Normal 2 6 22 2" xfId="47503"/>
    <cellStyle name="Normal 2 6 22 2 2" xfId="47504"/>
    <cellStyle name="Normal 2 6 22 2 3" xfId="47505"/>
    <cellStyle name="Normal 2 6 22 2 4" xfId="47506"/>
    <cellStyle name="Normal 2 6 22 2 5" xfId="47507"/>
    <cellStyle name="Normal 2 6 22 3" xfId="47508"/>
    <cellStyle name="Normal 2 6 22 3 2" xfId="47509"/>
    <cellStyle name="Normal 2 6 22 3 3" xfId="47510"/>
    <cellStyle name="Normal 2 6 22 3 4" xfId="47511"/>
    <cellStyle name="Normal 2 6 22 3 5" xfId="47512"/>
    <cellStyle name="Normal 2 6 22 4" xfId="47513"/>
    <cellStyle name="Normal 2 6 22 4 2" xfId="47514"/>
    <cellStyle name="Normal 2 6 22 4 3" xfId="47515"/>
    <cellStyle name="Normal 2 6 22 4 4" xfId="47516"/>
    <cellStyle name="Normal 2 6 22 4 5" xfId="47517"/>
    <cellStyle name="Normal 2 6 22 5" xfId="47518"/>
    <cellStyle name="Normal 2 6 22 5 2" xfId="47519"/>
    <cellStyle name="Normal 2 6 22 5 3" xfId="47520"/>
    <cellStyle name="Normal 2 6 22 5 4" xfId="47521"/>
    <cellStyle name="Normal 2 6 22 5 5" xfId="47522"/>
    <cellStyle name="Normal 2 6 22 6" xfId="47523"/>
    <cellStyle name="Normal 2 6 22 6 2" xfId="47524"/>
    <cellStyle name="Normal 2 6 22 6 3" xfId="47525"/>
    <cellStyle name="Normal 2 6 22 6 4" xfId="47526"/>
    <cellStyle name="Normal 2 6 22 6 5" xfId="47527"/>
    <cellStyle name="Normal 2 6 22 7" xfId="47528"/>
    <cellStyle name="Normal 2 6 22 7 2" xfId="47529"/>
    <cellStyle name="Normal 2 6 22 7 3" xfId="47530"/>
    <cellStyle name="Normal 2 6 22 7 4" xfId="47531"/>
    <cellStyle name="Normal 2 6 22 7 5" xfId="47532"/>
    <cellStyle name="Normal 2 6 22 8" xfId="47533"/>
    <cellStyle name="Normal 2 6 22 8 2" xfId="47534"/>
    <cellStyle name="Normal 2 6 22 8 3" xfId="47535"/>
    <cellStyle name="Normal 2 6 22 8 4" xfId="47536"/>
    <cellStyle name="Normal 2 6 22 8 5" xfId="47537"/>
    <cellStyle name="Normal 2 6 22 9" xfId="47538"/>
    <cellStyle name="Normal 2 6 23" xfId="47539"/>
    <cellStyle name="Normal 2 6 23 10" xfId="47540"/>
    <cellStyle name="Normal 2 6 23 11" xfId="47541"/>
    <cellStyle name="Normal 2 6 23 12" xfId="47542"/>
    <cellStyle name="Normal 2 6 23 13" xfId="47543"/>
    <cellStyle name="Normal 2 6 23 2" xfId="47544"/>
    <cellStyle name="Normal 2 6 23 2 2" xfId="47545"/>
    <cellStyle name="Normal 2 6 23 2 3" xfId="47546"/>
    <cellStyle name="Normal 2 6 23 2 4" xfId="47547"/>
    <cellStyle name="Normal 2 6 23 2 5" xfId="47548"/>
    <cellStyle name="Normal 2 6 23 3" xfId="47549"/>
    <cellStyle name="Normal 2 6 23 3 2" xfId="47550"/>
    <cellStyle name="Normal 2 6 23 3 3" xfId="47551"/>
    <cellStyle name="Normal 2 6 23 3 4" xfId="47552"/>
    <cellStyle name="Normal 2 6 23 3 5" xfId="47553"/>
    <cellStyle name="Normal 2 6 23 4" xfId="47554"/>
    <cellStyle name="Normal 2 6 23 4 2" xfId="47555"/>
    <cellStyle name="Normal 2 6 23 4 3" xfId="47556"/>
    <cellStyle name="Normal 2 6 23 4 4" xfId="47557"/>
    <cellStyle name="Normal 2 6 23 4 5" xfId="47558"/>
    <cellStyle name="Normal 2 6 23 5" xfId="47559"/>
    <cellStyle name="Normal 2 6 23 5 2" xfId="47560"/>
    <cellStyle name="Normal 2 6 23 5 3" xfId="47561"/>
    <cellStyle name="Normal 2 6 23 5 4" xfId="47562"/>
    <cellStyle name="Normal 2 6 23 5 5" xfId="47563"/>
    <cellStyle name="Normal 2 6 23 6" xfId="47564"/>
    <cellStyle name="Normal 2 6 23 6 2" xfId="47565"/>
    <cellStyle name="Normal 2 6 23 6 3" xfId="47566"/>
    <cellStyle name="Normal 2 6 23 6 4" xfId="47567"/>
    <cellStyle name="Normal 2 6 23 6 5" xfId="47568"/>
    <cellStyle name="Normal 2 6 23 7" xfId="47569"/>
    <cellStyle name="Normal 2 6 23 7 2" xfId="47570"/>
    <cellStyle name="Normal 2 6 23 7 3" xfId="47571"/>
    <cellStyle name="Normal 2 6 23 7 4" xfId="47572"/>
    <cellStyle name="Normal 2 6 23 7 5" xfId="47573"/>
    <cellStyle name="Normal 2 6 23 8" xfId="47574"/>
    <cellStyle name="Normal 2 6 23 8 2" xfId="47575"/>
    <cellStyle name="Normal 2 6 23 8 3" xfId="47576"/>
    <cellStyle name="Normal 2 6 23 8 4" xfId="47577"/>
    <cellStyle name="Normal 2 6 23 8 5" xfId="47578"/>
    <cellStyle name="Normal 2 6 23 9" xfId="47579"/>
    <cellStyle name="Normal 2 6 24" xfId="47580"/>
    <cellStyle name="Normal 2 6 24 10" xfId="47581"/>
    <cellStyle name="Normal 2 6 24 11" xfId="47582"/>
    <cellStyle name="Normal 2 6 24 12" xfId="47583"/>
    <cellStyle name="Normal 2 6 24 13" xfId="47584"/>
    <cellStyle name="Normal 2 6 24 2" xfId="47585"/>
    <cellStyle name="Normal 2 6 24 2 2" xfId="47586"/>
    <cellStyle name="Normal 2 6 24 2 3" xfId="47587"/>
    <cellStyle name="Normal 2 6 24 2 4" xfId="47588"/>
    <cellStyle name="Normal 2 6 24 2 5" xfId="47589"/>
    <cellStyle name="Normal 2 6 24 3" xfId="47590"/>
    <cellStyle name="Normal 2 6 24 3 2" xfId="47591"/>
    <cellStyle name="Normal 2 6 24 3 3" xfId="47592"/>
    <cellStyle name="Normal 2 6 24 3 4" xfId="47593"/>
    <cellStyle name="Normal 2 6 24 3 5" xfId="47594"/>
    <cellStyle name="Normal 2 6 24 4" xfId="47595"/>
    <cellStyle name="Normal 2 6 24 4 2" xfId="47596"/>
    <cellStyle name="Normal 2 6 24 4 3" xfId="47597"/>
    <cellStyle name="Normal 2 6 24 4 4" xfId="47598"/>
    <cellStyle name="Normal 2 6 24 4 5" xfId="47599"/>
    <cellStyle name="Normal 2 6 24 5" xfId="47600"/>
    <cellStyle name="Normal 2 6 24 5 2" xfId="47601"/>
    <cellStyle name="Normal 2 6 24 5 3" xfId="47602"/>
    <cellStyle name="Normal 2 6 24 5 4" xfId="47603"/>
    <cellStyle name="Normal 2 6 24 5 5" xfId="47604"/>
    <cellStyle name="Normal 2 6 24 6" xfId="47605"/>
    <cellStyle name="Normal 2 6 24 6 2" xfId="47606"/>
    <cellStyle name="Normal 2 6 24 6 3" xfId="47607"/>
    <cellStyle name="Normal 2 6 24 6 4" xfId="47608"/>
    <cellStyle name="Normal 2 6 24 6 5" xfId="47609"/>
    <cellStyle name="Normal 2 6 24 7" xfId="47610"/>
    <cellStyle name="Normal 2 6 24 7 2" xfId="47611"/>
    <cellStyle name="Normal 2 6 24 7 3" xfId="47612"/>
    <cellStyle name="Normal 2 6 24 7 4" xfId="47613"/>
    <cellStyle name="Normal 2 6 24 7 5" xfId="47614"/>
    <cellStyle name="Normal 2 6 24 8" xfId="47615"/>
    <cellStyle name="Normal 2 6 24 8 2" xfId="47616"/>
    <cellStyle name="Normal 2 6 24 8 3" xfId="47617"/>
    <cellStyle name="Normal 2 6 24 8 4" xfId="47618"/>
    <cellStyle name="Normal 2 6 24 8 5" xfId="47619"/>
    <cellStyle name="Normal 2 6 24 9" xfId="47620"/>
    <cellStyle name="Normal 2 6 25" xfId="47621"/>
    <cellStyle name="Normal 2 6 25 10" xfId="47622"/>
    <cellStyle name="Normal 2 6 25 11" xfId="47623"/>
    <cellStyle name="Normal 2 6 25 12" xfId="47624"/>
    <cellStyle name="Normal 2 6 25 13" xfId="47625"/>
    <cellStyle name="Normal 2 6 25 2" xfId="47626"/>
    <cellStyle name="Normal 2 6 25 2 2" xfId="47627"/>
    <cellStyle name="Normal 2 6 25 2 3" xfId="47628"/>
    <cellStyle name="Normal 2 6 25 2 4" xfId="47629"/>
    <cellStyle name="Normal 2 6 25 2 5" xfId="47630"/>
    <cellStyle name="Normal 2 6 25 3" xfId="47631"/>
    <cellStyle name="Normal 2 6 25 3 2" xfId="47632"/>
    <cellStyle name="Normal 2 6 25 3 3" xfId="47633"/>
    <cellStyle name="Normal 2 6 25 3 4" xfId="47634"/>
    <cellStyle name="Normal 2 6 25 3 5" xfId="47635"/>
    <cellStyle name="Normal 2 6 25 4" xfId="47636"/>
    <cellStyle name="Normal 2 6 25 4 2" xfId="47637"/>
    <cellStyle name="Normal 2 6 25 4 3" xfId="47638"/>
    <cellStyle name="Normal 2 6 25 4 4" xfId="47639"/>
    <cellStyle name="Normal 2 6 25 4 5" xfId="47640"/>
    <cellStyle name="Normal 2 6 25 5" xfId="47641"/>
    <cellStyle name="Normal 2 6 25 5 2" xfId="47642"/>
    <cellStyle name="Normal 2 6 25 5 3" xfId="47643"/>
    <cellStyle name="Normal 2 6 25 5 4" xfId="47644"/>
    <cellStyle name="Normal 2 6 25 5 5" xfId="47645"/>
    <cellStyle name="Normal 2 6 25 6" xfId="47646"/>
    <cellStyle name="Normal 2 6 25 6 2" xfId="47647"/>
    <cellStyle name="Normal 2 6 25 6 3" xfId="47648"/>
    <cellStyle name="Normal 2 6 25 6 4" xfId="47649"/>
    <cellStyle name="Normal 2 6 25 6 5" xfId="47650"/>
    <cellStyle name="Normal 2 6 25 7" xfId="47651"/>
    <cellStyle name="Normal 2 6 25 7 2" xfId="47652"/>
    <cellStyle name="Normal 2 6 25 7 3" xfId="47653"/>
    <cellStyle name="Normal 2 6 25 7 4" xfId="47654"/>
    <cellStyle name="Normal 2 6 25 7 5" xfId="47655"/>
    <cellStyle name="Normal 2 6 25 8" xfId="47656"/>
    <cellStyle name="Normal 2 6 25 8 2" xfId="47657"/>
    <cellStyle name="Normal 2 6 25 8 3" xfId="47658"/>
    <cellStyle name="Normal 2 6 25 8 4" xfId="47659"/>
    <cellStyle name="Normal 2 6 25 8 5" xfId="47660"/>
    <cellStyle name="Normal 2 6 25 9" xfId="47661"/>
    <cellStyle name="Normal 2 6 26" xfId="47662"/>
    <cellStyle name="Normal 2 6 26 10" xfId="47663"/>
    <cellStyle name="Normal 2 6 26 11" xfId="47664"/>
    <cellStyle name="Normal 2 6 26 12" xfId="47665"/>
    <cellStyle name="Normal 2 6 26 13" xfId="47666"/>
    <cellStyle name="Normal 2 6 26 2" xfId="47667"/>
    <cellStyle name="Normal 2 6 26 2 2" xfId="47668"/>
    <cellStyle name="Normal 2 6 26 2 3" xfId="47669"/>
    <cellStyle name="Normal 2 6 26 2 4" xfId="47670"/>
    <cellStyle name="Normal 2 6 26 2 5" xfId="47671"/>
    <cellStyle name="Normal 2 6 26 3" xfId="47672"/>
    <cellStyle name="Normal 2 6 26 3 2" xfId="47673"/>
    <cellStyle name="Normal 2 6 26 3 3" xfId="47674"/>
    <cellStyle name="Normal 2 6 26 3 4" xfId="47675"/>
    <cellStyle name="Normal 2 6 26 3 5" xfId="47676"/>
    <cellStyle name="Normal 2 6 26 4" xfId="47677"/>
    <cellStyle name="Normal 2 6 26 4 2" xfId="47678"/>
    <cellStyle name="Normal 2 6 26 4 3" xfId="47679"/>
    <cellStyle name="Normal 2 6 26 4 4" xfId="47680"/>
    <cellStyle name="Normal 2 6 26 4 5" xfId="47681"/>
    <cellStyle name="Normal 2 6 26 5" xfId="47682"/>
    <cellStyle name="Normal 2 6 26 5 2" xfId="47683"/>
    <cellStyle name="Normal 2 6 26 5 3" xfId="47684"/>
    <cellStyle name="Normal 2 6 26 5 4" xfId="47685"/>
    <cellStyle name="Normal 2 6 26 5 5" xfId="47686"/>
    <cellStyle name="Normal 2 6 26 6" xfId="47687"/>
    <cellStyle name="Normal 2 6 26 6 2" xfId="47688"/>
    <cellStyle name="Normal 2 6 26 6 3" xfId="47689"/>
    <cellStyle name="Normal 2 6 26 6 4" xfId="47690"/>
    <cellStyle name="Normal 2 6 26 6 5" xfId="47691"/>
    <cellStyle name="Normal 2 6 26 7" xfId="47692"/>
    <cellStyle name="Normal 2 6 26 7 2" xfId="47693"/>
    <cellStyle name="Normal 2 6 26 7 3" xfId="47694"/>
    <cellStyle name="Normal 2 6 26 7 4" xfId="47695"/>
    <cellStyle name="Normal 2 6 26 7 5" xfId="47696"/>
    <cellStyle name="Normal 2 6 26 8" xfId="47697"/>
    <cellStyle name="Normal 2 6 26 8 2" xfId="47698"/>
    <cellStyle name="Normal 2 6 26 8 3" xfId="47699"/>
    <cellStyle name="Normal 2 6 26 8 4" xfId="47700"/>
    <cellStyle name="Normal 2 6 26 8 5" xfId="47701"/>
    <cellStyle name="Normal 2 6 26 9" xfId="47702"/>
    <cellStyle name="Normal 2 6 27" xfId="47703"/>
    <cellStyle name="Normal 2 6 27 10" xfId="47704"/>
    <cellStyle name="Normal 2 6 27 11" xfId="47705"/>
    <cellStyle name="Normal 2 6 27 12" xfId="47706"/>
    <cellStyle name="Normal 2 6 27 13" xfId="47707"/>
    <cellStyle name="Normal 2 6 27 2" xfId="47708"/>
    <cellStyle name="Normal 2 6 27 2 2" xfId="47709"/>
    <cellStyle name="Normal 2 6 27 2 3" xfId="47710"/>
    <cellStyle name="Normal 2 6 27 2 4" xfId="47711"/>
    <cellStyle name="Normal 2 6 27 2 5" xfId="47712"/>
    <cellStyle name="Normal 2 6 27 3" xfId="47713"/>
    <cellStyle name="Normal 2 6 27 3 2" xfId="47714"/>
    <cellStyle name="Normal 2 6 27 3 3" xfId="47715"/>
    <cellStyle name="Normal 2 6 27 3 4" xfId="47716"/>
    <cellStyle name="Normal 2 6 27 3 5" xfId="47717"/>
    <cellStyle name="Normal 2 6 27 4" xfId="47718"/>
    <cellStyle name="Normal 2 6 27 4 2" xfId="47719"/>
    <cellStyle name="Normal 2 6 27 4 3" xfId="47720"/>
    <cellStyle name="Normal 2 6 27 4 4" xfId="47721"/>
    <cellStyle name="Normal 2 6 27 4 5" xfId="47722"/>
    <cellStyle name="Normal 2 6 27 5" xfId="47723"/>
    <cellStyle name="Normal 2 6 27 5 2" xfId="47724"/>
    <cellStyle name="Normal 2 6 27 5 3" xfId="47725"/>
    <cellStyle name="Normal 2 6 27 5 4" xfId="47726"/>
    <cellStyle name="Normal 2 6 27 5 5" xfId="47727"/>
    <cellStyle name="Normal 2 6 27 6" xfId="47728"/>
    <cellStyle name="Normal 2 6 27 6 2" xfId="47729"/>
    <cellStyle name="Normal 2 6 27 6 3" xfId="47730"/>
    <cellStyle name="Normal 2 6 27 6 4" xfId="47731"/>
    <cellStyle name="Normal 2 6 27 6 5" xfId="47732"/>
    <cellStyle name="Normal 2 6 27 7" xfId="47733"/>
    <cellStyle name="Normal 2 6 27 7 2" xfId="47734"/>
    <cellStyle name="Normal 2 6 27 7 3" xfId="47735"/>
    <cellStyle name="Normal 2 6 27 7 4" xfId="47736"/>
    <cellStyle name="Normal 2 6 27 7 5" xfId="47737"/>
    <cellStyle name="Normal 2 6 27 8" xfId="47738"/>
    <cellStyle name="Normal 2 6 27 8 2" xfId="47739"/>
    <cellStyle name="Normal 2 6 27 8 3" xfId="47740"/>
    <cellStyle name="Normal 2 6 27 8 4" xfId="47741"/>
    <cellStyle name="Normal 2 6 27 8 5" xfId="47742"/>
    <cellStyle name="Normal 2 6 27 9" xfId="47743"/>
    <cellStyle name="Normal 2 6 28" xfId="47744"/>
    <cellStyle name="Normal 2 6 28 10" xfId="47745"/>
    <cellStyle name="Normal 2 6 28 11" xfId="47746"/>
    <cellStyle name="Normal 2 6 28 12" xfId="47747"/>
    <cellStyle name="Normal 2 6 28 13" xfId="47748"/>
    <cellStyle name="Normal 2 6 28 2" xfId="47749"/>
    <cellStyle name="Normal 2 6 28 2 2" xfId="47750"/>
    <cellStyle name="Normal 2 6 28 2 3" xfId="47751"/>
    <cellStyle name="Normal 2 6 28 2 4" xfId="47752"/>
    <cellStyle name="Normal 2 6 28 2 5" xfId="47753"/>
    <cellStyle name="Normal 2 6 28 3" xfId="47754"/>
    <cellStyle name="Normal 2 6 28 3 2" xfId="47755"/>
    <cellStyle name="Normal 2 6 28 3 3" xfId="47756"/>
    <cellStyle name="Normal 2 6 28 3 4" xfId="47757"/>
    <cellStyle name="Normal 2 6 28 3 5" xfId="47758"/>
    <cellStyle name="Normal 2 6 28 4" xfId="47759"/>
    <cellStyle name="Normal 2 6 28 4 2" xfId="47760"/>
    <cellStyle name="Normal 2 6 28 4 3" xfId="47761"/>
    <cellStyle name="Normal 2 6 28 4 4" xfId="47762"/>
    <cellStyle name="Normal 2 6 28 4 5" xfId="47763"/>
    <cellStyle name="Normal 2 6 28 5" xfId="47764"/>
    <cellStyle name="Normal 2 6 28 5 2" xfId="47765"/>
    <cellStyle name="Normal 2 6 28 5 3" xfId="47766"/>
    <cellStyle name="Normal 2 6 28 5 4" xfId="47767"/>
    <cellStyle name="Normal 2 6 28 5 5" xfId="47768"/>
    <cellStyle name="Normal 2 6 28 6" xfId="47769"/>
    <cellStyle name="Normal 2 6 28 6 2" xfId="47770"/>
    <cellStyle name="Normal 2 6 28 6 3" xfId="47771"/>
    <cellStyle name="Normal 2 6 28 6 4" xfId="47772"/>
    <cellStyle name="Normal 2 6 28 6 5" xfId="47773"/>
    <cellStyle name="Normal 2 6 28 7" xfId="47774"/>
    <cellStyle name="Normal 2 6 28 7 2" xfId="47775"/>
    <cellStyle name="Normal 2 6 28 7 3" xfId="47776"/>
    <cellStyle name="Normal 2 6 28 7 4" xfId="47777"/>
    <cellStyle name="Normal 2 6 28 7 5" xfId="47778"/>
    <cellStyle name="Normal 2 6 28 8" xfId="47779"/>
    <cellStyle name="Normal 2 6 28 8 2" xfId="47780"/>
    <cellStyle name="Normal 2 6 28 8 3" xfId="47781"/>
    <cellStyle name="Normal 2 6 28 8 4" xfId="47782"/>
    <cellStyle name="Normal 2 6 28 8 5" xfId="47783"/>
    <cellStyle name="Normal 2 6 28 9" xfId="47784"/>
    <cellStyle name="Normal 2 6 29" xfId="47785"/>
    <cellStyle name="Normal 2 6 29 10" xfId="47786"/>
    <cellStyle name="Normal 2 6 29 11" xfId="47787"/>
    <cellStyle name="Normal 2 6 29 12" xfId="47788"/>
    <cellStyle name="Normal 2 6 29 13" xfId="47789"/>
    <cellStyle name="Normal 2 6 29 2" xfId="47790"/>
    <cellStyle name="Normal 2 6 29 2 2" xfId="47791"/>
    <cellStyle name="Normal 2 6 29 2 3" xfId="47792"/>
    <cellStyle name="Normal 2 6 29 2 4" xfId="47793"/>
    <cellStyle name="Normal 2 6 29 2 5" xfId="47794"/>
    <cellStyle name="Normal 2 6 29 3" xfId="47795"/>
    <cellStyle name="Normal 2 6 29 3 2" xfId="47796"/>
    <cellStyle name="Normal 2 6 29 3 3" xfId="47797"/>
    <cellStyle name="Normal 2 6 29 3 4" xfId="47798"/>
    <cellStyle name="Normal 2 6 29 3 5" xfId="47799"/>
    <cellStyle name="Normal 2 6 29 4" xfId="47800"/>
    <cellStyle name="Normal 2 6 29 4 2" xfId="47801"/>
    <cellStyle name="Normal 2 6 29 4 3" xfId="47802"/>
    <cellStyle name="Normal 2 6 29 4 4" xfId="47803"/>
    <cellStyle name="Normal 2 6 29 4 5" xfId="47804"/>
    <cellStyle name="Normal 2 6 29 5" xfId="47805"/>
    <cellStyle name="Normal 2 6 29 5 2" xfId="47806"/>
    <cellStyle name="Normal 2 6 29 5 3" xfId="47807"/>
    <cellStyle name="Normal 2 6 29 5 4" xfId="47808"/>
    <cellStyle name="Normal 2 6 29 5 5" xfId="47809"/>
    <cellStyle name="Normal 2 6 29 6" xfId="47810"/>
    <cellStyle name="Normal 2 6 29 6 2" xfId="47811"/>
    <cellStyle name="Normal 2 6 29 6 3" xfId="47812"/>
    <cellStyle name="Normal 2 6 29 6 4" xfId="47813"/>
    <cellStyle name="Normal 2 6 29 6 5" xfId="47814"/>
    <cellStyle name="Normal 2 6 29 7" xfId="47815"/>
    <cellStyle name="Normal 2 6 29 7 2" xfId="47816"/>
    <cellStyle name="Normal 2 6 29 7 3" xfId="47817"/>
    <cellStyle name="Normal 2 6 29 7 4" xfId="47818"/>
    <cellStyle name="Normal 2 6 29 7 5" xfId="47819"/>
    <cellStyle name="Normal 2 6 29 8" xfId="47820"/>
    <cellStyle name="Normal 2 6 29 8 2" xfId="47821"/>
    <cellStyle name="Normal 2 6 29 8 3" xfId="47822"/>
    <cellStyle name="Normal 2 6 29 8 4" xfId="47823"/>
    <cellStyle name="Normal 2 6 29 8 5" xfId="47824"/>
    <cellStyle name="Normal 2 6 29 9" xfId="47825"/>
    <cellStyle name="Normal 2 6 3" xfId="47826"/>
    <cellStyle name="Normal 2 6 3 10" xfId="47827"/>
    <cellStyle name="Normal 2 6 3 11" xfId="47828"/>
    <cellStyle name="Normal 2 6 3 12" xfId="47829"/>
    <cellStyle name="Normal 2 6 3 13" xfId="47830"/>
    <cellStyle name="Normal 2 6 3 14" xfId="47831"/>
    <cellStyle name="Normal 2 6 3 2" xfId="47832"/>
    <cellStyle name="Normal 2 6 3 2 2" xfId="47833"/>
    <cellStyle name="Normal 2 6 3 2 3" xfId="47834"/>
    <cellStyle name="Normal 2 6 3 2 4" xfId="47835"/>
    <cellStyle name="Normal 2 6 3 2 5" xfId="47836"/>
    <cellStyle name="Normal 2 6 3 3" xfId="47837"/>
    <cellStyle name="Normal 2 6 3 3 2" xfId="47838"/>
    <cellStyle name="Normal 2 6 3 3 3" xfId="47839"/>
    <cellStyle name="Normal 2 6 3 3 4" xfId="47840"/>
    <cellStyle name="Normal 2 6 3 3 5" xfId="47841"/>
    <cellStyle name="Normal 2 6 3 4" xfId="47842"/>
    <cellStyle name="Normal 2 6 3 4 2" xfId="47843"/>
    <cellStyle name="Normal 2 6 3 4 3" xfId="47844"/>
    <cellStyle name="Normal 2 6 3 4 4" xfId="47845"/>
    <cellStyle name="Normal 2 6 3 4 5" xfId="47846"/>
    <cellStyle name="Normal 2 6 3 5" xfId="47847"/>
    <cellStyle name="Normal 2 6 3 5 2" xfId="47848"/>
    <cellStyle name="Normal 2 6 3 5 3" xfId="47849"/>
    <cellStyle name="Normal 2 6 3 5 4" xfId="47850"/>
    <cellStyle name="Normal 2 6 3 5 5" xfId="47851"/>
    <cellStyle name="Normal 2 6 3 6" xfId="47852"/>
    <cellStyle name="Normal 2 6 3 6 2" xfId="47853"/>
    <cellStyle name="Normal 2 6 3 6 3" xfId="47854"/>
    <cellStyle name="Normal 2 6 3 6 4" xfId="47855"/>
    <cellStyle name="Normal 2 6 3 6 5" xfId="47856"/>
    <cellStyle name="Normal 2 6 3 7" xfId="47857"/>
    <cellStyle name="Normal 2 6 3 7 2" xfId="47858"/>
    <cellStyle name="Normal 2 6 3 7 3" xfId="47859"/>
    <cellStyle name="Normal 2 6 3 7 4" xfId="47860"/>
    <cellStyle name="Normal 2 6 3 7 5" xfId="47861"/>
    <cellStyle name="Normal 2 6 3 8" xfId="47862"/>
    <cellStyle name="Normal 2 6 3 8 2" xfId="47863"/>
    <cellStyle name="Normal 2 6 3 8 3" xfId="47864"/>
    <cellStyle name="Normal 2 6 3 8 4" xfId="47865"/>
    <cellStyle name="Normal 2 6 3 8 5" xfId="47866"/>
    <cellStyle name="Normal 2 6 3 9" xfId="47867"/>
    <cellStyle name="Normal 2 6 30" xfId="47868"/>
    <cellStyle name="Normal 2 6 30 10" xfId="47869"/>
    <cellStyle name="Normal 2 6 30 11" xfId="47870"/>
    <cellStyle name="Normal 2 6 30 12" xfId="47871"/>
    <cellStyle name="Normal 2 6 30 13" xfId="47872"/>
    <cellStyle name="Normal 2 6 30 2" xfId="47873"/>
    <cellStyle name="Normal 2 6 30 2 2" xfId="47874"/>
    <cellStyle name="Normal 2 6 30 2 3" xfId="47875"/>
    <cellStyle name="Normal 2 6 30 2 4" xfId="47876"/>
    <cellStyle name="Normal 2 6 30 2 5" xfId="47877"/>
    <cellStyle name="Normal 2 6 30 3" xfId="47878"/>
    <cellStyle name="Normal 2 6 30 3 2" xfId="47879"/>
    <cellStyle name="Normal 2 6 30 3 3" xfId="47880"/>
    <cellStyle name="Normal 2 6 30 3 4" xfId="47881"/>
    <cellStyle name="Normal 2 6 30 3 5" xfId="47882"/>
    <cellStyle name="Normal 2 6 30 4" xfId="47883"/>
    <cellStyle name="Normal 2 6 30 4 2" xfId="47884"/>
    <cellStyle name="Normal 2 6 30 4 3" xfId="47885"/>
    <cellStyle name="Normal 2 6 30 4 4" xfId="47886"/>
    <cellStyle name="Normal 2 6 30 4 5" xfId="47887"/>
    <cellStyle name="Normal 2 6 30 5" xfId="47888"/>
    <cellStyle name="Normal 2 6 30 5 2" xfId="47889"/>
    <cellStyle name="Normal 2 6 30 5 3" xfId="47890"/>
    <cellStyle name="Normal 2 6 30 5 4" xfId="47891"/>
    <cellStyle name="Normal 2 6 30 5 5" xfId="47892"/>
    <cellStyle name="Normal 2 6 30 6" xfId="47893"/>
    <cellStyle name="Normal 2 6 30 6 2" xfId="47894"/>
    <cellStyle name="Normal 2 6 30 6 3" xfId="47895"/>
    <cellStyle name="Normal 2 6 30 6 4" xfId="47896"/>
    <cellStyle name="Normal 2 6 30 6 5" xfId="47897"/>
    <cellStyle name="Normal 2 6 30 7" xfId="47898"/>
    <cellStyle name="Normal 2 6 30 7 2" xfId="47899"/>
    <cellStyle name="Normal 2 6 30 7 3" xfId="47900"/>
    <cellStyle name="Normal 2 6 30 7 4" xfId="47901"/>
    <cellStyle name="Normal 2 6 30 7 5" xfId="47902"/>
    <cellStyle name="Normal 2 6 30 8" xfId="47903"/>
    <cellStyle name="Normal 2 6 30 8 2" xfId="47904"/>
    <cellStyle name="Normal 2 6 30 8 3" xfId="47905"/>
    <cellStyle name="Normal 2 6 30 8 4" xfId="47906"/>
    <cellStyle name="Normal 2 6 30 8 5" xfId="47907"/>
    <cellStyle name="Normal 2 6 30 9" xfId="47908"/>
    <cellStyle name="Normal 2 6 31" xfId="47909"/>
    <cellStyle name="Normal 2 6 31 2" xfId="47910"/>
    <cellStyle name="Normal 2 6 31 3" xfId="47911"/>
    <cellStyle name="Normal 2 6 31 4" xfId="47912"/>
    <cellStyle name="Normal 2 6 31 5" xfId="47913"/>
    <cellStyle name="Normal 2 6 32" xfId="47914"/>
    <cellStyle name="Normal 2 6 32 2" xfId="47915"/>
    <cellStyle name="Normal 2 6 32 3" xfId="47916"/>
    <cellStyle name="Normal 2 6 32 4" xfId="47917"/>
    <cellStyle name="Normal 2 6 32 5" xfId="47918"/>
    <cellStyle name="Normal 2 6 33" xfId="47919"/>
    <cellStyle name="Normal 2 6 33 2" xfId="47920"/>
    <cellStyle name="Normal 2 6 33 3" xfId="47921"/>
    <cellStyle name="Normal 2 6 33 4" xfId="47922"/>
    <cellStyle name="Normal 2 6 33 5" xfId="47923"/>
    <cellStyle name="Normal 2 6 34" xfId="47924"/>
    <cellStyle name="Normal 2 6 34 2" xfId="47925"/>
    <cellStyle name="Normal 2 6 34 3" xfId="47926"/>
    <cellStyle name="Normal 2 6 34 4" xfId="47927"/>
    <cellStyle name="Normal 2 6 34 5" xfId="47928"/>
    <cellStyle name="Normal 2 6 35" xfId="47929"/>
    <cellStyle name="Normal 2 6 35 2" xfId="47930"/>
    <cellStyle name="Normal 2 6 35 3" xfId="47931"/>
    <cellStyle name="Normal 2 6 35 4" xfId="47932"/>
    <cellStyle name="Normal 2 6 35 5" xfId="47933"/>
    <cellStyle name="Normal 2 6 36" xfId="47934"/>
    <cellStyle name="Normal 2 6 36 2" xfId="47935"/>
    <cellStyle name="Normal 2 6 36 3" xfId="47936"/>
    <cellStyle name="Normal 2 6 36 4" xfId="47937"/>
    <cellStyle name="Normal 2 6 36 5" xfId="47938"/>
    <cellStyle name="Normal 2 6 37" xfId="47939"/>
    <cellStyle name="Normal 2 6 37 2" xfId="47940"/>
    <cellStyle name="Normal 2 6 37 3" xfId="47941"/>
    <cellStyle name="Normal 2 6 37 4" xfId="47942"/>
    <cellStyle name="Normal 2 6 37 5" xfId="47943"/>
    <cellStyle name="Normal 2 6 38" xfId="47944"/>
    <cellStyle name="Normal 2 6 39" xfId="47945"/>
    <cellStyle name="Normal 2 6 4" xfId="47946"/>
    <cellStyle name="Normal 2 6 4 10" xfId="47947"/>
    <cellStyle name="Normal 2 6 4 11" xfId="47948"/>
    <cellStyle name="Normal 2 6 4 12" xfId="47949"/>
    <cellStyle name="Normal 2 6 4 13" xfId="47950"/>
    <cellStyle name="Normal 2 6 4 14" xfId="47951"/>
    <cellStyle name="Normal 2 6 4 2" xfId="47952"/>
    <cellStyle name="Normal 2 6 4 2 2" xfId="47953"/>
    <cellStyle name="Normal 2 6 4 2 3" xfId="47954"/>
    <cellStyle name="Normal 2 6 4 2 4" xfId="47955"/>
    <cellStyle name="Normal 2 6 4 2 5" xfId="47956"/>
    <cellStyle name="Normal 2 6 4 3" xfId="47957"/>
    <cellStyle name="Normal 2 6 4 3 2" xfId="47958"/>
    <cellStyle name="Normal 2 6 4 3 3" xfId="47959"/>
    <cellStyle name="Normal 2 6 4 3 4" xfId="47960"/>
    <cellStyle name="Normal 2 6 4 3 5" xfId="47961"/>
    <cellStyle name="Normal 2 6 4 4" xfId="47962"/>
    <cellStyle name="Normal 2 6 4 4 2" xfId="47963"/>
    <cellStyle name="Normal 2 6 4 4 3" xfId="47964"/>
    <cellStyle name="Normal 2 6 4 4 4" xfId="47965"/>
    <cellStyle name="Normal 2 6 4 4 5" xfId="47966"/>
    <cellStyle name="Normal 2 6 4 5" xfId="47967"/>
    <cellStyle name="Normal 2 6 4 5 2" xfId="47968"/>
    <cellStyle name="Normal 2 6 4 5 3" xfId="47969"/>
    <cellStyle name="Normal 2 6 4 5 4" xfId="47970"/>
    <cellStyle name="Normal 2 6 4 5 5" xfId="47971"/>
    <cellStyle name="Normal 2 6 4 6" xfId="47972"/>
    <cellStyle name="Normal 2 6 4 6 2" xfId="47973"/>
    <cellStyle name="Normal 2 6 4 6 3" xfId="47974"/>
    <cellStyle name="Normal 2 6 4 6 4" xfId="47975"/>
    <cellStyle name="Normal 2 6 4 6 5" xfId="47976"/>
    <cellStyle name="Normal 2 6 4 7" xfId="47977"/>
    <cellStyle name="Normal 2 6 4 7 2" xfId="47978"/>
    <cellStyle name="Normal 2 6 4 7 3" xfId="47979"/>
    <cellStyle name="Normal 2 6 4 7 4" xfId="47980"/>
    <cellStyle name="Normal 2 6 4 7 5" xfId="47981"/>
    <cellStyle name="Normal 2 6 4 8" xfId="47982"/>
    <cellStyle name="Normal 2 6 4 8 2" xfId="47983"/>
    <cellStyle name="Normal 2 6 4 8 3" xfId="47984"/>
    <cellStyle name="Normal 2 6 4 8 4" xfId="47985"/>
    <cellStyle name="Normal 2 6 4 8 5" xfId="47986"/>
    <cellStyle name="Normal 2 6 4 9" xfId="47987"/>
    <cellStyle name="Normal 2 6 40" xfId="47988"/>
    <cellStyle name="Normal 2 6 41" xfId="47989"/>
    <cellStyle name="Normal 2 6 42" xfId="47990"/>
    <cellStyle name="Normal 2 6 43" xfId="47991"/>
    <cellStyle name="Normal 2 6 44" xfId="47992"/>
    <cellStyle name="Normal 2 6 5" xfId="47993"/>
    <cellStyle name="Normal 2 6 5 10" xfId="47994"/>
    <cellStyle name="Normal 2 6 5 11" xfId="47995"/>
    <cellStyle name="Normal 2 6 5 12" xfId="47996"/>
    <cellStyle name="Normal 2 6 5 13" xfId="47997"/>
    <cellStyle name="Normal 2 6 5 14" xfId="47998"/>
    <cellStyle name="Normal 2 6 5 2" xfId="47999"/>
    <cellStyle name="Normal 2 6 5 2 2" xfId="48000"/>
    <cellStyle name="Normal 2 6 5 2 3" xfId="48001"/>
    <cellStyle name="Normal 2 6 5 2 4" xfId="48002"/>
    <cellStyle name="Normal 2 6 5 2 5" xfId="48003"/>
    <cellStyle name="Normal 2 6 5 3" xfId="48004"/>
    <cellStyle name="Normal 2 6 5 3 2" xfId="48005"/>
    <cellStyle name="Normal 2 6 5 3 3" xfId="48006"/>
    <cellStyle name="Normal 2 6 5 3 4" xfId="48007"/>
    <cellStyle name="Normal 2 6 5 3 5" xfId="48008"/>
    <cellStyle name="Normal 2 6 5 4" xfId="48009"/>
    <cellStyle name="Normal 2 6 5 4 2" xfId="48010"/>
    <cellStyle name="Normal 2 6 5 4 3" xfId="48011"/>
    <cellStyle name="Normal 2 6 5 4 4" xfId="48012"/>
    <cellStyle name="Normal 2 6 5 4 5" xfId="48013"/>
    <cellStyle name="Normal 2 6 5 5" xfId="48014"/>
    <cellStyle name="Normal 2 6 5 5 2" xfId="48015"/>
    <cellStyle name="Normal 2 6 5 5 3" xfId="48016"/>
    <cellStyle name="Normal 2 6 5 5 4" xfId="48017"/>
    <cellStyle name="Normal 2 6 5 5 5" xfId="48018"/>
    <cellStyle name="Normal 2 6 5 6" xfId="48019"/>
    <cellStyle name="Normal 2 6 5 6 2" xfId="48020"/>
    <cellStyle name="Normal 2 6 5 6 3" xfId="48021"/>
    <cellStyle name="Normal 2 6 5 6 4" xfId="48022"/>
    <cellStyle name="Normal 2 6 5 6 5" xfId="48023"/>
    <cellStyle name="Normal 2 6 5 7" xfId="48024"/>
    <cellStyle name="Normal 2 6 5 7 2" xfId="48025"/>
    <cellStyle name="Normal 2 6 5 7 3" xfId="48026"/>
    <cellStyle name="Normal 2 6 5 7 4" xfId="48027"/>
    <cellStyle name="Normal 2 6 5 7 5" xfId="48028"/>
    <cellStyle name="Normal 2 6 5 8" xfId="48029"/>
    <cellStyle name="Normal 2 6 5 8 2" xfId="48030"/>
    <cellStyle name="Normal 2 6 5 8 3" xfId="48031"/>
    <cellStyle name="Normal 2 6 5 8 4" xfId="48032"/>
    <cellStyle name="Normal 2 6 5 8 5" xfId="48033"/>
    <cellStyle name="Normal 2 6 5 9" xfId="48034"/>
    <cellStyle name="Normal 2 6 6" xfId="48035"/>
    <cellStyle name="Normal 2 6 6 10" xfId="48036"/>
    <cellStyle name="Normal 2 6 6 11" xfId="48037"/>
    <cellStyle name="Normal 2 6 6 12" xfId="48038"/>
    <cellStyle name="Normal 2 6 6 13" xfId="48039"/>
    <cellStyle name="Normal 2 6 6 14" xfId="48040"/>
    <cellStyle name="Normal 2 6 6 2" xfId="48041"/>
    <cellStyle name="Normal 2 6 6 2 2" xfId="48042"/>
    <cellStyle name="Normal 2 6 6 2 3" xfId="48043"/>
    <cellStyle name="Normal 2 6 6 2 4" xfId="48044"/>
    <cellStyle name="Normal 2 6 6 2 5" xfId="48045"/>
    <cellStyle name="Normal 2 6 6 3" xfId="48046"/>
    <cellStyle name="Normal 2 6 6 3 2" xfId="48047"/>
    <cellStyle name="Normal 2 6 6 3 3" xfId="48048"/>
    <cellStyle name="Normal 2 6 6 3 4" xfId="48049"/>
    <cellStyle name="Normal 2 6 6 3 5" xfId="48050"/>
    <cellStyle name="Normal 2 6 6 4" xfId="48051"/>
    <cellStyle name="Normal 2 6 6 4 2" xfId="48052"/>
    <cellStyle name="Normal 2 6 6 4 3" xfId="48053"/>
    <cellStyle name="Normal 2 6 6 4 4" xfId="48054"/>
    <cellStyle name="Normal 2 6 6 4 5" xfId="48055"/>
    <cellStyle name="Normal 2 6 6 5" xfId="48056"/>
    <cellStyle name="Normal 2 6 6 5 2" xfId="48057"/>
    <cellStyle name="Normal 2 6 6 5 3" xfId="48058"/>
    <cellStyle name="Normal 2 6 6 5 4" xfId="48059"/>
    <cellStyle name="Normal 2 6 6 5 5" xfId="48060"/>
    <cellStyle name="Normal 2 6 6 6" xfId="48061"/>
    <cellStyle name="Normal 2 6 6 6 2" xfId="48062"/>
    <cellStyle name="Normal 2 6 6 6 3" xfId="48063"/>
    <cellStyle name="Normal 2 6 6 6 4" xfId="48064"/>
    <cellStyle name="Normal 2 6 6 6 5" xfId="48065"/>
    <cellStyle name="Normal 2 6 6 7" xfId="48066"/>
    <cellStyle name="Normal 2 6 6 7 2" xfId="48067"/>
    <cellStyle name="Normal 2 6 6 7 3" xfId="48068"/>
    <cellStyle name="Normal 2 6 6 7 4" xfId="48069"/>
    <cellStyle name="Normal 2 6 6 7 5" xfId="48070"/>
    <cellStyle name="Normal 2 6 6 8" xfId="48071"/>
    <cellStyle name="Normal 2 6 6 8 2" xfId="48072"/>
    <cellStyle name="Normal 2 6 6 8 3" xfId="48073"/>
    <cellStyle name="Normal 2 6 6 8 4" xfId="48074"/>
    <cellStyle name="Normal 2 6 6 8 5" xfId="48075"/>
    <cellStyle name="Normal 2 6 6 9" xfId="48076"/>
    <cellStyle name="Normal 2 6 7" xfId="48077"/>
    <cellStyle name="Normal 2 6 7 10" xfId="48078"/>
    <cellStyle name="Normal 2 6 7 11" xfId="48079"/>
    <cellStyle name="Normal 2 6 7 12" xfId="48080"/>
    <cellStyle name="Normal 2 6 7 13" xfId="48081"/>
    <cellStyle name="Normal 2 6 7 14" xfId="48082"/>
    <cellStyle name="Normal 2 6 7 2" xfId="48083"/>
    <cellStyle name="Normal 2 6 7 2 2" xfId="48084"/>
    <cellStyle name="Normal 2 6 7 2 3" xfId="48085"/>
    <cellStyle name="Normal 2 6 7 2 4" xfId="48086"/>
    <cellStyle name="Normal 2 6 7 2 5" xfId="48087"/>
    <cellStyle name="Normal 2 6 7 3" xfId="48088"/>
    <cellStyle name="Normal 2 6 7 3 2" xfId="48089"/>
    <cellStyle name="Normal 2 6 7 3 3" xfId="48090"/>
    <cellStyle name="Normal 2 6 7 3 4" xfId="48091"/>
    <cellStyle name="Normal 2 6 7 3 5" xfId="48092"/>
    <cellStyle name="Normal 2 6 7 4" xfId="48093"/>
    <cellStyle name="Normal 2 6 7 4 2" xfId="48094"/>
    <cellStyle name="Normal 2 6 7 4 3" xfId="48095"/>
    <cellStyle name="Normal 2 6 7 4 4" xfId="48096"/>
    <cellStyle name="Normal 2 6 7 4 5" xfId="48097"/>
    <cellStyle name="Normal 2 6 7 5" xfId="48098"/>
    <cellStyle name="Normal 2 6 7 5 2" xfId="48099"/>
    <cellStyle name="Normal 2 6 7 5 3" xfId="48100"/>
    <cellStyle name="Normal 2 6 7 5 4" xfId="48101"/>
    <cellStyle name="Normal 2 6 7 5 5" xfId="48102"/>
    <cellStyle name="Normal 2 6 7 6" xfId="48103"/>
    <cellStyle name="Normal 2 6 7 6 2" xfId="48104"/>
    <cellStyle name="Normal 2 6 7 6 3" xfId="48105"/>
    <cellStyle name="Normal 2 6 7 6 4" xfId="48106"/>
    <cellStyle name="Normal 2 6 7 6 5" xfId="48107"/>
    <cellStyle name="Normal 2 6 7 7" xfId="48108"/>
    <cellStyle name="Normal 2 6 7 7 2" xfId="48109"/>
    <cellStyle name="Normal 2 6 7 7 3" xfId="48110"/>
    <cellStyle name="Normal 2 6 7 7 4" xfId="48111"/>
    <cellStyle name="Normal 2 6 7 7 5" xfId="48112"/>
    <cellStyle name="Normal 2 6 7 8" xfId="48113"/>
    <cellStyle name="Normal 2 6 7 8 2" xfId="48114"/>
    <cellStyle name="Normal 2 6 7 8 3" xfId="48115"/>
    <cellStyle name="Normal 2 6 7 8 4" xfId="48116"/>
    <cellStyle name="Normal 2 6 7 8 5" xfId="48117"/>
    <cellStyle name="Normal 2 6 7 9" xfId="48118"/>
    <cellStyle name="Normal 2 6 8" xfId="48119"/>
    <cellStyle name="Normal 2 6 8 10" xfId="48120"/>
    <cellStyle name="Normal 2 6 8 11" xfId="48121"/>
    <cellStyle name="Normal 2 6 8 12" xfId="48122"/>
    <cellStyle name="Normal 2 6 8 13" xfId="48123"/>
    <cellStyle name="Normal 2 6 8 14" xfId="48124"/>
    <cellStyle name="Normal 2 6 8 2" xfId="48125"/>
    <cellStyle name="Normal 2 6 8 2 2" xfId="48126"/>
    <cellStyle name="Normal 2 6 8 2 3" xfId="48127"/>
    <cellStyle name="Normal 2 6 8 2 4" xfId="48128"/>
    <cellStyle name="Normal 2 6 8 2 5" xfId="48129"/>
    <cellStyle name="Normal 2 6 8 3" xfId="48130"/>
    <cellStyle name="Normal 2 6 8 3 2" xfId="48131"/>
    <cellStyle name="Normal 2 6 8 3 3" xfId="48132"/>
    <cellStyle name="Normal 2 6 8 3 4" xfId="48133"/>
    <cellStyle name="Normal 2 6 8 3 5" xfId="48134"/>
    <cellStyle name="Normal 2 6 8 4" xfId="48135"/>
    <cellStyle name="Normal 2 6 8 4 2" xfId="48136"/>
    <cellStyle name="Normal 2 6 8 4 3" xfId="48137"/>
    <cellStyle name="Normal 2 6 8 4 4" xfId="48138"/>
    <cellStyle name="Normal 2 6 8 4 5" xfId="48139"/>
    <cellStyle name="Normal 2 6 8 5" xfId="48140"/>
    <cellStyle name="Normal 2 6 8 5 2" xfId="48141"/>
    <cellStyle name="Normal 2 6 8 5 3" xfId="48142"/>
    <cellStyle name="Normal 2 6 8 5 4" xfId="48143"/>
    <cellStyle name="Normal 2 6 8 5 5" xfId="48144"/>
    <cellStyle name="Normal 2 6 8 6" xfId="48145"/>
    <cellStyle name="Normal 2 6 8 6 2" xfId="48146"/>
    <cellStyle name="Normal 2 6 8 6 3" xfId="48147"/>
    <cellStyle name="Normal 2 6 8 6 4" xfId="48148"/>
    <cellStyle name="Normal 2 6 8 6 5" xfId="48149"/>
    <cellStyle name="Normal 2 6 8 7" xfId="48150"/>
    <cellStyle name="Normal 2 6 8 7 2" xfId="48151"/>
    <cellStyle name="Normal 2 6 8 7 3" xfId="48152"/>
    <cellStyle name="Normal 2 6 8 7 4" xfId="48153"/>
    <cellStyle name="Normal 2 6 8 7 5" xfId="48154"/>
    <cellStyle name="Normal 2 6 8 8" xfId="48155"/>
    <cellStyle name="Normal 2 6 8 8 2" xfId="48156"/>
    <cellStyle name="Normal 2 6 8 8 3" xfId="48157"/>
    <cellStyle name="Normal 2 6 8 8 4" xfId="48158"/>
    <cellStyle name="Normal 2 6 8 8 5" xfId="48159"/>
    <cellStyle name="Normal 2 6 8 9" xfId="48160"/>
    <cellStyle name="Normal 2 6 9" xfId="48161"/>
    <cellStyle name="Normal 2 6 9 10" xfId="48162"/>
    <cellStyle name="Normal 2 6 9 11" xfId="48163"/>
    <cellStyle name="Normal 2 6 9 12" xfId="48164"/>
    <cellStyle name="Normal 2 6 9 13" xfId="48165"/>
    <cellStyle name="Normal 2 6 9 14" xfId="48166"/>
    <cellStyle name="Normal 2 6 9 2" xfId="48167"/>
    <cellStyle name="Normal 2 6 9 2 2" xfId="48168"/>
    <cellStyle name="Normal 2 6 9 2 3" xfId="48169"/>
    <cellStyle name="Normal 2 6 9 2 4" xfId="48170"/>
    <cellStyle name="Normal 2 6 9 2 5" xfId="48171"/>
    <cellStyle name="Normal 2 6 9 3" xfId="48172"/>
    <cellStyle name="Normal 2 6 9 3 2" xfId="48173"/>
    <cellStyle name="Normal 2 6 9 3 3" xfId="48174"/>
    <cellStyle name="Normal 2 6 9 3 4" xfId="48175"/>
    <cellStyle name="Normal 2 6 9 3 5" xfId="48176"/>
    <cellStyle name="Normal 2 6 9 4" xfId="48177"/>
    <cellStyle name="Normal 2 6 9 4 2" xfId="48178"/>
    <cellStyle name="Normal 2 6 9 4 3" xfId="48179"/>
    <cellStyle name="Normal 2 6 9 4 4" xfId="48180"/>
    <cellStyle name="Normal 2 6 9 4 5" xfId="48181"/>
    <cellStyle name="Normal 2 6 9 5" xfId="48182"/>
    <cellStyle name="Normal 2 6 9 5 2" xfId="48183"/>
    <cellStyle name="Normal 2 6 9 5 3" xfId="48184"/>
    <cellStyle name="Normal 2 6 9 5 4" xfId="48185"/>
    <cellStyle name="Normal 2 6 9 5 5" xfId="48186"/>
    <cellStyle name="Normal 2 6 9 6" xfId="48187"/>
    <cellStyle name="Normal 2 6 9 6 2" xfId="48188"/>
    <cellStyle name="Normal 2 6 9 6 3" xfId="48189"/>
    <cellStyle name="Normal 2 6 9 6 4" xfId="48190"/>
    <cellStyle name="Normal 2 6 9 6 5" xfId="48191"/>
    <cellStyle name="Normal 2 6 9 7" xfId="48192"/>
    <cellStyle name="Normal 2 6 9 7 2" xfId="48193"/>
    <cellStyle name="Normal 2 6 9 7 3" xfId="48194"/>
    <cellStyle name="Normal 2 6 9 7 4" xfId="48195"/>
    <cellStyle name="Normal 2 6 9 7 5" xfId="48196"/>
    <cellStyle name="Normal 2 6 9 8" xfId="48197"/>
    <cellStyle name="Normal 2 6 9 8 2" xfId="48198"/>
    <cellStyle name="Normal 2 6 9 8 3" xfId="48199"/>
    <cellStyle name="Normal 2 6 9 8 4" xfId="48200"/>
    <cellStyle name="Normal 2 6 9 8 5" xfId="48201"/>
    <cellStyle name="Normal 2 6 9 9" xfId="48202"/>
    <cellStyle name="Normal 2 7" xfId="48203"/>
    <cellStyle name="Normal 2 7 10" xfId="48204"/>
    <cellStyle name="Normal 2 7 10 10" xfId="48205"/>
    <cellStyle name="Normal 2 7 10 11" xfId="48206"/>
    <cellStyle name="Normal 2 7 10 12" xfId="48207"/>
    <cellStyle name="Normal 2 7 10 13" xfId="48208"/>
    <cellStyle name="Normal 2 7 10 14" xfId="48209"/>
    <cellStyle name="Normal 2 7 10 2" xfId="48210"/>
    <cellStyle name="Normal 2 7 10 2 2" xfId="48211"/>
    <cellStyle name="Normal 2 7 10 2 3" xfId="48212"/>
    <cellStyle name="Normal 2 7 10 2 4" xfId="48213"/>
    <cellStyle name="Normal 2 7 10 2 5" xfId="48214"/>
    <cellStyle name="Normal 2 7 10 3" xfId="48215"/>
    <cellStyle name="Normal 2 7 10 3 2" xfId="48216"/>
    <cellStyle name="Normal 2 7 10 3 3" xfId="48217"/>
    <cellStyle name="Normal 2 7 10 3 4" xfId="48218"/>
    <cellStyle name="Normal 2 7 10 3 5" xfId="48219"/>
    <cellStyle name="Normal 2 7 10 4" xfId="48220"/>
    <cellStyle name="Normal 2 7 10 4 2" xfId="48221"/>
    <cellStyle name="Normal 2 7 10 4 3" xfId="48222"/>
    <cellStyle name="Normal 2 7 10 4 4" xfId="48223"/>
    <cellStyle name="Normal 2 7 10 4 5" xfId="48224"/>
    <cellStyle name="Normal 2 7 10 5" xfId="48225"/>
    <cellStyle name="Normal 2 7 10 5 2" xfId="48226"/>
    <cellStyle name="Normal 2 7 10 5 3" xfId="48227"/>
    <cellStyle name="Normal 2 7 10 5 4" xfId="48228"/>
    <cellStyle name="Normal 2 7 10 5 5" xfId="48229"/>
    <cellStyle name="Normal 2 7 10 6" xfId="48230"/>
    <cellStyle name="Normal 2 7 10 6 2" xfId="48231"/>
    <cellStyle name="Normal 2 7 10 6 3" xfId="48232"/>
    <cellStyle name="Normal 2 7 10 6 4" xfId="48233"/>
    <cellStyle name="Normal 2 7 10 6 5" xfId="48234"/>
    <cellStyle name="Normal 2 7 10 7" xfId="48235"/>
    <cellStyle name="Normal 2 7 10 7 2" xfId="48236"/>
    <cellStyle name="Normal 2 7 10 7 3" xfId="48237"/>
    <cellStyle name="Normal 2 7 10 7 4" xfId="48238"/>
    <cellStyle name="Normal 2 7 10 7 5" xfId="48239"/>
    <cellStyle name="Normal 2 7 10 8" xfId="48240"/>
    <cellStyle name="Normal 2 7 10 8 2" xfId="48241"/>
    <cellStyle name="Normal 2 7 10 8 3" xfId="48242"/>
    <cellStyle name="Normal 2 7 10 8 4" xfId="48243"/>
    <cellStyle name="Normal 2 7 10 8 5" xfId="48244"/>
    <cellStyle name="Normal 2 7 10 9" xfId="48245"/>
    <cellStyle name="Normal 2 7 11" xfId="48246"/>
    <cellStyle name="Normal 2 7 11 10" xfId="48247"/>
    <cellStyle name="Normal 2 7 11 11" xfId="48248"/>
    <cellStyle name="Normal 2 7 11 12" xfId="48249"/>
    <cellStyle name="Normal 2 7 11 13" xfId="48250"/>
    <cellStyle name="Normal 2 7 11 14" xfId="48251"/>
    <cellStyle name="Normal 2 7 11 2" xfId="48252"/>
    <cellStyle name="Normal 2 7 11 2 2" xfId="48253"/>
    <cellStyle name="Normal 2 7 11 2 3" xfId="48254"/>
    <cellStyle name="Normal 2 7 11 2 4" xfId="48255"/>
    <cellStyle name="Normal 2 7 11 2 5" xfId="48256"/>
    <cellStyle name="Normal 2 7 11 3" xfId="48257"/>
    <cellStyle name="Normal 2 7 11 3 2" xfId="48258"/>
    <cellStyle name="Normal 2 7 11 3 3" xfId="48259"/>
    <cellStyle name="Normal 2 7 11 3 4" xfId="48260"/>
    <cellStyle name="Normal 2 7 11 3 5" xfId="48261"/>
    <cellStyle name="Normal 2 7 11 4" xfId="48262"/>
    <cellStyle name="Normal 2 7 11 4 2" xfId="48263"/>
    <cellStyle name="Normal 2 7 11 4 3" xfId="48264"/>
    <cellStyle name="Normal 2 7 11 4 4" xfId="48265"/>
    <cellStyle name="Normal 2 7 11 4 5" xfId="48266"/>
    <cellStyle name="Normal 2 7 11 5" xfId="48267"/>
    <cellStyle name="Normal 2 7 11 5 2" xfId="48268"/>
    <cellStyle name="Normal 2 7 11 5 3" xfId="48269"/>
    <cellStyle name="Normal 2 7 11 5 4" xfId="48270"/>
    <cellStyle name="Normal 2 7 11 5 5" xfId="48271"/>
    <cellStyle name="Normal 2 7 11 6" xfId="48272"/>
    <cellStyle name="Normal 2 7 11 6 2" xfId="48273"/>
    <cellStyle name="Normal 2 7 11 6 3" xfId="48274"/>
    <cellStyle name="Normal 2 7 11 6 4" xfId="48275"/>
    <cellStyle name="Normal 2 7 11 6 5" xfId="48276"/>
    <cellStyle name="Normal 2 7 11 7" xfId="48277"/>
    <cellStyle name="Normal 2 7 11 7 2" xfId="48278"/>
    <cellStyle name="Normal 2 7 11 7 3" xfId="48279"/>
    <cellStyle name="Normal 2 7 11 7 4" xfId="48280"/>
    <cellStyle name="Normal 2 7 11 7 5" xfId="48281"/>
    <cellStyle name="Normal 2 7 11 8" xfId="48282"/>
    <cellStyle name="Normal 2 7 11 8 2" xfId="48283"/>
    <cellStyle name="Normal 2 7 11 8 3" xfId="48284"/>
    <cellStyle name="Normal 2 7 11 8 4" xfId="48285"/>
    <cellStyle name="Normal 2 7 11 8 5" xfId="48286"/>
    <cellStyle name="Normal 2 7 11 9" xfId="48287"/>
    <cellStyle name="Normal 2 7 12" xfId="48288"/>
    <cellStyle name="Normal 2 7 12 10" xfId="48289"/>
    <cellStyle name="Normal 2 7 12 11" xfId="48290"/>
    <cellStyle name="Normal 2 7 12 12" xfId="48291"/>
    <cellStyle name="Normal 2 7 12 13" xfId="48292"/>
    <cellStyle name="Normal 2 7 12 14" xfId="48293"/>
    <cellStyle name="Normal 2 7 12 2" xfId="48294"/>
    <cellStyle name="Normal 2 7 12 2 2" xfId="48295"/>
    <cellStyle name="Normal 2 7 12 2 3" xfId="48296"/>
    <cellStyle name="Normal 2 7 12 2 4" xfId="48297"/>
    <cellStyle name="Normal 2 7 12 2 5" xfId="48298"/>
    <cellStyle name="Normal 2 7 12 3" xfId="48299"/>
    <cellStyle name="Normal 2 7 12 3 2" xfId="48300"/>
    <cellStyle name="Normal 2 7 12 3 3" xfId="48301"/>
    <cellStyle name="Normal 2 7 12 3 4" xfId="48302"/>
    <cellStyle name="Normal 2 7 12 3 5" xfId="48303"/>
    <cellStyle name="Normal 2 7 12 4" xfId="48304"/>
    <cellStyle name="Normal 2 7 12 4 2" xfId="48305"/>
    <cellStyle name="Normal 2 7 12 4 3" xfId="48306"/>
    <cellStyle name="Normal 2 7 12 4 4" xfId="48307"/>
    <cellStyle name="Normal 2 7 12 4 5" xfId="48308"/>
    <cellStyle name="Normal 2 7 12 5" xfId="48309"/>
    <cellStyle name="Normal 2 7 12 5 2" xfId="48310"/>
    <cellStyle name="Normal 2 7 12 5 3" xfId="48311"/>
    <cellStyle name="Normal 2 7 12 5 4" xfId="48312"/>
    <cellStyle name="Normal 2 7 12 5 5" xfId="48313"/>
    <cellStyle name="Normal 2 7 12 6" xfId="48314"/>
    <cellStyle name="Normal 2 7 12 6 2" xfId="48315"/>
    <cellStyle name="Normal 2 7 12 6 3" xfId="48316"/>
    <cellStyle name="Normal 2 7 12 6 4" xfId="48317"/>
    <cellStyle name="Normal 2 7 12 6 5" xfId="48318"/>
    <cellStyle name="Normal 2 7 12 7" xfId="48319"/>
    <cellStyle name="Normal 2 7 12 7 2" xfId="48320"/>
    <cellStyle name="Normal 2 7 12 7 3" xfId="48321"/>
    <cellStyle name="Normal 2 7 12 7 4" xfId="48322"/>
    <cellStyle name="Normal 2 7 12 7 5" xfId="48323"/>
    <cellStyle name="Normal 2 7 12 8" xfId="48324"/>
    <cellStyle name="Normal 2 7 12 8 2" xfId="48325"/>
    <cellStyle name="Normal 2 7 12 8 3" xfId="48326"/>
    <cellStyle name="Normal 2 7 12 8 4" xfId="48327"/>
    <cellStyle name="Normal 2 7 12 8 5" xfId="48328"/>
    <cellStyle name="Normal 2 7 12 9" xfId="48329"/>
    <cellStyle name="Normal 2 7 13" xfId="48330"/>
    <cellStyle name="Normal 2 7 13 10" xfId="48331"/>
    <cellStyle name="Normal 2 7 13 11" xfId="48332"/>
    <cellStyle name="Normal 2 7 13 12" xfId="48333"/>
    <cellStyle name="Normal 2 7 13 13" xfId="48334"/>
    <cellStyle name="Normal 2 7 13 14" xfId="48335"/>
    <cellStyle name="Normal 2 7 13 2" xfId="48336"/>
    <cellStyle name="Normal 2 7 13 2 2" xfId="48337"/>
    <cellStyle name="Normal 2 7 13 2 3" xfId="48338"/>
    <cellStyle name="Normal 2 7 13 2 4" xfId="48339"/>
    <cellStyle name="Normal 2 7 13 2 5" xfId="48340"/>
    <cellStyle name="Normal 2 7 13 3" xfId="48341"/>
    <cellStyle name="Normal 2 7 13 3 2" xfId="48342"/>
    <cellStyle name="Normal 2 7 13 3 3" xfId="48343"/>
    <cellStyle name="Normal 2 7 13 3 4" xfId="48344"/>
    <cellStyle name="Normal 2 7 13 3 5" xfId="48345"/>
    <cellStyle name="Normal 2 7 13 4" xfId="48346"/>
    <cellStyle name="Normal 2 7 13 4 2" xfId="48347"/>
    <cellStyle name="Normal 2 7 13 4 3" xfId="48348"/>
    <cellStyle name="Normal 2 7 13 4 4" xfId="48349"/>
    <cellStyle name="Normal 2 7 13 4 5" xfId="48350"/>
    <cellStyle name="Normal 2 7 13 5" xfId="48351"/>
    <cellStyle name="Normal 2 7 13 5 2" xfId="48352"/>
    <cellStyle name="Normal 2 7 13 5 3" xfId="48353"/>
    <cellStyle name="Normal 2 7 13 5 4" xfId="48354"/>
    <cellStyle name="Normal 2 7 13 5 5" xfId="48355"/>
    <cellStyle name="Normal 2 7 13 6" xfId="48356"/>
    <cellStyle name="Normal 2 7 13 6 2" xfId="48357"/>
    <cellStyle name="Normal 2 7 13 6 3" xfId="48358"/>
    <cellStyle name="Normal 2 7 13 6 4" xfId="48359"/>
    <cellStyle name="Normal 2 7 13 6 5" xfId="48360"/>
    <cellStyle name="Normal 2 7 13 7" xfId="48361"/>
    <cellStyle name="Normal 2 7 13 7 2" xfId="48362"/>
    <cellStyle name="Normal 2 7 13 7 3" xfId="48363"/>
    <cellStyle name="Normal 2 7 13 7 4" xfId="48364"/>
    <cellStyle name="Normal 2 7 13 7 5" xfId="48365"/>
    <cellStyle name="Normal 2 7 13 8" xfId="48366"/>
    <cellStyle name="Normal 2 7 13 8 2" xfId="48367"/>
    <cellStyle name="Normal 2 7 13 8 3" xfId="48368"/>
    <cellStyle name="Normal 2 7 13 8 4" xfId="48369"/>
    <cellStyle name="Normal 2 7 13 8 5" xfId="48370"/>
    <cellStyle name="Normal 2 7 13 9" xfId="48371"/>
    <cellStyle name="Normal 2 7 14" xfId="48372"/>
    <cellStyle name="Normal 2 7 14 10" xfId="48373"/>
    <cellStyle name="Normal 2 7 14 11" xfId="48374"/>
    <cellStyle name="Normal 2 7 14 12" xfId="48375"/>
    <cellStyle name="Normal 2 7 14 13" xfId="48376"/>
    <cellStyle name="Normal 2 7 14 14" xfId="48377"/>
    <cellStyle name="Normal 2 7 14 2" xfId="48378"/>
    <cellStyle name="Normal 2 7 14 2 2" xfId="48379"/>
    <cellStyle name="Normal 2 7 14 2 3" xfId="48380"/>
    <cellStyle name="Normal 2 7 14 2 4" xfId="48381"/>
    <cellStyle name="Normal 2 7 14 2 5" xfId="48382"/>
    <cellStyle name="Normal 2 7 14 3" xfId="48383"/>
    <cellStyle name="Normal 2 7 14 3 2" xfId="48384"/>
    <cellStyle name="Normal 2 7 14 3 3" xfId="48385"/>
    <cellStyle name="Normal 2 7 14 3 4" xfId="48386"/>
    <cellStyle name="Normal 2 7 14 3 5" xfId="48387"/>
    <cellStyle name="Normal 2 7 14 4" xfId="48388"/>
    <cellStyle name="Normal 2 7 14 4 2" xfId="48389"/>
    <cellStyle name="Normal 2 7 14 4 3" xfId="48390"/>
    <cellStyle name="Normal 2 7 14 4 4" xfId="48391"/>
    <cellStyle name="Normal 2 7 14 4 5" xfId="48392"/>
    <cellStyle name="Normal 2 7 14 5" xfId="48393"/>
    <cellStyle name="Normal 2 7 14 5 2" xfId="48394"/>
    <cellStyle name="Normal 2 7 14 5 3" xfId="48395"/>
    <cellStyle name="Normal 2 7 14 5 4" xfId="48396"/>
    <cellStyle name="Normal 2 7 14 5 5" xfId="48397"/>
    <cellStyle name="Normal 2 7 14 6" xfId="48398"/>
    <cellStyle name="Normal 2 7 14 6 2" xfId="48399"/>
    <cellStyle name="Normal 2 7 14 6 3" xfId="48400"/>
    <cellStyle name="Normal 2 7 14 6 4" xfId="48401"/>
    <cellStyle name="Normal 2 7 14 6 5" xfId="48402"/>
    <cellStyle name="Normal 2 7 14 7" xfId="48403"/>
    <cellStyle name="Normal 2 7 14 7 2" xfId="48404"/>
    <cellStyle name="Normal 2 7 14 7 3" xfId="48405"/>
    <cellStyle name="Normal 2 7 14 7 4" xfId="48406"/>
    <cellStyle name="Normal 2 7 14 7 5" xfId="48407"/>
    <cellStyle name="Normal 2 7 14 8" xfId="48408"/>
    <cellStyle name="Normal 2 7 14 8 2" xfId="48409"/>
    <cellStyle name="Normal 2 7 14 8 3" xfId="48410"/>
    <cellStyle name="Normal 2 7 14 8 4" xfId="48411"/>
    <cellStyle name="Normal 2 7 14 8 5" xfId="48412"/>
    <cellStyle name="Normal 2 7 14 9" xfId="48413"/>
    <cellStyle name="Normal 2 7 15" xfId="48414"/>
    <cellStyle name="Normal 2 7 15 10" xfId="48415"/>
    <cellStyle name="Normal 2 7 15 11" xfId="48416"/>
    <cellStyle name="Normal 2 7 15 12" xfId="48417"/>
    <cellStyle name="Normal 2 7 15 13" xfId="48418"/>
    <cellStyle name="Normal 2 7 15 14" xfId="48419"/>
    <cellStyle name="Normal 2 7 15 2" xfId="48420"/>
    <cellStyle name="Normal 2 7 15 2 2" xfId="48421"/>
    <cellStyle name="Normal 2 7 15 2 3" xfId="48422"/>
    <cellStyle name="Normal 2 7 15 2 4" xfId="48423"/>
    <cellStyle name="Normal 2 7 15 2 5" xfId="48424"/>
    <cellStyle name="Normal 2 7 15 3" xfId="48425"/>
    <cellStyle name="Normal 2 7 15 3 2" xfId="48426"/>
    <cellStyle name="Normal 2 7 15 3 3" xfId="48427"/>
    <cellStyle name="Normal 2 7 15 3 4" xfId="48428"/>
    <cellStyle name="Normal 2 7 15 3 5" xfId="48429"/>
    <cellStyle name="Normal 2 7 15 4" xfId="48430"/>
    <cellStyle name="Normal 2 7 15 4 2" xfId="48431"/>
    <cellStyle name="Normal 2 7 15 4 3" xfId="48432"/>
    <cellStyle name="Normal 2 7 15 4 4" xfId="48433"/>
    <cellStyle name="Normal 2 7 15 4 5" xfId="48434"/>
    <cellStyle name="Normal 2 7 15 5" xfId="48435"/>
    <cellStyle name="Normal 2 7 15 5 2" xfId="48436"/>
    <cellStyle name="Normal 2 7 15 5 3" xfId="48437"/>
    <cellStyle name="Normal 2 7 15 5 4" xfId="48438"/>
    <cellStyle name="Normal 2 7 15 5 5" xfId="48439"/>
    <cellStyle name="Normal 2 7 15 6" xfId="48440"/>
    <cellStyle name="Normal 2 7 15 6 2" xfId="48441"/>
    <cellStyle name="Normal 2 7 15 6 3" xfId="48442"/>
    <cellStyle name="Normal 2 7 15 6 4" xfId="48443"/>
    <cellStyle name="Normal 2 7 15 6 5" xfId="48444"/>
    <cellStyle name="Normal 2 7 15 7" xfId="48445"/>
    <cellStyle name="Normal 2 7 15 7 2" xfId="48446"/>
    <cellStyle name="Normal 2 7 15 7 3" xfId="48447"/>
    <cellStyle name="Normal 2 7 15 7 4" xfId="48448"/>
    <cellStyle name="Normal 2 7 15 7 5" xfId="48449"/>
    <cellStyle name="Normal 2 7 15 8" xfId="48450"/>
    <cellStyle name="Normal 2 7 15 8 2" xfId="48451"/>
    <cellStyle name="Normal 2 7 15 8 3" xfId="48452"/>
    <cellStyle name="Normal 2 7 15 8 4" xfId="48453"/>
    <cellStyle name="Normal 2 7 15 8 5" xfId="48454"/>
    <cellStyle name="Normal 2 7 15 9" xfId="48455"/>
    <cellStyle name="Normal 2 7 16" xfId="48456"/>
    <cellStyle name="Normal 2 7 16 10" xfId="48457"/>
    <cellStyle name="Normal 2 7 16 11" xfId="48458"/>
    <cellStyle name="Normal 2 7 16 12" xfId="48459"/>
    <cellStyle name="Normal 2 7 16 13" xfId="48460"/>
    <cellStyle name="Normal 2 7 16 14" xfId="48461"/>
    <cellStyle name="Normal 2 7 16 2" xfId="48462"/>
    <cellStyle name="Normal 2 7 16 2 2" xfId="48463"/>
    <cellStyle name="Normal 2 7 16 2 3" xfId="48464"/>
    <cellStyle name="Normal 2 7 16 2 4" xfId="48465"/>
    <cellStyle name="Normal 2 7 16 2 5" xfId="48466"/>
    <cellStyle name="Normal 2 7 16 3" xfId="48467"/>
    <cellStyle name="Normal 2 7 16 3 2" xfId="48468"/>
    <cellStyle name="Normal 2 7 16 3 3" xfId="48469"/>
    <cellStyle name="Normal 2 7 16 3 4" xfId="48470"/>
    <cellStyle name="Normal 2 7 16 3 5" xfId="48471"/>
    <cellStyle name="Normal 2 7 16 4" xfId="48472"/>
    <cellStyle name="Normal 2 7 16 4 2" xfId="48473"/>
    <cellStyle name="Normal 2 7 16 4 3" xfId="48474"/>
    <cellStyle name="Normal 2 7 16 4 4" xfId="48475"/>
    <cellStyle name="Normal 2 7 16 4 5" xfId="48476"/>
    <cellStyle name="Normal 2 7 16 5" xfId="48477"/>
    <cellStyle name="Normal 2 7 16 5 2" xfId="48478"/>
    <cellStyle name="Normal 2 7 16 5 3" xfId="48479"/>
    <cellStyle name="Normal 2 7 16 5 4" xfId="48480"/>
    <cellStyle name="Normal 2 7 16 5 5" xfId="48481"/>
    <cellStyle name="Normal 2 7 16 6" xfId="48482"/>
    <cellStyle name="Normal 2 7 16 6 2" xfId="48483"/>
    <cellStyle name="Normal 2 7 16 6 3" xfId="48484"/>
    <cellStyle name="Normal 2 7 16 6 4" xfId="48485"/>
    <cellStyle name="Normal 2 7 16 6 5" xfId="48486"/>
    <cellStyle name="Normal 2 7 16 7" xfId="48487"/>
    <cellStyle name="Normal 2 7 16 7 2" xfId="48488"/>
    <cellStyle name="Normal 2 7 16 7 3" xfId="48489"/>
    <cellStyle name="Normal 2 7 16 7 4" xfId="48490"/>
    <cellStyle name="Normal 2 7 16 7 5" xfId="48491"/>
    <cellStyle name="Normal 2 7 16 8" xfId="48492"/>
    <cellStyle name="Normal 2 7 16 8 2" xfId="48493"/>
    <cellStyle name="Normal 2 7 16 8 3" xfId="48494"/>
    <cellStyle name="Normal 2 7 16 8 4" xfId="48495"/>
    <cellStyle name="Normal 2 7 16 8 5" xfId="48496"/>
    <cellStyle name="Normal 2 7 16 9" xfId="48497"/>
    <cellStyle name="Normal 2 7 17" xfId="48498"/>
    <cellStyle name="Normal 2 7 17 10" xfId="48499"/>
    <cellStyle name="Normal 2 7 17 11" xfId="48500"/>
    <cellStyle name="Normal 2 7 17 12" xfId="48501"/>
    <cellStyle name="Normal 2 7 17 13" xfId="48502"/>
    <cellStyle name="Normal 2 7 17 14" xfId="48503"/>
    <cellStyle name="Normal 2 7 17 2" xfId="48504"/>
    <cellStyle name="Normal 2 7 17 2 2" xfId="48505"/>
    <cellStyle name="Normal 2 7 17 2 3" xfId="48506"/>
    <cellStyle name="Normal 2 7 17 2 4" xfId="48507"/>
    <cellStyle name="Normal 2 7 17 2 5" xfId="48508"/>
    <cellStyle name="Normal 2 7 17 3" xfId="48509"/>
    <cellStyle name="Normal 2 7 17 3 2" xfId="48510"/>
    <cellStyle name="Normal 2 7 17 3 3" xfId="48511"/>
    <cellStyle name="Normal 2 7 17 3 4" xfId="48512"/>
    <cellStyle name="Normal 2 7 17 3 5" xfId="48513"/>
    <cellStyle name="Normal 2 7 17 4" xfId="48514"/>
    <cellStyle name="Normal 2 7 17 4 2" xfId="48515"/>
    <cellStyle name="Normal 2 7 17 4 3" xfId="48516"/>
    <cellStyle name="Normal 2 7 17 4 4" xfId="48517"/>
    <cellStyle name="Normal 2 7 17 4 5" xfId="48518"/>
    <cellStyle name="Normal 2 7 17 5" xfId="48519"/>
    <cellStyle name="Normal 2 7 17 5 2" xfId="48520"/>
    <cellStyle name="Normal 2 7 17 5 3" xfId="48521"/>
    <cellStyle name="Normal 2 7 17 5 4" xfId="48522"/>
    <cellStyle name="Normal 2 7 17 5 5" xfId="48523"/>
    <cellStyle name="Normal 2 7 17 6" xfId="48524"/>
    <cellStyle name="Normal 2 7 17 6 2" xfId="48525"/>
    <cellStyle name="Normal 2 7 17 6 3" xfId="48526"/>
    <cellStyle name="Normal 2 7 17 6 4" xfId="48527"/>
    <cellStyle name="Normal 2 7 17 6 5" xfId="48528"/>
    <cellStyle name="Normal 2 7 17 7" xfId="48529"/>
    <cellStyle name="Normal 2 7 17 7 2" xfId="48530"/>
    <cellStyle name="Normal 2 7 17 7 3" xfId="48531"/>
    <cellStyle name="Normal 2 7 17 7 4" xfId="48532"/>
    <cellStyle name="Normal 2 7 17 7 5" xfId="48533"/>
    <cellStyle name="Normal 2 7 17 8" xfId="48534"/>
    <cellStyle name="Normal 2 7 17 8 2" xfId="48535"/>
    <cellStyle name="Normal 2 7 17 8 3" xfId="48536"/>
    <cellStyle name="Normal 2 7 17 8 4" xfId="48537"/>
    <cellStyle name="Normal 2 7 17 8 5" xfId="48538"/>
    <cellStyle name="Normal 2 7 17 9" xfId="48539"/>
    <cellStyle name="Normal 2 7 18" xfId="48540"/>
    <cellStyle name="Normal 2 7 18 10" xfId="48541"/>
    <cellStyle name="Normal 2 7 18 11" xfId="48542"/>
    <cellStyle name="Normal 2 7 18 12" xfId="48543"/>
    <cellStyle name="Normal 2 7 18 13" xfId="48544"/>
    <cellStyle name="Normal 2 7 18 14" xfId="48545"/>
    <cellStyle name="Normal 2 7 18 2" xfId="48546"/>
    <cellStyle name="Normal 2 7 18 2 2" xfId="48547"/>
    <cellStyle name="Normal 2 7 18 2 3" xfId="48548"/>
    <cellStyle name="Normal 2 7 18 2 4" xfId="48549"/>
    <cellStyle name="Normal 2 7 18 2 5" xfId="48550"/>
    <cellStyle name="Normal 2 7 18 3" xfId="48551"/>
    <cellStyle name="Normal 2 7 18 3 2" xfId="48552"/>
    <cellStyle name="Normal 2 7 18 3 3" xfId="48553"/>
    <cellStyle name="Normal 2 7 18 3 4" xfId="48554"/>
    <cellStyle name="Normal 2 7 18 3 5" xfId="48555"/>
    <cellStyle name="Normal 2 7 18 4" xfId="48556"/>
    <cellStyle name="Normal 2 7 18 4 2" xfId="48557"/>
    <cellStyle name="Normal 2 7 18 4 3" xfId="48558"/>
    <cellStyle name="Normal 2 7 18 4 4" xfId="48559"/>
    <cellStyle name="Normal 2 7 18 4 5" xfId="48560"/>
    <cellStyle name="Normal 2 7 18 5" xfId="48561"/>
    <cellStyle name="Normal 2 7 18 5 2" xfId="48562"/>
    <cellStyle name="Normal 2 7 18 5 3" xfId="48563"/>
    <cellStyle name="Normal 2 7 18 5 4" xfId="48564"/>
    <cellStyle name="Normal 2 7 18 5 5" xfId="48565"/>
    <cellStyle name="Normal 2 7 18 6" xfId="48566"/>
    <cellStyle name="Normal 2 7 18 6 2" xfId="48567"/>
    <cellStyle name="Normal 2 7 18 6 3" xfId="48568"/>
    <cellStyle name="Normal 2 7 18 6 4" xfId="48569"/>
    <cellStyle name="Normal 2 7 18 6 5" xfId="48570"/>
    <cellStyle name="Normal 2 7 18 7" xfId="48571"/>
    <cellStyle name="Normal 2 7 18 7 2" xfId="48572"/>
    <cellStyle name="Normal 2 7 18 7 3" xfId="48573"/>
    <cellStyle name="Normal 2 7 18 7 4" xfId="48574"/>
    <cellStyle name="Normal 2 7 18 7 5" xfId="48575"/>
    <cellStyle name="Normal 2 7 18 8" xfId="48576"/>
    <cellStyle name="Normal 2 7 18 8 2" xfId="48577"/>
    <cellStyle name="Normal 2 7 18 8 3" xfId="48578"/>
    <cellStyle name="Normal 2 7 18 8 4" xfId="48579"/>
    <cellStyle name="Normal 2 7 18 8 5" xfId="48580"/>
    <cellStyle name="Normal 2 7 18 9" xfId="48581"/>
    <cellStyle name="Normal 2 7 19" xfId="48582"/>
    <cellStyle name="Normal 2 7 19 10" xfId="48583"/>
    <cellStyle name="Normal 2 7 19 11" xfId="48584"/>
    <cellStyle name="Normal 2 7 19 12" xfId="48585"/>
    <cellStyle name="Normal 2 7 19 13" xfId="48586"/>
    <cellStyle name="Normal 2 7 19 14" xfId="48587"/>
    <cellStyle name="Normal 2 7 19 2" xfId="48588"/>
    <cellStyle name="Normal 2 7 19 2 2" xfId="48589"/>
    <cellStyle name="Normal 2 7 19 2 3" xfId="48590"/>
    <cellStyle name="Normal 2 7 19 2 4" xfId="48591"/>
    <cellStyle name="Normal 2 7 19 2 5" xfId="48592"/>
    <cellStyle name="Normal 2 7 19 3" xfId="48593"/>
    <cellStyle name="Normal 2 7 19 3 2" xfId="48594"/>
    <cellStyle name="Normal 2 7 19 3 3" xfId="48595"/>
    <cellStyle name="Normal 2 7 19 3 4" xfId="48596"/>
    <cellStyle name="Normal 2 7 19 3 5" xfId="48597"/>
    <cellStyle name="Normal 2 7 19 4" xfId="48598"/>
    <cellStyle name="Normal 2 7 19 4 2" xfId="48599"/>
    <cellStyle name="Normal 2 7 19 4 3" xfId="48600"/>
    <cellStyle name="Normal 2 7 19 4 4" xfId="48601"/>
    <cellStyle name="Normal 2 7 19 4 5" xfId="48602"/>
    <cellStyle name="Normal 2 7 19 5" xfId="48603"/>
    <cellStyle name="Normal 2 7 19 5 2" xfId="48604"/>
    <cellStyle name="Normal 2 7 19 5 3" xfId="48605"/>
    <cellStyle name="Normal 2 7 19 5 4" xfId="48606"/>
    <cellStyle name="Normal 2 7 19 5 5" xfId="48607"/>
    <cellStyle name="Normal 2 7 19 6" xfId="48608"/>
    <cellStyle name="Normal 2 7 19 6 2" xfId="48609"/>
    <cellStyle name="Normal 2 7 19 6 3" xfId="48610"/>
    <cellStyle name="Normal 2 7 19 6 4" xfId="48611"/>
    <cellStyle name="Normal 2 7 19 6 5" xfId="48612"/>
    <cellStyle name="Normal 2 7 19 7" xfId="48613"/>
    <cellStyle name="Normal 2 7 19 7 2" xfId="48614"/>
    <cellStyle name="Normal 2 7 19 7 3" xfId="48615"/>
    <cellStyle name="Normal 2 7 19 7 4" xfId="48616"/>
    <cellStyle name="Normal 2 7 19 7 5" xfId="48617"/>
    <cellStyle name="Normal 2 7 19 8" xfId="48618"/>
    <cellStyle name="Normal 2 7 19 8 2" xfId="48619"/>
    <cellStyle name="Normal 2 7 19 8 3" xfId="48620"/>
    <cellStyle name="Normal 2 7 19 8 4" xfId="48621"/>
    <cellStyle name="Normal 2 7 19 8 5" xfId="48622"/>
    <cellStyle name="Normal 2 7 19 9" xfId="48623"/>
    <cellStyle name="Normal 2 7 2" xfId="48624"/>
    <cellStyle name="Normal 2 7 2 10" xfId="48625"/>
    <cellStyle name="Normal 2 7 2 11" xfId="48626"/>
    <cellStyle name="Normal 2 7 2 12" xfId="48627"/>
    <cellStyle name="Normal 2 7 2 13" xfId="48628"/>
    <cellStyle name="Normal 2 7 2 14" xfId="48629"/>
    <cellStyle name="Normal 2 7 2 2" xfId="48630"/>
    <cellStyle name="Normal 2 7 2 2 2" xfId="48631"/>
    <cellStyle name="Normal 2 7 2 2 3" xfId="48632"/>
    <cellStyle name="Normal 2 7 2 2 4" xfId="48633"/>
    <cellStyle name="Normal 2 7 2 2 5" xfId="48634"/>
    <cellStyle name="Normal 2 7 2 3" xfId="48635"/>
    <cellStyle name="Normal 2 7 2 3 2" xfId="48636"/>
    <cellStyle name="Normal 2 7 2 3 3" xfId="48637"/>
    <cellStyle name="Normal 2 7 2 3 4" xfId="48638"/>
    <cellStyle name="Normal 2 7 2 3 5" xfId="48639"/>
    <cellStyle name="Normal 2 7 2 4" xfId="48640"/>
    <cellStyle name="Normal 2 7 2 4 2" xfId="48641"/>
    <cellStyle name="Normal 2 7 2 4 3" xfId="48642"/>
    <cellStyle name="Normal 2 7 2 4 4" xfId="48643"/>
    <cellStyle name="Normal 2 7 2 4 5" xfId="48644"/>
    <cellStyle name="Normal 2 7 2 5" xfId="48645"/>
    <cellStyle name="Normal 2 7 2 5 2" xfId="48646"/>
    <cellStyle name="Normal 2 7 2 5 3" xfId="48647"/>
    <cellStyle name="Normal 2 7 2 5 4" xfId="48648"/>
    <cellStyle name="Normal 2 7 2 5 5" xfId="48649"/>
    <cellStyle name="Normal 2 7 2 6" xfId="48650"/>
    <cellStyle name="Normal 2 7 2 6 2" xfId="48651"/>
    <cellStyle name="Normal 2 7 2 6 3" xfId="48652"/>
    <cellStyle name="Normal 2 7 2 6 4" xfId="48653"/>
    <cellStyle name="Normal 2 7 2 6 5" xfId="48654"/>
    <cellStyle name="Normal 2 7 2 7" xfId="48655"/>
    <cellStyle name="Normal 2 7 2 7 2" xfId="48656"/>
    <cellStyle name="Normal 2 7 2 7 3" xfId="48657"/>
    <cellStyle name="Normal 2 7 2 7 4" xfId="48658"/>
    <cellStyle name="Normal 2 7 2 7 5" xfId="48659"/>
    <cellStyle name="Normal 2 7 2 8" xfId="48660"/>
    <cellStyle name="Normal 2 7 2 8 2" xfId="48661"/>
    <cellStyle name="Normal 2 7 2 8 3" xfId="48662"/>
    <cellStyle name="Normal 2 7 2 8 4" xfId="48663"/>
    <cellStyle name="Normal 2 7 2 8 5" xfId="48664"/>
    <cellStyle name="Normal 2 7 2 9" xfId="48665"/>
    <cellStyle name="Normal 2 7 20" xfId="48666"/>
    <cellStyle name="Normal 2 7 20 10" xfId="48667"/>
    <cellStyle name="Normal 2 7 20 11" xfId="48668"/>
    <cellStyle name="Normal 2 7 20 12" xfId="48669"/>
    <cellStyle name="Normal 2 7 20 13" xfId="48670"/>
    <cellStyle name="Normal 2 7 20 2" xfId="48671"/>
    <cellStyle name="Normal 2 7 20 2 2" xfId="48672"/>
    <cellStyle name="Normal 2 7 20 2 3" xfId="48673"/>
    <cellStyle name="Normal 2 7 20 2 4" xfId="48674"/>
    <cellStyle name="Normal 2 7 20 2 5" xfId="48675"/>
    <cellStyle name="Normal 2 7 20 3" xfId="48676"/>
    <cellStyle name="Normal 2 7 20 3 2" xfId="48677"/>
    <cellStyle name="Normal 2 7 20 3 3" xfId="48678"/>
    <cellStyle name="Normal 2 7 20 3 4" xfId="48679"/>
    <cellStyle name="Normal 2 7 20 3 5" xfId="48680"/>
    <cellStyle name="Normal 2 7 20 4" xfId="48681"/>
    <cellStyle name="Normal 2 7 20 4 2" xfId="48682"/>
    <cellStyle name="Normal 2 7 20 4 3" xfId="48683"/>
    <cellStyle name="Normal 2 7 20 4 4" xfId="48684"/>
    <cellStyle name="Normal 2 7 20 4 5" xfId="48685"/>
    <cellStyle name="Normal 2 7 20 5" xfId="48686"/>
    <cellStyle name="Normal 2 7 20 5 2" xfId="48687"/>
    <cellStyle name="Normal 2 7 20 5 3" xfId="48688"/>
    <cellStyle name="Normal 2 7 20 5 4" xfId="48689"/>
    <cellStyle name="Normal 2 7 20 5 5" xfId="48690"/>
    <cellStyle name="Normal 2 7 20 6" xfId="48691"/>
    <cellStyle name="Normal 2 7 20 6 2" xfId="48692"/>
    <cellStyle name="Normal 2 7 20 6 3" xfId="48693"/>
    <cellStyle name="Normal 2 7 20 6 4" xfId="48694"/>
    <cellStyle name="Normal 2 7 20 6 5" xfId="48695"/>
    <cellStyle name="Normal 2 7 20 7" xfId="48696"/>
    <cellStyle name="Normal 2 7 20 7 2" xfId="48697"/>
    <cellStyle name="Normal 2 7 20 7 3" xfId="48698"/>
    <cellStyle name="Normal 2 7 20 7 4" xfId="48699"/>
    <cellStyle name="Normal 2 7 20 7 5" xfId="48700"/>
    <cellStyle name="Normal 2 7 20 8" xfId="48701"/>
    <cellStyle name="Normal 2 7 20 8 2" xfId="48702"/>
    <cellStyle name="Normal 2 7 20 8 3" xfId="48703"/>
    <cellStyle name="Normal 2 7 20 8 4" xfId="48704"/>
    <cellStyle name="Normal 2 7 20 8 5" xfId="48705"/>
    <cellStyle name="Normal 2 7 20 9" xfId="48706"/>
    <cellStyle name="Normal 2 7 21" xfId="48707"/>
    <cellStyle name="Normal 2 7 21 10" xfId="48708"/>
    <cellStyle name="Normal 2 7 21 11" xfId="48709"/>
    <cellStyle name="Normal 2 7 21 12" xfId="48710"/>
    <cellStyle name="Normal 2 7 21 13" xfId="48711"/>
    <cellStyle name="Normal 2 7 21 2" xfId="48712"/>
    <cellStyle name="Normal 2 7 21 2 2" xfId="48713"/>
    <cellStyle name="Normal 2 7 21 2 3" xfId="48714"/>
    <cellStyle name="Normal 2 7 21 2 4" xfId="48715"/>
    <cellStyle name="Normal 2 7 21 2 5" xfId="48716"/>
    <cellStyle name="Normal 2 7 21 3" xfId="48717"/>
    <cellStyle name="Normal 2 7 21 3 2" xfId="48718"/>
    <cellStyle name="Normal 2 7 21 3 3" xfId="48719"/>
    <cellStyle name="Normal 2 7 21 3 4" xfId="48720"/>
    <cellStyle name="Normal 2 7 21 3 5" xfId="48721"/>
    <cellStyle name="Normal 2 7 21 4" xfId="48722"/>
    <cellStyle name="Normal 2 7 21 4 2" xfId="48723"/>
    <cellStyle name="Normal 2 7 21 4 3" xfId="48724"/>
    <cellStyle name="Normal 2 7 21 4 4" xfId="48725"/>
    <cellStyle name="Normal 2 7 21 4 5" xfId="48726"/>
    <cellStyle name="Normal 2 7 21 5" xfId="48727"/>
    <cellStyle name="Normal 2 7 21 5 2" xfId="48728"/>
    <cellStyle name="Normal 2 7 21 5 3" xfId="48729"/>
    <cellStyle name="Normal 2 7 21 5 4" xfId="48730"/>
    <cellStyle name="Normal 2 7 21 5 5" xfId="48731"/>
    <cellStyle name="Normal 2 7 21 6" xfId="48732"/>
    <cellStyle name="Normal 2 7 21 6 2" xfId="48733"/>
    <cellStyle name="Normal 2 7 21 6 3" xfId="48734"/>
    <cellStyle name="Normal 2 7 21 6 4" xfId="48735"/>
    <cellStyle name="Normal 2 7 21 6 5" xfId="48736"/>
    <cellStyle name="Normal 2 7 21 7" xfId="48737"/>
    <cellStyle name="Normal 2 7 21 7 2" xfId="48738"/>
    <cellStyle name="Normal 2 7 21 7 3" xfId="48739"/>
    <cellStyle name="Normal 2 7 21 7 4" xfId="48740"/>
    <cellStyle name="Normal 2 7 21 7 5" xfId="48741"/>
    <cellStyle name="Normal 2 7 21 8" xfId="48742"/>
    <cellStyle name="Normal 2 7 21 8 2" xfId="48743"/>
    <cellStyle name="Normal 2 7 21 8 3" xfId="48744"/>
    <cellStyle name="Normal 2 7 21 8 4" xfId="48745"/>
    <cellStyle name="Normal 2 7 21 8 5" xfId="48746"/>
    <cellStyle name="Normal 2 7 21 9" xfId="48747"/>
    <cellStyle name="Normal 2 7 22" xfId="48748"/>
    <cellStyle name="Normal 2 7 22 10" xfId="48749"/>
    <cellStyle name="Normal 2 7 22 11" xfId="48750"/>
    <cellStyle name="Normal 2 7 22 12" xfId="48751"/>
    <cellStyle name="Normal 2 7 22 13" xfId="48752"/>
    <cellStyle name="Normal 2 7 22 2" xfId="48753"/>
    <cellStyle name="Normal 2 7 22 2 2" xfId="48754"/>
    <cellStyle name="Normal 2 7 22 2 3" xfId="48755"/>
    <cellStyle name="Normal 2 7 22 2 4" xfId="48756"/>
    <cellStyle name="Normal 2 7 22 2 5" xfId="48757"/>
    <cellStyle name="Normal 2 7 22 3" xfId="48758"/>
    <cellStyle name="Normal 2 7 22 3 2" xfId="48759"/>
    <cellStyle name="Normal 2 7 22 3 3" xfId="48760"/>
    <cellStyle name="Normal 2 7 22 3 4" xfId="48761"/>
    <cellStyle name="Normal 2 7 22 3 5" xfId="48762"/>
    <cellStyle name="Normal 2 7 22 4" xfId="48763"/>
    <cellStyle name="Normal 2 7 22 4 2" xfId="48764"/>
    <cellStyle name="Normal 2 7 22 4 3" xfId="48765"/>
    <cellStyle name="Normal 2 7 22 4 4" xfId="48766"/>
    <cellStyle name="Normal 2 7 22 4 5" xfId="48767"/>
    <cellStyle name="Normal 2 7 22 5" xfId="48768"/>
    <cellStyle name="Normal 2 7 22 5 2" xfId="48769"/>
    <cellStyle name="Normal 2 7 22 5 3" xfId="48770"/>
    <cellStyle name="Normal 2 7 22 5 4" xfId="48771"/>
    <cellStyle name="Normal 2 7 22 5 5" xfId="48772"/>
    <cellStyle name="Normal 2 7 22 6" xfId="48773"/>
    <cellStyle name="Normal 2 7 22 6 2" xfId="48774"/>
    <cellStyle name="Normal 2 7 22 6 3" xfId="48775"/>
    <cellStyle name="Normal 2 7 22 6 4" xfId="48776"/>
    <cellStyle name="Normal 2 7 22 6 5" xfId="48777"/>
    <cellStyle name="Normal 2 7 22 7" xfId="48778"/>
    <cellStyle name="Normal 2 7 22 7 2" xfId="48779"/>
    <cellStyle name="Normal 2 7 22 7 3" xfId="48780"/>
    <cellStyle name="Normal 2 7 22 7 4" xfId="48781"/>
    <cellStyle name="Normal 2 7 22 7 5" xfId="48782"/>
    <cellStyle name="Normal 2 7 22 8" xfId="48783"/>
    <cellStyle name="Normal 2 7 22 8 2" xfId="48784"/>
    <cellStyle name="Normal 2 7 22 8 3" xfId="48785"/>
    <cellStyle name="Normal 2 7 22 8 4" xfId="48786"/>
    <cellStyle name="Normal 2 7 22 8 5" xfId="48787"/>
    <cellStyle name="Normal 2 7 22 9" xfId="48788"/>
    <cellStyle name="Normal 2 7 23" xfId="48789"/>
    <cellStyle name="Normal 2 7 23 10" xfId="48790"/>
    <cellStyle name="Normal 2 7 23 11" xfId="48791"/>
    <cellStyle name="Normal 2 7 23 12" xfId="48792"/>
    <cellStyle name="Normal 2 7 23 13" xfId="48793"/>
    <cellStyle name="Normal 2 7 23 2" xfId="48794"/>
    <cellStyle name="Normal 2 7 23 2 2" xfId="48795"/>
    <cellStyle name="Normal 2 7 23 2 3" xfId="48796"/>
    <cellStyle name="Normal 2 7 23 2 4" xfId="48797"/>
    <cellStyle name="Normal 2 7 23 2 5" xfId="48798"/>
    <cellStyle name="Normal 2 7 23 3" xfId="48799"/>
    <cellStyle name="Normal 2 7 23 3 2" xfId="48800"/>
    <cellStyle name="Normal 2 7 23 3 3" xfId="48801"/>
    <cellStyle name="Normal 2 7 23 3 4" xfId="48802"/>
    <cellStyle name="Normal 2 7 23 3 5" xfId="48803"/>
    <cellStyle name="Normal 2 7 23 4" xfId="48804"/>
    <cellStyle name="Normal 2 7 23 4 2" xfId="48805"/>
    <cellStyle name="Normal 2 7 23 4 3" xfId="48806"/>
    <cellStyle name="Normal 2 7 23 4 4" xfId="48807"/>
    <cellStyle name="Normal 2 7 23 4 5" xfId="48808"/>
    <cellStyle name="Normal 2 7 23 5" xfId="48809"/>
    <cellStyle name="Normal 2 7 23 5 2" xfId="48810"/>
    <cellStyle name="Normal 2 7 23 5 3" xfId="48811"/>
    <cellStyle name="Normal 2 7 23 5 4" xfId="48812"/>
    <cellStyle name="Normal 2 7 23 5 5" xfId="48813"/>
    <cellStyle name="Normal 2 7 23 6" xfId="48814"/>
    <cellStyle name="Normal 2 7 23 6 2" xfId="48815"/>
    <cellStyle name="Normal 2 7 23 6 3" xfId="48816"/>
    <cellStyle name="Normal 2 7 23 6 4" xfId="48817"/>
    <cellStyle name="Normal 2 7 23 6 5" xfId="48818"/>
    <cellStyle name="Normal 2 7 23 7" xfId="48819"/>
    <cellStyle name="Normal 2 7 23 7 2" xfId="48820"/>
    <cellStyle name="Normal 2 7 23 7 3" xfId="48821"/>
    <cellStyle name="Normal 2 7 23 7 4" xfId="48822"/>
    <cellStyle name="Normal 2 7 23 7 5" xfId="48823"/>
    <cellStyle name="Normal 2 7 23 8" xfId="48824"/>
    <cellStyle name="Normal 2 7 23 8 2" xfId="48825"/>
    <cellStyle name="Normal 2 7 23 8 3" xfId="48826"/>
    <cellStyle name="Normal 2 7 23 8 4" xfId="48827"/>
    <cellStyle name="Normal 2 7 23 8 5" xfId="48828"/>
    <cellStyle name="Normal 2 7 23 9" xfId="48829"/>
    <cellStyle name="Normal 2 7 24" xfId="48830"/>
    <cellStyle name="Normal 2 7 24 10" xfId="48831"/>
    <cellStyle name="Normal 2 7 24 11" xfId="48832"/>
    <cellStyle name="Normal 2 7 24 12" xfId="48833"/>
    <cellStyle name="Normal 2 7 24 13" xfId="48834"/>
    <cellStyle name="Normal 2 7 24 2" xfId="48835"/>
    <cellStyle name="Normal 2 7 24 2 2" xfId="48836"/>
    <cellStyle name="Normal 2 7 24 2 3" xfId="48837"/>
    <cellStyle name="Normal 2 7 24 2 4" xfId="48838"/>
    <cellStyle name="Normal 2 7 24 2 5" xfId="48839"/>
    <cellStyle name="Normal 2 7 24 3" xfId="48840"/>
    <cellStyle name="Normal 2 7 24 3 2" xfId="48841"/>
    <cellStyle name="Normal 2 7 24 3 3" xfId="48842"/>
    <cellStyle name="Normal 2 7 24 3 4" xfId="48843"/>
    <cellStyle name="Normal 2 7 24 3 5" xfId="48844"/>
    <cellStyle name="Normal 2 7 24 4" xfId="48845"/>
    <cellStyle name="Normal 2 7 24 4 2" xfId="48846"/>
    <cellStyle name="Normal 2 7 24 4 3" xfId="48847"/>
    <cellStyle name="Normal 2 7 24 4 4" xfId="48848"/>
    <cellStyle name="Normal 2 7 24 4 5" xfId="48849"/>
    <cellStyle name="Normal 2 7 24 5" xfId="48850"/>
    <cellStyle name="Normal 2 7 24 5 2" xfId="48851"/>
    <cellStyle name="Normal 2 7 24 5 3" xfId="48852"/>
    <cellStyle name="Normal 2 7 24 5 4" xfId="48853"/>
    <cellStyle name="Normal 2 7 24 5 5" xfId="48854"/>
    <cellStyle name="Normal 2 7 24 6" xfId="48855"/>
    <cellStyle name="Normal 2 7 24 6 2" xfId="48856"/>
    <cellStyle name="Normal 2 7 24 6 3" xfId="48857"/>
    <cellStyle name="Normal 2 7 24 6 4" xfId="48858"/>
    <cellStyle name="Normal 2 7 24 6 5" xfId="48859"/>
    <cellStyle name="Normal 2 7 24 7" xfId="48860"/>
    <cellStyle name="Normal 2 7 24 7 2" xfId="48861"/>
    <cellStyle name="Normal 2 7 24 7 3" xfId="48862"/>
    <cellStyle name="Normal 2 7 24 7 4" xfId="48863"/>
    <cellStyle name="Normal 2 7 24 7 5" xfId="48864"/>
    <cellStyle name="Normal 2 7 24 8" xfId="48865"/>
    <cellStyle name="Normal 2 7 24 8 2" xfId="48866"/>
    <cellStyle name="Normal 2 7 24 8 3" xfId="48867"/>
    <cellStyle name="Normal 2 7 24 8 4" xfId="48868"/>
    <cellStyle name="Normal 2 7 24 8 5" xfId="48869"/>
    <cellStyle name="Normal 2 7 24 9" xfId="48870"/>
    <cellStyle name="Normal 2 7 25" xfId="48871"/>
    <cellStyle name="Normal 2 7 25 10" xfId="48872"/>
    <cellStyle name="Normal 2 7 25 11" xfId="48873"/>
    <cellStyle name="Normal 2 7 25 12" xfId="48874"/>
    <cellStyle name="Normal 2 7 25 13" xfId="48875"/>
    <cellStyle name="Normal 2 7 25 2" xfId="48876"/>
    <cellStyle name="Normal 2 7 25 2 2" xfId="48877"/>
    <cellStyle name="Normal 2 7 25 2 3" xfId="48878"/>
    <cellStyle name="Normal 2 7 25 2 4" xfId="48879"/>
    <cellStyle name="Normal 2 7 25 2 5" xfId="48880"/>
    <cellStyle name="Normal 2 7 25 3" xfId="48881"/>
    <cellStyle name="Normal 2 7 25 3 2" xfId="48882"/>
    <cellStyle name="Normal 2 7 25 3 3" xfId="48883"/>
    <cellStyle name="Normal 2 7 25 3 4" xfId="48884"/>
    <cellStyle name="Normal 2 7 25 3 5" xfId="48885"/>
    <cellStyle name="Normal 2 7 25 4" xfId="48886"/>
    <cellStyle name="Normal 2 7 25 4 2" xfId="48887"/>
    <cellStyle name="Normal 2 7 25 4 3" xfId="48888"/>
    <cellStyle name="Normal 2 7 25 4 4" xfId="48889"/>
    <cellStyle name="Normal 2 7 25 4 5" xfId="48890"/>
    <cellStyle name="Normal 2 7 25 5" xfId="48891"/>
    <cellStyle name="Normal 2 7 25 5 2" xfId="48892"/>
    <cellStyle name="Normal 2 7 25 5 3" xfId="48893"/>
    <cellStyle name="Normal 2 7 25 5 4" xfId="48894"/>
    <cellStyle name="Normal 2 7 25 5 5" xfId="48895"/>
    <cellStyle name="Normal 2 7 25 6" xfId="48896"/>
    <cellStyle name="Normal 2 7 25 6 2" xfId="48897"/>
    <cellStyle name="Normal 2 7 25 6 3" xfId="48898"/>
    <cellStyle name="Normal 2 7 25 6 4" xfId="48899"/>
    <cellStyle name="Normal 2 7 25 6 5" xfId="48900"/>
    <cellStyle name="Normal 2 7 25 7" xfId="48901"/>
    <cellStyle name="Normal 2 7 25 7 2" xfId="48902"/>
    <cellStyle name="Normal 2 7 25 7 3" xfId="48903"/>
    <cellStyle name="Normal 2 7 25 7 4" xfId="48904"/>
    <cellStyle name="Normal 2 7 25 7 5" xfId="48905"/>
    <cellStyle name="Normal 2 7 25 8" xfId="48906"/>
    <cellStyle name="Normal 2 7 25 8 2" xfId="48907"/>
    <cellStyle name="Normal 2 7 25 8 3" xfId="48908"/>
    <cellStyle name="Normal 2 7 25 8 4" xfId="48909"/>
    <cellStyle name="Normal 2 7 25 8 5" xfId="48910"/>
    <cellStyle name="Normal 2 7 25 9" xfId="48911"/>
    <cellStyle name="Normal 2 7 26" xfId="48912"/>
    <cellStyle name="Normal 2 7 26 10" xfId="48913"/>
    <cellStyle name="Normal 2 7 26 11" xfId="48914"/>
    <cellStyle name="Normal 2 7 26 12" xfId="48915"/>
    <cellStyle name="Normal 2 7 26 13" xfId="48916"/>
    <cellStyle name="Normal 2 7 26 2" xfId="48917"/>
    <cellStyle name="Normal 2 7 26 2 2" xfId="48918"/>
    <cellStyle name="Normal 2 7 26 2 3" xfId="48919"/>
    <cellStyle name="Normal 2 7 26 2 4" xfId="48920"/>
    <cellStyle name="Normal 2 7 26 2 5" xfId="48921"/>
    <cellStyle name="Normal 2 7 26 3" xfId="48922"/>
    <cellStyle name="Normal 2 7 26 3 2" xfId="48923"/>
    <cellStyle name="Normal 2 7 26 3 3" xfId="48924"/>
    <cellStyle name="Normal 2 7 26 3 4" xfId="48925"/>
    <cellStyle name="Normal 2 7 26 3 5" xfId="48926"/>
    <cellStyle name="Normal 2 7 26 4" xfId="48927"/>
    <cellStyle name="Normal 2 7 26 4 2" xfId="48928"/>
    <cellStyle name="Normal 2 7 26 4 3" xfId="48929"/>
    <cellStyle name="Normal 2 7 26 4 4" xfId="48930"/>
    <cellStyle name="Normal 2 7 26 4 5" xfId="48931"/>
    <cellStyle name="Normal 2 7 26 5" xfId="48932"/>
    <cellStyle name="Normal 2 7 26 5 2" xfId="48933"/>
    <cellStyle name="Normal 2 7 26 5 3" xfId="48934"/>
    <cellStyle name="Normal 2 7 26 5 4" xfId="48935"/>
    <cellStyle name="Normal 2 7 26 5 5" xfId="48936"/>
    <cellStyle name="Normal 2 7 26 6" xfId="48937"/>
    <cellStyle name="Normal 2 7 26 6 2" xfId="48938"/>
    <cellStyle name="Normal 2 7 26 6 3" xfId="48939"/>
    <cellStyle name="Normal 2 7 26 6 4" xfId="48940"/>
    <cellStyle name="Normal 2 7 26 6 5" xfId="48941"/>
    <cellStyle name="Normal 2 7 26 7" xfId="48942"/>
    <cellStyle name="Normal 2 7 26 7 2" xfId="48943"/>
    <cellStyle name="Normal 2 7 26 7 3" xfId="48944"/>
    <cellStyle name="Normal 2 7 26 7 4" xfId="48945"/>
    <cellStyle name="Normal 2 7 26 7 5" xfId="48946"/>
    <cellStyle name="Normal 2 7 26 8" xfId="48947"/>
    <cellStyle name="Normal 2 7 26 8 2" xfId="48948"/>
    <cellStyle name="Normal 2 7 26 8 3" xfId="48949"/>
    <cellStyle name="Normal 2 7 26 8 4" xfId="48950"/>
    <cellStyle name="Normal 2 7 26 8 5" xfId="48951"/>
    <cellStyle name="Normal 2 7 26 9" xfId="48952"/>
    <cellStyle name="Normal 2 7 27" xfId="48953"/>
    <cellStyle name="Normal 2 7 27 10" xfId="48954"/>
    <cellStyle name="Normal 2 7 27 11" xfId="48955"/>
    <cellStyle name="Normal 2 7 27 12" xfId="48956"/>
    <cellStyle name="Normal 2 7 27 13" xfId="48957"/>
    <cellStyle name="Normal 2 7 27 2" xfId="48958"/>
    <cellStyle name="Normal 2 7 27 2 2" xfId="48959"/>
    <cellStyle name="Normal 2 7 27 2 3" xfId="48960"/>
    <cellStyle name="Normal 2 7 27 2 4" xfId="48961"/>
    <cellStyle name="Normal 2 7 27 2 5" xfId="48962"/>
    <cellStyle name="Normal 2 7 27 3" xfId="48963"/>
    <cellStyle name="Normal 2 7 27 3 2" xfId="48964"/>
    <cellStyle name="Normal 2 7 27 3 3" xfId="48965"/>
    <cellStyle name="Normal 2 7 27 3 4" xfId="48966"/>
    <cellStyle name="Normal 2 7 27 3 5" xfId="48967"/>
    <cellStyle name="Normal 2 7 27 4" xfId="48968"/>
    <cellStyle name="Normal 2 7 27 4 2" xfId="48969"/>
    <cellStyle name="Normal 2 7 27 4 3" xfId="48970"/>
    <cellStyle name="Normal 2 7 27 4 4" xfId="48971"/>
    <cellStyle name="Normal 2 7 27 4 5" xfId="48972"/>
    <cellStyle name="Normal 2 7 27 5" xfId="48973"/>
    <cellStyle name="Normal 2 7 27 5 2" xfId="48974"/>
    <cellStyle name="Normal 2 7 27 5 3" xfId="48975"/>
    <cellStyle name="Normal 2 7 27 5 4" xfId="48976"/>
    <cellStyle name="Normal 2 7 27 5 5" xfId="48977"/>
    <cellStyle name="Normal 2 7 27 6" xfId="48978"/>
    <cellStyle name="Normal 2 7 27 6 2" xfId="48979"/>
    <cellStyle name="Normal 2 7 27 6 3" xfId="48980"/>
    <cellStyle name="Normal 2 7 27 6 4" xfId="48981"/>
    <cellStyle name="Normal 2 7 27 6 5" xfId="48982"/>
    <cellStyle name="Normal 2 7 27 7" xfId="48983"/>
    <cellStyle name="Normal 2 7 27 7 2" xfId="48984"/>
    <cellStyle name="Normal 2 7 27 7 3" xfId="48985"/>
    <cellStyle name="Normal 2 7 27 7 4" xfId="48986"/>
    <cellStyle name="Normal 2 7 27 7 5" xfId="48987"/>
    <cellStyle name="Normal 2 7 27 8" xfId="48988"/>
    <cellStyle name="Normal 2 7 27 8 2" xfId="48989"/>
    <cellStyle name="Normal 2 7 27 8 3" xfId="48990"/>
    <cellStyle name="Normal 2 7 27 8 4" xfId="48991"/>
    <cellStyle name="Normal 2 7 27 8 5" xfId="48992"/>
    <cellStyle name="Normal 2 7 27 9" xfId="48993"/>
    <cellStyle name="Normal 2 7 28" xfId="48994"/>
    <cellStyle name="Normal 2 7 28 10" xfId="48995"/>
    <cellStyle name="Normal 2 7 28 11" xfId="48996"/>
    <cellStyle name="Normal 2 7 28 12" xfId="48997"/>
    <cellStyle name="Normal 2 7 28 13" xfId="48998"/>
    <cellStyle name="Normal 2 7 28 2" xfId="48999"/>
    <cellStyle name="Normal 2 7 28 2 2" xfId="49000"/>
    <cellStyle name="Normal 2 7 28 2 3" xfId="49001"/>
    <cellStyle name="Normal 2 7 28 2 4" xfId="49002"/>
    <cellStyle name="Normal 2 7 28 2 5" xfId="49003"/>
    <cellStyle name="Normal 2 7 28 3" xfId="49004"/>
    <cellStyle name="Normal 2 7 28 3 2" xfId="49005"/>
    <cellStyle name="Normal 2 7 28 3 3" xfId="49006"/>
    <cellStyle name="Normal 2 7 28 3 4" xfId="49007"/>
    <cellStyle name="Normal 2 7 28 3 5" xfId="49008"/>
    <cellStyle name="Normal 2 7 28 4" xfId="49009"/>
    <cellStyle name="Normal 2 7 28 4 2" xfId="49010"/>
    <cellStyle name="Normal 2 7 28 4 3" xfId="49011"/>
    <cellStyle name="Normal 2 7 28 4 4" xfId="49012"/>
    <cellStyle name="Normal 2 7 28 4 5" xfId="49013"/>
    <cellStyle name="Normal 2 7 28 5" xfId="49014"/>
    <cellStyle name="Normal 2 7 28 5 2" xfId="49015"/>
    <cellStyle name="Normal 2 7 28 5 3" xfId="49016"/>
    <cellStyle name="Normal 2 7 28 5 4" xfId="49017"/>
    <cellStyle name="Normal 2 7 28 5 5" xfId="49018"/>
    <cellStyle name="Normal 2 7 28 6" xfId="49019"/>
    <cellStyle name="Normal 2 7 28 6 2" xfId="49020"/>
    <cellStyle name="Normal 2 7 28 6 3" xfId="49021"/>
    <cellStyle name="Normal 2 7 28 6 4" xfId="49022"/>
    <cellStyle name="Normal 2 7 28 6 5" xfId="49023"/>
    <cellStyle name="Normal 2 7 28 7" xfId="49024"/>
    <cellStyle name="Normal 2 7 28 7 2" xfId="49025"/>
    <cellStyle name="Normal 2 7 28 7 3" xfId="49026"/>
    <cellStyle name="Normal 2 7 28 7 4" xfId="49027"/>
    <cellStyle name="Normal 2 7 28 7 5" xfId="49028"/>
    <cellStyle name="Normal 2 7 28 8" xfId="49029"/>
    <cellStyle name="Normal 2 7 28 8 2" xfId="49030"/>
    <cellStyle name="Normal 2 7 28 8 3" xfId="49031"/>
    <cellStyle name="Normal 2 7 28 8 4" xfId="49032"/>
    <cellStyle name="Normal 2 7 28 8 5" xfId="49033"/>
    <cellStyle name="Normal 2 7 28 9" xfId="49034"/>
    <cellStyle name="Normal 2 7 29" xfId="49035"/>
    <cellStyle name="Normal 2 7 29 10" xfId="49036"/>
    <cellStyle name="Normal 2 7 29 11" xfId="49037"/>
    <cellStyle name="Normal 2 7 29 12" xfId="49038"/>
    <cellStyle name="Normal 2 7 29 13" xfId="49039"/>
    <cellStyle name="Normal 2 7 29 2" xfId="49040"/>
    <cellStyle name="Normal 2 7 29 2 2" xfId="49041"/>
    <cellStyle name="Normal 2 7 29 2 3" xfId="49042"/>
    <cellStyle name="Normal 2 7 29 2 4" xfId="49043"/>
    <cellStyle name="Normal 2 7 29 2 5" xfId="49044"/>
    <cellStyle name="Normal 2 7 29 3" xfId="49045"/>
    <cellStyle name="Normal 2 7 29 3 2" xfId="49046"/>
    <cellStyle name="Normal 2 7 29 3 3" xfId="49047"/>
    <cellStyle name="Normal 2 7 29 3 4" xfId="49048"/>
    <cellStyle name="Normal 2 7 29 3 5" xfId="49049"/>
    <cellStyle name="Normal 2 7 29 4" xfId="49050"/>
    <cellStyle name="Normal 2 7 29 4 2" xfId="49051"/>
    <cellStyle name="Normal 2 7 29 4 3" xfId="49052"/>
    <cellStyle name="Normal 2 7 29 4 4" xfId="49053"/>
    <cellStyle name="Normal 2 7 29 4 5" xfId="49054"/>
    <cellStyle name="Normal 2 7 29 5" xfId="49055"/>
    <cellStyle name="Normal 2 7 29 5 2" xfId="49056"/>
    <cellStyle name="Normal 2 7 29 5 3" xfId="49057"/>
    <cellStyle name="Normal 2 7 29 5 4" xfId="49058"/>
    <cellStyle name="Normal 2 7 29 5 5" xfId="49059"/>
    <cellStyle name="Normal 2 7 29 6" xfId="49060"/>
    <cellStyle name="Normal 2 7 29 6 2" xfId="49061"/>
    <cellStyle name="Normal 2 7 29 6 3" xfId="49062"/>
    <cellStyle name="Normal 2 7 29 6 4" xfId="49063"/>
    <cellStyle name="Normal 2 7 29 6 5" xfId="49064"/>
    <cellStyle name="Normal 2 7 29 7" xfId="49065"/>
    <cellStyle name="Normal 2 7 29 7 2" xfId="49066"/>
    <cellStyle name="Normal 2 7 29 7 3" xfId="49067"/>
    <cellStyle name="Normal 2 7 29 7 4" xfId="49068"/>
    <cellStyle name="Normal 2 7 29 7 5" xfId="49069"/>
    <cellStyle name="Normal 2 7 29 8" xfId="49070"/>
    <cellStyle name="Normal 2 7 29 8 2" xfId="49071"/>
    <cellStyle name="Normal 2 7 29 8 3" xfId="49072"/>
    <cellStyle name="Normal 2 7 29 8 4" xfId="49073"/>
    <cellStyle name="Normal 2 7 29 8 5" xfId="49074"/>
    <cellStyle name="Normal 2 7 29 9" xfId="49075"/>
    <cellStyle name="Normal 2 7 3" xfId="49076"/>
    <cellStyle name="Normal 2 7 3 10" xfId="49077"/>
    <cellStyle name="Normal 2 7 3 11" xfId="49078"/>
    <cellStyle name="Normal 2 7 3 12" xfId="49079"/>
    <cellStyle name="Normal 2 7 3 13" xfId="49080"/>
    <cellStyle name="Normal 2 7 3 14" xfId="49081"/>
    <cellStyle name="Normal 2 7 3 2" xfId="49082"/>
    <cellStyle name="Normal 2 7 3 2 2" xfId="49083"/>
    <cellStyle name="Normal 2 7 3 2 3" xfId="49084"/>
    <cellStyle name="Normal 2 7 3 2 4" xfId="49085"/>
    <cellStyle name="Normal 2 7 3 2 5" xfId="49086"/>
    <cellStyle name="Normal 2 7 3 3" xfId="49087"/>
    <cellStyle name="Normal 2 7 3 3 2" xfId="49088"/>
    <cellStyle name="Normal 2 7 3 3 3" xfId="49089"/>
    <cellStyle name="Normal 2 7 3 3 4" xfId="49090"/>
    <cellStyle name="Normal 2 7 3 3 5" xfId="49091"/>
    <cellStyle name="Normal 2 7 3 4" xfId="49092"/>
    <cellStyle name="Normal 2 7 3 4 2" xfId="49093"/>
    <cellStyle name="Normal 2 7 3 4 3" xfId="49094"/>
    <cellStyle name="Normal 2 7 3 4 4" xfId="49095"/>
    <cellStyle name="Normal 2 7 3 4 5" xfId="49096"/>
    <cellStyle name="Normal 2 7 3 5" xfId="49097"/>
    <cellStyle name="Normal 2 7 3 5 2" xfId="49098"/>
    <cellStyle name="Normal 2 7 3 5 3" xfId="49099"/>
    <cellStyle name="Normal 2 7 3 5 4" xfId="49100"/>
    <cellStyle name="Normal 2 7 3 5 5" xfId="49101"/>
    <cellStyle name="Normal 2 7 3 6" xfId="49102"/>
    <cellStyle name="Normal 2 7 3 6 2" xfId="49103"/>
    <cellStyle name="Normal 2 7 3 6 3" xfId="49104"/>
    <cellStyle name="Normal 2 7 3 6 4" xfId="49105"/>
    <cellStyle name="Normal 2 7 3 6 5" xfId="49106"/>
    <cellStyle name="Normal 2 7 3 7" xfId="49107"/>
    <cellStyle name="Normal 2 7 3 7 2" xfId="49108"/>
    <cellStyle name="Normal 2 7 3 7 3" xfId="49109"/>
    <cellStyle name="Normal 2 7 3 7 4" xfId="49110"/>
    <cellStyle name="Normal 2 7 3 7 5" xfId="49111"/>
    <cellStyle name="Normal 2 7 3 8" xfId="49112"/>
    <cellStyle name="Normal 2 7 3 8 2" xfId="49113"/>
    <cellStyle name="Normal 2 7 3 8 3" xfId="49114"/>
    <cellStyle name="Normal 2 7 3 8 4" xfId="49115"/>
    <cellStyle name="Normal 2 7 3 8 5" xfId="49116"/>
    <cellStyle name="Normal 2 7 3 9" xfId="49117"/>
    <cellStyle name="Normal 2 7 30" xfId="49118"/>
    <cellStyle name="Normal 2 7 30 10" xfId="49119"/>
    <cellStyle name="Normal 2 7 30 11" xfId="49120"/>
    <cellStyle name="Normal 2 7 30 12" xfId="49121"/>
    <cellStyle name="Normal 2 7 30 13" xfId="49122"/>
    <cellStyle name="Normal 2 7 30 2" xfId="49123"/>
    <cellStyle name="Normal 2 7 30 2 2" xfId="49124"/>
    <cellStyle name="Normal 2 7 30 2 3" xfId="49125"/>
    <cellStyle name="Normal 2 7 30 2 4" xfId="49126"/>
    <cellStyle name="Normal 2 7 30 2 5" xfId="49127"/>
    <cellStyle name="Normal 2 7 30 3" xfId="49128"/>
    <cellStyle name="Normal 2 7 30 3 2" xfId="49129"/>
    <cellStyle name="Normal 2 7 30 3 3" xfId="49130"/>
    <cellStyle name="Normal 2 7 30 3 4" xfId="49131"/>
    <cellStyle name="Normal 2 7 30 3 5" xfId="49132"/>
    <cellStyle name="Normal 2 7 30 4" xfId="49133"/>
    <cellStyle name="Normal 2 7 30 4 2" xfId="49134"/>
    <cellStyle name="Normal 2 7 30 4 3" xfId="49135"/>
    <cellStyle name="Normal 2 7 30 4 4" xfId="49136"/>
    <cellStyle name="Normal 2 7 30 4 5" xfId="49137"/>
    <cellStyle name="Normal 2 7 30 5" xfId="49138"/>
    <cellStyle name="Normal 2 7 30 5 2" xfId="49139"/>
    <cellStyle name="Normal 2 7 30 5 3" xfId="49140"/>
    <cellStyle name="Normal 2 7 30 5 4" xfId="49141"/>
    <cellStyle name="Normal 2 7 30 5 5" xfId="49142"/>
    <cellStyle name="Normal 2 7 30 6" xfId="49143"/>
    <cellStyle name="Normal 2 7 30 6 2" xfId="49144"/>
    <cellStyle name="Normal 2 7 30 6 3" xfId="49145"/>
    <cellStyle name="Normal 2 7 30 6 4" xfId="49146"/>
    <cellStyle name="Normal 2 7 30 6 5" xfId="49147"/>
    <cellStyle name="Normal 2 7 30 7" xfId="49148"/>
    <cellStyle name="Normal 2 7 30 7 2" xfId="49149"/>
    <cellStyle name="Normal 2 7 30 7 3" xfId="49150"/>
    <cellStyle name="Normal 2 7 30 7 4" xfId="49151"/>
    <cellStyle name="Normal 2 7 30 7 5" xfId="49152"/>
    <cellStyle name="Normal 2 7 30 8" xfId="49153"/>
    <cellStyle name="Normal 2 7 30 8 2" xfId="49154"/>
    <cellStyle name="Normal 2 7 30 8 3" xfId="49155"/>
    <cellStyle name="Normal 2 7 30 8 4" xfId="49156"/>
    <cellStyle name="Normal 2 7 30 8 5" xfId="49157"/>
    <cellStyle name="Normal 2 7 30 9" xfId="49158"/>
    <cellStyle name="Normal 2 7 31" xfId="49159"/>
    <cellStyle name="Normal 2 7 31 2" xfId="49160"/>
    <cellStyle name="Normal 2 7 31 3" xfId="49161"/>
    <cellStyle name="Normal 2 7 31 4" xfId="49162"/>
    <cellStyle name="Normal 2 7 31 5" xfId="49163"/>
    <cellStyle name="Normal 2 7 32" xfId="49164"/>
    <cellStyle name="Normal 2 7 32 2" xfId="49165"/>
    <cellStyle name="Normal 2 7 32 3" xfId="49166"/>
    <cellStyle name="Normal 2 7 32 4" xfId="49167"/>
    <cellStyle name="Normal 2 7 32 5" xfId="49168"/>
    <cellStyle name="Normal 2 7 33" xfId="49169"/>
    <cellStyle name="Normal 2 7 33 2" xfId="49170"/>
    <cellStyle name="Normal 2 7 33 3" xfId="49171"/>
    <cellStyle name="Normal 2 7 33 4" xfId="49172"/>
    <cellStyle name="Normal 2 7 33 5" xfId="49173"/>
    <cellStyle name="Normal 2 7 34" xfId="49174"/>
    <cellStyle name="Normal 2 7 34 2" xfId="49175"/>
    <cellStyle name="Normal 2 7 34 3" xfId="49176"/>
    <cellStyle name="Normal 2 7 34 4" xfId="49177"/>
    <cellStyle name="Normal 2 7 34 5" xfId="49178"/>
    <cellStyle name="Normal 2 7 35" xfId="49179"/>
    <cellStyle name="Normal 2 7 35 2" xfId="49180"/>
    <cellStyle name="Normal 2 7 35 3" xfId="49181"/>
    <cellStyle name="Normal 2 7 35 4" xfId="49182"/>
    <cellStyle name="Normal 2 7 35 5" xfId="49183"/>
    <cellStyle name="Normal 2 7 36" xfId="49184"/>
    <cellStyle name="Normal 2 7 36 2" xfId="49185"/>
    <cellStyle name="Normal 2 7 36 3" xfId="49186"/>
    <cellStyle name="Normal 2 7 36 4" xfId="49187"/>
    <cellStyle name="Normal 2 7 36 5" xfId="49188"/>
    <cellStyle name="Normal 2 7 37" xfId="49189"/>
    <cellStyle name="Normal 2 7 37 2" xfId="49190"/>
    <cellStyle name="Normal 2 7 37 3" xfId="49191"/>
    <cellStyle name="Normal 2 7 37 4" xfId="49192"/>
    <cellStyle name="Normal 2 7 37 5" xfId="49193"/>
    <cellStyle name="Normal 2 7 38" xfId="49194"/>
    <cellStyle name="Normal 2 7 39" xfId="49195"/>
    <cellStyle name="Normal 2 7 4" xfId="49196"/>
    <cellStyle name="Normal 2 7 4 10" xfId="49197"/>
    <cellStyle name="Normal 2 7 4 11" xfId="49198"/>
    <cellStyle name="Normal 2 7 4 12" xfId="49199"/>
    <cellStyle name="Normal 2 7 4 13" xfId="49200"/>
    <cellStyle name="Normal 2 7 4 14" xfId="49201"/>
    <cellStyle name="Normal 2 7 4 2" xfId="49202"/>
    <cellStyle name="Normal 2 7 4 2 2" xfId="49203"/>
    <cellStyle name="Normal 2 7 4 2 3" xfId="49204"/>
    <cellStyle name="Normal 2 7 4 2 4" xfId="49205"/>
    <cellStyle name="Normal 2 7 4 2 5" xfId="49206"/>
    <cellStyle name="Normal 2 7 4 3" xfId="49207"/>
    <cellStyle name="Normal 2 7 4 3 2" xfId="49208"/>
    <cellStyle name="Normal 2 7 4 3 3" xfId="49209"/>
    <cellStyle name="Normal 2 7 4 3 4" xfId="49210"/>
    <cellStyle name="Normal 2 7 4 3 5" xfId="49211"/>
    <cellStyle name="Normal 2 7 4 4" xfId="49212"/>
    <cellStyle name="Normal 2 7 4 4 2" xfId="49213"/>
    <cellStyle name="Normal 2 7 4 4 3" xfId="49214"/>
    <cellStyle name="Normal 2 7 4 4 4" xfId="49215"/>
    <cellStyle name="Normal 2 7 4 4 5" xfId="49216"/>
    <cellStyle name="Normal 2 7 4 5" xfId="49217"/>
    <cellStyle name="Normal 2 7 4 5 2" xfId="49218"/>
    <cellStyle name="Normal 2 7 4 5 3" xfId="49219"/>
    <cellStyle name="Normal 2 7 4 5 4" xfId="49220"/>
    <cellStyle name="Normal 2 7 4 5 5" xfId="49221"/>
    <cellStyle name="Normal 2 7 4 6" xfId="49222"/>
    <cellStyle name="Normal 2 7 4 6 2" xfId="49223"/>
    <cellStyle name="Normal 2 7 4 6 3" xfId="49224"/>
    <cellStyle name="Normal 2 7 4 6 4" xfId="49225"/>
    <cellStyle name="Normal 2 7 4 6 5" xfId="49226"/>
    <cellStyle name="Normal 2 7 4 7" xfId="49227"/>
    <cellStyle name="Normal 2 7 4 7 2" xfId="49228"/>
    <cellStyle name="Normal 2 7 4 7 3" xfId="49229"/>
    <cellStyle name="Normal 2 7 4 7 4" xfId="49230"/>
    <cellStyle name="Normal 2 7 4 7 5" xfId="49231"/>
    <cellStyle name="Normal 2 7 4 8" xfId="49232"/>
    <cellStyle name="Normal 2 7 4 8 2" xfId="49233"/>
    <cellStyle name="Normal 2 7 4 8 3" xfId="49234"/>
    <cellStyle name="Normal 2 7 4 8 4" xfId="49235"/>
    <cellStyle name="Normal 2 7 4 8 5" xfId="49236"/>
    <cellStyle name="Normal 2 7 4 9" xfId="49237"/>
    <cellStyle name="Normal 2 7 40" xfId="49238"/>
    <cellStyle name="Normal 2 7 41" xfId="49239"/>
    <cellStyle name="Normal 2 7 42" xfId="49240"/>
    <cellStyle name="Normal 2 7 5" xfId="49241"/>
    <cellStyle name="Normal 2 7 5 10" xfId="49242"/>
    <cellStyle name="Normal 2 7 5 11" xfId="49243"/>
    <cellStyle name="Normal 2 7 5 12" xfId="49244"/>
    <cellStyle name="Normal 2 7 5 13" xfId="49245"/>
    <cellStyle name="Normal 2 7 5 14" xfId="49246"/>
    <cellStyle name="Normal 2 7 5 2" xfId="49247"/>
    <cellStyle name="Normal 2 7 5 2 2" xfId="49248"/>
    <cellStyle name="Normal 2 7 5 2 3" xfId="49249"/>
    <cellStyle name="Normal 2 7 5 2 4" xfId="49250"/>
    <cellStyle name="Normal 2 7 5 2 5" xfId="49251"/>
    <cellStyle name="Normal 2 7 5 3" xfId="49252"/>
    <cellStyle name="Normal 2 7 5 3 2" xfId="49253"/>
    <cellStyle name="Normal 2 7 5 3 3" xfId="49254"/>
    <cellStyle name="Normal 2 7 5 3 4" xfId="49255"/>
    <cellStyle name="Normal 2 7 5 3 5" xfId="49256"/>
    <cellStyle name="Normal 2 7 5 4" xfId="49257"/>
    <cellStyle name="Normal 2 7 5 4 2" xfId="49258"/>
    <cellStyle name="Normal 2 7 5 4 3" xfId="49259"/>
    <cellStyle name="Normal 2 7 5 4 4" xfId="49260"/>
    <cellStyle name="Normal 2 7 5 4 5" xfId="49261"/>
    <cellStyle name="Normal 2 7 5 5" xfId="49262"/>
    <cellStyle name="Normal 2 7 5 5 2" xfId="49263"/>
    <cellStyle name="Normal 2 7 5 5 3" xfId="49264"/>
    <cellStyle name="Normal 2 7 5 5 4" xfId="49265"/>
    <cellStyle name="Normal 2 7 5 5 5" xfId="49266"/>
    <cellStyle name="Normal 2 7 5 6" xfId="49267"/>
    <cellStyle name="Normal 2 7 5 6 2" xfId="49268"/>
    <cellStyle name="Normal 2 7 5 6 3" xfId="49269"/>
    <cellStyle name="Normal 2 7 5 6 4" xfId="49270"/>
    <cellStyle name="Normal 2 7 5 6 5" xfId="49271"/>
    <cellStyle name="Normal 2 7 5 7" xfId="49272"/>
    <cellStyle name="Normal 2 7 5 7 2" xfId="49273"/>
    <cellStyle name="Normal 2 7 5 7 3" xfId="49274"/>
    <cellStyle name="Normal 2 7 5 7 4" xfId="49275"/>
    <cellStyle name="Normal 2 7 5 7 5" xfId="49276"/>
    <cellStyle name="Normal 2 7 5 8" xfId="49277"/>
    <cellStyle name="Normal 2 7 5 8 2" xfId="49278"/>
    <cellStyle name="Normal 2 7 5 8 3" xfId="49279"/>
    <cellStyle name="Normal 2 7 5 8 4" xfId="49280"/>
    <cellStyle name="Normal 2 7 5 8 5" xfId="49281"/>
    <cellStyle name="Normal 2 7 5 9" xfId="49282"/>
    <cellStyle name="Normal 2 7 6" xfId="49283"/>
    <cellStyle name="Normal 2 7 6 10" xfId="49284"/>
    <cellStyle name="Normal 2 7 6 11" xfId="49285"/>
    <cellStyle name="Normal 2 7 6 12" xfId="49286"/>
    <cellStyle name="Normal 2 7 6 13" xfId="49287"/>
    <cellStyle name="Normal 2 7 6 14" xfId="49288"/>
    <cellStyle name="Normal 2 7 6 2" xfId="49289"/>
    <cellStyle name="Normal 2 7 6 2 2" xfId="49290"/>
    <cellStyle name="Normal 2 7 6 2 3" xfId="49291"/>
    <cellStyle name="Normal 2 7 6 2 4" xfId="49292"/>
    <cellStyle name="Normal 2 7 6 2 5" xfId="49293"/>
    <cellStyle name="Normal 2 7 6 3" xfId="49294"/>
    <cellStyle name="Normal 2 7 6 3 2" xfId="49295"/>
    <cellStyle name="Normal 2 7 6 3 3" xfId="49296"/>
    <cellStyle name="Normal 2 7 6 3 4" xfId="49297"/>
    <cellStyle name="Normal 2 7 6 3 5" xfId="49298"/>
    <cellStyle name="Normal 2 7 6 4" xfId="49299"/>
    <cellStyle name="Normal 2 7 6 4 2" xfId="49300"/>
    <cellStyle name="Normal 2 7 6 4 3" xfId="49301"/>
    <cellStyle name="Normal 2 7 6 4 4" xfId="49302"/>
    <cellStyle name="Normal 2 7 6 4 5" xfId="49303"/>
    <cellStyle name="Normal 2 7 6 5" xfId="49304"/>
    <cellStyle name="Normal 2 7 6 5 2" xfId="49305"/>
    <cellStyle name="Normal 2 7 6 5 3" xfId="49306"/>
    <cellStyle name="Normal 2 7 6 5 4" xfId="49307"/>
    <cellStyle name="Normal 2 7 6 5 5" xfId="49308"/>
    <cellStyle name="Normal 2 7 6 6" xfId="49309"/>
    <cellStyle name="Normal 2 7 6 6 2" xfId="49310"/>
    <cellStyle name="Normal 2 7 6 6 3" xfId="49311"/>
    <cellStyle name="Normal 2 7 6 6 4" xfId="49312"/>
    <cellStyle name="Normal 2 7 6 6 5" xfId="49313"/>
    <cellStyle name="Normal 2 7 6 7" xfId="49314"/>
    <cellStyle name="Normal 2 7 6 7 2" xfId="49315"/>
    <cellStyle name="Normal 2 7 6 7 3" xfId="49316"/>
    <cellStyle name="Normal 2 7 6 7 4" xfId="49317"/>
    <cellStyle name="Normal 2 7 6 7 5" xfId="49318"/>
    <cellStyle name="Normal 2 7 6 8" xfId="49319"/>
    <cellStyle name="Normal 2 7 6 8 2" xfId="49320"/>
    <cellStyle name="Normal 2 7 6 8 3" xfId="49321"/>
    <cellStyle name="Normal 2 7 6 8 4" xfId="49322"/>
    <cellStyle name="Normal 2 7 6 8 5" xfId="49323"/>
    <cellStyle name="Normal 2 7 6 9" xfId="49324"/>
    <cellStyle name="Normal 2 7 7" xfId="49325"/>
    <cellStyle name="Normal 2 7 7 10" xfId="49326"/>
    <cellStyle name="Normal 2 7 7 11" xfId="49327"/>
    <cellStyle name="Normal 2 7 7 12" xfId="49328"/>
    <cellStyle name="Normal 2 7 7 13" xfId="49329"/>
    <cellStyle name="Normal 2 7 7 14" xfId="49330"/>
    <cellStyle name="Normal 2 7 7 2" xfId="49331"/>
    <cellStyle name="Normal 2 7 7 2 2" xfId="49332"/>
    <cellStyle name="Normal 2 7 7 2 3" xfId="49333"/>
    <cellStyle name="Normal 2 7 7 2 4" xfId="49334"/>
    <cellStyle name="Normal 2 7 7 2 5" xfId="49335"/>
    <cellStyle name="Normal 2 7 7 3" xfId="49336"/>
    <cellStyle name="Normal 2 7 7 3 2" xfId="49337"/>
    <cellStyle name="Normal 2 7 7 3 3" xfId="49338"/>
    <cellStyle name="Normal 2 7 7 3 4" xfId="49339"/>
    <cellStyle name="Normal 2 7 7 3 5" xfId="49340"/>
    <cellStyle name="Normal 2 7 7 4" xfId="49341"/>
    <cellStyle name="Normal 2 7 7 4 2" xfId="49342"/>
    <cellStyle name="Normal 2 7 7 4 3" xfId="49343"/>
    <cellStyle name="Normal 2 7 7 4 4" xfId="49344"/>
    <cellStyle name="Normal 2 7 7 4 5" xfId="49345"/>
    <cellStyle name="Normal 2 7 7 5" xfId="49346"/>
    <cellStyle name="Normal 2 7 7 5 2" xfId="49347"/>
    <cellStyle name="Normal 2 7 7 5 3" xfId="49348"/>
    <cellStyle name="Normal 2 7 7 5 4" xfId="49349"/>
    <cellStyle name="Normal 2 7 7 5 5" xfId="49350"/>
    <cellStyle name="Normal 2 7 7 6" xfId="49351"/>
    <cellStyle name="Normal 2 7 7 6 2" xfId="49352"/>
    <cellStyle name="Normal 2 7 7 6 3" xfId="49353"/>
    <cellStyle name="Normal 2 7 7 6 4" xfId="49354"/>
    <cellStyle name="Normal 2 7 7 6 5" xfId="49355"/>
    <cellStyle name="Normal 2 7 7 7" xfId="49356"/>
    <cellStyle name="Normal 2 7 7 7 2" xfId="49357"/>
    <cellStyle name="Normal 2 7 7 7 3" xfId="49358"/>
    <cellStyle name="Normal 2 7 7 7 4" xfId="49359"/>
    <cellStyle name="Normal 2 7 7 7 5" xfId="49360"/>
    <cellStyle name="Normal 2 7 7 8" xfId="49361"/>
    <cellStyle name="Normal 2 7 7 8 2" xfId="49362"/>
    <cellStyle name="Normal 2 7 7 8 3" xfId="49363"/>
    <cellStyle name="Normal 2 7 7 8 4" xfId="49364"/>
    <cellStyle name="Normal 2 7 7 8 5" xfId="49365"/>
    <cellStyle name="Normal 2 7 7 9" xfId="49366"/>
    <cellStyle name="Normal 2 7 8" xfId="49367"/>
    <cellStyle name="Normal 2 7 8 10" xfId="49368"/>
    <cellStyle name="Normal 2 7 8 11" xfId="49369"/>
    <cellStyle name="Normal 2 7 8 12" xfId="49370"/>
    <cellStyle name="Normal 2 7 8 13" xfId="49371"/>
    <cellStyle name="Normal 2 7 8 14" xfId="49372"/>
    <cellStyle name="Normal 2 7 8 2" xfId="49373"/>
    <cellStyle name="Normal 2 7 8 2 2" xfId="49374"/>
    <cellStyle name="Normal 2 7 8 2 3" xfId="49375"/>
    <cellStyle name="Normal 2 7 8 2 4" xfId="49376"/>
    <cellStyle name="Normal 2 7 8 2 5" xfId="49377"/>
    <cellStyle name="Normal 2 7 8 3" xfId="49378"/>
    <cellStyle name="Normal 2 7 8 3 2" xfId="49379"/>
    <cellStyle name="Normal 2 7 8 3 3" xfId="49380"/>
    <cellStyle name="Normal 2 7 8 3 4" xfId="49381"/>
    <cellStyle name="Normal 2 7 8 3 5" xfId="49382"/>
    <cellStyle name="Normal 2 7 8 4" xfId="49383"/>
    <cellStyle name="Normal 2 7 8 4 2" xfId="49384"/>
    <cellStyle name="Normal 2 7 8 4 3" xfId="49385"/>
    <cellStyle name="Normal 2 7 8 4 4" xfId="49386"/>
    <cellStyle name="Normal 2 7 8 4 5" xfId="49387"/>
    <cellStyle name="Normal 2 7 8 5" xfId="49388"/>
    <cellStyle name="Normal 2 7 8 5 2" xfId="49389"/>
    <cellStyle name="Normal 2 7 8 5 3" xfId="49390"/>
    <cellStyle name="Normal 2 7 8 5 4" xfId="49391"/>
    <cellStyle name="Normal 2 7 8 5 5" xfId="49392"/>
    <cellStyle name="Normal 2 7 8 6" xfId="49393"/>
    <cellStyle name="Normal 2 7 8 6 2" xfId="49394"/>
    <cellStyle name="Normal 2 7 8 6 3" xfId="49395"/>
    <cellStyle name="Normal 2 7 8 6 4" xfId="49396"/>
    <cellStyle name="Normal 2 7 8 6 5" xfId="49397"/>
    <cellStyle name="Normal 2 7 8 7" xfId="49398"/>
    <cellStyle name="Normal 2 7 8 7 2" xfId="49399"/>
    <cellStyle name="Normal 2 7 8 7 3" xfId="49400"/>
    <cellStyle name="Normal 2 7 8 7 4" xfId="49401"/>
    <cellStyle name="Normal 2 7 8 7 5" xfId="49402"/>
    <cellStyle name="Normal 2 7 8 8" xfId="49403"/>
    <cellStyle name="Normal 2 7 8 8 2" xfId="49404"/>
    <cellStyle name="Normal 2 7 8 8 3" xfId="49405"/>
    <cellStyle name="Normal 2 7 8 8 4" xfId="49406"/>
    <cellStyle name="Normal 2 7 8 8 5" xfId="49407"/>
    <cellStyle name="Normal 2 7 8 9" xfId="49408"/>
    <cellStyle name="Normal 2 7 9" xfId="49409"/>
    <cellStyle name="Normal 2 7 9 10" xfId="49410"/>
    <cellStyle name="Normal 2 7 9 11" xfId="49411"/>
    <cellStyle name="Normal 2 7 9 12" xfId="49412"/>
    <cellStyle name="Normal 2 7 9 13" xfId="49413"/>
    <cellStyle name="Normal 2 7 9 14" xfId="49414"/>
    <cellStyle name="Normal 2 7 9 2" xfId="49415"/>
    <cellStyle name="Normal 2 7 9 2 2" xfId="49416"/>
    <cellStyle name="Normal 2 7 9 2 3" xfId="49417"/>
    <cellStyle name="Normal 2 7 9 2 4" xfId="49418"/>
    <cellStyle name="Normal 2 7 9 2 5" xfId="49419"/>
    <cellStyle name="Normal 2 7 9 3" xfId="49420"/>
    <cellStyle name="Normal 2 7 9 3 2" xfId="49421"/>
    <cellStyle name="Normal 2 7 9 3 3" xfId="49422"/>
    <cellStyle name="Normal 2 7 9 3 4" xfId="49423"/>
    <cellStyle name="Normal 2 7 9 3 5" xfId="49424"/>
    <cellStyle name="Normal 2 7 9 4" xfId="49425"/>
    <cellStyle name="Normal 2 7 9 4 2" xfId="49426"/>
    <cellStyle name="Normal 2 7 9 4 3" xfId="49427"/>
    <cellStyle name="Normal 2 7 9 4 4" xfId="49428"/>
    <cellStyle name="Normal 2 7 9 4 5" xfId="49429"/>
    <cellStyle name="Normal 2 7 9 5" xfId="49430"/>
    <cellStyle name="Normal 2 7 9 5 2" xfId="49431"/>
    <cellStyle name="Normal 2 7 9 5 3" xfId="49432"/>
    <cellStyle name="Normal 2 7 9 5 4" xfId="49433"/>
    <cellStyle name="Normal 2 7 9 5 5" xfId="49434"/>
    <cellStyle name="Normal 2 7 9 6" xfId="49435"/>
    <cellStyle name="Normal 2 7 9 6 2" xfId="49436"/>
    <cellStyle name="Normal 2 7 9 6 3" xfId="49437"/>
    <cellStyle name="Normal 2 7 9 6 4" xfId="49438"/>
    <cellStyle name="Normal 2 7 9 6 5" xfId="49439"/>
    <cellStyle name="Normal 2 7 9 7" xfId="49440"/>
    <cellStyle name="Normal 2 7 9 7 2" xfId="49441"/>
    <cellStyle name="Normal 2 7 9 7 3" xfId="49442"/>
    <cellStyle name="Normal 2 7 9 7 4" xfId="49443"/>
    <cellStyle name="Normal 2 7 9 7 5" xfId="49444"/>
    <cellStyle name="Normal 2 7 9 8" xfId="49445"/>
    <cellStyle name="Normal 2 7 9 8 2" xfId="49446"/>
    <cellStyle name="Normal 2 7 9 8 3" xfId="49447"/>
    <cellStyle name="Normal 2 7 9 8 4" xfId="49448"/>
    <cellStyle name="Normal 2 7 9 8 5" xfId="49449"/>
    <cellStyle name="Normal 2 7 9 9" xfId="49450"/>
    <cellStyle name="Normal 2 8" xfId="49451"/>
    <cellStyle name="Normal 2 8 10" xfId="49452"/>
    <cellStyle name="Normal 2 8 10 10" xfId="49453"/>
    <cellStyle name="Normal 2 8 10 11" xfId="49454"/>
    <cellStyle name="Normal 2 8 10 12" xfId="49455"/>
    <cellStyle name="Normal 2 8 10 13" xfId="49456"/>
    <cellStyle name="Normal 2 8 10 14" xfId="49457"/>
    <cellStyle name="Normal 2 8 10 2" xfId="49458"/>
    <cellStyle name="Normal 2 8 10 2 2" xfId="49459"/>
    <cellStyle name="Normal 2 8 10 2 3" xfId="49460"/>
    <cellStyle name="Normal 2 8 10 2 4" xfId="49461"/>
    <cellStyle name="Normal 2 8 10 2 5" xfId="49462"/>
    <cellStyle name="Normal 2 8 10 3" xfId="49463"/>
    <cellStyle name="Normal 2 8 10 3 2" xfId="49464"/>
    <cellStyle name="Normal 2 8 10 3 3" xfId="49465"/>
    <cellStyle name="Normal 2 8 10 3 4" xfId="49466"/>
    <cellStyle name="Normal 2 8 10 3 5" xfId="49467"/>
    <cellStyle name="Normal 2 8 10 4" xfId="49468"/>
    <cellStyle name="Normal 2 8 10 4 2" xfId="49469"/>
    <cellStyle name="Normal 2 8 10 4 3" xfId="49470"/>
    <cellStyle name="Normal 2 8 10 4 4" xfId="49471"/>
    <cellStyle name="Normal 2 8 10 4 5" xfId="49472"/>
    <cellStyle name="Normal 2 8 10 5" xfId="49473"/>
    <cellStyle name="Normal 2 8 10 5 2" xfId="49474"/>
    <cellStyle name="Normal 2 8 10 5 3" xfId="49475"/>
    <cellStyle name="Normal 2 8 10 5 4" xfId="49476"/>
    <cellStyle name="Normal 2 8 10 5 5" xfId="49477"/>
    <cellStyle name="Normal 2 8 10 6" xfId="49478"/>
    <cellStyle name="Normal 2 8 10 6 2" xfId="49479"/>
    <cellStyle name="Normal 2 8 10 6 3" xfId="49480"/>
    <cellStyle name="Normal 2 8 10 6 4" xfId="49481"/>
    <cellStyle name="Normal 2 8 10 6 5" xfId="49482"/>
    <cellStyle name="Normal 2 8 10 7" xfId="49483"/>
    <cellStyle name="Normal 2 8 10 7 2" xfId="49484"/>
    <cellStyle name="Normal 2 8 10 7 3" xfId="49485"/>
    <cellStyle name="Normal 2 8 10 7 4" xfId="49486"/>
    <cellStyle name="Normal 2 8 10 7 5" xfId="49487"/>
    <cellStyle name="Normal 2 8 10 8" xfId="49488"/>
    <cellStyle name="Normal 2 8 10 8 2" xfId="49489"/>
    <cellStyle name="Normal 2 8 10 8 3" xfId="49490"/>
    <cellStyle name="Normal 2 8 10 8 4" xfId="49491"/>
    <cellStyle name="Normal 2 8 10 8 5" xfId="49492"/>
    <cellStyle name="Normal 2 8 10 9" xfId="49493"/>
    <cellStyle name="Normal 2 8 11" xfId="49494"/>
    <cellStyle name="Normal 2 8 11 10" xfId="49495"/>
    <cellStyle name="Normal 2 8 11 11" xfId="49496"/>
    <cellStyle name="Normal 2 8 11 12" xfId="49497"/>
    <cellStyle name="Normal 2 8 11 13" xfId="49498"/>
    <cellStyle name="Normal 2 8 11 14" xfId="49499"/>
    <cellStyle name="Normal 2 8 11 2" xfId="49500"/>
    <cellStyle name="Normal 2 8 11 2 2" xfId="49501"/>
    <cellStyle name="Normal 2 8 11 2 3" xfId="49502"/>
    <cellStyle name="Normal 2 8 11 2 4" xfId="49503"/>
    <cellStyle name="Normal 2 8 11 2 5" xfId="49504"/>
    <cellStyle name="Normal 2 8 11 3" xfId="49505"/>
    <cellStyle name="Normal 2 8 11 3 2" xfId="49506"/>
    <cellStyle name="Normal 2 8 11 3 3" xfId="49507"/>
    <cellStyle name="Normal 2 8 11 3 4" xfId="49508"/>
    <cellStyle name="Normal 2 8 11 3 5" xfId="49509"/>
    <cellStyle name="Normal 2 8 11 4" xfId="49510"/>
    <cellStyle name="Normal 2 8 11 4 2" xfId="49511"/>
    <cellStyle name="Normal 2 8 11 4 3" xfId="49512"/>
    <cellStyle name="Normal 2 8 11 4 4" xfId="49513"/>
    <cellStyle name="Normal 2 8 11 4 5" xfId="49514"/>
    <cellStyle name="Normal 2 8 11 5" xfId="49515"/>
    <cellStyle name="Normal 2 8 11 5 2" xfId="49516"/>
    <cellStyle name="Normal 2 8 11 5 3" xfId="49517"/>
    <cellStyle name="Normal 2 8 11 5 4" xfId="49518"/>
    <cellStyle name="Normal 2 8 11 5 5" xfId="49519"/>
    <cellStyle name="Normal 2 8 11 6" xfId="49520"/>
    <cellStyle name="Normal 2 8 11 6 2" xfId="49521"/>
    <cellStyle name="Normal 2 8 11 6 3" xfId="49522"/>
    <cellStyle name="Normal 2 8 11 6 4" xfId="49523"/>
    <cellStyle name="Normal 2 8 11 6 5" xfId="49524"/>
    <cellStyle name="Normal 2 8 11 7" xfId="49525"/>
    <cellStyle name="Normal 2 8 11 7 2" xfId="49526"/>
    <cellStyle name="Normal 2 8 11 7 3" xfId="49527"/>
    <cellStyle name="Normal 2 8 11 7 4" xfId="49528"/>
    <cellStyle name="Normal 2 8 11 7 5" xfId="49529"/>
    <cellStyle name="Normal 2 8 11 8" xfId="49530"/>
    <cellStyle name="Normal 2 8 11 8 2" xfId="49531"/>
    <cellStyle name="Normal 2 8 11 8 3" xfId="49532"/>
    <cellStyle name="Normal 2 8 11 8 4" xfId="49533"/>
    <cellStyle name="Normal 2 8 11 8 5" xfId="49534"/>
    <cellStyle name="Normal 2 8 11 9" xfId="49535"/>
    <cellStyle name="Normal 2 8 12" xfId="49536"/>
    <cellStyle name="Normal 2 8 12 10" xfId="49537"/>
    <cellStyle name="Normal 2 8 12 11" xfId="49538"/>
    <cellStyle name="Normal 2 8 12 12" xfId="49539"/>
    <cellStyle name="Normal 2 8 12 13" xfId="49540"/>
    <cellStyle name="Normal 2 8 12 14" xfId="49541"/>
    <cellStyle name="Normal 2 8 12 2" xfId="49542"/>
    <cellStyle name="Normal 2 8 12 2 2" xfId="49543"/>
    <cellStyle name="Normal 2 8 12 2 3" xfId="49544"/>
    <cellStyle name="Normal 2 8 12 2 4" xfId="49545"/>
    <cellStyle name="Normal 2 8 12 2 5" xfId="49546"/>
    <cellStyle name="Normal 2 8 12 3" xfId="49547"/>
    <cellStyle name="Normal 2 8 12 3 2" xfId="49548"/>
    <cellStyle name="Normal 2 8 12 3 3" xfId="49549"/>
    <cellStyle name="Normal 2 8 12 3 4" xfId="49550"/>
    <cellStyle name="Normal 2 8 12 3 5" xfId="49551"/>
    <cellStyle name="Normal 2 8 12 4" xfId="49552"/>
    <cellStyle name="Normal 2 8 12 4 2" xfId="49553"/>
    <cellStyle name="Normal 2 8 12 4 3" xfId="49554"/>
    <cellStyle name="Normal 2 8 12 4 4" xfId="49555"/>
    <cellStyle name="Normal 2 8 12 4 5" xfId="49556"/>
    <cellStyle name="Normal 2 8 12 5" xfId="49557"/>
    <cellStyle name="Normal 2 8 12 5 2" xfId="49558"/>
    <cellStyle name="Normal 2 8 12 5 3" xfId="49559"/>
    <cellStyle name="Normal 2 8 12 5 4" xfId="49560"/>
    <cellStyle name="Normal 2 8 12 5 5" xfId="49561"/>
    <cellStyle name="Normal 2 8 12 6" xfId="49562"/>
    <cellStyle name="Normal 2 8 12 6 2" xfId="49563"/>
    <cellStyle name="Normal 2 8 12 6 3" xfId="49564"/>
    <cellStyle name="Normal 2 8 12 6 4" xfId="49565"/>
    <cellStyle name="Normal 2 8 12 6 5" xfId="49566"/>
    <cellStyle name="Normal 2 8 12 7" xfId="49567"/>
    <cellStyle name="Normal 2 8 12 7 2" xfId="49568"/>
    <cellStyle name="Normal 2 8 12 7 3" xfId="49569"/>
    <cellStyle name="Normal 2 8 12 7 4" xfId="49570"/>
    <cellStyle name="Normal 2 8 12 7 5" xfId="49571"/>
    <cellStyle name="Normal 2 8 12 8" xfId="49572"/>
    <cellStyle name="Normal 2 8 12 8 2" xfId="49573"/>
    <cellStyle name="Normal 2 8 12 8 3" xfId="49574"/>
    <cellStyle name="Normal 2 8 12 8 4" xfId="49575"/>
    <cellStyle name="Normal 2 8 12 8 5" xfId="49576"/>
    <cellStyle name="Normal 2 8 12 9" xfId="49577"/>
    <cellStyle name="Normal 2 8 13" xfId="49578"/>
    <cellStyle name="Normal 2 8 13 10" xfId="49579"/>
    <cellStyle name="Normal 2 8 13 11" xfId="49580"/>
    <cellStyle name="Normal 2 8 13 12" xfId="49581"/>
    <cellStyle name="Normal 2 8 13 13" xfId="49582"/>
    <cellStyle name="Normal 2 8 13 14" xfId="49583"/>
    <cellStyle name="Normal 2 8 13 2" xfId="49584"/>
    <cellStyle name="Normal 2 8 13 2 2" xfId="49585"/>
    <cellStyle name="Normal 2 8 13 2 3" xfId="49586"/>
    <cellStyle name="Normal 2 8 13 2 4" xfId="49587"/>
    <cellStyle name="Normal 2 8 13 2 5" xfId="49588"/>
    <cellStyle name="Normal 2 8 13 3" xfId="49589"/>
    <cellStyle name="Normal 2 8 13 3 2" xfId="49590"/>
    <cellStyle name="Normal 2 8 13 3 3" xfId="49591"/>
    <cellStyle name="Normal 2 8 13 3 4" xfId="49592"/>
    <cellStyle name="Normal 2 8 13 3 5" xfId="49593"/>
    <cellStyle name="Normal 2 8 13 4" xfId="49594"/>
    <cellStyle name="Normal 2 8 13 4 2" xfId="49595"/>
    <cellStyle name="Normal 2 8 13 4 3" xfId="49596"/>
    <cellStyle name="Normal 2 8 13 4 4" xfId="49597"/>
    <cellStyle name="Normal 2 8 13 4 5" xfId="49598"/>
    <cellStyle name="Normal 2 8 13 5" xfId="49599"/>
    <cellStyle name="Normal 2 8 13 5 2" xfId="49600"/>
    <cellStyle name="Normal 2 8 13 5 3" xfId="49601"/>
    <cellStyle name="Normal 2 8 13 5 4" xfId="49602"/>
    <cellStyle name="Normal 2 8 13 5 5" xfId="49603"/>
    <cellStyle name="Normal 2 8 13 6" xfId="49604"/>
    <cellStyle name="Normal 2 8 13 6 2" xfId="49605"/>
    <cellStyle name="Normal 2 8 13 6 3" xfId="49606"/>
    <cellStyle name="Normal 2 8 13 6 4" xfId="49607"/>
    <cellStyle name="Normal 2 8 13 6 5" xfId="49608"/>
    <cellStyle name="Normal 2 8 13 7" xfId="49609"/>
    <cellStyle name="Normal 2 8 13 7 2" xfId="49610"/>
    <cellStyle name="Normal 2 8 13 7 3" xfId="49611"/>
    <cellStyle name="Normal 2 8 13 7 4" xfId="49612"/>
    <cellStyle name="Normal 2 8 13 7 5" xfId="49613"/>
    <cellStyle name="Normal 2 8 13 8" xfId="49614"/>
    <cellStyle name="Normal 2 8 13 8 2" xfId="49615"/>
    <cellStyle name="Normal 2 8 13 8 3" xfId="49616"/>
    <cellStyle name="Normal 2 8 13 8 4" xfId="49617"/>
    <cellStyle name="Normal 2 8 13 8 5" xfId="49618"/>
    <cellStyle name="Normal 2 8 13 9" xfId="49619"/>
    <cellStyle name="Normal 2 8 14" xfId="49620"/>
    <cellStyle name="Normal 2 8 14 10" xfId="49621"/>
    <cellStyle name="Normal 2 8 14 11" xfId="49622"/>
    <cellStyle name="Normal 2 8 14 12" xfId="49623"/>
    <cellStyle name="Normal 2 8 14 13" xfId="49624"/>
    <cellStyle name="Normal 2 8 14 14" xfId="49625"/>
    <cellStyle name="Normal 2 8 14 2" xfId="49626"/>
    <cellStyle name="Normal 2 8 14 2 2" xfId="49627"/>
    <cellStyle name="Normal 2 8 14 2 3" xfId="49628"/>
    <cellStyle name="Normal 2 8 14 2 4" xfId="49629"/>
    <cellStyle name="Normal 2 8 14 2 5" xfId="49630"/>
    <cellStyle name="Normal 2 8 14 3" xfId="49631"/>
    <cellStyle name="Normal 2 8 14 3 2" xfId="49632"/>
    <cellStyle name="Normal 2 8 14 3 3" xfId="49633"/>
    <cellStyle name="Normal 2 8 14 3 4" xfId="49634"/>
    <cellStyle name="Normal 2 8 14 3 5" xfId="49635"/>
    <cellStyle name="Normal 2 8 14 4" xfId="49636"/>
    <cellStyle name="Normal 2 8 14 4 2" xfId="49637"/>
    <cellStyle name="Normal 2 8 14 4 3" xfId="49638"/>
    <cellStyle name="Normal 2 8 14 4 4" xfId="49639"/>
    <cellStyle name="Normal 2 8 14 4 5" xfId="49640"/>
    <cellStyle name="Normal 2 8 14 5" xfId="49641"/>
    <cellStyle name="Normal 2 8 14 5 2" xfId="49642"/>
    <cellStyle name="Normal 2 8 14 5 3" xfId="49643"/>
    <cellStyle name="Normal 2 8 14 5 4" xfId="49644"/>
    <cellStyle name="Normal 2 8 14 5 5" xfId="49645"/>
    <cellStyle name="Normal 2 8 14 6" xfId="49646"/>
    <cellStyle name="Normal 2 8 14 6 2" xfId="49647"/>
    <cellStyle name="Normal 2 8 14 6 3" xfId="49648"/>
    <cellStyle name="Normal 2 8 14 6 4" xfId="49649"/>
    <cellStyle name="Normal 2 8 14 6 5" xfId="49650"/>
    <cellStyle name="Normal 2 8 14 7" xfId="49651"/>
    <cellStyle name="Normal 2 8 14 7 2" xfId="49652"/>
    <cellStyle name="Normal 2 8 14 7 3" xfId="49653"/>
    <cellStyle name="Normal 2 8 14 7 4" xfId="49654"/>
    <cellStyle name="Normal 2 8 14 7 5" xfId="49655"/>
    <cellStyle name="Normal 2 8 14 8" xfId="49656"/>
    <cellStyle name="Normal 2 8 14 8 2" xfId="49657"/>
    <cellStyle name="Normal 2 8 14 8 3" xfId="49658"/>
    <cellStyle name="Normal 2 8 14 8 4" xfId="49659"/>
    <cellStyle name="Normal 2 8 14 8 5" xfId="49660"/>
    <cellStyle name="Normal 2 8 14 9" xfId="49661"/>
    <cellStyle name="Normal 2 8 15" xfId="49662"/>
    <cellStyle name="Normal 2 8 15 10" xfId="49663"/>
    <cellStyle name="Normal 2 8 15 11" xfId="49664"/>
    <cellStyle name="Normal 2 8 15 12" xfId="49665"/>
    <cellStyle name="Normal 2 8 15 13" xfId="49666"/>
    <cellStyle name="Normal 2 8 15 14" xfId="49667"/>
    <cellStyle name="Normal 2 8 15 2" xfId="49668"/>
    <cellStyle name="Normal 2 8 15 2 2" xfId="49669"/>
    <cellStyle name="Normal 2 8 15 2 3" xfId="49670"/>
    <cellStyle name="Normal 2 8 15 2 4" xfId="49671"/>
    <cellStyle name="Normal 2 8 15 2 5" xfId="49672"/>
    <cellStyle name="Normal 2 8 15 3" xfId="49673"/>
    <cellStyle name="Normal 2 8 15 3 2" xfId="49674"/>
    <cellStyle name="Normal 2 8 15 3 3" xfId="49675"/>
    <cellStyle name="Normal 2 8 15 3 4" xfId="49676"/>
    <cellStyle name="Normal 2 8 15 3 5" xfId="49677"/>
    <cellStyle name="Normal 2 8 15 4" xfId="49678"/>
    <cellStyle name="Normal 2 8 15 4 2" xfId="49679"/>
    <cellStyle name="Normal 2 8 15 4 3" xfId="49680"/>
    <cellStyle name="Normal 2 8 15 4 4" xfId="49681"/>
    <cellStyle name="Normal 2 8 15 4 5" xfId="49682"/>
    <cellStyle name="Normal 2 8 15 5" xfId="49683"/>
    <cellStyle name="Normal 2 8 15 5 2" xfId="49684"/>
    <cellStyle name="Normal 2 8 15 5 3" xfId="49685"/>
    <cellStyle name="Normal 2 8 15 5 4" xfId="49686"/>
    <cellStyle name="Normal 2 8 15 5 5" xfId="49687"/>
    <cellStyle name="Normal 2 8 15 6" xfId="49688"/>
    <cellStyle name="Normal 2 8 15 6 2" xfId="49689"/>
    <cellStyle name="Normal 2 8 15 6 3" xfId="49690"/>
    <cellStyle name="Normal 2 8 15 6 4" xfId="49691"/>
    <cellStyle name="Normal 2 8 15 6 5" xfId="49692"/>
    <cellStyle name="Normal 2 8 15 7" xfId="49693"/>
    <cellStyle name="Normal 2 8 15 7 2" xfId="49694"/>
    <cellStyle name="Normal 2 8 15 7 3" xfId="49695"/>
    <cellStyle name="Normal 2 8 15 7 4" xfId="49696"/>
    <cellStyle name="Normal 2 8 15 7 5" xfId="49697"/>
    <cellStyle name="Normal 2 8 15 8" xfId="49698"/>
    <cellStyle name="Normal 2 8 15 8 2" xfId="49699"/>
    <cellStyle name="Normal 2 8 15 8 3" xfId="49700"/>
    <cellStyle name="Normal 2 8 15 8 4" xfId="49701"/>
    <cellStyle name="Normal 2 8 15 8 5" xfId="49702"/>
    <cellStyle name="Normal 2 8 15 9" xfId="49703"/>
    <cellStyle name="Normal 2 8 16" xfId="49704"/>
    <cellStyle name="Normal 2 8 16 10" xfId="49705"/>
    <cellStyle name="Normal 2 8 16 11" xfId="49706"/>
    <cellStyle name="Normal 2 8 16 12" xfId="49707"/>
    <cellStyle name="Normal 2 8 16 13" xfId="49708"/>
    <cellStyle name="Normal 2 8 16 14" xfId="49709"/>
    <cellStyle name="Normal 2 8 16 2" xfId="49710"/>
    <cellStyle name="Normal 2 8 16 2 2" xfId="49711"/>
    <cellStyle name="Normal 2 8 16 2 3" xfId="49712"/>
    <cellStyle name="Normal 2 8 16 2 4" xfId="49713"/>
    <cellStyle name="Normal 2 8 16 2 5" xfId="49714"/>
    <cellStyle name="Normal 2 8 16 3" xfId="49715"/>
    <cellStyle name="Normal 2 8 16 3 2" xfId="49716"/>
    <cellStyle name="Normal 2 8 16 3 3" xfId="49717"/>
    <cellStyle name="Normal 2 8 16 3 4" xfId="49718"/>
    <cellStyle name="Normal 2 8 16 3 5" xfId="49719"/>
    <cellStyle name="Normal 2 8 16 4" xfId="49720"/>
    <cellStyle name="Normal 2 8 16 4 2" xfId="49721"/>
    <cellStyle name="Normal 2 8 16 4 3" xfId="49722"/>
    <cellStyle name="Normal 2 8 16 4 4" xfId="49723"/>
    <cellStyle name="Normal 2 8 16 4 5" xfId="49724"/>
    <cellStyle name="Normal 2 8 16 5" xfId="49725"/>
    <cellStyle name="Normal 2 8 16 5 2" xfId="49726"/>
    <cellStyle name="Normal 2 8 16 5 3" xfId="49727"/>
    <cellStyle name="Normal 2 8 16 5 4" xfId="49728"/>
    <cellStyle name="Normal 2 8 16 5 5" xfId="49729"/>
    <cellStyle name="Normal 2 8 16 6" xfId="49730"/>
    <cellStyle name="Normal 2 8 16 6 2" xfId="49731"/>
    <cellStyle name="Normal 2 8 16 6 3" xfId="49732"/>
    <cellStyle name="Normal 2 8 16 6 4" xfId="49733"/>
    <cellStyle name="Normal 2 8 16 6 5" xfId="49734"/>
    <cellStyle name="Normal 2 8 16 7" xfId="49735"/>
    <cellStyle name="Normal 2 8 16 7 2" xfId="49736"/>
    <cellStyle name="Normal 2 8 16 7 3" xfId="49737"/>
    <cellStyle name="Normal 2 8 16 7 4" xfId="49738"/>
    <cellStyle name="Normal 2 8 16 7 5" xfId="49739"/>
    <cellStyle name="Normal 2 8 16 8" xfId="49740"/>
    <cellStyle name="Normal 2 8 16 8 2" xfId="49741"/>
    <cellStyle name="Normal 2 8 16 8 3" xfId="49742"/>
    <cellStyle name="Normal 2 8 16 8 4" xfId="49743"/>
    <cellStyle name="Normal 2 8 16 8 5" xfId="49744"/>
    <cellStyle name="Normal 2 8 16 9" xfId="49745"/>
    <cellStyle name="Normal 2 8 17" xfId="49746"/>
    <cellStyle name="Normal 2 8 17 10" xfId="49747"/>
    <cellStyle name="Normal 2 8 17 11" xfId="49748"/>
    <cellStyle name="Normal 2 8 17 12" xfId="49749"/>
    <cellStyle name="Normal 2 8 17 13" xfId="49750"/>
    <cellStyle name="Normal 2 8 17 14" xfId="49751"/>
    <cellStyle name="Normal 2 8 17 2" xfId="49752"/>
    <cellStyle name="Normal 2 8 17 2 2" xfId="49753"/>
    <cellStyle name="Normal 2 8 17 2 3" xfId="49754"/>
    <cellStyle name="Normal 2 8 17 2 4" xfId="49755"/>
    <cellStyle name="Normal 2 8 17 2 5" xfId="49756"/>
    <cellStyle name="Normal 2 8 17 3" xfId="49757"/>
    <cellStyle name="Normal 2 8 17 3 2" xfId="49758"/>
    <cellStyle name="Normal 2 8 17 3 3" xfId="49759"/>
    <cellStyle name="Normal 2 8 17 3 4" xfId="49760"/>
    <cellStyle name="Normal 2 8 17 3 5" xfId="49761"/>
    <cellStyle name="Normal 2 8 17 4" xfId="49762"/>
    <cellStyle name="Normal 2 8 17 4 2" xfId="49763"/>
    <cellStyle name="Normal 2 8 17 4 3" xfId="49764"/>
    <cellStyle name="Normal 2 8 17 4 4" xfId="49765"/>
    <cellStyle name="Normal 2 8 17 4 5" xfId="49766"/>
    <cellStyle name="Normal 2 8 17 5" xfId="49767"/>
    <cellStyle name="Normal 2 8 17 5 2" xfId="49768"/>
    <cellStyle name="Normal 2 8 17 5 3" xfId="49769"/>
    <cellStyle name="Normal 2 8 17 5 4" xfId="49770"/>
    <cellStyle name="Normal 2 8 17 5 5" xfId="49771"/>
    <cellStyle name="Normal 2 8 17 6" xfId="49772"/>
    <cellStyle name="Normal 2 8 17 6 2" xfId="49773"/>
    <cellStyle name="Normal 2 8 17 6 3" xfId="49774"/>
    <cellStyle name="Normal 2 8 17 6 4" xfId="49775"/>
    <cellStyle name="Normal 2 8 17 6 5" xfId="49776"/>
    <cellStyle name="Normal 2 8 17 7" xfId="49777"/>
    <cellStyle name="Normal 2 8 17 7 2" xfId="49778"/>
    <cellStyle name="Normal 2 8 17 7 3" xfId="49779"/>
    <cellStyle name="Normal 2 8 17 7 4" xfId="49780"/>
    <cellStyle name="Normal 2 8 17 7 5" xfId="49781"/>
    <cellStyle name="Normal 2 8 17 8" xfId="49782"/>
    <cellStyle name="Normal 2 8 17 8 2" xfId="49783"/>
    <cellStyle name="Normal 2 8 17 8 3" xfId="49784"/>
    <cellStyle name="Normal 2 8 17 8 4" xfId="49785"/>
    <cellStyle name="Normal 2 8 17 8 5" xfId="49786"/>
    <cellStyle name="Normal 2 8 17 9" xfId="49787"/>
    <cellStyle name="Normal 2 8 18" xfId="49788"/>
    <cellStyle name="Normal 2 8 18 10" xfId="49789"/>
    <cellStyle name="Normal 2 8 18 11" xfId="49790"/>
    <cellStyle name="Normal 2 8 18 12" xfId="49791"/>
    <cellStyle name="Normal 2 8 18 13" xfId="49792"/>
    <cellStyle name="Normal 2 8 18 14" xfId="49793"/>
    <cellStyle name="Normal 2 8 18 2" xfId="49794"/>
    <cellStyle name="Normal 2 8 18 2 2" xfId="49795"/>
    <cellStyle name="Normal 2 8 18 2 3" xfId="49796"/>
    <cellStyle name="Normal 2 8 18 2 4" xfId="49797"/>
    <cellStyle name="Normal 2 8 18 2 5" xfId="49798"/>
    <cellStyle name="Normal 2 8 18 3" xfId="49799"/>
    <cellStyle name="Normal 2 8 18 3 2" xfId="49800"/>
    <cellStyle name="Normal 2 8 18 3 3" xfId="49801"/>
    <cellStyle name="Normal 2 8 18 3 4" xfId="49802"/>
    <cellStyle name="Normal 2 8 18 3 5" xfId="49803"/>
    <cellStyle name="Normal 2 8 18 4" xfId="49804"/>
    <cellStyle name="Normal 2 8 18 4 2" xfId="49805"/>
    <cellStyle name="Normal 2 8 18 4 3" xfId="49806"/>
    <cellStyle name="Normal 2 8 18 4 4" xfId="49807"/>
    <cellStyle name="Normal 2 8 18 4 5" xfId="49808"/>
    <cellStyle name="Normal 2 8 18 5" xfId="49809"/>
    <cellStyle name="Normal 2 8 18 5 2" xfId="49810"/>
    <cellStyle name="Normal 2 8 18 5 3" xfId="49811"/>
    <cellStyle name="Normal 2 8 18 5 4" xfId="49812"/>
    <cellStyle name="Normal 2 8 18 5 5" xfId="49813"/>
    <cellStyle name="Normal 2 8 18 6" xfId="49814"/>
    <cellStyle name="Normal 2 8 18 6 2" xfId="49815"/>
    <cellStyle name="Normal 2 8 18 6 3" xfId="49816"/>
    <cellStyle name="Normal 2 8 18 6 4" xfId="49817"/>
    <cellStyle name="Normal 2 8 18 6 5" xfId="49818"/>
    <cellStyle name="Normal 2 8 18 7" xfId="49819"/>
    <cellStyle name="Normal 2 8 18 7 2" xfId="49820"/>
    <cellStyle name="Normal 2 8 18 7 3" xfId="49821"/>
    <cellStyle name="Normal 2 8 18 7 4" xfId="49822"/>
    <cellStyle name="Normal 2 8 18 7 5" xfId="49823"/>
    <cellStyle name="Normal 2 8 18 8" xfId="49824"/>
    <cellStyle name="Normal 2 8 18 8 2" xfId="49825"/>
    <cellStyle name="Normal 2 8 18 8 3" xfId="49826"/>
    <cellStyle name="Normal 2 8 18 8 4" xfId="49827"/>
    <cellStyle name="Normal 2 8 18 8 5" xfId="49828"/>
    <cellStyle name="Normal 2 8 18 9" xfId="49829"/>
    <cellStyle name="Normal 2 8 19" xfId="49830"/>
    <cellStyle name="Normal 2 8 19 10" xfId="49831"/>
    <cellStyle name="Normal 2 8 19 11" xfId="49832"/>
    <cellStyle name="Normal 2 8 19 12" xfId="49833"/>
    <cellStyle name="Normal 2 8 19 13" xfId="49834"/>
    <cellStyle name="Normal 2 8 19 14" xfId="49835"/>
    <cellStyle name="Normal 2 8 19 2" xfId="49836"/>
    <cellStyle name="Normal 2 8 19 2 2" xfId="49837"/>
    <cellStyle name="Normal 2 8 19 2 3" xfId="49838"/>
    <cellStyle name="Normal 2 8 19 2 4" xfId="49839"/>
    <cellStyle name="Normal 2 8 19 2 5" xfId="49840"/>
    <cellStyle name="Normal 2 8 19 3" xfId="49841"/>
    <cellStyle name="Normal 2 8 19 3 2" xfId="49842"/>
    <cellStyle name="Normal 2 8 19 3 3" xfId="49843"/>
    <cellStyle name="Normal 2 8 19 3 4" xfId="49844"/>
    <cellStyle name="Normal 2 8 19 3 5" xfId="49845"/>
    <cellStyle name="Normal 2 8 19 4" xfId="49846"/>
    <cellStyle name="Normal 2 8 19 4 2" xfId="49847"/>
    <cellStyle name="Normal 2 8 19 4 3" xfId="49848"/>
    <cellStyle name="Normal 2 8 19 4 4" xfId="49849"/>
    <cellStyle name="Normal 2 8 19 4 5" xfId="49850"/>
    <cellStyle name="Normal 2 8 19 5" xfId="49851"/>
    <cellStyle name="Normal 2 8 19 5 2" xfId="49852"/>
    <cellStyle name="Normal 2 8 19 5 3" xfId="49853"/>
    <cellStyle name="Normal 2 8 19 5 4" xfId="49854"/>
    <cellStyle name="Normal 2 8 19 5 5" xfId="49855"/>
    <cellStyle name="Normal 2 8 19 6" xfId="49856"/>
    <cellStyle name="Normal 2 8 19 6 2" xfId="49857"/>
    <cellStyle name="Normal 2 8 19 6 3" xfId="49858"/>
    <cellStyle name="Normal 2 8 19 6 4" xfId="49859"/>
    <cellStyle name="Normal 2 8 19 6 5" xfId="49860"/>
    <cellStyle name="Normal 2 8 19 7" xfId="49861"/>
    <cellStyle name="Normal 2 8 19 7 2" xfId="49862"/>
    <cellStyle name="Normal 2 8 19 7 3" xfId="49863"/>
    <cellStyle name="Normal 2 8 19 7 4" xfId="49864"/>
    <cellStyle name="Normal 2 8 19 7 5" xfId="49865"/>
    <cellStyle name="Normal 2 8 19 8" xfId="49866"/>
    <cellStyle name="Normal 2 8 19 8 2" xfId="49867"/>
    <cellStyle name="Normal 2 8 19 8 3" xfId="49868"/>
    <cellStyle name="Normal 2 8 19 8 4" xfId="49869"/>
    <cellStyle name="Normal 2 8 19 8 5" xfId="49870"/>
    <cellStyle name="Normal 2 8 19 9" xfId="49871"/>
    <cellStyle name="Normal 2 8 2" xfId="49872"/>
    <cellStyle name="Normal 2 8 2 10" xfId="49873"/>
    <cellStyle name="Normal 2 8 2 11" xfId="49874"/>
    <cellStyle name="Normal 2 8 2 12" xfId="49875"/>
    <cellStyle name="Normal 2 8 2 13" xfId="49876"/>
    <cellStyle name="Normal 2 8 2 14" xfId="49877"/>
    <cellStyle name="Normal 2 8 2 2" xfId="49878"/>
    <cellStyle name="Normal 2 8 2 2 2" xfId="49879"/>
    <cellStyle name="Normal 2 8 2 2 3" xfId="49880"/>
    <cellStyle name="Normal 2 8 2 2 4" xfId="49881"/>
    <cellStyle name="Normal 2 8 2 2 5" xfId="49882"/>
    <cellStyle name="Normal 2 8 2 3" xfId="49883"/>
    <cellStyle name="Normal 2 8 2 3 2" xfId="49884"/>
    <cellStyle name="Normal 2 8 2 3 3" xfId="49885"/>
    <cellStyle name="Normal 2 8 2 3 4" xfId="49886"/>
    <cellStyle name="Normal 2 8 2 3 5" xfId="49887"/>
    <cellStyle name="Normal 2 8 2 4" xfId="49888"/>
    <cellStyle name="Normal 2 8 2 4 2" xfId="49889"/>
    <cellStyle name="Normal 2 8 2 4 3" xfId="49890"/>
    <cellStyle name="Normal 2 8 2 4 4" xfId="49891"/>
    <cellStyle name="Normal 2 8 2 4 5" xfId="49892"/>
    <cellStyle name="Normal 2 8 2 5" xfId="49893"/>
    <cellStyle name="Normal 2 8 2 5 2" xfId="49894"/>
    <cellStyle name="Normal 2 8 2 5 3" xfId="49895"/>
    <cellStyle name="Normal 2 8 2 5 4" xfId="49896"/>
    <cellStyle name="Normal 2 8 2 5 5" xfId="49897"/>
    <cellStyle name="Normal 2 8 2 6" xfId="49898"/>
    <cellStyle name="Normal 2 8 2 6 2" xfId="49899"/>
    <cellStyle name="Normal 2 8 2 6 3" xfId="49900"/>
    <cellStyle name="Normal 2 8 2 6 4" xfId="49901"/>
    <cellStyle name="Normal 2 8 2 6 5" xfId="49902"/>
    <cellStyle name="Normal 2 8 2 7" xfId="49903"/>
    <cellStyle name="Normal 2 8 2 7 2" xfId="49904"/>
    <cellStyle name="Normal 2 8 2 7 3" xfId="49905"/>
    <cellStyle name="Normal 2 8 2 7 4" xfId="49906"/>
    <cellStyle name="Normal 2 8 2 7 5" xfId="49907"/>
    <cellStyle name="Normal 2 8 2 8" xfId="49908"/>
    <cellStyle name="Normal 2 8 2 8 2" xfId="49909"/>
    <cellStyle name="Normal 2 8 2 8 3" xfId="49910"/>
    <cellStyle name="Normal 2 8 2 8 4" xfId="49911"/>
    <cellStyle name="Normal 2 8 2 8 5" xfId="49912"/>
    <cellStyle name="Normal 2 8 2 9" xfId="49913"/>
    <cellStyle name="Normal 2 8 20" xfId="49914"/>
    <cellStyle name="Normal 2 8 20 10" xfId="49915"/>
    <cellStyle name="Normal 2 8 20 11" xfId="49916"/>
    <cellStyle name="Normal 2 8 20 12" xfId="49917"/>
    <cellStyle name="Normal 2 8 20 13" xfId="49918"/>
    <cellStyle name="Normal 2 8 20 2" xfId="49919"/>
    <cellStyle name="Normal 2 8 20 2 2" xfId="49920"/>
    <cellStyle name="Normal 2 8 20 2 3" xfId="49921"/>
    <cellStyle name="Normal 2 8 20 2 4" xfId="49922"/>
    <cellStyle name="Normal 2 8 20 2 5" xfId="49923"/>
    <cellStyle name="Normal 2 8 20 3" xfId="49924"/>
    <cellStyle name="Normal 2 8 20 3 2" xfId="49925"/>
    <cellStyle name="Normal 2 8 20 3 3" xfId="49926"/>
    <cellStyle name="Normal 2 8 20 3 4" xfId="49927"/>
    <cellStyle name="Normal 2 8 20 3 5" xfId="49928"/>
    <cellStyle name="Normal 2 8 20 4" xfId="49929"/>
    <cellStyle name="Normal 2 8 20 4 2" xfId="49930"/>
    <cellStyle name="Normal 2 8 20 4 3" xfId="49931"/>
    <cellStyle name="Normal 2 8 20 4 4" xfId="49932"/>
    <cellStyle name="Normal 2 8 20 4 5" xfId="49933"/>
    <cellStyle name="Normal 2 8 20 5" xfId="49934"/>
    <cellStyle name="Normal 2 8 20 5 2" xfId="49935"/>
    <cellStyle name="Normal 2 8 20 5 3" xfId="49936"/>
    <cellStyle name="Normal 2 8 20 5 4" xfId="49937"/>
    <cellStyle name="Normal 2 8 20 5 5" xfId="49938"/>
    <cellStyle name="Normal 2 8 20 6" xfId="49939"/>
    <cellStyle name="Normal 2 8 20 6 2" xfId="49940"/>
    <cellStyle name="Normal 2 8 20 6 3" xfId="49941"/>
    <cellStyle name="Normal 2 8 20 6 4" xfId="49942"/>
    <cellStyle name="Normal 2 8 20 6 5" xfId="49943"/>
    <cellStyle name="Normal 2 8 20 7" xfId="49944"/>
    <cellStyle name="Normal 2 8 20 7 2" xfId="49945"/>
    <cellStyle name="Normal 2 8 20 7 3" xfId="49946"/>
    <cellStyle name="Normal 2 8 20 7 4" xfId="49947"/>
    <cellStyle name="Normal 2 8 20 7 5" xfId="49948"/>
    <cellStyle name="Normal 2 8 20 8" xfId="49949"/>
    <cellStyle name="Normal 2 8 20 8 2" xfId="49950"/>
    <cellStyle name="Normal 2 8 20 8 3" xfId="49951"/>
    <cellStyle name="Normal 2 8 20 8 4" xfId="49952"/>
    <cellStyle name="Normal 2 8 20 8 5" xfId="49953"/>
    <cellStyle name="Normal 2 8 20 9" xfId="49954"/>
    <cellStyle name="Normal 2 8 21" xfId="49955"/>
    <cellStyle name="Normal 2 8 21 10" xfId="49956"/>
    <cellStyle name="Normal 2 8 21 11" xfId="49957"/>
    <cellStyle name="Normal 2 8 21 12" xfId="49958"/>
    <cellStyle name="Normal 2 8 21 13" xfId="49959"/>
    <cellStyle name="Normal 2 8 21 2" xfId="49960"/>
    <cellStyle name="Normal 2 8 21 2 2" xfId="49961"/>
    <cellStyle name="Normal 2 8 21 2 3" xfId="49962"/>
    <cellStyle name="Normal 2 8 21 2 4" xfId="49963"/>
    <cellStyle name="Normal 2 8 21 2 5" xfId="49964"/>
    <cellStyle name="Normal 2 8 21 3" xfId="49965"/>
    <cellStyle name="Normal 2 8 21 3 2" xfId="49966"/>
    <cellStyle name="Normal 2 8 21 3 3" xfId="49967"/>
    <cellStyle name="Normal 2 8 21 3 4" xfId="49968"/>
    <cellStyle name="Normal 2 8 21 3 5" xfId="49969"/>
    <cellStyle name="Normal 2 8 21 4" xfId="49970"/>
    <cellStyle name="Normal 2 8 21 4 2" xfId="49971"/>
    <cellStyle name="Normal 2 8 21 4 3" xfId="49972"/>
    <cellStyle name="Normal 2 8 21 4 4" xfId="49973"/>
    <cellStyle name="Normal 2 8 21 4 5" xfId="49974"/>
    <cellStyle name="Normal 2 8 21 5" xfId="49975"/>
    <cellStyle name="Normal 2 8 21 5 2" xfId="49976"/>
    <cellStyle name="Normal 2 8 21 5 3" xfId="49977"/>
    <cellStyle name="Normal 2 8 21 5 4" xfId="49978"/>
    <cellStyle name="Normal 2 8 21 5 5" xfId="49979"/>
    <cellStyle name="Normal 2 8 21 6" xfId="49980"/>
    <cellStyle name="Normal 2 8 21 6 2" xfId="49981"/>
    <cellStyle name="Normal 2 8 21 6 3" xfId="49982"/>
    <cellStyle name="Normal 2 8 21 6 4" xfId="49983"/>
    <cellStyle name="Normal 2 8 21 6 5" xfId="49984"/>
    <cellStyle name="Normal 2 8 21 7" xfId="49985"/>
    <cellStyle name="Normal 2 8 21 7 2" xfId="49986"/>
    <cellStyle name="Normal 2 8 21 7 3" xfId="49987"/>
    <cellStyle name="Normal 2 8 21 7 4" xfId="49988"/>
    <cellStyle name="Normal 2 8 21 7 5" xfId="49989"/>
    <cellStyle name="Normal 2 8 21 8" xfId="49990"/>
    <cellStyle name="Normal 2 8 21 8 2" xfId="49991"/>
    <cellStyle name="Normal 2 8 21 8 3" xfId="49992"/>
    <cellStyle name="Normal 2 8 21 8 4" xfId="49993"/>
    <cellStyle name="Normal 2 8 21 8 5" xfId="49994"/>
    <cellStyle name="Normal 2 8 21 9" xfId="49995"/>
    <cellStyle name="Normal 2 8 22" xfId="49996"/>
    <cellStyle name="Normal 2 8 22 10" xfId="49997"/>
    <cellStyle name="Normal 2 8 22 11" xfId="49998"/>
    <cellStyle name="Normal 2 8 22 12" xfId="49999"/>
    <cellStyle name="Normal 2 8 22 13" xfId="50000"/>
    <cellStyle name="Normal 2 8 22 2" xfId="50001"/>
    <cellStyle name="Normal 2 8 22 2 2" xfId="50002"/>
    <cellStyle name="Normal 2 8 22 2 3" xfId="50003"/>
    <cellStyle name="Normal 2 8 22 2 4" xfId="50004"/>
    <cellStyle name="Normal 2 8 22 2 5" xfId="50005"/>
    <cellStyle name="Normal 2 8 22 3" xfId="50006"/>
    <cellStyle name="Normal 2 8 22 3 2" xfId="50007"/>
    <cellStyle name="Normal 2 8 22 3 3" xfId="50008"/>
    <cellStyle name="Normal 2 8 22 3 4" xfId="50009"/>
    <cellStyle name="Normal 2 8 22 3 5" xfId="50010"/>
    <cellStyle name="Normal 2 8 22 4" xfId="50011"/>
    <cellStyle name="Normal 2 8 22 4 2" xfId="50012"/>
    <cellStyle name="Normal 2 8 22 4 3" xfId="50013"/>
    <cellStyle name="Normal 2 8 22 4 4" xfId="50014"/>
    <cellStyle name="Normal 2 8 22 4 5" xfId="50015"/>
    <cellStyle name="Normal 2 8 22 5" xfId="50016"/>
    <cellStyle name="Normal 2 8 22 5 2" xfId="50017"/>
    <cellStyle name="Normal 2 8 22 5 3" xfId="50018"/>
    <cellStyle name="Normal 2 8 22 5 4" xfId="50019"/>
    <cellStyle name="Normal 2 8 22 5 5" xfId="50020"/>
    <cellStyle name="Normal 2 8 22 6" xfId="50021"/>
    <cellStyle name="Normal 2 8 22 6 2" xfId="50022"/>
    <cellStyle name="Normal 2 8 22 6 3" xfId="50023"/>
    <cellStyle name="Normal 2 8 22 6 4" xfId="50024"/>
    <cellStyle name="Normal 2 8 22 6 5" xfId="50025"/>
    <cellStyle name="Normal 2 8 22 7" xfId="50026"/>
    <cellStyle name="Normal 2 8 22 7 2" xfId="50027"/>
    <cellStyle name="Normal 2 8 22 7 3" xfId="50028"/>
    <cellStyle name="Normal 2 8 22 7 4" xfId="50029"/>
    <cellStyle name="Normal 2 8 22 7 5" xfId="50030"/>
    <cellStyle name="Normal 2 8 22 8" xfId="50031"/>
    <cellStyle name="Normal 2 8 22 8 2" xfId="50032"/>
    <cellStyle name="Normal 2 8 22 8 3" xfId="50033"/>
    <cellStyle name="Normal 2 8 22 8 4" xfId="50034"/>
    <cellStyle name="Normal 2 8 22 8 5" xfId="50035"/>
    <cellStyle name="Normal 2 8 22 9" xfId="50036"/>
    <cellStyle name="Normal 2 8 23" xfId="50037"/>
    <cellStyle name="Normal 2 8 23 10" xfId="50038"/>
    <cellStyle name="Normal 2 8 23 11" xfId="50039"/>
    <cellStyle name="Normal 2 8 23 12" xfId="50040"/>
    <cellStyle name="Normal 2 8 23 13" xfId="50041"/>
    <cellStyle name="Normal 2 8 23 2" xfId="50042"/>
    <cellStyle name="Normal 2 8 23 2 2" xfId="50043"/>
    <cellStyle name="Normal 2 8 23 2 3" xfId="50044"/>
    <cellStyle name="Normal 2 8 23 2 4" xfId="50045"/>
    <cellStyle name="Normal 2 8 23 2 5" xfId="50046"/>
    <cellStyle name="Normal 2 8 23 3" xfId="50047"/>
    <cellStyle name="Normal 2 8 23 3 2" xfId="50048"/>
    <cellStyle name="Normal 2 8 23 3 3" xfId="50049"/>
    <cellStyle name="Normal 2 8 23 3 4" xfId="50050"/>
    <cellStyle name="Normal 2 8 23 3 5" xfId="50051"/>
    <cellStyle name="Normal 2 8 23 4" xfId="50052"/>
    <cellStyle name="Normal 2 8 23 4 2" xfId="50053"/>
    <cellStyle name="Normal 2 8 23 4 3" xfId="50054"/>
    <cellStyle name="Normal 2 8 23 4 4" xfId="50055"/>
    <cellStyle name="Normal 2 8 23 4 5" xfId="50056"/>
    <cellStyle name="Normal 2 8 23 5" xfId="50057"/>
    <cellStyle name="Normal 2 8 23 5 2" xfId="50058"/>
    <cellStyle name="Normal 2 8 23 5 3" xfId="50059"/>
    <cellStyle name="Normal 2 8 23 5 4" xfId="50060"/>
    <cellStyle name="Normal 2 8 23 5 5" xfId="50061"/>
    <cellStyle name="Normal 2 8 23 6" xfId="50062"/>
    <cellStyle name="Normal 2 8 23 6 2" xfId="50063"/>
    <cellStyle name="Normal 2 8 23 6 3" xfId="50064"/>
    <cellStyle name="Normal 2 8 23 6 4" xfId="50065"/>
    <cellStyle name="Normal 2 8 23 6 5" xfId="50066"/>
    <cellStyle name="Normal 2 8 23 7" xfId="50067"/>
    <cellStyle name="Normal 2 8 23 7 2" xfId="50068"/>
    <cellStyle name="Normal 2 8 23 7 3" xfId="50069"/>
    <cellStyle name="Normal 2 8 23 7 4" xfId="50070"/>
    <cellStyle name="Normal 2 8 23 7 5" xfId="50071"/>
    <cellStyle name="Normal 2 8 23 8" xfId="50072"/>
    <cellStyle name="Normal 2 8 23 8 2" xfId="50073"/>
    <cellStyle name="Normal 2 8 23 8 3" xfId="50074"/>
    <cellStyle name="Normal 2 8 23 8 4" xfId="50075"/>
    <cellStyle name="Normal 2 8 23 8 5" xfId="50076"/>
    <cellStyle name="Normal 2 8 23 9" xfId="50077"/>
    <cellStyle name="Normal 2 8 24" xfId="50078"/>
    <cellStyle name="Normal 2 8 24 10" xfId="50079"/>
    <cellStyle name="Normal 2 8 24 11" xfId="50080"/>
    <cellStyle name="Normal 2 8 24 12" xfId="50081"/>
    <cellStyle name="Normal 2 8 24 13" xfId="50082"/>
    <cellStyle name="Normal 2 8 24 2" xfId="50083"/>
    <cellStyle name="Normal 2 8 24 2 2" xfId="50084"/>
    <cellStyle name="Normal 2 8 24 2 3" xfId="50085"/>
    <cellStyle name="Normal 2 8 24 2 4" xfId="50086"/>
    <cellStyle name="Normal 2 8 24 2 5" xfId="50087"/>
    <cellStyle name="Normal 2 8 24 3" xfId="50088"/>
    <cellStyle name="Normal 2 8 24 3 2" xfId="50089"/>
    <cellStyle name="Normal 2 8 24 3 3" xfId="50090"/>
    <cellStyle name="Normal 2 8 24 3 4" xfId="50091"/>
    <cellStyle name="Normal 2 8 24 3 5" xfId="50092"/>
    <cellStyle name="Normal 2 8 24 4" xfId="50093"/>
    <cellStyle name="Normal 2 8 24 4 2" xfId="50094"/>
    <cellStyle name="Normal 2 8 24 4 3" xfId="50095"/>
    <cellStyle name="Normal 2 8 24 4 4" xfId="50096"/>
    <cellStyle name="Normal 2 8 24 4 5" xfId="50097"/>
    <cellStyle name="Normal 2 8 24 5" xfId="50098"/>
    <cellStyle name="Normal 2 8 24 5 2" xfId="50099"/>
    <cellStyle name="Normal 2 8 24 5 3" xfId="50100"/>
    <cellStyle name="Normal 2 8 24 5 4" xfId="50101"/>
    <cellStyle name="Normal 2 8 24 5 5" xfId="50102"/>
    <cellStyle name="Normal 2 8 24 6" xfId="50103"/>
    <cellStyle name="Normal 2 8 24 6 2" xfId="50104"/>
    <cellStyle name="Normal 2 8 24 6 3" xfId="50105"/>
    <cellStyle name="Normal 2 8 24 6 4" xfId="50106"/>
    <cellStyle name="Normal 2 8 24 6 5" xfId="50107"/>
    <cellStyle name="Normal 2 8 24 7" xfId="50108"/>
    <cellStyle name="Normal 2 8 24 7 2" xfId="50109"/>
    <cellStyle name="Normal 2 8 24 7 3" xfId="50110"/>
    <cellStyle name="Normal 2 8 24 7 4" xfId="50111"/>
    <cellStyle name="Normal 2 8 24 7 5" xfId="50112"/>
    <cellStyle name="Normal 2 8 24 8" xfId="50113"/>
    <cellStyle name="Normal 2 8 24 8 2" xfId="50114"/>
    <cellStyle name="Normal 2 8 24 8 3" xfId="50115"/>
    <cellStyle name="Normal 2 8 24 8 4" xfId="50116"/>
    <cellStyle name="Normal 2 8 24 8 5" xfId="50117"/>
    <cellStyle name="Normal 2 8 24 9" xfId="50118"/>
    <cellStyle name="Normal 2 8 25" xfId="50119"/>
    <cellStyle name="Normal 2 8 25 10" xfId="50120"/>
    <cellStyle name="Normal 2 8 25 11" xfId="50121"/>
    <cellStyle name="Normal 2 8 25 12" xfId="50122"/>
    <cellStyle name="Normal 2 8 25 13" xfId="50123"/>
    <cellStyle name="Normal 2 8 25 2" xfId="50124"/>
    <cellStyle name="Normal 2 8 25 2 2" xfId="50125"/>
    <cellStyle name="Normal 2 8 25 2 3" xfId="50126"/>
    <cellStyle name="Normal 2 8 25 2 4" xfId="50127"/>
    <cellStyle name="Normal 2 8 25 2 5" xfId="50128"/>
    <cellStyle name="Normal 2 8 25 3" xfId="50129"/>
    <cellStyle name="Normal 2 8 25 3 2" xfId="50130"/>
    <cellStyle name="Normal 2 8 25 3 3" xfId="50131"/>
    <cellStyle name="Normal 2 8 25 3 4" xfId="50132"/>
    <cellStyle name="Normal 2 8 25 3 5" xfId="50133"/>
    <cellStyle name="Normal 2 8 25 4" xfId="50134"/>
    <cellStyle name="Normal 2 8 25 4 2" xfId="50135"/>
    <cellStyle name="Normal 2 8 25 4 3" xfId="50136"/>
    <cellStyle name="Normal 2 8 25 4 4" xfId="50137"/>
    <cellStyle name="Normal 2 8 25 4 5" xfId="50138"/>
    <cellStyle name="Normal 2 8 25 5" xfId="50139"/>
    <cellStyle name="Normal 2 8 25 5 2" xfId="50140"/>
    <cellStyle name="Normal 2 8 25 5 3" xfId="50141"/>
    <cellStyle name="Normal 2 8 25 5 4" xfId="50142"/>
    <cellStyle name="Normal 2 8 25 5 5" xfId="50143"/>
    <cellStyle name="Normal 2 8 25 6" xfId="50144"/>
    <cellStyle name="Normal 2 8 25 6 2" xfId="50145"/>
    <cellStyle name="Normal 2 8 25 6 3" xfId="50146"/>
    <cellStyle name="Normal 2 8 25 6 4" xfId="50147"/>
    <cellStyle name="Normal 2 8 25 6 5" xfId="50148"/>
    <cellStyle name="Normal 2 8 25 7" xfId="50149"/>
    <cellStyle name="Normal 2 8 25 7 2" xfId="50150"/>
    <cellStyle name="Normal 2 8 25 7 3" xfId="50151"/>
    <cellStyle name="Normal 2 8 25 7 4" xfId="50152"/>
    <cellStyle name="Normal 2 8 25 7 5" xfId="50153"/>
    <cellStyle name="Normal 2 8 25 8" xfId="50154"/>
    <cellStyle name="Normal 2 8 25 8 2" xfId="50155"/>
    <cellStyle name="Normal 2 8 25 8 3" xfId="50156"/>
    <cellStyle name="Normal 2 8 25 8 4" xfId="50157"/>
    <cellStyle name="Normal 2 8 25 8 5" xfId="50158"/>
    <cellStyle name="Normal 2 8 25 9" xfId="50159"/>
    <cellStyle name="Normal 2 8 26" xfId="50160"/>
    <cellStyle name="Normal 2 8 26 10" xfId="50161"/>
    <cellStyle name="Normal 2 8 26 11" xfId="50162"/>
    <cellStyle name="Normal 2 8 26 12" xfId="50163"/>
    <cellStyle name="Normal 2 8 26 13" xfId="50164"/>
    <cellStyle name="Normal 2 8 26 2" xfId="50165"/>
    <cellStyle name="Normal 2 8 26 2 2" xfId="50166"/>
    <cellStyle name="Normal 2 8 26 2 3" xfId="50167"/>
    <cellStyle name="Normal 2 8 26 2 4" xfId="50168"/>
    <cellStyle name="Normal 2 8 26 2 5" xfId="50169"/>
    <cellStyle name="Normal 2 8 26 3" xfId="50170"/>
    <cellStyle name="Normal 2 8 26 3 2" xfId="50171"/>
    <cellStyle name="Normal 2 8 26 3 3" xfId="50172"/>
    <cellStyle name="Normal 2 8 26 3 4" xfId="50173"/>
    <cellStyle name="Normal 2 8 26 3 5" xfId="50174"/>
    <cellStyle name="Normal 2 8 26 4" xfId="50175"/>
    <cellStyle name="Normal 2 8 26 4 2" xfId="50176"/>
    <cellStyle name="Normal 2 8 26 4 3" xfId="50177"/>
    <cellStyle name="Normal 2 8 26 4 4" xfId="50178"/>
    <cellStyle name="Normal 2 8 26 4 5" xfId="50179"/>
    <cellStyle name="Normal 2 8 26 5" xfId="50180"/>
    <cellStyle name="Normal 2 8 26 5 2" xfId="50181"/>
    <cellStyle name="Normal 2 8 26 5 3" xfId="50182"/>
    <cellStyle name="Normal 2 8 26 5 4" xfId="50183"/>
    <cellStyle name="Normal 2 8 26 5 5" xfId="50184"/>
    <cellStyle name="Normal 2 8 26 6" xfId="50185"/>
    <cellStyle name="Normal 2 8 26 6 2" xfId="50186"/>
    <cellStyle name="Normal 2 8 26 6 3" xfId="50187"/>
    <cellStyle name="Normal 2 8 26 6 4" xfId="50188"/>
    <cellStyle name="Normal 2 8 26 6 5" xfId="50189"/>
    <cellStyle name="Normal 2 8 26 7" xfId="50190"/>
    <cellStyle name="Normal 2 8 26 7 2" xfId="50191"/>
    <cellStyle name="Normal 2 8 26 7 3" xfId="50192"/>
    <cellStyle name="Normal 2 8 26 7 4" xfId="50193"/>
    <cellStyle name="Normal 2 8 26 7 5" xfId="50194"/>
    <cellStyle name="Normal 2 8 26 8" xfId="50195"/>
    <cellStyle name="Normal 2 8 26 8 2" xfId="50196"/>
    <cellStyle name="Normal 2 8 26 8 3" xfId="50197"/>
    <cellStyle name="Normal 2 8 26 8 4" xfId="50198"/>
    <cellStyle name="Normal 2 8 26 8 5" xfId="50199"/>
    <cellStyle name="Normal 2 8 26 9" xfId="50200"/>
    <cellStyle name="Normal 2 8 27" xfId="50201"/>
    <cellStyle name="Normal 2 8 27 10" xfId="50202"/>
    <cellStyle name="Normal 2 8 27 11" xfId="50203"/>
    <cellStyle name="Normal 2 8 27 12" xfId="50204"/>
    <cellStyle name="Normal 2 8 27 13" xfId="50205"/>
    <cellStyle name="Normal 2 8 27 2" xfId="50206"/>
    <cellStyle name="Normal 2 8 27 2 2" xfId="50207"/>
    <cellStyle name="Normal 2 8 27 2 3" xfId="50208"/>
    <cellStyle name="Normal 2 8 27 2 4" xfId="50209"/>
    <cellStyle name="Normal 2 8 27 2 5" xfId="50210"/>
    <cellStyle name="Normal 2 8 27 3" xfId="50211"/>
    <cellStyle name="Normal 2 8 27 3 2" xfId="50212"/>
    <cellStyle name="Normal 2 8 27 3 3" xfId="50213"/>
    <cellStyle name="Normal 2 8 27 3 4" xfId="50214"/>
    <cellStyle name="Normal 2 8 27 3 5" xfId="50215"/>
    <cellStyle name="Normal 2 8 27 4" xfId="50216"/>
    <cellStyle name="Normal 2 8 27 4 2" xfId="50217"/>
    <cellStyle name="Normal 2 8 27 4 3" xfId="50218"/>
    <cellStyle name="Normal 2 8 27 4 4" xfId="50219"/>
    <cellStyle name="Normal 2 8 27 4 5" xfId="50220"/>
    <cellStyle name="Normal 2 8 27 5" xfId="50221"/>
    <cellStyle name="Normal 2 8 27 5 2" xfId="50222"/>
    <cellStyle name="Normal 2 8 27 5 3" xfId="50223"/>
    <cellStyle name="Normal 2 8 27 5 4" xfId="50224"/>
    <cellStyle name="Normal 2 8 27 5 5" xfId="50225"/>
    <cellStyle name="Normal 2 8 27 6" xfId="50226"/>
    <cellStyle name="Normal 2 8 27 6 2" xfId="50227"/>
    <cellStyle name="Normal 2 8 27 6 3" xfId="50228"/>
    <cellStyle name="Normal 2 8 27 6 4" xfId="50229"/>
    <cellStyle name="Normal 2 8 27 6 5" xfId="50230"/>
    <cellStyle name="Normal 2 8 27 7" xfId="50231"/>
    <cellStyle name="Normal 2 8 27 7 2" xfId="50232"/>
    <cellStyle name="Normal 2 8 27 7 3" xfId="50233"/>
    <cellStyle name="Normal 2 8 27 7 4" xfId="50234"/>
    <cellStyle name="Normal 2 8 27 7 5" xfId="50235"/>
    <cellStyle name="Normal 2 8 27 8" xfId="50236"/>
    <cellStyle name="Normal 2 8 27 8 2" xfId="50237"/>
    <cellStyle name="Normal 2 8 27 8 3" xfId="50238"/>
    <cellStyle name="Normal 2 8 27 8 4" xfId="50239"/>
    <cellStyle name="Normal 2 8 27 8 5" xfId="50240"/>
    <cellStyle name="Normal 2 8 27 9" xfId="50241"/>
    <cellStyle name="Normal 2 8 28" xfId="50242"/>
    <cellStyle name="Normal 2 8 28 10" xfId="50243"/>
    <cellStyle name="Normal 2 8 28 11" xfId="50244"/>
    <cellStyle name="Normal 2 8 28 12" xfId="50245"/>
    <cellStyle name="Normal 2 8 28 13" xfId="50246"/>
    <cellStyle name="Normal 2 8 28 2" xfId="50247"/>
    <cellStyle name="Normal 2 8 28 2 2" xfId="50248"/>
    <cellStyle name="Normal 2 8 28 2 3" xfId="50249"/>
    <cellStyle name="Normal 2 8 28 2 4" xfId="50250"/>
    <cellStyle name="Normal 2 8 28 2 5" xfId="50251"/>
    <cellStyle name="Normal 2 8 28 3" xfId="50252"/>
    <cellStyle name="Normal 2 8 28 3 2" xfId="50253"/>
    <cellStyle name="Normal 2 8 28 3 3" xfId="50254"/>
    <cellStyle name="Normal 2 8 28 3 4" xfId="50255"/>
    <cellStyle name="Normal 2 8 28 3 5" xfId="50256"/>
    <cellStyle name="Normal 2 8 28 4" xfId="50257"/>
    <cellStyle name="Normal 2 8 28 4 2" xfId="50258"/>
    <cellStyle name="Normal 2 8 28 4 3" xfId="50259"/>
    <cellStyle name="Normal 2 8 28 4 4" xfId="50260"/>
    <cellStyle name="Normal 2 8 28 4 5" xfId="50261"/>
    <cellStyle name="Normal 2 8 28 5" xfId="50262"/>
    <cellStyle name="Normal 2 8 28 5 2" xfId="50263"/>
    <cellStyle name="Normal 2 8 28 5 3" xfId="50264"/>
    <cellStyle name="Normal 2 8 28 5 4" xfId="50265"/>
    <cellStyle name="Normal 2 8 28 5 5" xfId="50266"/>
    <cellStyle name="Normal 2 8 28 6" xfId="50267"/>
    <cellStyle name="Normal 2 8 28 6 2" xfId="50268"/>
    <cellStyle name="Normal 2 8 28 6 3" xfId="50269"/>
    <cellStyle name="Normal 2 8 28 6 4" xfId="50270"/>
    <cellStyle name="Normal 2 8 28 6 5" xfId="50271"/>
    <cellStyle name="Normal 2 8 28 7" xfId="50272"/>
    <cellStyle name="Normal 2 8 28 7 2" xfId="50273"/>
    <cellStyle name="Normal 2 8 28 7 3" xfId="50274"/>
    <cellStyle name="Normal 2 8 28 7 4" xfId="50275"/>
    <cellStyle name="Normal 2 8 28 7 5" xfId="50276"/>
    <cellStyle name="Normal 2 8 28 8" xfId="50277"/>
    <cellStyle name="Normal 2 8 28 8 2" xfId="50278"/>
    <cellStyle name="Normal 2 8 28 8 3" xfId="50279"/>
    <cellStyle name="Normal 2 8 28 8 4" xfId="50280"/>
    <cellStyle name="Normal 2 8 28 8 5" xfId="50281"/>
    <cellStyle name="Normal 2 8 28 9" xfId="50282"/>
    <cellStyle name="Normal 2 8 29" xfId="50283"/>
    <cellStyle name="Normal 2 8 29 10" xfId="50284"/>
    <cellStyle name="Normal 2 8 29 11" xfId="50285"/>
    <cellStyle name="Normal 2 8 29 12" xfId="50286"/>
    <cellStyle name="Normal 2 8 29 13" xfId="50287"/>
    <cellStyle name="Normal 2 8 29 2" xfId="50288"/>
    <cellStyle name="Normal 2 8 29 2 2" xfId="50289"/>
    <cellStyle name="Normal 2 8 29 2 3" xfId="50290"/>
    <cellStyle name="Normal 2 8 29 2 4" xfId="50291"/>
    <cellStyle name="Normal 2 8 29 2 5" xfId="50292"/>
    <cellStyle name="Normal 2 8 29 3" xfId="50293"/>
    <cellStyle name="Normal 2 8 29 3 2" xfId="50294"/>
    <cellStyle name="Normal 2 8 29 3 3" xfId="50295"/>
    <cellStyle name="Normal 2 8 29 3 4" xfId="50296"/>
    <cellStyle name="Normal 2 8 29 3 5" xfId="50297"/>
    <cellStyle name="Normal 2 8 29 4" xfId="50298"/>
    <cellStyle name="Normal 2 8 29 4 2" xfId="50299"/>
    <cellStyle name="Normal 2 8 29 4 3" xfId="50300"/>
    <cellStyle name="Normal 2 8 29 4 4" xfId="50301"/>
    <cellStyle name="Normal 2 8 29 4 5" xfId="50302"/>
    <cellStyle name="Normal 2 8 29 5" xfId="50303"/>
    <cellStyle name="Normal 2 8 29 5 2" xfId="50304"/>
    <cellStyle name="Normal 2 8 29 5 3" xfId="50305"/>
    <cellStyle name="Normal 2 8 29 5 4" xfId="50306"/>
    <cellStyle name="Normal 2 8 29 5 5" xfId="50307"/>
    <cellStyle name="Normal 2 8 29 6" xfId="50308"/>
    <cellStyle name="Normal 2 8 29 6 2" xfId="50309"/>
    <cellStyle name="Normal 2 8 29 6 3" xfId="50310"/>
    <cellStyle name="Normal 2 8 29 6 4" xfId="50311"/>
    <cellStyle name="Normal 2 8 29 6 5" xfId="50312"/>
    <cellStyle name="Normal 2 8 29 7" xfId="50313"/>
    <cellStyle name="Normal 2 8 29 7 2" xfId="50314"/>
    <cellStyle name="Normal 2 8 29 7 3" xfId="50315"/>
    <cellStyle name="Normal 2 8 29 7 4" xfId="50316"/>
    <cellStyle name="Normal 2 8 29 7 5" xfId="50317"/>
    <cellStyle name="Normal 2 8 29 8" xfId="50318"/>
    <cellStyle name="Normal 2 8 29 8 2" xfId="50319"/>
    <cellStyle name="Normal 2 8 29 8 3" xfId="50320"/>
    <cellStyle name="Normal 2 8 29 8 4" xfId="50321"/>
    <cellStyle name="Normal 2 8 29 8 5" xfId="50322"/>
    <cellStyle name="Normal 2 8 29 9" xfId="50323"/>
    <cellStyle name="Normal 2 8 3" xfId="50324"/>
    <cellStyle name="Normal 2 8 3 10" xfId="50325"/>
    <cellStyle name="Normal 2 8 3 11" xfId="50326"/>
    <cellStyle name="Normal 2 8 3 12" xfId="50327"/>
    <cellStyle name="Normal 2 8 3 13" xfId="50328"/>
    <cellStyle name="Normal 2 8 3 14" xfId="50329"/>
    <cellStyle name="Normal 2 8 3 2" xfId="50330"/>
    <cellStyle name="Normal 2 8 3 2 2" xfId="50331"/>
    <cellStyle name="Normal 2 8 3 2 3" xfId="50332"/>
    <cellStyle name="Normal 2 8 3 2 4" xfId="50333"/>
    <cellStyle name="Normal 2 8 3 2 5" xfId="50334"/>
    <cellStyle name="Normal 2 8 3 3" xfId="50335"/>
    <cellStyle name="Normal 2 8 3 3 2" xfId="50336"/>
    <cellStyle name="Normal 2 8 3 3 3" xfId="50337"/>
    <cellStyle name="Normal 2 8 3 3 4" xfId="50338"/>
    <cellStyle name="Normal 2 8 3 3 5" xfId="50339"/>
    <cellStyle name="Normal 2 8 3 4" xfId="50340"/>
    <cellStyle name="Normal 2 8 3 4 2" xfId="50341"/>
    <cellStyle name="Normal 2 8 3 4 3" xfId="50342"/>
    <cellStyle name="Normal 2 8 3 4 4" xfId="50343"/>
    <cellStyle name="Normal 2 8 3 4 5" xfId="50344"/>
    <cellStyle name="Normal 2 8 3 5" xfId="50345"/>
    <cellStyle name="Normal 2 8 3 5 2" xfId="50346"/>
    <cellStyle name="Normal 2 8 3 5 3" xfId="50347"/>
    <cellStyle name="Normal 2 8 3 5 4" xfId="50348"/>
    <cellStyle name="Normal 2 8 3 5 5" xfId="50349"/>
    <cellStyle name="Normal 2 8 3 6" xfId="50350"/>
    <cellStyle name="Normal 2 8 3 6 2" xfId="50351"/>
    <cellStyle name="Normal 2 8 3 6 3" xfId="50352"/>
    <cellStyle name="Normal 2 8 3 6 4" xfId="50353"/>
    <cellStyle name="Normal 2 8 3 6 5" xfId="50354"/>
    <cellStyle name="Normal 2 8 3 7" xfId="50355"/>
    <cellStyle name="Normal 2 8 3 7 2" xfId="50356"/>
    <cellStyle name="Normal 2 8 3 7 3" xfId="50357"/>
    <cellStyle name="Normal 2 8 3 7 4" xfId="50358"/>
    <cellStyle name="Normal 2 8 3 7 5" xfId="50359"/>
    <cellStyle name="Normal 2 8 3 8" xfId="50360"/>
    <cellStyle name="Normal 2 8 3 8 2" xfId="50361"/>
    <cellStyle name="Normal 2 8 3 8 3" xfId="50362"/>
    <cellStyle name="Normal 2 8 3 8 4" xfId="50363"/>
    <cellStyle name="Normal 2 8 3 8 5" xfId="50364"/>
    <cellStyle name="Normal 2 8 3 9" xfId="50365"/>
    <cellStyle name="Normal 2 8 30" xfId="50366"/>
    <cellStyle name="Normal 2 8 30 10" xfId="50367"/>
    <cellStyle name="Normal 2 8 30 11" xfId="50368"/>
    <cellStyle name="Normal 2 8 30 12" xfId="50369"/>
    <cellStyle name="Normal 2 8 30 13" xfId="50370"/>
    <cellStyle name="Normal 2 8 30 2" xfId="50371"/>
    <cellStyle name="Normal 2 8 30 2 2" xfId="50372"/>
    <cellStyle name="Normal 2 8 30 2 3" xfId="50373"/>
    <cellStyle name="Normal 2 8 30 2 4" xfId="50374"/>
    <cellStyle name="Normal 2 8 30 2 5" xfId="50375"/>
    <cellStyle name="Normal 2 8 30 3" xfId="50376"/>
    <cellStyle name="Normal 2 8 30 3 2" xfId="50377"/>
    <cellStyle name="Normal 2 8 30 3 3" xfId="50378"/>
    <cellStyle name="Normal 2 8 30 3 4" xfId="50379"/>
    <cellStyle name="Normal 2 8 30 3 5" xfId="50380"/>
    <cellStyle name="Normal 2 8 30 4" xfId="50381"/>
    <cellStyle name="Normal 2 8 30 4 2" xfId="50382"/>
    <cellStyle name="Normal 2 8 30 4 3" xfId="50383"/>
    <cellStyle name="Normal 2 8 30 4 4" xfId="50384"/>
    <cellStyle name="Normal 2 8 30 4 5" xfId="50385"/>
    <cellStyle name="Normal 2 8 30 5" xfId="50386"/>
    <cellStyle name="Normal 2 8 30 5 2" xfId="50387"/>
    <cellStyle name="Normal 2 8 30 5 3" xfId="50388"/>
    <cellStyle name="Normal 2 8 30 5 4" xfId="50389"/>
    <cellStyle name="Normal 2 8 30 5 5" xfId="50390"/>
    <cellStyle name="Normal 2 8 30 6" xfId="50391"/>
    <cellStyle name="Normal 2 8 30 6 2" xfId="50392"/>
    <cellStyle name="Normal 2 8 30 6 3" xfId="50393"/>
    <cellStyle name="Normal 2 8 30 6 4" xfId="50394"/>
    <cellStyle name="Normal 2 8 30 6 5" xfId="50395"/>
    <cellStyle name="Normal 2 8 30 7" xfId="50396"/>
    <cellStyle name="Normal 2 8 30 7 2" xfId="50397"/>
    <cellStyle name="Normal 2 8 30 7 3" xfId="50398"/>
    <cellStyle name="Normal 2 8 30 7 4" xfId="50399"/>
    <cellStyle name="Normal 2 8 30 7 5" xfId="50400"/>
    <cellStyle name="Normal 2 8 30 8" xfId="50401"/>
    <cellStyle name="Normal 2 8 30 8 2" xfId="50402"/>
    <cellStyle name="Normal 2 8 30 8 3" xfId="50403"/>
    <cellStyle name="Normal 2 8 30 8 4" xfId="50404"/>
    <cellStyle name="Normal 2 8 30 8 5" xfId="50405"/>
    <cellStyle name="Normal 2 8 30 9" xfId="50406"/>
    <cellStyle name="Normal 2 8 31" xfId="50407"/>
    <cellStyle name="Normal 2 8 31 2" xfId="50408"/>
    <cellStyle name="Normal 2 8 31 3" xfId="50409"/>
    <cellStyle name="Normal 2 8 31 4" xfId="50410"/>
    <cellStyle name="Normal 2 8 31 5" xfId="50411"/>
    <cellStyle name="Normal 2 8 32" xfId="50412"/>
    <cellStyle name="Normal 2 8 32 2" xfId="50413"/>
    <cellStyle name="Normal 2 8 32 3" xfId="50414"/>
    <cellStyle name="Normal 2 8 32 4" xfId="50415"/>
    <cellStyle name="Normal 2 8 32 5" xfId="50416"/>
    <cellStyle name="Normal 2 8 33" xfId="50417"/>
    <cellStyle name="Normal 2 8 33 2" xfId="50418"/>
    <cellStyle name="Normal 2 8 33 3" xfId="50419"/>
    <cellStyle name="Normal 2 8 33 4" xfId="50420"/>
    <cellStyle name="Normal 2 8 33 5" xfId="50421"/>
    <cellStyle name="Normal 2 8 34" xfId="50422"/>
    <cellStyle name="Normal 2 8 34 2" xfId="50423"/>
    <cellStyle name="Normal 2 8 34 3" xfId="50424"/>
    <cellStyle name="Normal 2 8 34 4" xfId="50425"/>
    <cellStyle name="Normal 2 8 34 5" xfId="50426"/>
    <cellStyle name="Normal 2 8 35" xfId="50427"/>
    <cellStyle name="Normal 2 8 35 2" xfId="50428"/>
    <cellStyle name="Normal 2 8 35 3" xfId="50429"/>
    <cellStyle name="Normal 2 8 35 4" xfId="50430"/>
    <cellStyle name="Normal 2 8 35 5" xfId="50431"/>
    <cellStyle name="Normal 2 8 36" xfId="50432"/>
    <cellStyle name="Normal 2 8 36 2" xfId="50433"/>
    <cellStyle name="Normal 2 8 36 3" xfId="50434"/>
    <cellStyle name="Normal 2 8 36 4" xfId="50435"/>
    <cellStyle name="Normal 2 8 36 5" xfId="50436"/>
    <cellStyle name="Normal 2 8 37" xfId="50437"/>
    <cellStyle name="Normal 2 8 37 2" xfId="50438"/>
    <cellStyle name="Normal 2 8 37 3" xfId="50439"/>
    <cellStyle name="Normal 2 8 37 4" xfId="50440"/>
    <cellStyle name="Normal 2 8 37 5" xfId="50441"/>
    <cellStyle name="Normal 2 8 38" xfId="50442"/>
    <cellStyle name="Normal 2 8 39" xfId="50443"/>
    <cellStyle name="Normal 2 8 4" xfId="50444"/>
    <cellStyle name="Normal 2 8 4 10" xfId="50445"/>
    <cellStyle name="Normal 2 8 4 11" xfId="50446"/>
    <cellStyle name="Normal 2 8 4 12" xfId="50447"/>
    <cellStyle name="Normal 2 8 4 13" xfId="50448"/>
    <cellStyle name="Normal 2 8 4 14" xfId="50449"/>
    <cellStyle name="Normal 2 8 4 2" xfId="50450"/>
    <cellStyle name="Normal 2 8 4 2 2" xfId="50451"/>
    <cellStyle name="Normal 2 8 4 2 3" xfId="50452"/>
    <cellStyle name="Normal 2 8 4 2 4" xfId="50453"/>
    <cellStyle name="Normal 2 8 4 2 5" xfId="50454"/>
    <cellStyle name="Normal 2 8 4 3" xfId="50455"/>
    <cellStyle name="Normal 2 8 4 3 2" xfId="50456"/>
    <cellStyle name="Normal 2 8 4 3 3" xfId="50457"/>
    <cellStyle name="Normal 2 8 4 3 4" xfId="50458"/>
    <cellStyle name="Normal 2 8 4 3 5" xfId="50459"/>
    <cellStyle name="Normal 2 8 4 4" xfId="50460"/>
    <cellStyle name="Normal 2 8 4 4 2" xfId="50461"/>
    <cellStyle name="Normal 2 8 4 4 3" xfId="50462"/>
    <cellStyle name="Normal 2 8 4 4 4" xfId="50463"/>
    <cellStyle name="Normal 2 8 4 4 5" xfId="50464"/>
    <cellStyle name="Normal 2 8 4 5" xfId="50465"/>
    <cellStyle name="Normal 2 8 4 5 2" xfId="50466"/>
    <cellStyle name="Normal 2 8 4 5 3" xfId="50467"/>
    <cellStyle name="Normal 2 8 4 5 4" xfId="50468"/>
    <cellStyle name="Normal 2 8 4 5 5" xfId="50469"/>
    <cellStyle name="Normal 2 8 4 6" xfId="50470"/>
    <cellStyle name="Normal 2 8 4 6 2" xfId="50471"/>
    <cellStyle name="Normal 2 8 4 6 3" xfId="50472"/>
    <cellStyle name="Normal 2 8 4 6 4" xfId="50473"/>
    <cellStyle name="Normal 2 8 4 6 5" xfId="50474"/>
    <cellStyle name="Normal 2 8 4 7" xfId="50475"/>
    <cellStyle name="Normal 2 8 4 7 2" xfId="50476"/>
    <cellStyle name="Normal 2 8 4 7 3" xfId="50477"/>
    <cellStyle name="Normal 2 8 4 7 4" xfId="50478"/>
    <cellStyle name="Normal 2 8 4 7 5" xfId="50479"/>
    <cellStyle name="Normal 2 8 4 8" xfId="50480"/>
    <cellStyle name="Normal 2 8 4 8 2" xfId="50481"/>
    <cellStyle name="Normal 2 8 4 8 3" xfId="50482"/>
    <cellStyle name="Normal 2 8 4 8 4" xfId="50483"/>
    <cellStyle name="Normal 2 8 4 8 5" xfId="50484"/>
    <cellStyle name="Normal 2 8 4 9" xfId="50485"/>
    <cellStyle name="Normal 2 8 40" xfId="50486"/>
    <cellStyle name="Normal 2 8 41" xfId="50487"/>
    <cellStyle name="Normal 2 8 42" xfId="50488"/>
    <cellStyle name="Normal 2 8 5" xfId="50489"/>
    <cellStyle name="Normal 2 8 5 10" xfId="50490"/>
    <cellStyle name="Normal 2 8 5 11" xfId="50491"/>
    <cellStyle name="Normal 2 8 5 12" xfId="50492"/>
    <cellStyle name="Normal 2 8 5 13" xfId="50493"/>
    <cellStyle name="Normal 2 8 5 14" xfId="50494"/>
    <cellStyle name="Normal 2 8 5 2" xfId="50495"/>
    <cellStyle name="Normal 2 8 5 2 2" xfId="50496"/>
    <cellStyle name="Normal 2 8 5 2 3" xfId="50497"/>
    <cellStyle name="Normal 2 8 5 2 4" xfId="50498"/>
    <cellStyle name="Normal 2 8 5 2 5" xfId="50499"/>
    <cellStyle name="Normal 2 8 5 3" xfId="50500"/>
    <cellStyle name="Normal 2 8 5 3 2" xfId="50501"/>
    <cellStyle name="Normal 2 8 5 3 3" xfId="50502"/>
    <cellStyle name="Normal 2 8 5 3 4" xfId="50503"/>
    <cellStyle name="Normal 2 8 5 3 5" xfId="50504"/>
    <cellStyle name="Normal 2 8 5 4" xfId="50505"/>
    <cellStyle name="Normal 2 8 5 4 2" xfId="50506"/>
    <cellStyle name="Normal 2 8 5 4 3" xfId="50507"/>
    <cellStyle name="Normal 2 8 5 4 4" xfId="50508"/>
    <cellStyle name="Normal 2 8 5 4 5" xfId="50509"/>
    <cellStyle name="Normal 2 8 5 5" xfId="50510"/>
    <cellStyle name="Normal 2 8 5 5 2" xfId="50511"/>
    <cellStyle name="Normal 2 8 5 5 3" xfId="50512"/>
    <cellStyle name="Normal 2 8 5 5 4" xfId="50513"/>
    <cellStyle name="Normal 2 8 5 5 5" xfId="50514"/>
    <cellStyle name="Normal 2 8 5 6" xfId="50515"/>
    <cellStyle name="Normal 2 8 5 6 2" xfId="50516"/>
    <cellStyle name="Normal 2 8 5 6 3" xfId="50517"/>
    <cellStyle name="Normal 2 8 5 6 4" xfId="50518"/>
    <cellStyle name="Normal 2 8 5 6 5" xfId="50519"/>
    <cellStyle name="Normal 2 8 5 7" xfId="50520"/>
    <cellStyle name="Normal 2 8 5 7 2" xfId="50521"/>
    <cellStyle name="Normal 2 8 5 7 3" xfId="50522"/>
    <cellStyle name="Normal 2 8 5 7 4" xfId="50523"/>
    <cellStyle name="Normal 2 8 5 7 5" xfId="50524"/>
    <cellStyle name="Normal 2 8 5 8" xfId="50525"/>
    <cellStyle name="Normal 2 8 5 8 2" xfId="50526"/>
    <cellStyle name="Normal 2 8 5 8 3" xfId="50527"/>
    <cellStyle name="Normal 2 8 5 8 4" xfId="50528"/>
    <cellStyle name="Normal 2 8 5 8 5" xfId="50529"/>
    <cellStyle name="Normal 2 8 5 9" xfId="50530"/>
    <cellStyle name="Normal 2 8 6" xfId="50531"/>
    <cellStyle name="Normal 2 8 6 10" xfId="50532"/>
    <cellStyle name="Normal 2 8 6 11" xfId="50533"/>
    <cellStyle name="Normal 2 8 6 12" xfId="50534"/>
    <cellStyle name="Normal 2 8 6 13" xfId="50535"/>
    <cellStyle name="Normal 2 8 6 14" xfId="50536"/>
    <cellStyle name="Normal 2 8 6 2" xfId="50537"/>
    <cellStyle name="Normal 2 8 6 2 2" xfId="50538"/>
    <cellStyle name="Normal 2 8 6 2 3" xfId="50539"/>
    <cellStyle name="Normal 2 8 6 2 4" xfId="50540"/>
    <cellStyle name="Normal 2 8 6 2 5" xfId="50541"/>
    <cellStyle name="Normal 2 8 6 3" xfId="50542"/>
    <cellStyle name="Normal 2 8 6 3 2" xfId="50543"/>
    <cellStyle name="Normal 2 8 6 3 3" xfId="50544"/>
    <cellStyle name="Normal 2 8 6 3 4" xfId="50545"/>
    <cellStyle name="Normal 2 8 6 3 5" xfId="50546"/>
    <cellStyle name="Normal 2 8 6 4" xfId="50547"/>
    <cellStyle name="Normal 2 8 6 4 2" xfId="50548"/>
    <cellStyle name="Normal 2 8 6 4 3" xfId="50549"/>
    <cellStyle name="Normal 2 8 6 4 4" xfId="50550"/>
    <cellStyle name="Normal 2 8 6 4 5" xfId="50551"/>
    <cellStyle name="Normal 2 8 6 5" xfId="50552"/>
    <cellStyle name="Normal 2 8 6 5 2" xfId="50553"/>
    <cellStyle name="Normal 2 8 6 5 3" xfId="50554"/>
    <cellStyle name="Normal 2 8 6 5 4" xfId="50555"/>
    <cellStyle name="Normal 2 8 6 5 5" xfId="50556"/>
    <cellStyle name="Normal 2 8 6 6" xfId="50557"/>
    <cellStyle name="Normal 2 8 6 6 2" xfId="50558"/>
    <cellStyle name="Normal 2 8 6 6 3" xfId="50559"/>
    <cellStyle name="Normal 2 8 6 6 4" xfId="50560"/>
    <cellStyle name="Normal 2 8 6 6 5" xfId="50561"/>
    <cellStyle name="Normal 2 8 6 7" xfId="50562"/>
    <cellStyle name="Normal 2 8 6 7 2" xfId="50563"/>
    <cellStyle name="Normal 2 8 6 7 3" xfId="50564"/>
    <cellStyle name="Normal 2 8 6 7 4" xfId="50565"/>
    <cellStyle name="Normal 2 8 6 7 5" xfId="50566"/>
    <cellStyle name="Normal 2 8 6 8" xfId="50567"/>
    <cellStyle name="Normal 2 8 6 8 2" xfId="50568"/>
    <cellStyle name="Normal 2 8 6 8 3" xfId="50569"/>
    <cellStyle name="Normal 2 8 6 8 4" xfId="50570"/>
    <cellStyle name="Normal 2 8 6 8 5" xfId="50571"/>
    <cellStyle name="Normal 2 8 6 9" xfId="50572"/>
    <cellStyle name="Normal 2 8 7" xfId="50573"/>
    <cellStyle name="Normal 2 8 7 10" xfId="50574"/>
    <cellStyle name="Normal 2 8 7 11" xfId="50575"/>
    <cellStyle name="Normal 2 8 7 12" xfId="50576"/>
    <cellStyle name="Normal 2 8 7 13" xfId="50577"/>
    <cellStyle name="Normal 2 8 7 14" xfId="50578"/>
    <cellStyle name="Normal 2 8 7 2" xfId="50579"/>
    <cellStyle name="Normal 2 8 7 2 2" xfId="50580"/>
    <cellStyle name="Normal 2 8 7 2 3" xfId="50581"/>
    <cellStyle name="Normal 2 8 7 2 4" xfId="50582"/>
    <cellStyle name="Normal 2 8 7 2 5" xfId="50583"/>
    <cellStyle name="Normal 2 8 7 3" xfId="50584"/>
    <cellStyle name="Normal 2 8 7 3 2" xfId="50585"/>
    <cellStyle name="Normal 2 8 7 3 3" xfId="50586"/>
    <cellStyle name="Normal 2 8 7 3 4" xfId="50587"/>
    <cellStyle name="Normal 2 8 7 3 5" xfId="50588"/>
    <cellStyle name="Normal 2 8 7 4" xfId="50589"/>
    <cellStyle name="Normal 2 8 7 4 2" xfId="50590"/>
    <cellStyle name="Normal 2 8 7 4 3" xfId="50591"/>
    <cellStyle name="Normal 2 8 7 4 4" xfId="50592"/>
    <cellStyle name="Normal 2 8 7 4 5" xfId="50593"/>
    <cellStyle name="Normal 2 8 7 5" xfId="50594"/>
    <cellStyle name="Normal 2 8 7 5 2" xfId="50595"/>
    <cellStyle name="Normal 2 8 7 5 3" xfId="50596"/>
    <cellStyle name="Normal 2 8 7 5 4" xfId="50597"/>
    <cellStyle name="Normal 2 8 7 5 5" xfId="50598"/>
    <cellStyle name="Normal 2 8 7 6" xfId="50599"/>
    <cellStyle name="Normal 2 8 7 6 2" xfId="50600"/>
    <cellStyle name="Normal 2 8 7 6 3" xfId="50601"/>
    <cellStyle name="Normal 2 8 7 6 4" xfId="50602"/>
    <cellStyle name="Normal 2 8 7 6 5" xfId="50603"/>
    <cellStyle name="Normal 2 8 7 7" xfId="50604"/>
    <cellStyle name="Normal 2 8 7 7 2" xfId="50605"/>
    <cellStyle name="Normal 2 8 7 7 3" xfId="50606"/>
    <cellStyle name="Normal 2 8 7 7 4" xfId="50607"/>
    <cellStyle name="Normal 2 8 7 7 5" xfId="50608"/>
    <cellStyle name="Normal 2 8 7 8" xfId="50609"/>
    <cellStyle name="Normal 2 8 7 8 2" xfId="50610"/>
    <cellStyle name="Normal 2 8 7 8 3" xfId="50611"/>
    <cellStyle name="Normal 2 8 7 8 4" xfId="50612"/>
    <cellStyle name="Normal 2 8 7 8 5" xfId="50613"/>
    <cellStyle name="Normal 2 8 7 9" xfId="50614"/>
    <cellStyle name="Normal 2 8 8" xfId="50615"/>
    <cellStyle name="Normal 2 8 8 10" xfId="50616"/>
    <cellStyle name="Normal 2 8 8 11" xfId="50617"/>
    <cellStyle name="Normal 2 8 8 12" xfId="50618"/>
    <cellStyle name="Normal 2 8 8 13" xfId="50619"/>
    <cellStyle name="Normal 2 8 8 14" xfId="50620"/>
    <cellStyle name="Normal 2 8 8 2" xfId="50621"/>
    <cellStyle name="Normal 2 8 8 2 2" xfId="50622"/>
    <cellStyle name="Normal 2 8 8 2 3" xfId="50623"/>
    <cellStyle name="Normal 2 8 8 2 4" xfId="50624"/>
    <cellStyle name="Normal 2 8 8 2 5" xfId="50625"/>
    <cellStyle name="Normal 2 8 8 3" xfId="50626"/>
    <cellStyle name="Normal 2 8 8 3 2" xfId="50627"/>
    <cellStyle name="Normal 2 8 8 3 3" xfId="50628"/>
    <cellStyle name="Normal 2 8 8 3 4" xfId="50629"/>
    <cellStyle name="Normal 2 8 8 3 5" xfId="50630"/>
    <cellStyle name="Normal 2 8 8 4" xfId="50631"/>
    <cellStyle name="Normal 2 8 8 4 2" xfId="50632"/>
    <cellStyle name="Normal 2 8 8 4 3" xfId="50633"/>
    <cellStyle name="Normal 2 8 8 4 4" xfId="50634"/>
    <cellStyle name="Normal 2 8 8 4 5" xfId="50635"/>
    <cellStyle name="Normal 2 8 8 5" xfId="50636"/>
    <cellStyle name="Normal 2 8 8 5 2" xfId="50637"/>
    <cellStyle name="Normal 2 8 8 5 3" xfId="50638"/>
    <cellStyle name="Normal 2 8 8 5 4" xfId="50639"/>
    <cellStyle name="Normal 2 8 8 5 5" xfId="50640"/>
    <cellStyle name="Normal 2 8 8 6" xfId="50641"/>
    <cellStyle name="Normal 2 8 8 6 2" xfId="50642"/>
    <cellStyle name="Normal 2 8 8 6 3" xfId="50643"/>
    <cellStyle name="Normal 2 8 8 6 4" xfId="50644"/>
    <cellStyle name="Normal 2 8 8 6 5" xfId="50645"/>
    <cellStyle name="Normal 2 8 8 7" xfId="50646"/>
    <cellStyle name="Normal 2 8 8 7 2" xfId="50647"/>
    <cellStyle name="Normal 2 8 8 7 3" xfId="50648"/>
    <cellStyle name="Normal 2 8 8 7 4" xfId="50649"/>
    <cellStyle name="Normal 2 8 8 7 5" xfId="50650"/>
    <cellStyle name="Normal 2 8 8 8" xfId="50651"/>
    <cellStyle name="Normal 2 8 8 8 2" xfId="50652"/>
    <cellStyle name="Normal 2 8 8 8 3" xfId="50653"/>
    <cellStyle name="Normal 2 8 8 8 4" xfId="50654"/>
    <cellStyle name="Normal 2 8 8 8 5" xfId="50655"/>
    <cellStyle name="Normal 2 8 8 9" xfId="50656"/>
    <cellStyle name="Normal 2 8 9" xfId="50657"/>
    <cellStyle name="Normal 2 8 9 10" xfId="50658"/>
    <cellStyle name="Normal 2 8 9 11" xfId="50659"/>
    <cellStyle name="Normal 2 8 9 12" xfId="50660"/>
    <cellStyle name="Normal 2 8 9 13" xfId="50661"/>
    <cellStyle name="Normal 2 8 9 14" xfId="50662"/>
    <cellStyle name="Normal 2 8 9 2" xfId="50663"/>
    <cellStyle name="Normal 2 8 9 2 2" xfId="50664"/>
    <cellStyle name="Normal 2 8 9 2 3" xfId="50665"/>
    <cellStyle name="Normal 2 8 9 2 4" xfId="50666"/>
    <cellStyle name="Normal 2 8 9 2 5" xfId="50667"/>
    <cellStyle name="Normal 2 8 9 3" xfId="50668"/>
    <cellStyle name="Normal 2 8 9 3 2" xfId="50669"/>
    <cellStyle name="Normal 2 8 9 3 3" xfId="50670"/>
    <cellStyle name="Normal 2 8 9 3 4" xfId="50671"/>
    <cellStyle name="Normal 2 8 9 3 5" xfId="50672"/>
    <cellStyle name="Normal 2 8 9 4" xfId="50673"/>
    <cellStyle name="Normal 2 8 9 4 2" xfId="50674"/>
    <cellStyle name="Normal 2 8 9 4 3" xfId="50675"/>
    <cellStyle name="Normal 2 8 9 4 4" xfId="50676"/>
    <cellStyle name="Normal 2 8 9 4 5" xfId="50677"/>
    <cellStyle name="Normal 2 8 9 5" xfId="50678"/>
    <cellStyle name="Normal 2 8 9 5 2" xfId="50679"/>
    <cellStyle name="Normal 2 8 9 5 3" xfId="50680"/>
    <cellStyle name="Normal 2 8 9 5 4" xfId="50681"/>
    <cellStyle name="Normal 2 8 9 5 5" xfId="50682"/>
    <cellStyle name="Normal 2 8 9 6" xfId="50683"/>
    <cellStyle name="Normal 2 8 9 6 2" xfId="50684"/>
    <cellStyle name="Normal 2 8 9 6 3" xfId="50685"/>
    <cellStyle name="Normal 2 8 9 6 4" xfId="50686"/>
    <cellStyle name="Normal 2 8 9 6 5" xfId="50687"/>
    <cellStyle name="Normal 2 8 9 7" xfId="50688"/>
    <cellStyle name="Normal 2 8 9 7 2" xfId="50689"/>
    <cellStyle name="Normal 2 8 9 7 3" xfId="50690"/>
    <cellStyle name="Normal 2 8 9 7 4" xfId="50691"/>
    <cellStyle name="Normal 2 8 9 7 5" xfId="50692"/>
    <cellStyle name="Normal 2 8 9 8" xfId="50693"/>
    <cellStyle name="Normal 2 8 9 8 2" xfId="50694"/>
    <cellStyle name="Normal 2 8 9 8 3" xfId="50695"/>
    <cellStyle name="Normal 2 8 9 8 4" xfId="50696"/>
    <cellStyle name="Normal 2 8 9 8 5" xfId="50697"/>
    <cellStyle name="Normal 2 8 9 9" xfId="50698"/>
    <cellStyle name="Normal 2 9" xfId="50699"/>
    <cellStyle name="Normal 2 9 10" xfId="50700"/>
    <cellStyle name="Normal 2 9 10 10" xfId="50701"/>
    <cellStyle name="Normal 2 9 10 11" xfId="50702"/>
    <cellStyle name="Normal 2 9 10 12" xfId="50703"/>
    <cellStyle name="Normal 2 9 10 13" xfId="50704"/>
    <cellStyle name="Normal 2 9 10 14" xfId="50705"/>
    <cellStyle name="Normal 2 9 10 2" xfId="50706"/>
    <cellStyle name="Normal 2 9 10 2 2" xfId="50707"/>
    <cellStyle name="Normal 2 9 10 2 3" xfId="50708"/>
    <cellStyle name="Normal 2 9 10 2 4" xfId="50709"/>
    <cellStyle name="Normal 2 9 10 2 5" xfId="50710"/>
    <cellStyle name="Normal 2 9 10 3" xfId="50711"/>
    <cellStyle name="Normal 2 9 10 3 2" xfId="50712"/>
    <cellStyle name="Normal 2 9 10 3 3" xfId="50713"/>
    <cellStyle name="Normal 2 9 10 3 4" xfId="50714"/>
    <cellStyle name="Normal 2 9 10 3 5" xfId="50715"/>
    <cellStyle name="Normal 2 9 10 4" xfId="50716"/>
    <cellStyle name="Normal 2 9 10 4 2" xfId="50717"/>
    <cellStyle name="Normal 2 9 10 4 3" xfId="50718"/>
    <cellStyle name="Normal 2 9 10 4 4" xfId="50719"/>
    <cellStyle name="Normal 2 9 10 4 5" xfId="50720"/>
    <cellStyle name="Normal 2 9 10 5" xfId="50721"/>
    <cellStyle name="Normal 2 9 10 5 2" xfId="50722"/>
    <cellStyle name="Normal 2 9 10 5 3" xfId="50723"/>
    <cellStyle name="Normal 2 9 10 5 4" xfId="50724"/>
    <cellStyle name="Normal 2 9 10 5 5" xfId="50725"/>
    <cellStyle name="Normal 2 9 10 6" xfId="50726"/>
    <cellStyle name="Normal 2 9 10 6 2" xfId="50727"/>
    <cellStyle name="Normal 2 9 10 6 3" xfId="50728"/>
    <cellStyle name="Normal 2 9 10 6 4" xfId="50729"/>
    <cellStyle name="Normal 2 9 10 6 5" xfId="50730"/>
    <cellStyle name="Normal 2 9 10 7" xfId="50731"/>
    <cellStyle name="Normal 2 9 10 7 2" xfId="50732"/>
    <cellStyle name="Normal 2 9 10 7 3" xfId="50733"/>
    <cellStyle name="Normal 2 9 10 7 4" xfId="50734"/>
    <cellStyle name="Normal 2 9 10 7 5" xfId="50735"/>
    <cellStyle name="Normal 2 9 10 8" xfId="50736"/>
    <cellStyle name="Normal 2 9 10 8 2" xfId="50737"/>
    <cellStyle name="Normal 2 9 10 8 3" xfId="50738"/>
    <cellStyle name="Normal 2 9 10 8 4" xfId="50739"/>
    <cellStyle name="Normal 2 9 10 8 5" xfId="50740"/>
    <cellStyle name="Normal 2 9 10 9" xfId="50741"/>
    <cellStyle name="Normal 2 9 11" xfId="50742"/>
    <cellStyle name="Normal 2 9 11 10" xfId="50743"/>
    <cellStyle name="Normal 2 9 11 11" xfId="50744"/>
    <cellStyle name="Normal 2 9 11 12" xfId="50745"/>
    <cellStyle name="Normal 2 9 11 13" xfId="50746"/>
    <cellStyle name="Normal 2 9 11 14" xfId="50747"/>
    <cellStyle name="Normal 2 9 11 2" xfId="50748"/>
    <cellStyle name="Normal 2 9 11 2 2" xfId="50749"/>
    <cellStyle name="Normal 2 9 11 2 3" xfId="50750"/>
    <cellStyle name="Normal 2 9 11 2 4" xfId="50751"/>
    <cellStyle name="Normal 2 9 11 2 5" xfId="50752"/>
    <cellStyle name="Normal 2 9 11 3" xfId="50753"/>
    <cellStyle name="Normal 2 9 11 3 2" xfId="50754"/>
    <cellStyle name="Normal 2 9 11 3 3" xfId="50755"/>
    <cellStyle name="Normal 2 9 11 3 4" xfId="50756"/>
    <cellStyle name="Normal 2 9 11 3 5" xfId="50757"/>
    <cellStyle name="Normal 2 9 11 4" xfId="50758"/>
    <cellStyle name="Normal 2 9 11 4 2" xfId="50759"/>
    <cellStyle name="Normal 2 9 11 4 3" xfId="50760"/>
    <cellStyle name="Normal 2 9 11 4 4" xfId="50761"/>
    <cellStyle name="Normal 2 9 11 4 5" xfId="50762"/>
    <cellStyle name="Normal 2 9 11 5" xfId="50763"/>
    <cellStyle name="Normal 2 9 11 5 2" xfId="50764"/>
    <cellStyle name="Normal 2 9 11 5 3" xfId="50765"/>
    <cellStyle name="Normal 2 9 11 5 4" xfId="50766"/>
    <cellStyle name="Normal 2 9 11 5 5" xfId="50767"/>
    <cellStyle name="Normal 2 9 11 6" xfId="50768"/>
    <cellStyle name="Normal 2 9 11 6 2" xfId="50769"/>
    <cellStyle name="Normal 2 9 11 6 3" xfId="50770"/>
    <cellStyle name="Normal 2 9 11 6 4" xfId="50771"/>
    <cellStyle name="Normal 2 9 11 6 5" xfId="50772"/>
    <cellStyle name="Normal 2 9 11 7" xfId="50773"/>
    <cellStyle name="Normal 2 9 11 7 2" xfId="50774"/>
    <cellStyle name="Normal 2 9 11 7 3" xfId="50775"/>
    <cellStyle name="Normal 2 9 11 7 4" xfId="50776"/>
    <cellStyle name="Normal 2 9 11 7 5" xfId="50777"/>
    <cellStyle name="Normal 2 9 11 8" xfId="50778"/>
    <cellStyle name="Normal 2 9 11 8 2" xfId="50779"/>
    <cellStyle name="Normal 2 9 11 8 3" xfId="50780"/>
    <cellStyle name="Normal 2 9 11 8 4" xfId="50781"/>
    <cellStyle name="Normal 2 9 11 8 5" xfId="50782"/>
    <cellStyle name="Normal 2 9 11 9" xfId="50783"/>
    <cellStyle name="Normal 2 9 12" xfId="50784"/>
    <cellStyle name="Normal 2 9 12 10" xfId="50785"/>
    <cellStyle name="Normal 2 9 12 11" xfId="50786"/>
    <cellStyle name="Normal 2 9 12 12" xfId="50787"/>
    <cellStyle name="Normal 2 9 12 13" xfId="50788"/>
    <cellStyle name="Normal 2 9 12 14" xfId="50789"/>
    <cellStyle name="Normal 2 9 12 2" xfId="50790"/>
    <cellStyle name="Normal 2 9 12 2 2" xfId="50791"/>
    <cellStyle name="Normal 2 9 12 2 3" xfId="50792"/>
    <cellStyle name="Normal 2 9 12 2 4" xfId="50793"/>
    <cellStyle name="Normal 2 9 12 2 5" xfId="50794"/>
    <cellStyle name="Normal 2 9 12 3" xfId="50795"/>
    <cellStyle name="Normal 2 9 12 3 2" xfId="50796"/>
    <cellStyle name="Normal 2 9 12 3 3" xfId="50797"/>
    <cellStyle name="Normal 2 9 12 3 4" xfId="50798"/>
    <cellStyle name="Normal 2 9 12 3 5" xfId="50799"/>
    <cellStyle name="Normal 2 9 12 4" xfId="50800"/>
    <cellStyle name="Normal 2 9 12 4 2" xfId="50801"/>
    <cellStyle name="Normal 2 9 12 4 3" xfId="50802"/>
    <cellStyle name="Normal 2 9 12 4 4" xfId="50803"/>
    <cellStyle name="Normal 2 9 12 4 5" xfId="50804"/>
    <cellStyle name="Normal 2 9 12 5" xfId="50805"/>
    <cellStyle name="Normal 2 9 12 5 2" xfId="50806"/>
    <cellStyle name="Normal 2 9 12 5 3" xfId="50807"/>
    <cellStyle name="Normal 2 9 12 5 4" xfId="50808"/>
    <cellStyle name="Normal 2 9 12 5 5" xfId="50809"/>
    <cellStyle name="Normal 2 9 12 6" xfId="50810"/>
    <cellStyle name="Normal 2 9 12 6 2" xfId="50811"/>
    <cellStyle name="Normal 2 9 12 6 3" xfId="50812"/>
    <cellStyle name="Normal 2 9 12 6 4" xfId="50813"/>
    <cellStyle name="Normal 2 9 12 6 5" xfId="50814"/>
    <cellStyle name="Normal 2 9 12 7" xfId="50815"/>
    <cellStyle name="Normal 2 9 12 7 2" xfId="50816"/>
    <cellStyle name="Normal 2 9 12 7 3" xfId="50817"/>
    <cellStyle name="Normal 2 9 12 7 4" xfId="50818"/>
    <cellStyle name="Normal 2 9 12 7 5" xfId="50819"/>
    <cellStyle name="Normal 2 9 12 8" xfId="50820"/>
    <cellStyle name="Normal 2 9 12 8 2" xfId="50821"/>
    <cellStyle name="Normal 2 9 12 8 3" xfId="50822"/>
    <cellStyle name="Normal 2 9 12 8 4" xfId="50823"/>
    <cellStyle name="Normal 2 9 12 8 5" xfId="50824"/>
    <cellStyle name="Normal 2 9 12 9" xfId="50825"/>
    <cellStyle name="Normal 2 9 13" xfId="50826"/>
    <cellStyle name="Normal 2 9 13 10" xfId="50827"/>
    <cellStyle name="Normal 2 9 13 11" xfId="50828"/>
    <cellStyle name="Normal 2 9 13 12" xfId="50829"/>
    <cellStyle name="Normal 2 9 13 13" xfId="50830"/>
    <cellStyle name="Normal 2 9 13 14" xfId="50831"/>
    <cellStyle name="Normal 2 9 13 2" xfId="50832"/>
    <cellStyle name="Normal 2 9 13 2 2" xfId="50833"/>
    <cellStyle name="Normal 2 9 13 2 3" xfId="50834"/>
    <cellStyle name="Normal 2 9 13 2 4" xfId="50835"/>
    <cellStyle name="Normal 2 9 13 2 5" xfId="50836"/>
    <cellStyle name="Normal 2 9 13 3" xfId="50837"/>
    <cellStyle name="Normal 2 9 13 3 2" xfId="50838"/>
    <cellStyle name="Normal 2 9 13 3 3" xfId="50839"/>
    <cellStyle name="Normal 2 9 13 3 4" xfId="50840"/>
    <cellStyle name="Normal 2 9 13 3 5" xfId="50841"/>
    <cellStyle name="Normal 2 9 13 4" xfId="50842"/>
    <cellStyle name="Normal 2 9 13 4 2" xfId="50843"/>
    <cellStyle name="Normal 2 9 13 4 3" xfId="50844"/>
    <cellStyle name="Normal 2 9 13 4 4" xfId="50845"/>
    <cellStyle name="Normal 2 9 13 4 5" xfId="50846"/>
    <cellStyle name="Normal 2 9 13 5" xfId="50847"/>
    <cellStyle name="Normal 2 9 13 5 2" xfId="50848"/>
    <cellStyle name="Normal 2 9 13 5 3" xfId="50849"/>
    <cellStyle name="Normal 2 9 13 5 4" xfId="50850"/>
    <cellStyle name="Normal 2 9 13 5 5" xfId="50851"/>
    <cellStyle name="Normal 2 9 13 6" xfId="50852"/>
    <cellStyle name="Normal 2 9 13 6 2" xfId="50853"/>
    <cellStyle name="Normal 2 9 13 6 3" xfId="50854"/>
    <cellStyle name="Normal 2 9 13 6 4" xfId="50855"/>
    <cellStyle name="Normal 2 9 13 6 5" xfId="50856"/>
    <cellStyle name="Normal 2 9 13 7" xfId="50857"/>
    <cellStyle name="Normal 2 9 13 7 2" xfId="50858"/>
    <cellStyle name="Normal 2 9 13 7 3" xfId="50859"/>
    <cellStyle name="Normal 2 9 13 7 4" xfId="50860"/>
    <cellStyle name="Normal 2 9 13 7 5" xfId="50861"/>
    <cellStyle name="Normal 2 9 13 8" xfId="50862"/>
    <cellStyle name="Normal 2 9 13 8 2" xfId="50863"/>
    <cellStyle name="Normal 2 9 13 8 3" xfId="50864"/>
    <cellStyle name="Normal 2 9 13 8 4" xfId="50865"/>
    <cellStyle name="Normal 2 9 13 8 5" xfId="50866"/>
    <cellStyle name="Normal 2 9 13 9" xfId="50867"/>
    <cellStyle name="Normal 2 9 14" xfId="50868"/>
    <cellStyle name="Normal 2 9 14 10" xfId="50869"/>
    <cellStyle name="Normal 2 9 14 11" xfId="50870"/>
    <cellStyle name="Normal 2 9 14 12" xfId="50871"/>
    <cellStyle name="Normal 2 9 14 13" xfId="50872"/>
    <cellStyle name="Normal 2 9 14 14" xfId="50873"/>
    <cellStyle name="Normal 2 9 14 2" xfId="50874"/>
    <cellStyle name="Normal 2 9 14 2 2" xfId="50875"/>
    <cellStyle name="Normal 2 9 14 2 3" xfId="50876"/>
    <cellStyle name="Normal 2 9 14 2 4" xfId="50877"/>
    <cellStyle name="Normal 2 9 14 2 5" xfId="50878"/>
    <cellStyle name="Normal 2 9 14 3" xfId="50879"/>
    <cellStyle name="Normal 2 9 14 3 2" xfId="50880"/>
    <cellStyle name="Normal 2 9 14 3 3" xfId="50881"/>
    <cellStyle name="Normal 2 9 14 3 4" xfId="50882"/>
    <cellStyle name="Normal 2 9 14 3 5" xfId="50883"/>
    <cellStyle name="Normal 2 9 14 4" xfId="50884"/>
    <cellStyle name="Normal 2 9 14 4 2" xfId="50885"/>
    <cellStyle name="Normal 2 9 14 4 3" xfId="50886"/>
    <cellStyle name="Normal 2 9 14 4 4" xfId="50887"/>
    <cellStyle name="Normal 2 9 14 4 5" xfId="50888"/>
    <cellStyle name="Normal 2 9 14 5" xfId="50889"/>
    <cellStyle name="Normal 2 9 14 5 2" xfId="50890"/>
    <cellStyle name="Normal 2 9 14 5 3" xfId="50891"/>
    <cellStyle name="Normal 2 9 14 5 4" xfId="50892"/>
    <cellStyle name="Normal 2 9 14 5 5" xfId="50893"/>
    <cellStyle name="Normal 2 9 14 6" xfId="50894"/>
    <cellStyle name="Normal 2 9 14 6 2" xfId="50895"/>
    <cellStyle name="Normal 2 9 14 6 3" xfId="50896"/>
    <cellStyle name="Normal 2 9 14 6 4" xfId="50897"/>
    <cellStyle name="Normal 2 9 14 6 5" xfId="50898"/>
    <cellStyle name="Normal 2 9 14 7" xfId="50899"/>
    <cellStyle name="Normal 2 9 14 7 2" xfId="50900"/>
    <cellStyle name="Normal 2 9 14 7 3" xfId="50901"/>
    <cellStyle name="Normal 2 9 14 7 4" xfId="50902"/>
    <cellStyle name="Normal 2 9 14 7 5" xfId="50903"/>
    <cellStyle name="Normal 2 9 14 8" xfId="50904"/>
    <cellStyle name="Normal 2 9 14 8 2" xfId="50905"/>
    <cellStyle name="Normal 2 9 14 8 3" xfId="50906"/>
    <cellStyle name="Normal 2 9 14 8 4" xfId="50907"/>
    <cellStyle name="Normal 2 9 14 8 5" xfId="50908"/>
    <cellStyle name="Normal 2 9 14 9" xfId="50909"/>
    <cellStyle name="Normal 2 9 15" xfId="50910"/>
    <cellStyle name="Normal 2 9 15 10" xfId="50911"/>
    <cellStyle name="Normal 2 9 15 11" xfId="50912"/>
    <cellStyle name="Normal 2 9 15 12" xfId="50913"/>
    <cellStyle name="Normal 2 9 15 13" xfId="50914"/>
    <cellStyle name="Normal 2 9 15 14" xfId="50915"/>
    <cellStyle name="Normal 2 9 15 2" xfId="50916"/>
    <cellStyle name="Normal 2 9 15 2 2" xfId="50917"/>
    <cellStyle name="Normal 2 9 15 2 3" xfId="50918"/>
    <cellStyle name="Normal 2 9 15 2 4" xfId="50919"/>
    <cellStyle name="Normal 2 9 15 2 5" xfId="50920"/>
    <cellStyle name="Normal 2 9 15 3" xfId="50921"/>
    <cellStyle name="Normal 2 9 15 3 2" xfId="50922"/>
    <cellStyle name="Normal 2 9 15 3 3" xfId="50923"/>
    <cellStyle name="Normal 2 9 15 3 4" xfId="50924"/>
    <cellStyle name="Normal 2 9 15 3 5" xfId="50925"/>
    <cellStyle name="Normal 2 9 15 4" xfId="50926"/>
    <cellStyle name="Normal 2 9 15 4 2" xfId="50927"/>
    <cellStyle name="Normal 2 9 15 4 3" xfId="50928"/>
    <cellStyle name="Normal 2 9 15 4 4" xfId="50929"/>
    <cellStyle name="Normal 2 9 15 4 5" xfId="50930"/>
    <cellStyle name="Normal 2 9 15 5" xfId="50931"/>
    <cellStyle name="Normal 2 9 15 5 2" xfId="50932"/>
    <cellStyle name="Normal 2 9 15 5 3" xfId="50933"/>
    <cellStyle name="Normal 2 9 15 5 4" xfId="50934"/>
    <cellStyle name="Normal 2 9 15 5 5" xfId="50935"/>
    <cellStyle name="Normal 2 9 15 6" xfId="50936"/>
    <cellStyle name="Normal 2 9 15 6 2" xfId="50937"/>
    <cellStyle name="Normal 2 9 15 6 3" xfId="50938"/>
    <cellStyle name="Normal 2 9 15 6 4" xfId="50939"/>
    <cellStyle name="Normal 2 9 15 6 5" xfId="50940"/>
    <cellStyle name="Normal 2 9 15 7" xfId="50941"/>
    <cellStyle name="Normal 2 9 15 7 2" xfId="50942"/>
    <cellStyle name="Normal 2 9 15 7 3" xfId="50943"/>
    <cellStyle name="Normal 2 9 15 7 4" xfId="50944"/>
    <cellStyle name="Normal 2 9 15 7 5" xfId="50945"/>
    <cellStyle name="Normal 2 9 15 8" xfId="50946"/>
    <cellStyle name="Normal 2 9 15 8 2" xfId="50947"/>
    <cellStyle name="Normal 2 9 15 8 3" xfId="50948"/>
    <cellStyle name="Normal 2 9 15 8 4" xfId="50949"/>
    <cellStyle name="Normal 2 9 15 8 5" xfId="50950"/>
    <cellStyle name="Normal 2 9 15 9" xfId="50951"/>
    <cellStyle name="Normal 2 9 16" xfId="50952"/>
    <cellStyle name="Normal 2 9 16 10" xfId="50953"/>
    <cellStyle name="Normal 2 9 16 11" xfId="50954"/>
    <cellStyle name="Normal 2 9 16 12" xfId="50955"/>
    <cellStyle name="Normal 2 9 16 13" xfId="50956"/>
    <cellStyle name="Normal 2 9 16 14" xfId="50957"/>
    <cellStyle name="Normal 2 9 16 2" xfId="50958"/>
    <cellStyle name="Normal 2 9 16 2 2" xfId="50959"/>
    <cellStyle name="Normal 2 9 16 2 3" xfId="50960"/>
    <cellStyle name="Normal 2 9 16 2 4" xfId="50961"/>
    <cellStyle name="Normal 2 9 16 2 5" xfId="50962"/>
    <cellStyle name="Normal 2 9 16 3" xfId="50963"/>
    <cellStyle name="Normal 2 9 16 3 2" xfId="50964"/>
    <cellStyle name="Normal 2 9 16 3 3" xfId="50965"/>
    <cellStyle name="Normal 2 9 16 3 4" xfId="50966"/>
    <cellStyle name="Normal 2 9 16 3 5" xfId="50967"/>
    <cellStyle name="Normal 2 9 16 4" xfId="50968"/>
    <cellStyle name="Normal 2 9 16 4 2" xfId="50969"/>
    <cellStyle name="Normal 2 9 16 4 3" xfId="50970"/>
    <cellStyle name="Normal 2 9 16 4 4" xfId="50971"/>
    <cellStyle name="Normal 2 9 16 4 5" xfId="50972"/>
    <cellStyle name="Normal 2 9 16 5" xfId="50973"/>
    <cellStyle name="Normal 2 9 16 5 2" xfId="50974"/>
    <cellStyle name="Normal 2 9 16 5 3" xfId="50975"/>
    <cellStyle name="Normal 2 9 16 5 4" xfId="50976"/>
    <cellStyle name="Normal 2 9 16 5 5" xfId="50977"/>
    <cellStyle name="Normal 2 9 16 6" xfId="50978"/>
    <cellStyle name="Normal 2 9 16 6 2" xfId="50979"/>
    <cellStyle name="Normal 2 9 16 6 3" xfId="50980"/>
    <cellStyle name="Normal 2 9 16 6 4" xfId="50981"/>
    <cellStyle name="Normal 2 9 16 6 5" xfId="50982"/>
    <cellStyle name="Normal 2 9 16 7" xfId="50983"/>
    <cellStyle name="Normal 2 9 16 7 2" xfId="50984"/>
    <cellStyle name="Normal 2 9 16 7 3" xfId="50985"/>
    <cellStyle name="Normal 2 9 16 7 4" xfId="50986"/>
    <cellStyle name="Normal 2 9 16 7 5" xfId="50987"/>
    <cellStyle name="Normal 2 9 16 8" xfId="50988"/>
    <cellStyle name="Normal 2 9 16 8 2" xfId="50989"/>
    <cellStyle name="Normal 2 9 16 8 3" xfId="50990"/>
    <cellStyle name="Normal 2 9 16 8 4" xfId="50991"/>
    <cellStyle name="Normal 2 9 16 8 5" xfId="50992"/>
    <cellStyle name="Normal 2 9 16 9" xfId="50993"/>
    <cellStyle name="Normal 2 9 17" xfId="50994"/>
    <cellStyle name="Normal 2 9 17 10" xfId="50995"/>
    <cellStyle name="Normal 2 9 17 11" xfId="50996"/>
    <cellStyle name="Normal 2 9 17 12" xfId="50997"/>
    <cellStyle name="Normal 2 9 17 13" xfId="50998"/>
    <cellStyle name="Normal 2 9 17 14" xfId="50999"/>
    <cellStyle name="Normal 2 9 17 2" xfId="51000"/>
    <cellStyle name="Normal 2 9 17 2 2" xfId="51001"/>
    <cellStyle name="Normal 2 9 17 2 3" xfId="51002"/>
    <cellStyle name="Normal 2 9 17 2 4" xfId="51003"/>
    <cellStyle name="Normal 2 9 17 2 5" xfId="51004"/>
    <cellStyle name="Normal 2 9 17 3" xfId="51005"/>
    <cellStyle name="Normal 2 9 17 3 2" xfId="51006"/>
    <cellStyle name="Normal 2 9 17 3 3" xfId="51007"/>
    <cellStyle name="Normal 2 9 17 3 4" xfId="51008"/>
    <cellStyle name="Normal 2 9 17 3 5" xfId="51009"/>
    <cellStyle name="Normal 2 9 17 4" xfId="51010"/>
    <cellStyle name="Normal 2 9 17 4 2" xfId="51011"/>
    <cellStyle name="Normal 2 9 17 4 3" xfId="51012"/>
    <cellStyle name="Normal 2 9 17 4 4" xfId="51013"/>
    <cellStyle name="Normal 2 9 17 4 5" xfId="51014"/>
    <cellStyle name="Normal 2 9 17 5" xfId="51015"/>
    <cellStyle name="Normal 2 9 17 5 2" xfId="51016"/>
    <cellStyle name="Normal 2 9 17 5 3" xfId="51017"/>
    <cellStyle name="Normal 2 9 17 5 4" xfId="51018"/>
    <cellStyle name="Normal 2 9 17 5 5" xfId="51019"/>
    <cellStyle name="Normal 2 9 17 6" xfId="51020"/>
    <cellStyle name="Normal 2 9 17 6 2" xfId="51021"/>
    <cellStyle name="Normal 2 9 17 6 3" xfId="51022"/>
    <cellStyle name="Normal 2 9 17 6 4" xfId="51023"/>
    <cellStyle name="Normal 2 9 17 6 5" xfId="51024"/>
    <cellStyle name="Normal 2 9 17 7" xfId="51025"/>
    <cellStyle name="Normal 2 9 17 7 2" xfId="51026"/>
    <cellStyle name="Normal 2 9 17 7 3" xfId="51027"/>
    <cellStyle name="Normal 2 9 17 7 4" xfId="51028"/>
    <cellStyle name="Normal 2 9 17 7 5" xfId="51029"/>
    <cellStyle name="Normal 2 9 17 8" xfId="51030"/>
    <cellStyle name="Normal 2 9 17 8 2" xfId="51031"/>
    <cellStyle name="Normal 2 9 17 8 3" xfId="51032"/>
    <cellStyle name="Normal 2 9 17 8 4" xfId="51033"/>
    <cellStyle name="Normal 2 9 17 8 5" xfId="51034"/>
    <cellStyle name="Normal 2 9 17 9" xfId="51035"/>
    <cellStyle name="Normal 2 9 18" xfId="51036"/>
    <cellStyle name="Normal 2 9 18 10" xfId="51037"/>
    <cellStyle name="Normal 2 9 18 11" xfId="51038"/>
    <cellStyle name="Normal 2 9 18 12" xfId="51039"/>
    <cellStyle name="Normal 2 9 18 13" xfId="51040"/>
    <cellStyle name="Normal 2 9 18 14" xfId="51041"/>
    <cellStyle name="Normal 2 9 18 2" xfId="51042"/>
    <cellStyle name="Normal 2 9 18 2 2" xfId="51043"/>
    <cellStyle name="Normal 2 9 18 2 3" xfId="51044"/>
    <cellStyle name="Normal 2 9 18 2 4" xfId="51045"/>
    <cellStyle name="Normal 2 9 18 2 5" xfId="51046"/>
    <cellStyle name="Normal 2 9 18 3" xfId="51047"/>
    <cellStyle name="Normal 2 9 18 3 2" xfId="51048"/>
    <cellStyle name="Normal 2 9 18 3 3" xfId="51049"/>
    <cellStyle name="Normal 2 9 18 3 4" xfId="51050"/>
    <cellStyle name="Normal 2 9 18 3 5" xfId="51051"/>
    <cellStyle name="Normal 2 9 18 4" xfId="51052"/>
    <cellStyle name="Normal 2 9 18 4 2" xfId="51053"/>
    <cellStyle name="Normal 2 9 18 4 3" xfId="51054"/>
    <cellStyle name="Normal 2 9 18 4 4" xfId="51055"/>
    <cellStyle name="Normal 2 9 18 4 5" xfId="51056"/>
    <cellStyle name="Normal 2 9 18 5" xfId="51057"/>
    <cellStyle name="Normal 2 9 18 5 2" xfId="51058"/>
    <cellStyle name="Normal 2 9 18 5 3" xfId="51059"/>
    <cellStyle name="Normal 2 9 18 5 4" xfId="51060"/>
    <cellStyle name="Normal 2 9 18 5 5" xfId="51061"/>
    <cellStyle name="Normal 2 9 18 6" xfId="51062"/>
    <cellStyle name="Normal 2 9 18 6 2" xfId="51063"/>
    <cellStyle name="Normal 2 9 18 6 3" xfId="51064"/>
    <cellStyle name="Normal 2 9 18 6 4" xfId="51065"/>
    <cellStyle name="Normal 2 9 18 6 5" xfId="51066"/>
    <cellStyle name="Normal 2 9 18 7" xfId="51067"/>
    <cellStyle name="Normal 2 9 18 7 2" xfId="51068"/>
    <cellStyle name="Normal 2 9 18 7 3" xfId="51069"/>
    <cellStyle name="Normal 2 9 18 7 4" xfId="51070"/>
    <cellStyle name="Normal 2 9 18 7 5" xfId="51071"/>
    <cellStyle name="Normal 2 9 18 8" xfId="51072"/>
    <cellStyle name="Normal 2 9 18 8 2" xfId="51073"/>
    <cellStyle name="Normal 2 9 18 8 3" xfId="51074"/>
    <cellStyle name="Normal 2 9 18 8 4" xfId="51075"/>
    <cellStyle name="Normal 2 9 18 8 5" xfId="51076"/>
    <cellStyle name="Normal 2 9 18 9" xfId="51077"/>
    <cellStyle name="Normal 2 9 19" xfId="51078"/>
    <cellStyle name="Normal 2 9 19 10" xfId="51079"/>
    <cellStyle name="Normal 2 9 19 11" xfId="51080"/>
    <cellStyle name="Normal 2 9 19 12" xfId="51081"/>
    <cellStyle name="Normal 2 9 19 13" xfId="51082"/>
    <cellStyle name="Normal 2 9 19 14" xfId="51083"/>
    <cellStyle name="Normal 2 9 19 2" xfId="51084"/>
    <cellStyle name="Normal 2 9 19 2 2" xfId="51085"/>
    <cellStyle name="Normal 2 9 19 2 3" xfId="51086"/>
    <cellStyle name="Normal 2 9 19 2 4" xfId="51087"/>
    <cellStyle name="Normal 2 9 19 2 5" xfId="51088"/>
    <cellStyle name="Normal 2 9 19 3" xfId="51089"/>
    <cellStyle name="Normal 2 9 19 3 2" xfId="51090"/>
    <cellStyle name="Normal 2 9 19 3 3" xfId="51091"/>
    <cellStyle name="Normal 2 9 19 3 4" xfId="51092"/>
    <cellStyle name="Normal 2 9 19 3 5" xfId="51093"/>
    <cellStyle name="Normal 2 9 19 4" xfId="51094"/>
    <cellStyle name="Normal 2 9 19 4 2" xfId="51095"/>
    <cellStyle name="Normal 2 9 19 4 3" xfId="51096"/>
    <cellStyle name="Normal 2 9 19 4 4" xfId="51097"/>
    <cellStyle name="Normal 2 9 19 4 5" xfId="51098"/>
    <cellStyle name="Normal 2 9 19 5" xfId="51099"/>
    <cellStyle name="Normal 2 9 19 5 2" xfId="51100"/>
    <cellStyle name="Normal 2 9 19 5 3" xfId="51101"/>
    <cellStyle name="Normal 2 9 19 5 4" xfId="51102"/>
    <cellStyle name="Normal 2 9 19 5 5" xfId="51103"/>
    <cellStyle name="Normal 2 9 19 6" xfId="51104"/>
    <cellStyle name="Normal 2 9 19 6 2" xfId="51105"/>
    <cellStyle name="Normal 2 9 19 6 3" xfId="51106"/>
    <cellStyle name="Normal 2 9 19 6 4" xfId="51107"/>
    <cellStyle name="Normal 2 9 19 6 5" xfId="51108"/>
    <cellStyle name="Normal 2 9 19 7" xfId="51109"/>
    <cellStyle name="Normal 2 9 19 7 2" xfId="51110"/>
    <cellStyle name="Normal 2 9 19 7 3" xfId="51111"/>
    <cellStyle name="Normal 2 9 19 7 4" xfId="51112"/>
    <cellStyle name="Normal 2 9 19 7 5" xfId="51113"/>
    <cellStyle name="Normal 2 9 19 8" xfId="51114"/>
    <cellStyle name="Normal 2 9 19 8 2" xfId="51115"/>
    <cellStyle name="Normal 2 9 19 8 3" xfId="51116"/>
    <cellStyle name="Normal 2 9 19 8 4" xfId="51117"/>
    <cellStyle name="Normal 2 9 19 8 5" xfId="51118"/>
    <cellStyle name="Normal 2 9 19 9" xfId="51119"/>
    <cellStyle name="Normal 2 9 2" xfId="51120"/>
    <cellStyle name="Normal 2 9 2 10" xfId="51121"/>
    <cellStyle name="Normal 2 9 2 11" xfId="51122"/>
    <cellStyle name="Normal 2 9 2 12" xfId="51123"/>
    <cellStyle name="Normal 2 9 2 13" xfId="51124"/>
    <cellStyle name="Normal 2 9 2 14" xfId="51125"/>
    <cellStyle name="Normal 2 9 2 2" xfId="51126"/>
    <cellStyle name="Normal 2 9 2 2 2" xfId="51127"/>
    <cellStyle name="Normal 2 9 2 2 3" xfId="51128"/>
    <cellStyle name="Normal 2 9 2 2 4" xfId="51129"/>
    <cellStyle name="Normal 2 9 2 2 5" xfId="51130"/>
    <cellStyle name="Normal 2 9 2 3" xfId="51131"/>
    <cellStyle name="Normal 2 9 2 3 2" xfId="51132"/>
    <cellStyle name="Normal 2 9 2 3 3" xfId="51133"/>
    <cellStyle name="Normal 2 9 2 3 4" xfId="51134"/>
    <cellStyle name="Normal 2 9 2 3 5" xfId="51135"/>
    <cellStyle name="Normal 2 9 2 4" xfId="51136"/>
    <cellStyle name="Normal 2 9 2 4 2" xfId="51137"/>
    <cellStyle name="Normal 2 9 2 4 3" xfId="51138"/>
    <cellStyle name="Normal 2 9 2 4 4" xfId="51139"/>
    <cellStyle name="Normal 2 9 2 4 5" xfId="51140"/>
    <cellStyle name="Normal 2 9 2 5" xfId="51141"/>
    <cellStyle name="Normal 2 9 2 5 2" xfId="51142"/>
    <cellStyle name="Normal 2 9 2 5 3" xfId="51143"/>
    <cellStyle name="Normal 2 9 2 5 4" xfId="51144"/>
    <cellStyle name="Normal 2 9 2 5 5" xfId="51145"/>
    <cellStyle name="Normal 2 9 2 6" xfId="51146"/>
    <cellStyle name="Normal 2 9 2 6 2" xfId="51147"/>
    <cellStyle name="Normal 2 9 2 6 3" xfId="51148"/>
    <cellStyle name="Normal 2 9 2 6 4" xfId="51149"/>
    <cellStyle name="Normal 2 9 2 6 5" xfId="51150"/>
    <cellStyle name="Normal 2 9 2 7" xfId="51151"/>
    <cellStyle name="Normal 2 9 2 7 2" xfId="51152"/>
    <cellStyle name="Normal 2 9 2 7 3" xfId="51153"/>
    <cellStyle name="Normal 2 9 2 7 4" xfId="51154"/>
    <cellStyle name="Normal 2 9 2 7 5" xfId="51155"/>
    <cellStyle name="Normal 2 9 2 8" xfId="51156"/>
    <cellStyle name="Normal 2 9 2 8 2" xfId="51157"/>
    <cellStyle name="Normal 2 9 2 8 3" xfId="51158"/>
    <cellStyle name="Normal 2 9 2 8 4" xfId="51159"/>
    <cellStyle name="Normal 2 9 2 8 5" xfId="51160"/>
    <cellStyle name="Normal 2 9 2 9" xfId="51161"/>
    <cellStyle name="Normal 2 9 20" xfId="51162"/>
    <cellStyle name="Normal 2 9 20 2" xfId="51163"/>
    <cellStyle name="Normal 2 9 20 3" xfId="51164"/>
    <cellStyle name="Normal 2 9 20 4" xfId="51165"/>
    <cellStyle name="Normal 2 9 20 5" xfId="51166"/>
    <cellStyle name="Normal 2 9 21" xfId="51167"/>
    <cellStyle name="Normal 2 9 21 2" xfId="51168"/>
    <cellStyle name="Normal 2 9 21 3" xfId="51169"/>
    <cellStyle name="Normal 2 9 21 4" xfId="51170"/>
    <cellStyle name="Normal 2 9 21 5" xfId="51171"/>
    <cellStyle name="Normal 2 9 22" xfId="51172"/>
    <cellStyle name="Normal 2 9 22 2" xfId="51173"/>
    <cellStyle name="Normal 2 9 22 3" xfId="51174"/>
    <cellStyle name="Normal 2 9 22 4" xfId="51175"/>
    <cellStyle name="Normal 2 9 22 5" xfId="51176"/>
    <cellStyle name="Normal 2 9 23" xfId="51177"/>
    <cellStyle name="Normal 2 9 23 2" xfId="51178"/>
    <cellStyle name="Normal 2 9 23 3" xfId="51179"/>
    <cellStyle name="Normal 2 9 23 4" xfId="51180"/>
    <cellStyle name="Normal 2 9 23 5" xfId="51181"/>
    <cellStyle name="Normal 2 9 24" xfId="51182"/>
    <cellStyle name="Normal 2 9 24 2" xfId="51183"/>
    <cellStyle name="Normal 2 9 24 3" xfId="51184"/>
    <cellStyle name="Normal 2 9 24 4" xfId="51185"/>
    <cellStyle name="Normal 2 9 24 5" xfId="51186"/>
    <cellStyle name="Normal 2 9 25" xfId="51187"/>
    <cellStyle name="Normal 2 9 25 2" xfId="51188"/>
    <cellStyle name="Normal 2 9 25 3" xfId="51189"/>
    <cellStyle name="Normal 2 9 25 4" xfId="51190"/>
    <cellStyle name="Normal 2 9 25 5" xfId="51191"/>
    <cellStyle name="Normal 2 9 26" xfId="51192"/>
    <cellStyle name="Normal 2 9 26 2" xfId="51193"/>
    <cellStyle name="Normal 2 9 26 3" xfId="51194"/>
    <cellStyle name="Normal 2 9 26 4" xfId="51195"/>
    <cellStyle name="Normal 2 9 26 5" xfId="51196"/>
    <cellStyle name="Normal 2 9 27" xfId="51197"/>
    <cellStyle name="Normal 2 9 28" xfId="51198"/>
    <cellStyle name="Normal 2 9 29" xfId="51199"/>
    <cellStyle name="Normal 2 9 3" xfId="51200"/>
    <cellStyle name="Normal 2 9 3 10" xfId="51201"/>
    <cellStyle name="Normal 2 9 3 11" xfId="51202"/>
    <cellStyle name="Normal 2 9 3 12" xfId="51203"/>
    <cellStyle name="Normal 2 9 3 13" xfId="51204"/>
    <cellStyle name="Normal 2 9 3 14" xfId="51205"/>
    <cellStyle name="Normal 2 9 3 2" xfId="51206"/>
    <cellStyle name="Normal 2 9 3 2 2" xfId="51207"/>
    <cellStyle name="Normal 2 9 3 2 3" xfId="51208"/>
    <cellStyle name="Normal 2 9 3 2 4" xfId="51209"/>
    <cellStyle name="Normal 2 9 3 2 5" xfId="51210"/>
    <cellStyle name="Normal 2 9 3 3" xfId="51211"/>
    <cellStyle name="Normal 2 9 3 3 2" xfId="51212"/>
    <cellStyle name="Normal 2 9 3 3 3" xfId="51213"/>
    <cellStyle name="Normal 2 9 3 3 4" xfId="51214"/>
    <cellStyle name="Normal 2 9 3 3 5" xfId="51215"/>
    <cellStyle name="Normal 2 9 3 4" xfId="51216"/>
    <cellStyle name="Normal 2 9 3 4 2" xfId="51217"/>
    <cellStyle name="Normal 2 9 3 4 3" xfId="51218"/>
    <cellStyle name="Normal 2 9 3 4 4" xfId="51219"/>
    <cellStyle name="Normal 2 9 3 4 5" xfId="51220"/>
    <cellStyle name="Normal 2 9 3 5" xfId="51221"/>
    <cellStyle name="Normal 2 9 3 5 2" xfId="51222"/>
    <cellStyle name="Normal 2 9 3 5 3" xfId="51223"/>
    <cellStyle name="Normal 2 9 3 5 4" xfId="51224"/>
    <cellStyle name="Normal 2 9 3 5 5" xfId="51225"/>
    <cellStyle name="Normal 2 9 3 6" xfId="51226"/>
    <cellStyle name="Normal 2 9 3 6 2" xfId="51227"/>
    <cellStyle name="Normal 2 9 3 6 3" xfId="51228"/>
    <cellStyle name="Normal 2 9 3 6 4" xfId="51229"/>
    <cellStyle name="Normal 2 9 3 6 5" xfId="51230"/>
    <cellStyle name="Normal 2 9 3 7" xfId="51231"/>
    <cellStyle name="Normal 2 9 3 7 2" xfId="51232"/>
    <cellStyle name="Normal 2 9 3 7 3" xfId="51233"/>
    <cellStyle name="Normal 2 9 3 7 4" xfId="51234"/>
    <cellStyle name="Normal 2 9 3 7 5" xfId="51235"/>
    <cellStyle name="Normal 2 9 3 8" xfId="51236"/>
    <cellStyle name="Normal 2 9 3 8 2" xfId="51237"/>
    <cellStyle name="Normal 2 9 3 8 3" xfId="51238"/>
    <cellStyle name="Normal 2 9 3 8 4" xfId="51239"/>
    <cellStyle name="Normal 2 9 3 8 5" xfId="51240"/>
    <cellStyle name="Normal 2 9 3 9" xfId="51241"/>
    <cellStyle name="Normal 2 9 30" xfId="51242"/>
    <cellStyle name="Normal 2 9 31" xfId="51243"/>
    <cellStyle name="Normal 2 9 32" xfId="51244"/>
    <cellStyle name="Normal 2 9 4" xfId="51245"/>
    <cellStyle name="Normal 2 9 4 10" xfId="51246"/>
    <cellStyle name="Normal 2 9 4 11" xfId="51247"/>
    <cellStyle name="Normal 2 9 4 12" xfId="51248"/>
    <cellStyle name="Normal 2 9 4 13" xfId="51249"/>
    <cellStyle name="Normal 2 9 4 14" xfId="51250"/>
    <cellStyle name="Normal 2 9 4 2" xfId="51251"/>
    <cellStyle name="Normal 2 9 4 2 2" xfId="51252"/>
    <cellStyle name="Normal 2 9 4 2 3" xfId="51253"/>
    <cellStyle name="Normal 2 9 4 2 4" xfId="51254"/>
    <cellStyle name="Normal 2 9 4 2 5" xfId="51255"/>
    <cellStyle name="Normal 2 9 4 3" xfId="51256"/>
    <cellStyle name="Normal 2 9 4 3 2" xfId="51257"/>
    <cellStyle name="Normal 2 9 4 3 3" xfId="51258"/>
    <cellStyle name="Normal 2 9 4 3 4" xfId="51259"/>
    <cellStyle name="Normal 2 9 4 3 5" xfId="51260"/>
    <cellStyle name="Normal 2 9 4 4" xfId="51261"/>
    <cellStyle name="Normal 2 9 4 4 2" xfId="51262"/>
    <cellStyle name="Normal 2 9 4 4 3" xfId="51263"/>
    <cellStyle name="Normal 2 9 4 4 4" xfId="51264"/>
    <cellStyle name="Normal 2 9 4 4 5" xfId="51265"/>
    <cellStyle name="Normal 2 9 4 5" xfId="51266"/>
    <cellStyle name="Normal 2 9 4 5 2" xfId="51267"/>
    <cellStyle name="Normal 2 9 4 5 3" xfId="51268"/>
    <cellStyle name="Normal 2 9 4 5 4" xfId="51269"/>
    <cellStyle name="Normal 2 9 4 5 5" xfId="51270"/>
    <cellStyle name="Normal 2 9 4 6" xfId="51271"/>
    <cellStyle name="Normal 2 9 4 6 2" xfId="51272"/>
    <cellStyle name="Normal 2 9 4 6 3" xfId="51273"/>
    <cellStyle name="Normal 2 9 4 6 4" xfId="51274"/>
    <cellStyle name="Normal 2 9 4 6 5" xfId="51275"/>
    <cellStyle name="Normal 2 9 4 7" xfId="51276"/>
    <cellStyle name="Normal 2 9 4 7 2" xfId="51277"/>
    <cellStyle name="Normal 2 9 4 7 3" xfId="51278"/>
    <cellStyle name="Normal 2 9 4 7 4" xfId="51279"/>
    <cellStyle name="Normal 2 9 4 7 5" xfId="51280"/>
    <cellStyle name="Normal 2 9 4 8" xfId="51281"/>
    <cellStyle name="Normal 2 9 4 8 2" xfId="51282"/>
    <cellStyle name="Normal 2 9 4 8 3" xfId="51283"/>
    <cellStyle name="Normal 2 9 4 8 4" xfId="51284"/>
    <cellStyle name="Normal 2 9 4 8 5" xfId="51285"/>
    <cellStyle name="Normal 2 9 4 9" xfId="51286"/>
    <cellStyle name="Normal 2 9 5" xfId="51287"/>
    <cellStyle name="Normal 2 9 5 10" xfId="51288"/>
    <cellStyle name="Normal 2 9 5 11" xfId="51289"/>
    <cellStyle name="Normal 2 9 5 12" xfId="51290"/>
    <cellStyle name="Normal 2 9 5 13" xfId="51291"/>
    <cellStyle name="Normal 2 9 5 14" xfId="51292"/>
    <cellStyle name="Normal 2 9 5 2" xfId="51293"/>
    <cellStyle name="Normal 2 9 5 2 2" xfId="51294"/>
    <cellStyle name="Normal 2 9 5 2 3" xfId="51295"/>
    <cellStyle name="Normal 2 9 5 2 4" xfId="51296"/>
    <cellStyle name="Normal 2 9 5 2 5" xfId="51297"/>
    <cellStyle name="Normal 2 9 5 3" xfId="51298"/>
    <cellStyle name="Normal 2 9 5 3 2" xfId="51299"/>
    <cellStyle name="Normal 2 9 5 3 3" xfId="51300"/>
    <cellStyle name="Normal 2 9 5 3 4" xfId="51301"/>
    <cellStyle name="Normal 2 9 5 3 5" xfId="51302"/>
    <cellStyle name="Normal 2 9 5 4" xfId="51303"/>
    <cellStyle name="Normal 2 9 5 4 2" xfId="51304"/>
    <cellStyle name="Normal 2 9 5 4 3" xfId="51305"/>
    <cellStyle name="Normal 2 9 5 4 4" xfId="51306"/>
    <cellStyle name="Normal 2 9 5 4 5" xfId="51307"/>
    <cellStyle name="Normal 2 9 5 5" xfId="51308"/>
    <cellStyle name="Normal 2 9 5 5 2" xfId="51309"/>
    <cellStyle name="Normal 2 9 5 5 3" xfId="51310"/>
    <cellStyle name="Normal 2 9 5 5 4" xfId="51311"/>
    <cellStyle name="Normal 2 9 5 5 5" xfId="51312"/>
    <cellStyle name="Normal 2 9 5 6" xfId="51313"/>
    <cellStyle name="Normal 2 9 5 6 2" xfId="51314"/>
    <cellStyle name="Normal 2 9 5 6 3" xfId="51315"/>
    <cellStyle name="Normal 2 9 5 6 4" xfId="51316"/>
    <cellStyle name="Normal 2 9 5 6 5" xfId="51317"/>
    <cellStyle name="Normal 2 9 5 7" xfId="51318"/>
    <cellStyle name="Normal 2 9 5 7 2" xfId="51319"/>
    <cellStyle name="Normal 2 9 5 7 3" xfId="51320"/>
    <cellStyle name="Normal 2 9 5 7 4" xfId="51321"/>
    <cellStyle name="Normal 2 9 5 7 5" xfId="51322"/>
    <cellStyle name="Normal 2 9 5 8" xfId="51323"/>
    <cellStyle name="Normal 2 9 5 8 2" xfId="51324"/>
    <cellStyle name="Normal 2 9 5 8 3" xfId="51325"/>
    <cellStyle name="Normal 2 9 5 8 4" xfId="51326"/>
    <cellStyle name="Normal 2 9 5 8 5" xfId="51327"/>
    <cellStyle name="Normal 2 9 5 9" xfId="51328"/>
    <cellStyle name="Normal 2 9 6" xfId="51329"/>
    <cellStyle name="Normal 2 9 6 10" xfId="51330"/>
    <cellStyle name="Normal 2 9 6 11" xfId="51331"/>
    <cellStyle name="Normal 2 9 6 12" xfId="51332"/>
    <cellStyle name="Normal 2 9 6 13" xfId="51333"/>
    <cellStyle name="Normal 2 9 6 14" xfId="51334"/>
    <cellStyle name="Normal 2 9 6 2" xfId="51335"/>
    <cellStyle name="Normal 2 9 6 2 2" xfId="51336"/>
    <cellStyle name="Normal 2 9 6 2 3" xfId="51337"/>
    <cellStyle name="Normal 2 9 6 2 4" xfId="51338"/>
    <cellStyle name="Normal 2 9 6 2 5" xfId="51339"/>
    <cellStyle name="Normal 2 9 6 3" xfId="51340"/>
    <cellStyle name="Normal 2 9 6 3 2" xfId="51341"/>
    <cellStyle name="Normal 2 9 6 3 3" xfId="51342"/>
    <cellStyle name="Normal 2 9 6 3 4" xfId="51343"/>
    <cellStyle name="Normal 2 9 6 3 5" xfId="51344"/>
    <cellStyle name="Normal 2 9 6 4" xfId="51345"/>
    <cellStyle name="Normal 2 9 6 4 2" xfId="51346"/>
    <cellStyle name="Normal 2 9 6 4 3" xfId="51347"/>
    <cellStyle name="Normal 2 9 6 4 4" xfId="51348"/>
    <cellStyle name="Normal 2 9 6 4 5" xfId="51349"/>
    <cellStyle name="Normal 2 9 6 5" xfId="51350"/>
    <cellStyle name="Normal 2 9 6 5 2" xfId="51351"/>
    <cellStyle name="Normal 2 9 6 5 3" xfId="51352"/>
    <cellStyle name="Normal 2 9 6 5 4" xfId="51353"/>
    <cellStyle name="Normal 2 9 6 5 5" xfId="51354"/>
    <cellStyle name="Normal 2 9 6 6" xfId="51355"/>
    <cellStyle name="Normal 2 9 6 6 2" xfId="51356"/>
    <cellStyle name="Normal 2 9 6 6 3" xfId="51357"/>
    <cellStyle name="Normal 2 9 6 6 4" xfId="51358"/>
    <cellStyle name="Normal 2 9 6 6 5" xfId="51359"/>
    <cellStyle name="Normal 2 9 6 7" xfId="51360"/>
    <cellStyle name="Normal 2 9 6 7 2" xfId="51361"/>
    <cellStyle name="Normal 2 9 6 7 3" xfId="51362"/>
    <cellStyle name="Normal 2 9 6 7 4" xfId="51363"/>
    <cellStyle name="Normal 2 9 6 7 5" xfId="51364"/>
    <cellStyle name="Normal 2 9 6 8" xfId="51365"/>
    <cellStyle name="Normal 2 9 6 8 2" xfId="51366"/>
    <cellStyle name="Normal 2 9 6 8 3" xfId="51367"/>
    <cellStyle name="Normal 2 9 6 8 4" xfId="51368"/>
    <cellStyle name="Normal 2 9 6 8 5" xfId="51369"/>
    <cellStyle name="Normal 2 9 6 9" xfId="51370"/>
    <cellStyle name="Normal 2 9 7" xfId="51371"/>
    <cellStyle name="Normal 2 9 7 10" xfId="51372"/>
    <cellStyle name="Normal 2 9 7 11" xfId="51373"/>
    <cellStyle name="Normal 2 9 7 12" xfId="51374"/>
    <cellStyle name="Normal 2 9 7 13" xfId="51375"/>
    <cellStyle name="Normal 2 9 7 14" xfId="51376"/>
    <cellStyle name="Normal 2 9 7 2" xfId="51377"/>
    <cellStyle name="Normal 2 9 7 2 2" xfId="51378"/>
    <cellStyle name="Normal 2 9 7 2 3" xfId="51379"/>
    <cellStyle name="Normal 2 9 7 2 4" xfId="51380"/>
    <cellStyle name="Normal 2 9 7 2 5" xfId="51381"/>
    <cellStyle name="Normal 2 9 7 3" xfId="51382"/>
    <cellStyle name="Normal 2 9 7 3 2" xfId="51383"/>
    <cellStyle name="Normal 2 9 7 3 3" xfId="51384"/>
    <cellStyle name="Normal 2 9 7 3 4" xfId="51385"/>
    <cellStyle name="Normal 2 9 7 3 5" xfId="51386"/>
    <cellStyle name="Normal 2 9 7 4" xfId="51387"/>
    <cellStyle name="Normal 2 9 7 4 2" xfId="51388"/>
    <cellStyle name="Normal 2 9 7 4 3" xfId="51389"/>
    <cellStyle name="Normal 2 9 7 4 4" xfId="51390"/>
    <cellStyle name="Normal 2 9 7 4 5" xfId="51391"/>
    <cellStyle name="Normal 2 9 7 5" xfId="51392"/>
    <cellStyle name="Normal 2 9 7 5 2" xfId="51393"/>
    <cellStyle name="Normal 2 9 7 5 3" xfId="51394"/>
    <cellStyle name="Normal 2 9 7 5 4" xfId="51395"/>
    <cellStyle name="Normal 2 9 7 5 5" xfId="51396"/>
    <cellStyle name="Normal 2 9 7 6" xfId="51397"/>
    <cellStyle name="Normal 2 9 7 6 2" xfId="51398"/>
    <cellStyle name="Normal 2 9 7 6 3" xfId="51399"/>
    <cellStyle name="Normal 2 9 7 6 4" xfId="51400"/>
    <cellStyle name="Normal 2 9 7 6 5" xfId="51401"/>
    <cellStyle name="Normal 2 9 7 7" xfId="51402"/>
    <cellStyle name="Normal 2 9 7 7 2" xfId="51403"/>
    <cellStyle name="Normal 2 9 7 7 3" xfId="51404"/>
    <cellStyle name="Normal 2 9 7 7 4" xfId="51405"/>
    <cellStyle name="Normal 2 9 7 7 5" xfId="51406"/>
    <cellStyle name="Normal 2 9 7 8" xfId="51407"/>
    <cellStyle name="Normal 2 9 7 8 2" xfId="51408"/>
    <cellStyle name="Normal 2 9 7 8 3" xfId="51409"/>
    <cellStyle name="Normal 2 9 7 8 4" xfId="51410"/>
    <cellStyle name="Normal 2 9 7 8 5" xfId="51411"/>
    <cellStyle name="Normal 2 9 7 9" xfId="51412"/>
    <cellStyle name="Normal 2 9 8" xfId="51413"/>
    <cellStyle name="Normal 2 9 8 10" xfId="51414"/>
    <cellStyle name="Normal 2 9 8 11" xfId="51415"/>
    <cellStyle name="Normal 2 9 8 12" xfId="51416"/>
    <cellStyle name="Normal 2 9 8 13" xfId="51417"/>
    <cellStyle name="Normal 2 9 8 14" xfId="51418"/>
    <cellStyle name="Normal 2 9 8 2" xfId="51419"/>
    <cellStyle name="Normal 2 9 8 2 2" xfId="51420"/>
    <cellStyle name="Normal 2 9 8 2 3" xfId="51421"/>
    <cellStyle name="Normal 2 9 8 2 4" xfId="51422"/>
    <cellStyle name="Normal 2 9 8 2 5" xfId="51423"/>
    <cellStyle name="Normal 2 9 8 3" xfId="51424"/>
    <cellStyle name="Normal 2 9 8 3 2" xfId="51425"/>
    <cellStyle name="Normal 2 9 8 3 3" xfId="51426"/>
    <cellStyle name="Normal 2 9 8 3 4" xfId="51427"/>
    <cellStyle name="Normal 2 9 8 3 5" xfId="51428"/>
    <cellStyle name="Normal 2 9 8 4" xfId="51429"/>
    <cellStyle name="Normal 2 9 8 4 2" xfId="51430"/>
    <cellStyle name="Normal 2 9 8 4 3" xfId="51431"/>
    <cellStyle name="Normal 2 9 8 4 4" xfId="51432"/>
    <cellStyle name="Normal 2 9 8 4 5" xfId="51433"/>
    <cellStyle name="Normal 2 9 8 5" xfId="51434"/>
    <cellStyle name="Normal 2 9 8 5 2" xfId="51435"/>
    <cellStyle name="Normal 2 9 8 5 3" xfId="51436"/>
    <cellStyle name="Normal 2 9 8 5 4" xfId="51437"/>
    <cellStyle name="Normal 2 9 8 5 5" xfId="51438"/>
    <cellStyle name="Normal 2 9 8 6" xfId="51439"/>
    <cellStyle name="Normal 2 9 8 6 2" xfId="51440"/>
    <cellStyle name="Normal 2 9 8 6 3" xfId="51441"/>
    <cellStyle name="Normal 2 9 8 6 4" xfId="51442"/>
    <cellStyle name="Normal 2 9 8 6 5" xfId="51443"/>
    <cellStyle name="Normal 2 9 8 7" xfId="51444"/>
    <cellStyle name="Normal 2 9 8 7 2" xfId="51445"/>
    <cellStyle name="Normal 2 9 8 7 3" xfId="51446"/>
    <cellStyle name="Normal 2 9 8 7 4" xfId="51447"/>
    <cellStyle name="Normal 2 9 8 7 5" xfId="51448"/>
    <cellStyle name="Normal 2 9 8 8" xfId="51449"/>
    <cellStyle name="Normal 2 9 8 8 2" xfId="51450"/>
    <cellStyle name="Normal 2 9 8 8 3" xfId="51451"/>
    <cellStyle name="Normal 2 9 8 8 4" xfId="51452"/>
    <cellStyle name="Normal 2 9 8 8 5" xfId="51453"/>
    <cellStyle name="Normal 2 9 8 9" xfId="51454"/>
    <cellStyle name="Normal 2 9 9" xfId="51455"/>
    <cellStyle name="Normal 2 9 9 10" xfId="51456"/>
    <cellStyle name="Normal 2 9 9 11" xfId="51457"/>
    <cellStyle name="Normal 2 9 9 12" xfId="51458"/>
    <cellStyle name="Normal 2 9 9 13" xfId="51459"/>
    <cellStyle name="Normal 2 9 9 14" xfId="51460"/>
    <cellStyle name="Normal 2 9 9 2" xfId="51461"/>
    <cellStyle name="Normal 2 9 9 2 2" xfId="51462"/>
    <cellStyle name="Normal 2 9 9 2 3" xfId="51463"/>
    <cellStyle name="Normal 2 9 9 2 4" xfId="51464"/>
    <cellStyle name="Normal 2 9 9 2 5" xfId="51465"/>
    <cellStyle name="Normal 2 9 9 3" xfId="51466"/>
    <cellStyle name="Normal 2 9 9 3 2" xfId="51467"/>
    <cellStyle name="Normal 2 9 9 3 3" xfId="51468"/>
    <cellStyle name="Normal 2 9 9 3 4" xfId="51469"/>
    <cellStyle name="Normal 2 9 9 3 5" xfId="51470"/>
    <cellStyle name="Normal 2 9 9 4" xfId="51471"/>
    <cellStyle name="Normal 2 9 9 4 2" xfId="51472"/>
    <cellStyle name="Normal 2 9 9 4 3" xfId="51473"/>
    <cellStyle name="Normal 2 9 9 4 4" xfId="51474"/>
    <cellStyle name="Normal 2 9 9 4 5" xfId="51475"/>
    <cellStyle name="Normal 2 9 9 5" xfId="51476"/>
    <cellStyle name="Normal 2 9 9 5 2" xfId="51477"/>
    <cellStyle name="Normal 2 9 9 5 3" xfId="51478"/>
    <cellStyle name="Normal 2 9 9 5 4" xfId="51479"/>
    <cellStyle name="Normal 2 9 9 5 5" xfId="51480"/>
    <cellStyle name="Normal 2 9 9 6" xfId="51481"/>
    <cellStyle name="Normal 2 9 9 6 2" xfId="51482"/>
    <cellStyle name="Normal 2 9 9 6 3" xfId="51483"/>
    <cellStyle name="Normal 2 9 9 6 4" xfId="51484"/>
    <cellStyle name="Normal 2 9 9 6 5" xfId="51485"/>
    <cellStyle name="Normal 2 9 9 7" xfId="51486"/>
    <cellStyle name="Normal 2 9 9 7 2" xfId="51487"/>
    <cellStyle name="Normal 2 9 9 7 3" xfId="51488"/>
    <cellStyle name="Normal 2 9 9 7 4" xfId="51489"/>
    <cellStyle name="Normal 2 9 9 7 5" xfId="51490"/>
    <cellStyle name="Normal 2 9 9 8" xfId="51491"/>
    <cellStyle name="Normal 2 9 9 8 2" xfId="51492"/>
    <cellStyle name="Normal 2 9 9 8 3" xfId="51493"/>
    <cellStyle name="Normal 2 9 9 8 4" xfId="51494"/>
    <cellStyle name="Normal 2 9 9 8 5" xfId="51495"/>
    <cellStyle name="Normal 2 9 9 9" xfId="51496"/>
    <cellStyle name="Normal 2_Denison_2 increases" xfId="51497"/>
    <cellStyle name="Normal 20" xfId="296"/>
    <cellStyle name="Normal 20 2" xfId="51499"/>
    <cellStyle name="Normal 20 3" xfId="51500"/>
    <cellStyle name="Normal 20 4" xfId="51501"/>
    <cellStyle name="Normal 20 5" xfId="51502"/>
    <cellStyle name="Normal 20 6" xfId="51498"/>
    <cellStyle name="Normal 21" xfId="331"/>
    <cellStyle name="Normal 21 2" xfId="51503"/>
    <cellStyle name="Normal 22" xfId="334"/>
    <cellStyle name="Normal 22 2" xfId="51505"/>
    <cellStyle name="Normal 22 3" xfId="51504"/>
    <cellStyle name="Normal 23" xfId="337"/>
    <cellStyle name="Normal 23 2" xfId="51506"/>
    <cellStyle name="Normal 24" xfId="366"/>
    <cellStyle name="Normal 24 2" xfId="51507"/>
    <cellStyle name="Normal 25" xfId="378"/>
    <cellStyle name="Normal 25 2" xfId="51508"/>
    <cellStyle name="Normal 26" xfId="360"/>
    <cellStyle name="Normal 26 2" xfId="51509"/>
    <cellStyle name="Normal 27" xfId="352"/>
    <cellStyle name="Normal 27 2" xfId="51510"/>
    <cellStyle name="Normal 28" xfId="368"/>
    <cellStyle name="Normal 29" xfId="363"/>
    <cellStyle name="Normal 3" xfId="10"/>
    <cellStyle name="Normal 3 10" xfId="51511"/>
    <cellStyle name="Normal 3 11" xfId="51512"/>
    <cellStyle name="Normal 3 12" xfId="51513"/>
    <cellStyle name="Normal 3 13" xfId="51514"/>
    <cellStyle name="Normal 3 14" xfId="51515"/>
    <cellStyle name="Normal 3 15" xfId="51516"/>
    <cellStyle name="Normal 3 16" xfId="51517"/>
    <cellStyle name="Normal 3 17" xfId="51518"/>
    <cellStyle name="Normal 3 18" xfId="415"/>
    <cellStyle name="Normal 3 19" xfId="386"/>
    <cellStyle name="Normal 3 2" xfId="100"/>
    <cellStyle name="Normal 3 2 10" xfId="387"/>
    <cellStyle name="Normal 3 2 2" xfId="313"/>
    <cellStyle name="Normal 3 2 2 2" xfId="51519"/>
    <cellStyle name="Normal 3 2 2 3" xfId="402"/>
    <cellStyle name="Normal 3 2 3" xfId="256"/>
    <cellStyle name="Normal 3 2 3 2" xfId="51520"/>
    <cellStyle name="Normal 3 2 4" xfId="369"/>
    <cellStyle name="Normal 3 2 4 2" xfId="51521"/>
    <cellStyle name="Normal 3 2 5" xfId="245"/>
    <cellStyle name="Normal 3 2 5 2" xfId="51522"/>
    <cellStyle name="Normal 3 2 6" xfId="51523"/>
    <cellStyle name="Normal 3 2 7" xfId="429"/>
    <cellStyle name="Normal 3 2 7 2" xfId="51524"/>
    <cellStyle name="Normal 3 2 8" xfId="62664"/>
    <cellStyle name="Normal 3 2 9" xfId="427"/>
    <cellStyle name="Normal 3 3" xfId="202"/>
    <cellStyle name="Normal 3 3 2" xfId="317"/>
    <cellStyle name="Normal 3 3 2 2" xfId="51526"/>
    <cellStyle name="Normal 3 3 3" xfId="259"/>
    <cellStyle name="Normal 3 3 3 2" xfId="62665"/>
    <cellStyle name="Normal 3 3 4" xfId="370"/>
    <cellStyle name="Normal 3 3 4 2" xfId="51525"/>
    <cellStyle name="Normal 3 3 5" xfId="246"/>
    <cellStyle name="Normal 3 3 6" xfId="388"/>
    <cellStyle name="Normal 3 4" xfId="310"/>
    <cellStyle name="Normal 3 4 2" xfId="51527"/>
    <cellStyle name="Normal 3 5" xfId="255"/>
    <cellStyle name="Normal 3 5 2" xfId="51528"/>
    <cellStyle name="Normal 3 6" xfId="343"/>
    <cellStyle name="Normal 3 7" xfId="231"/>
    <cellStyle name="Normal 3 7 2" xfId="51529"/>
    <cellStyle name="Normal 3 8" xfId="51530"/>
    <cellStyle name="Normal 3 9" xfId="51531"/>
    <cellStyle name="Normal 30" xfId="51532"/>
    <cellStyle name="Normal 31" xfId="51533"/>
    <cellStyle name="Normal 32" xfId="51534"/>
    <cellStyle name="Normal 33" xfId="203"/>
    <cellStyle name="Normal 34" xfId="204"/>
    <cellStyle name="Normal 35" xfId="51535"/>
    <cellStyle name="Normal 36" xfId="51536"/>
    <cellStyle name="Normal 37" xfId="62646"/>
    <cellStyle name="Normal 38" xfId="412"/>
    <cellStyle name="Normal 39" xfId="383"/>
    <cellStyle name="Normal 4" xfId="101"/>
    <cellStyle name="Normal 4 10" xfId="51537"/>
    <cellStyle name="Normal 4 10 10" xfId="51538"/>
    <cellStyle name="Normal 4 10 11" xfId="51539"/>
    <cellStyle name="Normal 4 10 12" xfId="51540"/>
    <cellStyle name="Normal 4 10 13" xfId="51541"/>
    <cellStyle name="Normal 4 10 14" xfId="51542"/>
    <cellStyle name="Normal 4 10 2" xfId="51543"/>
    <cellStyle name="Normal 4 10 2 2" xfId="51544"/>
    <cellStyle name="Normal 4 10 2 3" xfId="51545"/>
    <cellStyle name="Normal 4 10 2 4" xfId="51546"/>
    <cellStyle name="Normal 4 10 2 5" xfId="51547"/>
    <cellStyle name="Normal 4 10 3" xfId="51548"/>
    <cellStyle name="Normal 4 10 3 2" xfId="51549"/>
    <cellStyle name="Normal 4 10 3 3" xfId="51550"/>
    <cellStyle name="Normal 4 10 3 4" xfId="51551"/>
    <cellStyle name="Normal 4 10 3 5" xfId="51552"/>
    <cellStyle name="Normal 4 10 4" xfId="51553"/>
    <cellStyle name="Normal 4 10 4 2" xfId="51554"/>
    <cellStyle name="Normal 4 10 4 3" xfId="51555"/>
    <cellStyle name="Normal 4 10 4 4" xfId="51556"/>
    <cellStyle name="Normal 4 10 4 5" xfId="51557"/>
    <cellStyle name="Normal 4 10 5" xfId="51558"/>
    <cellStyle name="Normal 4 10 5 2" xfId="51559"/>
    <cellStyle name="Normal 4 10 5 3" xfId="51560"/>
    <cellStyle name="Normal 4 10 5 4" xfId="51561"/>
    <cellStyle name="Normal 4 10 5 5" xfId="51562"/>
    <cellStyle name="Normal 4 10 6" xfId="51563"/>
    <cellStyle name="Normal 4 10 6 2" xfId="51564"/>
    <cellStyle name="Normal 4 10 6 3" xfId="51565"/>
    <cellStyle name="Normal 4 10 6 4" xfId="51566"/>
    <cellStyle name="Normal 4 10 6 5" xfId="51567"/>
    <cellStyle name="Normal 4 10 7" xfId="51568"/>
    <cellStyle name="Normal 4 10 7 2" xfId="51569"/>
    <cellStyle name="Normal 4 10 7 3" xfId="51570"/>
    <cellStyle name="Normal 4 10 7 4" xfId="51571"/>
    <cellStyle name="Normal 4 10 7 5" xfId="51572"/>
    <cellStyle name="Normal 4 10 8" xfId="51573"/>
    <cellStyle name="Normal 4 10 8 2" xfId="51574"/>
    <cellStyle name="Normal 4 10 8 3" xfId="51575"/>
    <cellStyle name="Normal 4 10 8 4" xfId="51576"/>
    <cellStyle name="Normal 4 10 8 5" xfId="51577"/>
    <cellStyle name="Normal 4 10 9" xfId="51578"/>
    <cellStyle name="Normal 4 11" xfId="51579"/>
    <cellStyle name="Normal 4 11 10" xfId="51580"/>
    <cellStyle name="Normal 4 11 11" xfId="51581"/>
    <cellStyle name="Normal 4 11 12" xfId="51582"/>
    <cellStyle name="Normal 4 11 13" xfId="51583"/>
    <cellStyle name="Normal 4 11 14" xfId="51584"/>
    <cellStyle name="Normal 4 11 2" xfId="51585"/>
    <cellStyle name="Normal 4 11 2 2" xfId="51586"/>
    <cellStyle name="Normal 4 11 2 3" xfId="51587"/>
    <cellStyle name="Normal 4 11 2 4" xfId="51588"/>
    <cellStyle name="Normal 4 11 2 5" xfId="51589"/>
    <cellStyle name="Normal 4 11 3" xfId="51590"/>
    <cellStyle name="Normal 4 11 3 2" xfId="51591"/>
    <cellStyle name="Normal 4 11 3 3" xfId="51592"/>
    <cellStyle name="Normal 4 11 3 4" xfId="51593"/>
    <cellStyle name="Normal 4 11 3 5" xfId="51594"/>
    <cellStyle name="Normal 4 11 4" xfId="51595"/>
    <cellStyle name="Normal 4 11 4 2" xfId="51596"/>
    <cellStyle name="Normal 4 11 4 3" xfId="51597"/>
    <cellStyle name="Normal 4 11 4 4" xfId="51598"/>
    <cellStyle name="Normal 4 11 4 5" xfId="51599"/>
    <cellStyle name="Normal 4 11 5" xfId="51600"/>
    <cellStyle name="Normal 4 11 5 2" xfId="51601"/>
    <cellStyle name="Normal 4 11 5 3" xfId="51602"/>
    <cellStyle name="Normal 4 11 5 4" xfId="51603"/>
    <cellStyle name="Normal 4 11 5 5" xfId="51604"/>
    <cellStyle name="Normal 4 11 6" xfId="51605"/>
    <cellStyle name="Normal 4 11 6 2" xfId="51606"/>
    <cellStyle name="Normal 4 11 6 3" xfId="51607"/>
    <cellStyle name="Normal 4 11 6 4" xfId="51608"/>
    <cellStyle name="Normal 4 11 6 5" xfId="51609"/>
    <cellStyle name="Normal 4 11 7" xfId="51610"/>
    <cellStyle name="Normal 4 11 7 2" xfId="51611"/>
    <cellStyle name="Normal 4 11 7 3" xfId="51612"/>
    <cellStyle name="Normal 4 11 7 4" xfId="51613"/>
    <cellStyle name="Normal 4 11 7 5" xfId="51614"/>
    <cellStyle name="Normal 4 11 8" xfId="51615"/>
    <cellStyle name="Normal 4 11 8 2" xfId="51616"/>
    <cellStyle name="Normal 4 11 8 3" xfId="51617"/>
    <cellStyle name="Normal 4 11 8 4" xfId="51618"/>
    <cellStyle name="Normal 4 11 8 5" xfId="51619"/>
    <cellStyle name="Normal 4 11 9" xfId="51620"/>
    <cellStyle name="Normal 4 12" xfId="51621"/>
    <cellStyle name="Normal 4 12 10" xfId="51622"/>
    <cellStyle name="Normal 4 12 11" xfId="51623"/>
    <cellStyle name="Normal 4 12 12" xfId="51624"/>
    <cellStyle name="Normal 4 12 13" xfId="51625"/>
    <cellStyle name="Normal 4 12 14" xfId="51626"/>
    <cellStyle name="Normal 4 12 2" xfId="51627"/>
    <cellStyle name="Normal 4 12 2 2" xfId="51628"/>
    <cellStyle name="Normal 4 12 2 3" xfId="51629"/>
    <cellStyle name="Normal 4 12 2 4" xfId="51630"/>
    <cellStyle name="Normal 4 12 2 5" xfId="51631"/>
    <cellStyle name="Normal 4 12 3" xfId="51632"/>
    <cellStyle name="Normal 4 12 3 2" xfId="51633"/>
    <cellStyle name="Normal 4 12 3 3" xfId="51634"/>
    <cellStyle name="Normal 4 12 3 4" xfId="51635"/>
    <cellStyle name="Normal 4 12 3 5" xfId="51636"/>
    <cellStyle name="Normal 4 12 4" xfId="51637"/>
    <cellStyle name="Normal 4 12 4 2" xfId="51638"/>
    <cellStyle name="Normal 4 12 4 3" xfId="51639"/>
    <cellStyle name="Normal 4 12 4 4" xfId="51640"/>
    <cellStyle name="Normal 4 12 4 5" xfId="51641"/>
    <cellStyle name="Normal 4 12 5" xfId="51642"/>
    <cellStyle name="Normal 4 12 5 2" xfId="51643"/>
    <cellStyle name="Normal 4 12 5 3" xfId="51644"/>
    <cellStyle name="Normal 4 12 5 4" xfId="51645"/>
    <cellStyle name="Normal 4 12 5 5" xfId="51646"/>
    <cellStyle name="Normal 4 12 6" xfId="51647"/>
    <cellStyle name="Normal 4 12 6 2" xfId="51648"/>
    <cellStyle name="Normal 4 12 6 3" xfId="51649"/>
    <cellStyle name="Normal 4 12 6 4" xfId="51650"/>
    <cellStyle name="Normal 4 12 6 5" xfId="51651"/>
    <cellStyle name="Normal 4 12 7" xfId="51652"/>
    <cellStyle name="Normal 4 12 7 2" xfId="51653"/>
    <cellStyle name="Normal 4 12 7 3" xfId="51654"/>
    <cellStyle name="Normal 4 12 7 4" xfId="51655"/>
    <cellStyle name="Normal 4 12 7 5" xfId="51656"/>
    <cellStyle name="Normal 4 12 8" xfId="51657"/>
    <cellStyle name="Normal 4 12 8 2" xfId="51658"/>
    <cellStyle name="Normal 4 12 8 3" xfId="51659"/>
    <cellStyle name="Normal 4 12 8 4" xfId="51660"/>
    <cellStyle name="Normal 4 12 8 5" xfId="51661"/>
    <cellStyle name="Normal 4 12 9" xfId="51662"/>
    <cellStyle name="Normal 4 13" xfId="51663"/>
    <cellStyle name="Normal 4 13 10" xfId="51664"/>
    <cellStyle name="Normal 4 13 11" xfId="51665"/>
    <cellStyle name="Normal 4 13 12" xfId="51666"/>
    <cellStyle name="Normal 4 13 13" xfId="51667"/>
    <cellStyle name="Normal 4 13 14" xfId="51668"/>
    <cellStyle name="Normal 4 13 2" xfId="51669"/>
    <cellStyle name="Normal 4 13 2 2" xfId="51670"/>
    <cellStyle name="Normal 4 13 2 3" xfId="51671"/>
    <cellStyle name="Normal 4 13 2 4" xfId="51672"/>
    <cellStyle name="Normal 4 13 2 5" xfId="51673"/>
    <cellStyle name="Normal 4 13 3" xfId="51674"/>
    <cellStyle name="Normal 4 13 3 2" xfId="51675"/>
    <cellStyle name="Normal 4 13 3 3" xfId="51676"/>
    <cellStyle name="Normal 4 13 3 4" xfId="51677"/>
    <cellStyle name="Normal 4 13 3 5" xfId="51678"/>
    <cellStyle name="Normal 4 13 4" xfId="51679"/>
    <cellStyle name="Normal 4 13 4 2" xfId="51680"/>
    <cellStyle name="Normal 4 13 4 3" xfId="51681"/>
    <cellStyle name="Normal 4 13 4 4" xfId="51682"/>
    <cellStyle name="Normal 4 13 4 5" xfId="51683"/>
    <cellStyle name="Normal 4 13 5" xfId="51684"/>
    <cellStyle name="Normal 4 13 5 2" xfId="51685"/>
    <cellStyle name="Normal 4 13 5 3" xfId="51686"/>
    <cellStyle name="Normal 4 13 5 4" xfId="51687"/>
    <cellStyle name="Normal 4 13 5 5" xfId="51688"/>
    <cellStyle name="Normal 4 13 6" xfId="51689"/>
    <cellStyle name="Normal 4 13 6 2" xfId="51690"/>
    <cellStyle name="Normal 4 13 6 3" xfId="51691"/>
    <cellStyle name="Normal 4 13 6 4" xfId="51692"/>
    <cellStyle name="Normal 4 13 6 5" xfId="51693"/>
    <cellStyle name="Normal 4 13 7" xfId="51694"/>
    <cellStyle name="Normal 4 13 7 2" xfId="51695"/>
    <cellStyle name="Normal 4 13 7 3" xfId="51696"/>
    <cellStyle name="Normal 4 13 7 4" xfId="51697"/>
    <cellStyle name="Normal 4 13 7 5" xfId="51698"/>
    <cellStyle name="Normal 4 13 8" xfId="51699"/>
    <cellStyle name="Normal 4 13 8 2" xfId="51700"/>
    <cellStyle name="Normal 4 13 8 3" xfId="51701"/>
    <cellStyle name="Normal 4 13 8 4" xfId="51702"/>
    <cellStyle name="Normal 4 13 8 5" xfId="51703"/>
    <cellStyle name="Normal 4 13 9" xfId="51704"/>
    <cellStyle name="Normal 4 14" xfId="51705"/>
    <cellStyle name="Normal 4 14 10" xfId="51706"/>
    <cellStyle name="Normal 4 14 11" xfId="51707"/>
    <cellStyle name="Normal 4 14 12" xfId="51708"/>
    <cellStyle name="Normal 4 14 13" xfId="51709"/>
    <cellStyle name="Normal 4 14 14" xfId="51710"/>
    <cellStyle name="Normal 4 14 2" xfId="51711"/>
    <cellStyle name="Normal 4 14 2 2" xfId="51712"/>
    <cellStyle name="Normal 4 14 2 3" xfId="51713"/>
    <cellStyle name="Normal 4 14 2 4" xfId="51714"/>
    <cellStyle name="Normal 4 14 2 5" xfId="51715"/>
    <cellStyle name="Normal 4 14 3" xfId="51716"/>
    <cellStyle name="Normal 4 14 3 2" xfId="51717"/>
    <cellStyle name="Normal 4 14 3 3" xfId="51718"/>
    <cellStyle name="Normal 4 14 3 4" xfId="51719"/>
    <cellStyle name="Normal 4 14 3 5" xfId="51720"/>
    <cellStyle name="Normal 4 14 4" xfId="51721"/>
    <cellStyle name="Normal 4 14 4 2" xfId="51722"/>
    <cellStyle name="Normal 4 14 4 3" xfId="51723"/>
    <cellStyle name="Normal 4 14 4 4" xfId="51724"/>
    <cellStyle name="Normal 4 14 4 5" xfId="51725"/>
    <cellStyle name="Normal 4 14 5" xfId="51726"/>
    <cellStyle name="Normal 4 14 5 2" xfId="51727"/>
    <cellStyle name="Normal 4 14 5 3" xfId="51728"/>
    <cellStyle name="Normal 4 14 5 4" xfId="51729"/>
    <cellStyle name="Normal 4 14 5 5" xfId="51730"/>
    <cellStyle name="Normal 4 14 6" xfId="51731"/>
    <cellStyle name="Normal 4 14 6 2" xfId="51732"/>
    <cellStyle name="Normal 4 14 6 3" xfId="51733"/>
    <cellStyle name="Normal 4 14 6 4" xfId="51734"/>
    <cellStyle name="Normal 4 14 6 5" xfId="51735"/>
    <cellStyle name="Normal 4 14 7" xfId="51736"/>
    <cellStyle name="Normal 4 14 7 2" xfId="51737"/>
    <cellStyle name="Normal 4 14 7 3" xfId="51738"/>
    <cellStyle name="Normal 4 14 7 4" xfId="51739"/>
    <cellStyle name="Normal 4 14 7 5" xfId="51740"/>
    <cellStyle name="Normal 4 14 8" xfId="51741"/>
    <cellStyle name="Normal 4 14 8 2" xfId="51742"/>
    <cellStyle name="Normal 4 14 8 3" xfId="51743"/>
    <cellStyle name="Normal 4 14 8 4" xfId="51744"/>
    <cellStyle name="Normal 4 14 8 5" xfId="51745"/>
    <cellStyle name="Normal 4 14 9" xfId="51746"/>
    <cellStyle name="Normal 4 15" xfId="51747"/>
    <cellStyle name="Normal 4 15 10" xfId="51748"/>
    <cellStyle name="Normal 4 15 11" xfId="51749"/>
    <cellStyle name="Normal 4 15 12" xfId="51750"/>
    <cellStyle name="Normal 4 15 13" xfId="51751"/>
    <cellStyle name="Normal 4 15 14" xfId="51752"/>
    <cellStyle name="Normal 4 15 2" xfId="51753"/>
    <cellStyle name="Normal 4 15 2 2" xfId="51754"/>
    <cellStyle name="Normal 4 15 2 3" xfId="51755"/>
    <cellStyle name="Normal 4 15 2 4" xfId="51756"/>
    <cellStyle name="Normal 4 15 2 5" xfId="51757"/>
    <cellStyle name="Normal 4 15 3" xfId="51758"/>
    <cellStyle name="Normal 4 15 3 2" xfId="51759"/>
    <cellStyle name="Normal 4 15 3 3" xfId="51760"/>
    <cellStyle name="Normal 4 15 3 4" xfId="51761"/>
    <cellStyle name="Normal 4 15 3 5" xfId="51762"/>
    <cellStyle name="Normal 4 15 4" xfId="51763"/>
    <cellStyle name="Normal 4 15 4 2" xfId="51764"/>
    <cellStyle name="Normal 4 15 4 3" xfId="51765"/>
    <cellStyle name="Normal 4 15 4 4" xfId="51766"/>
    <cellStyle name="Normal 4 15 4 5" xfId="51767"/>
    <cellStyle name="Normal 4 15 5" xfId="51768"/>
    <cellStyle name="Normal 4 15 5 2" xfId="51769"/>
    <cellStyle name="Normal 4 15 5 3" xfId="51770"/>
    <cellStyle name="Normal 4 15 5 4" xfId="51771"/>
    <cellStyle name="Normal 4 15 5 5" xfId="51772"/>
    <cellStyle name="Normal 4 15 6" xfId="51773"/>
    <cellStyle name="Normal 4 15 6 2" xfId="51774"/>
    <cellStyle name="Normal 4 15 6 3" xfId="51775"/>
    <cellStyle name="Normal 4 15 6 4" xfId="51776"/>
    <cellStyle name="Normal 4 15 6 5" xfId="51777"/>
    <cellStyle name="Normal 4 15 7" xfId="51778"/>
    <cellStyle name="Normal 4 15 7 2" xfId="51779"/>
    <cellStyle name="Normal 4 15 7 3" xfId="51780"/>
    <cellStyle name="Normal 4 15 7 4" xfId="51781"/>
    <cellStyle name="Normal 4 15 7 5" xfId="51782"/>
    <cellStyle name="Normal 4 15 8" xfId="51783"/>
    <cellStyle name="Normal 4 15 8 2" xfId="51784"/>
    <cellStyle name="Normal 4 15 8 3" xfId="51785"/>
    <cellStyle name="Normal 4 15 8 4" xfId="51786"/>
    <cellStyle name="Normal 4 15 8 5" xfId="51787"/>
    <cellStyle name="Normal 4 15 9" xfId="51788"/>
    <cellStyle name="Normal 4 16" xfId="51789"/>
    <cellStyle name="Normal 4 16 10" xfId="51790"/>
    <cellStyle name="Normal 4 16 11" xfId="51791"/>
    <cellStyle name="Normal 4 16 12" xfId="51792"/>
    <cellStyle name="Normal 4 16 13" xfId="51793"/>
    <cellStyle name="Normal 4 16 14" xfId="51794"/>
    <cellStyle name="Normal 4 16 2" xfId="51795"/>
    <cellStyle name="Normal 4 16 2 2" xfId="51796"/>
    <cellStyle name="Normal 4 16 2 3" xfId="51797"/>
    <cellStyle name="Normal 4 16 2 4" xfId="51798"/>
    <cellStyle name="Normal 4 16 2 5" xfId="51799"/>
    <cellStyle name="Normal 4 16 3" xfId="51800"/>
    <cellStyle name="Normal 4 16 3 2" xfId="51801"/>
    <cellStyle name="Normal 4 16 3 3" xfId="51802"/>
    <cellStyle name="Normal 4 16 3 4" xfId="51803"/>
    <cellStyle name="Normal 4 16 3 5" xfId="51804"/>
    <cellStyle name="Normal 4 16 4" xfId="51805"/>
    <cellStyle name="Normal 4 16 4 2" xfId="51806"/>
    <cellStyle name="Normal 4 16 4 3" xfId="51807"/>
    <cellStyle name="Normal 4 16 4 4" xfId="51808"/>
    <cellStyle name="Normal 4 16 4 5" xfId="51809"/>
    <cellStyle name="Normal 4 16 5" xfId="51810"/>
    <cellStyle name="Normal 4 16 5 2" xfId="51811"/>
    <cellStyle name="Normal 4 16 5 3" xfId="51812"/>
    <cellStyle name="Normal 4 16 5 4" xfId="51813"/>
    <cellStyle name="Normal 4 16 5 5" xfId="51814"/>
    <cellStyle name="Normal 4 16 6" xfId="51815"/>
    <cellStyle name="Normal 4 16 6 2" xfId="51816"/>
    <cellStyle name="Normal 4 16 6 3" xfId="51817"/>
    <cellStyle name="Normal 4 16 6 4" xfId="51818"/>
    <cellStyle name="Normal 4 16 6 5" xfId="51819"/>
    <cellStyle name="Normal 4 16 7" xfId="51820"/>
    <cellStyle name="Normal 4 16 7 2" xfId="51821"/>
    <cellStyle name="Normal 4 16 7 3" xfId="51822"/>
    <cellStyle name="Normal 4 16 7 4" xfId="51823"/>
    <cellStyle name="Normal 4 16 7 5" xfId="51824"/>
    <cellStyle name="Normal 4 16 8" xfId="51825"/>
    <cellStyle name="Normal 4 16 8 2" xfId="51826"/>
    <cellStyle name="Normal 4 16 8 3" xfId="51827"/>
    <cellStyle name="Normal 4 16 8 4" xfId="51828"/>
    <cellStyle name="Normal 4 16 8 5" xfId="51829"/>
    <cellStyle name="Normal 4 16 9" xfId="51830"/>
    <cellStyle name="Normal 4 17" xfId="51831"/>
    <cellStyle name="Normal 4 17 10" xfId="51832"/>
    <cellStyle name="Normal 4 17 11" xfId="51833"/>
    <cellStyle name="Normal 4 17 12" xfId="51834"/>
    <cellStyle name="Normal 4 17 13" xfId="51835"/>
    <cellStyle name="Normal 4 17 14" xfId="51836"/>
    <cellStyle name="Normal 4 17 2" xfId="51837"/>
    <cellStyle name="Normal 4 17 2 2" xfId="51838"/>
    <cellStyle name="Normal 4 17 2 3" xfId="51839"/>
    <cellStyle name="Normal 4 17 2 4" xfId="51840"/>
    <cellStyle name="Normal 4 17 2 5" xfId="51841"/>
    <cellStyle name="Normal 4 17 3" xfId="51842"/>
    <cellStyle name="Normal 4 17 3 2" xfId="51843"/>
    <cellStyle name="Normal 4 17 3 3" xfId="51844"/>
    <cellStyle name="Normal 4 17 3 4" xfId="51845"/>
    <cellStyle name="Normal 4 17 3 5" xfId="51846"/>
    <cellStyle name="Normal 4 17 4" xfId="51847"/>
    <cellStyle name="Normal 4 17 4 2" xfId="51848"/>
    <cellStyle name="Normal 4 17 4 3" xfId="51849"/>
    <cellStyle name="Normal 4 17 4 4" xfId="51850"/>
    <cellStyle name="Normal 4 17 4 5" xfId="51851"/>
    <cellStyle name="Normal 4 17 5" xfId="51852"/>
    <cellStyle name="Normal 4 17 5 2" xfId="51853"/>
    <cellStyle name="Normal 4 17 5 3" xfId="51854"/>
    <cellStyle name="Normal 4 17 5 4" xfId="51855"/>
    <cellStyle name="Normal 4 17 5 5" xfId="51856"/>
    <cellStyle name="Normal 4 17 6" xfId="51857"/>
    <cellStyle name="Normal 4 17 6 2" xfId="51858"/>
    <cellStyle name="Normal 4 17 6 3" xfId="51859"/>
    <cellStyle name="Normal 4 17 6 4" xfId="51860"/>
    <cellStyle name="Normal 4 17 6 5" xfId="51861"/>
    <cellStyle name="Normal 4 17 7" xfId="51862"/>
    <cellStyle name="Normal 4 17 7 2" xfId="51863"/>
    <cellStyle name="Normal 4 17 7 3" xfId="51864"/>
    <cellStyle name="Normal 4 17 7 4" xfId="51865"/>
    <cellStyle name="Normal 4 17 7 5" xfId="51866"/>
    <cellStyle name="Normal 4 17 8" xfId="51867"/>
    <cellStyle name="Normal 4 17 8 2" xfId="51868"/>
    <cellStyle name="Normal 4 17 8 3" xfId="51869"/>
    <cellStyle name="Normal 4 17 8 4" xfId="51870"/>
    <cellStyle name="Normal 4 17 8 5" xfId="51871"/>
    <cellStyle name="Normal 4 17 9" xfId="51872"/>
    <cellStyle name="Normal 4 18" xfId="51873"/>
    <cellStyle name="Normal 4 18 10" xfId="51874"/>
    <cellStyle name="Normal 4 18 11" xfId="51875"/>
    <cellStyle name="Normal 4 18 12" xfId="51876"/>
    <cellStyle name="Normal 4 18 13" xfId="51877"/>
    <cellStyle name="Normal 4 18 14" xfId="51878"/>
    <cellStyle name="Normal 4 18 2" xfId="51879"/>
    <cellStyle name="Normal 4 18 2 2" xfId="51880"/>
    <cellStyle name="Normal 4 18 2 3" xfId="51881"/>
    <cellStyle name="Normal 4 18 2 4" xfId="51882"/>
    <cellStyle name="Normal 4 18 2 5" xfId="51883"/>
    <cellStyle name="Normal 4 18 3" xfId="51884"/>
    <cellStyle name="Normal 4 18 3 2" xfId="51885"/>
    <cellStyle name="Normal 4 18 3 3" xfId="51886"/>
    <cellStyle name="Normal 4 18 3 4" xfId="51887"/>
    <cellStyle name="Normal 4 18 3 5" xfId="51888"/>
    <cellStyle name="Normal 4 18 4" xfId="51889"/>
    <cellStyle name="Normal 4 18 4 2" xfId="51890"/>
    <cellStyle name="Normal 4 18 4 3" xfId="51891"/>
    <cellStyle name="Normal 4 18 4 4" xfId="51892"/>
    <cellStyle name="Normal 4 18 4 5" xfId="51893"/>
    <cellStyle name="Normal 4 18 5" xfId="51894"/>
    <cellStyle name="Normal 4 18 5 2" xfId="51895"/>
    <cellStyle name="Normal 4 18 5 3" xfId="51896"/>
    <cellStyle name="Normal 4 18 5 4" xfId="51897"/>
    <cellStyle name="Normal 4 18 5 5" xfId="51898"/>
    <cellStyle name="Normal 4 18 6" xfId="51899"/>
    <cellStyle name="Normal 4 18 6 2" xfId="51900"/>
    <cellStyle name="Normal 4 18 6 3" xfId="51901"/>
    <cellStyle name="Normal 4 18 6 4" xfId="51902"/>
    <cellStyle name="Normal 4 18 6 5" xfId="51903"/>
    <cellStyle name="Normal 4 18 7" xfId="51904"/>
    <cellStyle name="Normal 4 18 7 2" xfId="51905"/>
    <cellStyle name="Normal 4 18 7 3" xfId="51906"/>
    <cellStyle name="Normal 4 18 7 4" xfId="51907"/>
    <cellStyle name="Normal 4 18 7 5" xfId="51908"/>
    <cellStyle name="Normal 4 18 8" xfId="51909"/>
    <cellStyle name="Normal 4 18 8 2" xfId="51910"/>
    <cellStyle name="Normal 4 18 8 3" xfId="51911"/>
    <cellStyle name="Normal 4 18 8 4" xfId="51912"/>
    <cellStyle name="Normal 4 18 8 5" xfId="51913"/>
    <cellStyle name="Normal 4 18 9" xfId="51914"/>
    <cellStyle name="Normal 4 19" xfId="51915"/>
    <cellStyle name="Normal 4 19 10" xfId="51916"/>
    <cellStyle name="Normal 4 19 11" xfId="51917"/>
    <cellStyle name="Normal 4 19 12" xfId="51918"/>
    <cellStyle name="Normal 4 19 13" xfId="51919"/>
    <cellStyle name="Normal 4 19 14" xfId="51920"/>
    <cellStyle name="Normal 4 19 2" xfId="51921"/>
    <cellStyle name="Normal 4 19 2 2" xfId="51922"/>
    <cellStyle name="Normal 4 19 2 3" xfId="51923"/>
    <cellStyle name="Normal 4 19 2 4" xfId="51924"/>
    <cellStyle name="Normal 4 19 2 5" xfId="51925"/>
    <cellStyle name="Normal 4 19 3" xfId="51926"/>
    <cellStyle name="Normal 4 19 3 2" xfId="51927"/>
    <cellStyle name="Normal 4 19 3 3" xfId="51928"/>
    <cellStyle name="Normal 4 19 3 4" xfId="51929"/>
    <cellStyle name="Normal 4 19 3 5" xfId="51930"/>
    <cellStyle name="Normal 4 19 4" xfId="51931"/>
    <cellStyle name="Normal 4 19 4 2" xfId="51932"/>
    <cellStyle name="Normal 4 19 4 3" xfId="51933"/>
    <cellStyle name="Normal 4 19 4 4" xfId="51934"/>
    <cellStyle name="Normal 4 19 4 5" xfId="51935"/>
    <cellStyle name="Normal 4 19 5" xfId="51936"/>
    <cellStyle name="Normal 4 19 5 2" xfId="51937"/>
    <cellStyle name="Normal 4 19 5 3" xfId="51938"/>
    <cellStyle name="Normal 4 19 5 4" xfId="51939"/>
    <cellStyle name="Normal 4 19 5 5" xfId="51940"/>
    <cellStyle name="Normal 4 19 6" xfId="51941"/>
    <cellStyle name="Normal 4 19 6 2" xfId="51942"/>
    <cellStyle name="Normal 4 19 6 3" xfId="51943"/>
    <cellStyle name="Normal 4 19 6 4" xfId="51944"/>
    <cellStyle name="Normal 4 19 6 5" xfId="51945"/>
    <cellStyle name="Normal 4 19 7" xfId="51946"/>
    <cellStyle name="Normal 4 19 7 2" xfId="51947"/>
    <cellStyle name="Normal 4 19 7 3" xfId="51948"/>
    <cellStyle name="Normal 4 19 7 4" xfId="51949"/>
    <cellStyle name="Normal 4 19 7 5" xfId="51950"/>
    <cellStyle name="Normal 4 19 8" xfId="51951"/>
    <cellStyle name="Normal 4 19 8 2" xfId="51952"/>
    <cellStyle name="Normal 4 19 8 3" xfId="51953"/>
    <cellStyle name="Normal 4 19 8 4" xfId="51954"/>
    <cellStyle name="Normal 4 19 8 5" xfId="51955"/>
    <cellStyle name="Normal 4 19 9" xfId="51956"/>
    <cellStyle name="Normal 4 2" xfId="205"/>
    <cellStyle name="Normal 4 2 10" xfId="51957"/>
    <cellStyle name="Normal 4 2 10 10" xfId="51958"/>
    <cellStyle name="Normal 4 2 10 11" xfId="51959"/>
    <cellStyle name="Normal 4 2 10 12" xfId="51960"/>
    <cellStyle name="Normal 4 2 10 13" xfId="51961"/>
    <cellStyle name="Normal 4 2 10 14" xfId="51962"/>
    <cellStyle name="Normal 4 2 10 2" xfId="51963"/>
    <cellStyle name="Normal 4 2 10 2 2" xfId="51964"/>
    <cellStyle name="Normal 4 2 10 2 3" xfId="51965"/>
    <cellStyle name="Normal 4 2 10 2 4" xfId="51966"/>
    <cellStyle name="Normal 4 2 10 2 5" xfId="51967"/>
    <cellStyle name="Normal 4 2 10 3" xfId="51968"/>
    <cellStyle name="Normal 4 2 10 3 2" xfId="51969"/>
    <cellStyle name="Normal 4 2 10 3 3" xfId="51970"/>
    <cellStyle name="Normal 4 2 10 3 4" xfId="51971"/>
    <cellStyle name="Normal 4 2 10 3 5" xfId="51972"/>
    <cellStyle name="Normal 4 2 10 4" xfId="51973"/>
    <cellStyle name="Normal 4 2 10 4 2" xfId="51974"/>
    <cellStyle name="Normal 4 2 10 4 3" xfId="51975"/>
    <cellStyle name="Normal 4 2 10 4 4" xfId="51976"/>
    <cellStyle name="Normal 4 2 10 4 5" xfId="51977"/>
    <cellStyle name="Normal 4 2 10 5" xfId="51978"/>
    <cellStyle name="Normal 4 2 10 5 2" xfId="51979"/>
    <cellStyle name="Normal 4 2 10 5 3" xfId="51980"/>
    <cellStyle name="Normal 4 2 10 5 4" xfId="51981"/>
    <cellStyle name="Normal 4 2 10 5 5" xfId="51982"/>
    <cellStyle name="Normal 4 2 10 6" xfId="51983"/>
    <cellStyle name="Normal 4 2 10 6 2" xfId="51984"/>
    <cellStyle name="Normal 4 2 10 6 3" xfId="51985"/>
    <cellStyle name="Normal 4 2 10 6 4" xfId="51986"/>
    <cellStyle name="Normal 4 2 10 6 5" xfId="51987"/>
    <cellStyle name="Normal 4 2 10 7" xfId="51988"/>
    <cellStyle name="Normal 4 2 10 7 2" xfId="51989"/>
    <cellStyle name="Normal 4 2 10 7 3" xfId="51990"/>
    <cellStyle name="Normal 4 2 10 7 4" xfId="51991"/>
    <cellStyle name="Normal 4 2 10 7 5" xfId="51992"/>
    <cellStyle name="Normal 4 2 10 8" xfId="51993"/>
    <cellStyle name="Normal 4 2 10 8 2" xfId="51994"/>
    <cellStyle name="Normal 4 2 10 8 3" xfId="51995"/>
    <cellStyle name="Normal 4 2 10 8 4" xfId="51996"/>
    <cellStyle name="Normal 4 2 10 8 5" xfId="51997"/>
    <cellStyle name="Normal 4 2 10 9" xfId="51998"/>
    <cellStyle name="Normal 4 2 11" xfId="51999"/>
    <cellStyle name="Normal 4 2 11 10" xfId="52000"/>
    <cellStyle name="Normal 4 2 11 11" xfId="52001"/>
    <cellStyle name="Normal 4 2 11 12" xfId="52002"/>
    <cellStyle name="Normal 4 2 11 13" xfId="52003"/>
    <cellStyle name="Normal 4 2 11 14" xfId="52004"/>
    <cellStyle name="Normal 4 2 11 2" xfId="52005"/>
    <cellStyle name="Normal 4 2 11 2 2" xfId="52006"/>
    <cellStyle name="Normal 4 2 11 2 3" xfId="52007"/>
    <cellStyle name="Normal 4 2 11 2 4" xfId="52008"/>
    <cellStyle name="Normal 4 2 11 2 5" xfId="52009"/>
    <cellStyle name="Normal 4 2 11 3" xfId="52010"/>
    <cellStyle name="Normal 4 2 11 3 2" xfId="52011"/>
    <cellStyle name="Normal 4 2 11 3 3" xfId="52012"/>
    <cellStyle name="Normal 4 2 11 3 4" xfId="52013"/>
    <cellStyle name="Normal 4 2 11 3 5" xfId="52014"/>
    <cellStyle name="Normal 4 2 11 4" xfId="52015"/>
    <cellStyle name="Normal 4 2 11 4 2" xfId="52016"/>
    <cellStyle name="Normal 4 2 11 4 3" xfId="52017"/>
    <cellStyle name="Normal 4 2 11 4 4" xfId="52018"/>
    <cellStyle name="Normal 4 2 11 4 5" xfId="52019"/>
    <cellStyle name="Normal 4 2 11 5" xfId="52020"/>
    <cellStyle name="Normal 4 2 11 5 2" xfId="52021"/>
    <cellStyle name="Normal 4 2 11 5 3" xfId="52022"/>
    <cellStyle name="Normal 4 2 11 5 4" xfId="52023"/>
    <cellStyle name="Normal 4 2 11 5 5" xfId="52024"/>
    <cellStyle name="Normal 4 2 11 6" xfId="52025"/>
    <cellStyle name="Normal 4 2 11 6 2" xfId="52026"/>
    <cellStyle name="Normal 4 2 11 6 3" xfId="52027"/>
    <cellStyle name="Normal 4 2 11 6 4" xfId="52028"/>
    <cellStyle name="Normal 4 2 11 6 5" xfId="52029"/>
    <cellStyle name="Normal 4 2 11 7" xfId="52030"/>
    <cellStyle name="Normal 4 2 11 7 2" xfId="52031"/>
    <cellStyle name="Normal 4 2 11 7 3" xfId="52032"/>
    <cellStyle name="Normal 4 2 11 7 4" xfId="52033"/>
    <cellStyle name="Normal 4 2 11 7 5" xfId="52034"/>
    <cellStyle name="Normal 4 2 11 8" xfId="52035"/>
    <cellStyle name="Normal 4 2 11 8 2" xfId="52036"/>
    <cellStyle name="Normal 4 2 11 8 3" xfId="52037"/>
    <cellStyle name="Normal 4 2 11 8 4" xfId="52038"/>
    <cellStyle name="Normal 4 2 11 8 5" xfId="52039"/>
    <cellStyle name="Normal 4 2 11 9" xfId="52040"/>
    <cellStyle name="Normal 4 2 12" xfId="52041"/>
    <cellStyle name="Normal 4 2 12 10" xfId="52042"/>
    <cellStyle name="Normal 4 2 12 11" xfId="52043"/>
    <cellStyle name="Normal 4 2 12 12" xfId="52044"/>
    <cellStyle name="Normal 4 2 12 13" xfId="52045"/>
    <cellStyle name="Normal 4 2 12 14" xfId="52046"/>
    <cellStyle name="Normal 4 2 12 2" xfId="52047"/>
    <cellStyle name="Normal 4 2 12 2 2" xfId="52048"/>
    <cellStyle name="Normal 4 2 12 2 3" xfId="52049"/>
    <cellStyle name="Normal 4 2 12 2 4" xfId="52050"/>
    <cellStyle name="Normal 4 2 12 2 5" xfId="52051"/>
    <cellStyle name="Normal 4 2 12 3" xfId="52052"/>
    <cellStyle name="Normal 4 2 12 3 2" xfId="52053"/>
    <cellStyle name="Normal 4 2 12 3 3" xfId="52054"/>
    <cellStyle name="Normal 4 2 12 3 4" xfId="52055"/>
    <cellStyle name="Normal 4 2 12 3 5" xfId="52056"/>
    <cellStyle name="Normal 4 2 12 4" xfId="52057"/>
    <cellStyle name="Normal 4 2 12 4 2" xfId="52058"/>
    <cellStyle name="Normal 4 2 12 4 3" xfId="52059"/>
    <cellStyle name="Normal 4 2 12 4 4" xfId="52060"/>
    <cellStyle name="Normal 4 2 12 4 5" xfId="52061"/>
    <cellStyle name="Normal 4 2 12 5" xfId="52062"/>
    <cellStyle name="Normal 4 2 12 5 2" xfId="52063"/>
    <cellStyle name="Normal 4 2 12 5 3" xfId="52064"/>
    <cellStyle name="Normal 4 2 12 5 4" xfId="52065"/>
    <cellStyle name="Normal 4 2 12 5 5" xfId="52066"/>
    <cellStyle name="Normal 4 2 12 6" xfId="52067"/>
    <cellStyle name="Normal 4 2 12 6 2" xfId="52068"/>
    <cellStyle name="Normal 4 2 12 6 3" xfId="52069"/>
    <cellStyle name="Normal 4 2 12 6 4" xfId="52070"/>
    <cellStyle name="Normal 4 2 12 6 5" xfId="52071"/>
    <cellStyle name="Normal 4 2 12 7" xfId="52072"/>
    <cellStyle name="Normal 4 2 12 7 2" xfId="52073"/>
    <cellStyle name="Normal 4 2 12 7 3" xfId="52074"/>
    <cellStyle name="Normal 4 2 12 7 4" xfId="52075"/>
    <cellStyle name="Normal 4 2 12 7 5" xfId="52076"/>
    <cellStyle name="Normal 4 2 12 8" xfId="52077"/>
    <cellStyle name="Normal 4 2 12 8 2" xfId="52078"/>
    <cellStyle name="Normal 4 2 12 8 3" xfId="52079"/>
    <cellStyle name="Normal 4 2 12 8 4" xfId="52080"/>
    <cellStyle name="Normal 4 2 12 8 5" xfId="52081"/>
    <cellStyle name="Normal 4 2 12 9" xfId="52082"/>
    <cellStyle name="Normal 4 2 13" xfId="52083"/>
    <cellStyle name="Normal 4 2 13 10" xfId="52084"/>
    <cellStyle name="Normal 4 2 13 11" xfId="52085"/>
    <cellStyle name="Normal 4 2 13 12" xfId="52086"/>
    <cellStyle name="Normal 4 2 13 13" xfId="52087"/>
    <cellStyle name="Normal 4 2 13 14" xfId="52088"/>
    <cellStyle name="Normal 4 2 13 2" xfId="52089"/>
    <cellStyle name="Normal 4 2 13 2 2" xfId="52090"/>
    <cellStyle name="Normal 4 2 13 2 3" xfId="52091"/>
    <cellStyle name="Normal 4 2 13 2 4" xfId="52092"/>
    <cellStyle name="Normal 4 2 13 2 5" xfId="52093"/>
    <cellStyle name="Normal 4 2 13 3" xfId="52094"/>
    <cellStyle name="Normal 4 2 13 3 2" xfId="52095"/>
    <cellStyle name="Normal 4 2 13 3 3" xfId="52096"/>
    <cellStyle name="Normal 4 2 13 3 4" xfId="52097"/>
    <cellStyle name="Normal 4 2 13 3 5" xfId="52098"/>
    <cellStyle name="Normal 4 2 13 4" xfId="52099"/>
    <cellStyle name="Normal 4 2 13 4 2" xfId="52100"/>
    <cellStyle name="Normal 4 2 13 4 3" xfId="52101"/>
    <cellStyle name="Normal 4 2 13 4 4" xfId="52102"/>
    <cellStyle name="Normal 4 2 13 4 5" xfId="52103"/>
    <cellStyle name="Normal 4 2 13 5" xfId="52104"/>
    <cellStyle name="Normal 4 2 13 5 2" xfId="52105"/>
    <cellStyle name="Normal 4 2 13 5 3" xfId="52106"/>
    <cellStyle name="Normal 4 2 13 5 4" xfId="52107"/>
    <cellStyle name="Normal 4 2 13 5 5" xfId="52108"/>
    <cellStyle name="Normal 4 2 13 6" xfId="52109"/>
    <cellStyle name="Normal 4 2 13 6 2" xfId="52110"/>
    <cellStyle name="Normal 4 2 13 6 3" xfId="52111"/>
    <cellStyle name="Normal 4 2 13 6 4" xfId="52112"/>
    <cellStyle name="Normal 4 2 13 6 5" xfId="52113"/>
    <cellStyle name="Normal 4 2 13 7" xfId="52114"/>
    <cellStyle name="Normal 4 2 13 7 2" xfId="52115"/>
    <cellStyle name="Normal 4 2 13 7 3" xfId="52116"/>
    <cellStyle name="Normal 4 2 13 7 4" xfId="52117"/>
    <cellStyle name="Normal 4 2 13 7 5" xfId="52118"/>
    <cellStyle name="Normal 4 2 13 8" xfId="52119"/>
    <cellStyle name="Normal 4 2 13 8 2" xfId="52120"/>
    <cellStyle name="Normal 4 2 13 8 3" xfId="52121"/>
    <cellStyle name="Normal 4 2 13 8 4" xfId="52122"/>
    <cellStyle name="Normal 4 2 13 8 5" xfId="52123"/>
    <cellStyle name="Normal 4 2 13 9" xfId="52124"/>
    <cellStyle name="Normal 4 2 14" xfId="52125"/>
    <cellStyle name="Normal 4 2 14 10" xfId="52126"/>
    <cellStyle name="Normal 4 2 14 11" xfId="52127"/>
    <cellStyle name="Normal 4 2 14 12" xfId="52128"/>
    <cellStyle name="Normal 4 2 14 13" xfId="52129"/>
    <cellStyle name="Normal 4 2 14 14" xfId="52130"/>
    <cellStyle name="Normal 4 2 14 2" xfId="52131"/>
    <cellStyle name="Normal 4 2 14 2 2" xfId="52132"/>
    <cellStyle name="Normal 4 2 14 2 3" xfId="52133"/>
    <cellStyle name="Normal 4 2 14 2 4" xfId="52134"/>
    <cellStyle name="Normal 4 2 14 2 5" xfId="52135"/>
    <cellStyle name="Normal 4 2 14 3" xfId="52136"/>
    <cellStyle name="Normal 4 2 14 3 2" xfId="52137"/>
    <cellStyle name="Normal 4 2 14 3 3" xfId="52138"/>
    <cellStyle name="Normal 4 2 14 3 4" xfId="52139"/>
    <cellStyle name="Normal 4 2 14 3 5" xfId="52140"/>
    <cellStyle name="Normal 4 2 14 4" xfId="52141"/>
    <cellStyle name="Normal 4 2 14 4 2" xfId="52142"/>
    <cellStyle name="Normal 4 2 14 4 3" xfId="52143"/>
    <cellStyle name="Normal 4 2 14 4 4" xfId="52144"/>
    <cellStyle name="Normal 4 2 14 4 5" xfId="52145"/>
    <cellStyle name="Normal 4 2 14 5" xfId="52146"/>
    <cellStyle name="Normal 4 2 14 5 2" xfId="52147"/>
    <cellStyle name="Normal 4 2 14 5 3" xfId="52148"/>
    <cellStyle name="Normal 4 2 14 5 4" xfId="52149"/>
    <cellStyle name="Normal 4 2 14 5 5" xfId="52150"/>
    <cellStyle name="Normal 4 2 14 6" xfId="52151"/>
    <cellStyle name="Normal 4 2 14 6 2" xfId="52152"/>
    <cellStyle name="Normal 4 2 14 6 3" xfId="52153"/>
    <cellStyle name="Normal 4 2 14 6 4" xfId="52154"/>
    <cellStyle name="Normal 4 2 14 6 5" xfId="52155"/>
    <cellStyle name="Normal 4 2 14 7" xfId="52156"/>
    <cellStyle name="Normal 4 2 14 7 2" xfId="52157"/>
    <cellStyle name="Normal 4 2 14 7 3" xfId="52158"/>
    <cellStyle name="Normal 4 2 14 7 4" xfId="52159"/>
    <cellStyle name="Normal 4 2 14 7 5" xfId="52160"/>
    <cellStyle name="Normal 4 2 14 8" xfId="52161"/>
    <cellStyle name="Normal 4 2 14 8 2" xfId="52162"/>
    <cellStyle name="Normal 4 2 14 8 3" xfId="52163"/>
    <cellStyle name="Normal 4 2 14 8 4" xfId="52164"/>
    <cellStyle name="Normal 4 2 14 8 5" xfId="52165"/>
    <cellStyle name="Normal 4 2 14 9" xfId="52166"/>
    <cellStyle name="Normal 4 2 15" xfId="52167"/>
    <cellStyle name="Normal 4 2 15 10" xfId="52168"/>
    <cellStyle name="Normal 4 2 15 11" xfId="52169"/>
    <cellStyle name="Normal 4 2 15 12" xfId="52170"/>
    <cellStyle name="Normal 4 2 15 13" xfId="52171"/>
    <cellStyle name="Normal 4 2 15 14" xfId="52172"/>
    <cellStyle name="Normal 4 2 15 2" xfId="52173"/>
    <cellStyle name="Normal 4 2 15 2 2" xfId="52174"/>
    <cellStyle name="Normal 4 2 15 2 3" xfId="52175"/>
    <cellStyle name="Normal 4 2 15 2 4" xfId="52176"/>
    <cellStyle name="Normal 4 2 15 2 5" xfId="52177"/>
    <cellStyle name="Normal 4 2 15 3" xfId="52178"/>
    <cellStyle name="Normal 4 2 15 3 2" xfId="52179"/>
    <cellStyle name="Normal 4 2 15 3 3" xfId="52180"/>
    <cellStyle name="Normal 4 2 15 3 4" xfId="52181"/>
    <cellStyle name="Normal 4 2 15 3 5" xfId="52182"/>
    <cellStyle name="Normal 4 2 15 4" xfId="52183"/>
    <cellStyle name="Normal 4 2 15 4 2" xfId="52184"/>
    <cellStyle name="Normal 4 2 15 4 3" xfId="52185"/>
    <cellStyle name="Normal 4 2 15 4 4" xfId="52186"/>
    <cellStyle name="Normal 4 2 15 4 5" xfId="52187"/>
    <cellStyle name="Normal 4 2 15 5" xfId="52188"/>
    <cellStyle name="Normal 4 2 15 5 2" xfId="52189"/>
    <cellStyle name="Normal 4 2 15 5 3" xfId="52190"/>
    <cellStyle name="Normal 4 2 15 5 4" xfId="52191"/>
    <cellStyle name="Normal 4 2 15 5 5" xfId="52192"/>
    <cellStyle name="Normal 4 2 15 6" xfId="52193"/>
    <cellStyle name="Normal 4 2 15 6 2" xfId="52194"/>
    <cellStyle name="Normal 4 2 15 6 3" xfId="52195"/>
    <cellStyle name="Normal 4 2 15 6 4" xfId="52196"/>
    <cellStyle name="Normal 4 2 15 6 5" xfId="52197"/>
    <cellStyle name="Normal 4 2 15 7" xfId="52198"/>
    <cellStyle name="Normal 4 2 15 7 2" xfId="52199"/>
    <cellStyle name="Normal 4 2 15 7 3" xfId="52200"/>
    <cellStyle name="Normal 4 2 15 7 4" xfId="52201"/>
    <cellStyle name="Normal 4 2 15 7 5" xfId="52202"/>
    <cellStyle name="Normal 4 2 15 8" xfId="52203"/>
    <cellStyle name="Normal 4 2 15 8 2" xfId="52204"/>
    <cellStyle name="Normal 4 2 15 8 3" xfId="52205"/>
    <cellStyle name="Normal 4 2 15 8 4" xfId="52206"/>
    <cellStyle name="Normal 4 2 15 8 5" xfId="52207"/>
    <cellStyle name="Normal 4 2 15 9" xfId="52208"/>
    <cellStyle name="Normal 4 2 16" xfId="52209"/>
    <cellStyle name="Normal 4 2 16 10" xfId="52210"/>
    <cellStyle name="Normal 4 2 16 11" xfId="52211"/>
    <cellStyle name="Normal 4 2 16 12" xfId="52212"/>
    <cellStyle name="Normal 4 2 16 13" xfId="52213"/>
    <cellStyle name="Normal 4 2 16 14" xfId="52214"/>
    <cellStyle name="Normal 4 2 16 2" xfId="52215"/>
    <cellStyle name="Normal 4 2 16 2 2" xfId="52216"/>
    <cellStyle name="Normal 4 2 16 2 3" xfId="52217"/>
    <cellStyle name="Normal 4 2 16 2 4" xfId="52218"/>
    <cellStyle name="Normal 4 2 16 2 5" xfId="52219"/>
    <cellStyle name="Normal 4 2 16 3" xfId="52220"/>
    <cellStyle name="Normal 4 2 16 3 2" xfId="52221"/>
    <cellStyle name="Normal 4 2 16 3 3" xfId="52222"/>
    <cellStyle name="Normal 4 2 16 3 4" xfId="52223"/>
    <cellStyle name="Normal 4 2 16 3 5" xfId="52224"/>
    <cellStyle name="Normal 4 2 16 4" xfId="52225"/>
    <cellStyle name="Normal 4 2 16 4 2" xfId="52226"/>
    <cellStyle name="Normal 4 2 16 4 3" xfId="52227"/>
    <cellStyle name="Normal 4 2 16 4 4" xfId="52228"/>
    <cellStyle name="Normal 4 2 16 4 5" xfId="52229"/>
    <cellStyle name="Normal 4 2 16 5" xfId="52230"/>
    <cellStyle name="Normal 4 2 16 5 2" xfId="52231"/>
    <cellStyle name="Normal 4 2 16 5 3" xfId="52232"/>
    <cellStyle name="Normal 4 2 16 5 4" xfId="52233"/>
    <cellStyle name="Normal 4 2 16 5 5" xfId="52234"/>
    <cellStyle name="Normal 4 2 16 6" xfId="52235"/>
    <cellStyle name="Normal 4 2 16 6 2" xfId="52236"/>
    <cellStyle name="Normal 4 2 16 6 3" xfId="52237"/>
    <cellStyle name="Normal 4 2 16 6 4" xfId="52238"/>
    <cellStyle name="Normal 4 2 16 6 5" xfId="52239"/>
    <cellStyle name="Normal 4 2 16 7" xfId="52240"/>
    <cellStyle name="Normal 4 2 16 7 2" xfId="52241"/>
    <cellStyle name="Normal 4 2 16 7 3" xfId="52242"/>
    <cellStyle name="Normal 4 2 16 7 4" xfId="52243"/>
    <cellStyle name="Normal 4 2 16 7 5" xfId="52244"/>
    <cellStyle name="Normal 4 2 16 8" xfId="52245"/>
    <cellStyle name="Normal 4 2 16 8 2" xfId="52246"/>
    <cellStyle name="Normal 4 2 16 8 3" xfId="52247"/>
    <cellStyle name="Normal 4 2 16 8 4" xfId="52248"/>
    <cellStyle name="Normal 4 2 16 8 5" xfId="52249"/>
    <cellStyle name="Normal 4 2 16 9" xfId="52250"/>
    <cellStyle name="Normal 4 2 17" xfId="52251"/>
    <cellStyle name="Normal 4 2 17 2" xfId="52252"/>
    <cellStyle name="Normal 4 2 17 3" xfId="52253"/>
    <cellStyle name="Normal 4 2 17 4" xfId="52254"/>
    <cellStyle name="Normal 4 2 17 5" xfId="52255"/>
    <cellStyle name="Normal 4 2 18" xfId="52256"/>
    <cellStyle name="Normal 4 2 18 2" xfId="52257"/>
    <cellStyle name="Normal 4 2 18 3" xfId="52258"/>
    <cellStyle name="Normal 4 2 18 4" xfId="52259"/>
    <cellStyle name="Normal 4 2 18 5" xfId="52260"/>
    <cellStyle name="Normal 4 2 19" xfId="52261"/>
    <cellStyle name="Normal 4 2 19 2" xfId="52262"/>
    <cellStyle name="Normal 4 2 19 3" xfId="52263"/>
    <cellStyle name="Normal 4 2 19 4" xfId="52264"/>
    <cellStyle name="Normal 4 2 19 5" xfId="52265"/>
    <cellStyle name="Normal 4 2 2" xfId="277"/>
    <cellStyle name="Normal 4 2 2 10" xfId="52267"/>
    <cellStyle name="Normal 4 2 2 11" xfId="52268"/>
    <cellStyle name="Normal 4 2 2 12" xfId="52269"/>
    <cellStyle name="Normal 4 2 2 13" xfId="52270"/>
    <cellStyle name="Normal 4 2 2 14" xfId="52271"/>
    <cellStyle name="Normal 4 2 2 15" xfId="52266"/>
    <cellStyle name="Normal 4 2 2 2" xfId="52272"/>
    <cellStyle name="Normal 4 2 2 2 2" xfId="52273"/>
    <cellStyle name="Normal 4 2 2 2 3" xfId="52274"/>
    <cellStyle name="Normal 4 2 2 2 4" xfId="52275"/>
    <cellStyle name="Normal 4 2 2 2 5" xfId="52276"/>
    <cellStyle name="Normal 4 2 2 3" xfId="52277"/>
    <cellStyle name="Normal 4 2 2 3 2" xfId="52278"/>
    <cellStyle name="Normal 4 2 2 3 3" xfId="52279"/>
    <cellStyle name="Normal 4 2 2 3 4" xfId="52280"/>
    <cellStyle name="Normal 4 2 2 3 5" xfId="52281"/>
    <cellStyle name="Normal 4 2 2 4" xfId="52282"/>
    <cellStyle name="Normal 4 2 2 4 2" xfId="52283"/>
    <cellStyle name="Normal 4 2 2 4 3" xfId="52284"/>
    <cellStyle name="Normal 4 2 2 4 4" xfId="52285"/>
    <cellStyle name="Normal 4 2 2 4 5" xfId="52286"/>
    <cellStyle name="Normal 4 2 2 5" xfId="52287"/>
    <cellStyle name="Normal 4 2 2 5 2" xfId="52288"/>
    <cellStyle name="Normal 4 2 2 5 3" xfId="52289"/>
    <cellStyle name="Normal 4 2 2 5 4" xfId="52290"/>
    <cellStyle name="Normal 4 2 2 5 5" xfId="52291"/>
    <cellStyle name="Normal 4 2 2 6" xfId="52292"/>
    <cellStyle name="Normal 4 2 2 6 2" xfId="52293"/>
    <cellStyle name="Normal 4 2 2 6 3" xfId="52294"/>
    <cellStyle name="Normal 4 2 2 6 4" xfId="52295"/>
    <cellStyle name="Normal 4 2 2 6 5" xfId="52296"/>
    <cellStyle name="Normal 4 2 2 7" xfId="52297"/>
    <cellStyle name="Normal 4 2 2 7 2" xfId="52298"/>
    <cellStyle name="Normal 4 2 2 7 3" xfId="52299"/>
    <cellStyle name="Normal 4 2 2 7 4" xfId="52300"/>
    <cellStyle name="Normal 4 2 2 7 5" xfId="52301"/>
    <cellStyle name="Normal 4 2 2 8" xfId="52302"/>
    <cellStyle name="Normal 4 2 2 8 2" xfId="52303"/>
    <cellStyle name="Normal 4 2 2 8 3" xfId="52304"/>
    <cellStyle name="Normal 4 2 2 8 4" xfId="52305"/>
    <cellStyle name="Normal 4 2 2 8 5" xfId="52306"/>
    <cellStyle name="Normal 4 2 2 9" xfId="52307"/>
    <cellStyle name="Normal 4 2 20" xfId="52308"/>
    <cellStyle name="Normal 4 2 20 2" xfId="52309"/>
    <cellStyle name="Normal 4 2 20 3" xfId="52310"/>
    <cellStyle name="Normal 4 2 20 4" xfId="52311"/>
    <cellStyle name="Normal 4 2 20 5" xfId="52312"/>
    <cellStyle name="Normal 4 2 21" xfId="52313"/>
    <cellStyle name="Normal 4 2 21 2" xfId="52314"/>
    <cellStyle name="Normal 4 2 21 3" xfId="52315"/>
    <cellStyle name="Normal 4 2 21 4" xfId="52316"/>
    <cellStyle name="Normal 4 2 21 5" xfId="52317"/>
    <cellStyle name="Normal 4 2 22" xfId="52318"/>
    <cellStyle name="Normal 4 2 22 2" xfId="52319"/>
    <cellStyle name="Normal 4 2 22 3" xfId="52320"/>
    <cellStyle name="Normal 4 2 22 4" xfId="52321"/>
    <cellStyle name="Normal 4 2 22 5" xfId="52322"/>
    <cellStyle name="Normal 4 2 23" xfId="52323"/>
    <cellStyle name="Normal 4 2 23 2" xfId="52324"/>
    <cellStyle name="Normal 4 2 23 3" xfId="52325"/>
    <cellStyle name="Normal 4 2 23 4" xfId="52326"/>
    <cellStyle name="Normal 4 2 23 5" xfId="52327"/>
    <cellStyle name="Normal 4 2 24" xfId="52328"/>
    <cellStyle name="Normal 4 2 25" xfId="52329"/>
    <cellStyle name="Normal 4 2 26" xfId="52330"/>
    <cellStyle name="Normal 4 2 27" xfId="52331"/>
    <cellStyle name="Normal 4 2 28" xfId="52332"/>
    <cellStyle name="Normal 4 2 29" xfId="52333"/>
    <cellStyle name="Normal 4 2 3" xfId="52334"/>
    <cellStyle name="Normal 4 2 3 10" xfId="52335"/>
    <cellStyle name="Normal 4 2 3 11" xfId="52336"/>
    <cellStyle name="Normal 4 2 3 12" xfId="52337"/>
    <cellStyle name="Normal 4 2 3 13" xfId="52338"/>
    <cellStyle name="Normal 4 2 3 14" xfId="52339"/>
    <cellStyle name="Normal 4 2 3 2" xfId="52340"/>
    <cellStyle name="Normal 4 2 3 2 2" xfId="52341"/>
    <cellStyle name="Normal 4 2 3 2 3" xfId="52342"/>
    <cellStyle name="Normal 4 2 3 2 4" xfId="52343"/>
    <cellStyle name="Normal 4 2 3 2 5" xfId="52344"/>
    <cellStyle name="Normal 4 2 3 3" xfId="52345"/>
    <cellStyle name="Normal 4 2 3 3 2" xfId="52346"/>
    <cellStyle name="Normal 4 2 3 3 3" xfId="52347"/>
    <cellStyle name="Normal 4 2 3 3 4" xfId="52348"/>
    <cellStyle name="Normal 4 2 3 3 5" xfId="52349"/>
    <cellStyle name="Normal 4 2 3 4" xfId="52350"/>
    <cellStyle name="Normal 4 2 3 4 2" xfId="52351"/>
    <cellStyle name="Normal 4 2 3 4 3" xfId="52352"/>
    <cellStyle name="Normal 4 2 3 4 4" xfId="52353"/>
    <cellStyle name="Normal 4 2 3 4 5" xfId="52354"/>
    <cellStyle name="Normal 4 2 3 5" xfId="52355"/>
    <cellStyle name="Normal 4 2 3 5 2" xfId="52356"/>
    <cellStyle name="Normal 4 2 3 5 3" xfId="52357"/>
    <cellStyle name="Normal 4 2 3 5 4" xfId="52358"/>
    <cellStyle name="Normal 4 2 3 5 5" xfId="52359"/>
    <cellStyle name="Normal 4 2 3 6" xfId="52360"/>
    <cellStyle name="Normal 4 2 3 6 2" xfId="52361"/>
    <cellStyle name="Normal 4 2 3 6 3" xfId="52362"/>
    <cellStyle name="Normal 4 2 3 6 4" xfId="52363"/>
    <cellStyle name="Normal 4 2 3 6 5" xfId="52364"/>
    <cellStyle name="Normal 4 2 3 7" xfId="52365"/>
    <cellStyle name="Normal 4 2 3 7 2" xfId="52366"/>
    <cellStyle name="Normal 4 2 3 7 3" xfId="52367"/>
    <cellStyle name="Normal 4 2 3 7 4" xfId="52368"/>
    <cellStyle name="Normal 4 2 3 7 5" xfId="52369"/>
    <cellStyle name="Normal 4 2 3 8" xfId="52370"/>
    <cellStyle name="Normal 4 2 3 8 2" xfId="52371"/>
    <cellStyle name="Normal 4 2 3 8 3" xfId="52372"/>
    <cellStyle name="Normal 4 2 3 8 4" xfId="52373"/>
    <cellStyle name="Normal 4 2 3 8 5" xfId="52374"/>
    <cellStyle name="Normal 4 2 3 9" xfId="52375"/>
    <cellStyle name="Normal 4 2 30" xfId="62656"/>
    <cellStyle name="Normal 4 2 4" xfId="52376"/>
    <cellStyle name="Normal 4 2 4 10" xfId="52377"/>
    <cellStyle name="Normal 4 2 4 11" xfId="52378"/>
    <cellStyle name="Normal 4 2 4 12" xfId="52379"/>
    <cellStyle name="Normal 4 2 4 13" xfId="52380"/>
    <cellStyle name="Normal 4 2 4 14" xfId="52381"/>
    <cellStyle name="Normal 4 2 4 2" xfId="52382"/>
    <cellStyle name="Normal 4 2 4 2 2" xfId="52383"/>
    <cellStyle name="Normal 4 2 4 2 3" xfId="52384"/>
    <cellStyle name="Normal 4 2 4 2 4" xfId="52385"/>
    <cellStyle name="Normal 4 2 4 2 5" xfId="52386"/>
    <cellStyle name="Normal 4 2 4 3" xfId="52387"/>
    <cellStyle name="Normal 4 2 4 3 2" xfId="52388"/>
    <cellStyle name="Normal 4 2 4 3 3" xfId="52389"/>
    <cellStyle name="Normal 4 2 4 3 4" xfId="52390"/>
    <cellStyle name="Normal 4 2 4 3 5" xfId="52391"/>
    <cellStyle name="Normal 4 2 4 4" xfId="52392"/>
    <cellStyle name="Normal 4 2 4 4 2" xfId="52393"/>
    <cellStyle name="Normal 4 2 4 4 3" xfId="52394"/>
    <cellStyle name="Normal 4 2 4 4 4" xfId="52395"/>
    <cellStyle name="Normal 4 2 4 4 5" xfId="52396"/>
    <cellStyle name="Normal 4 2 4 5" xfId="52397"/>
    <cellStyle name="Normal 4 2 4 5 2" xfId="52398"/>
    <cellStyle name="Normal 4 2 4 5 3" xfId="52399"/>
    <cellStyle name="Normal 4 2 4 5 4" xfId="52400"/>
    <cellStyle name="Normal 4 2 4 5 5" xfId="52401"/>
    <cellStyle name="Normal 4 2 4 6" xfId="52402"/>
    <cellStyle name="Normal 4 2 4 6 2" xfId="52403"/>
    <cellStyle name="Normal 4 2 4 6 3" xfId="52404"/>
    <cellStyle name="Normal 4 2 4 6 4" xfId="52405"/>
    <cellStyle name="Normal 4 2 4 6 5" xfId="52406"/>
    <cellStyle name="Normal 4 2 4 7" xfId="52407"/>
    <cellStyle name="Normal 4 2 4 7 2" xfId="52408"/>
    <cellStyle name="Normal 4 2 4 7 3" xfId="52409"/>
    <cellStyle name="Normal 4 2 4 7 4" xfId="52410"/>
    <cellStyle name="Normal 4 2 4 7 5" xfId="52411"/>
    <cellStyle name="Normal 4 2 4 8" xfId="52412"/>
    <cellStyle name="Normal 4 2 4 8 2" xfId="52413"/>
    <cellStyle name="Normal 4 2 4 8 3" xfId="52414"/>
    <cellStyle name="Normal 4 2 4 8 4" xfId="52415"/>
    <cellStyle name="Normal 4 2 4 8 5" xfId="52416"/>
    <cellStyle name="Normal 4 2 4 9" xfId="52417"/>
    <cellStyle name="Normal 4 2 5" xfId="52418"/>
    <cellStyle name="Normal 4 2 5 10" xfId="52419"/>
    <cellStyle name="Normal 4 2 5 11" xfId="52420"/>
    <cellStyle name="Normal 4 2 5 12" xfId="52421"/>
    <cellStyle name="Normal 4 2 5 13" xfId="52422"/>
    <cellStyle name="Normal 4 2 5 14" xfId="52423"/>
    <cellStyle name="Normal 4 2 5 2" xfId="52424"/>
    <cellStyle name="Normal 4 2 5 2 2" xfId="52425"/>
    <cellStyle name="Normal 4 2 5 2 3" xfId="52426"/>
    <cellStyle name="Normal 4 2 5 2 4" xfId="52427"/>
    <cellStyle name="Normal 4 2 5 2 5" xfId="52428"/>
    <cellStyle name="Normal 4 2 5 3" xfId="52429"/>
    <cellStyle name="Normal 4 2 5 3 2" xfId="52430"/>
    <cellStyle name="Normal 4 2 5 3 3" xfId="52431"/>
    <cellStyle name="Normal 4 2 5 3 4" xfId="52432"/>
    <cellStyle name="Normal 4 2 5 3 5" xfId="52433"/>
    <cellStyle name="Normal 4 2 5 4" xfId="52434"/>
    <cellStyle name="Normal 4 2 5 4 2" xfId="52435"/>
    <cellStyle name="Normal 4 2 5 4 3" xfId="52436"/>
    <cellStyle name="Normal 4 2 5 4 4" xfId="52437"/>
    <cellStyle name="Normal 4 2 5 4 5" xfId="52438"/>
    <cellStyle name="Normal 4 2 5 5" xfId="52439"/>
    <cellStyle name="Normal 4 2 5 5 2" xfId="52440"/>
    <cellStyle name="Normal 4 2 5 5 3" xfId="52441"/>
    <cellStyle name="Normal 4 2 5 5 4" xfId="52442"/>
    <cellStyle name="Normal 4 2 5 5 5" xfId="52443"/>
    <cellStyle name="Normal 4 2 5 6" xfId="52444"/>
    <cellStyle name="Normal 4 2 5 6 2" xfId="52445"/>
    <cellStyle name="Normal 4 2 5 6 3" xfId="52446"/>
    <cellStyle name="Normal 4 2 5 6 4" xfId="52447"/>
    <cellStyle name="Normal 4 2 5 6 5" xfId="52448"/>
    <cellStyle name="Normal 4 2 5 7" xfId="52449"/>
    <cellStyle name="Normal 4 2 5 7 2" xfId="52450"/>
    <cellStyle name="Normal 4 2 5 7 3" xfId="52451"/>
    <cellStyle name="Normal 4 2 5 7 4" xfId="52452"/>
    <cellStyle name="Normal 4 2 5 7 5" xfId="52453"/>
    <cellStyle name="Normal 4 2 5 8" xfId="52454"/>
    <cellStyle name="Normal 4 2 5 8 2" xfId="52455"/>
    <cellStyle name="Normal 4 2 5 8 3" xfId="52456"/>
    <cellStyle name="Normal 4 2 5 8 4" xfId="52457"/>
    <cellStyle name="Normal 4 2 5 8 5" xfId="52458"/>
    <cellStyle name="Normal 4 2 5 9" xfId="52459"/>
    <cellStyle name="Normal 4 2 6" xfId="52460"/>
    <cellStyle name="Normal 4 2 6 10" xfId="52461"/>
    <cellStyle name="Normal 4 2 6 11" xfId="52462"/>
    <cellStyle name="Normal 4 2 6 12" xfId="52463"/>
    <cellStyle name="Normal 4 2 6 13" xfId="52464"/>
    <cellStyle name="Normal 4 2 6 14" xfId="52465"/>
    <cellStyle name="Normal 4 2 6 2" xfId="52466"/>
    <cellStyle name="Normal 4 2 6 2 2" xfId="52467"/>
    <cellStyle name="Normal 4 2 6 2 3" xfId="52468"/>
    <cellStyle name="Normal 4 2 6 2 4" xfId="52469"/>
    <cellStyle name="Normal 4 2 6 2 5" xfId="52470"/>
    <cellStyle name="Normal 4 2 6 3" xfId="52471"/>
    <cellStyle name="Normal 4 2 6 3 2" xfId="52472"/>
    <cellStyle name="Normal 4 2 6 3 3" xfId="52473"/>
    <cellStyle name="Normal 4 2 6 3 4" xfId="52474"/>
    <cellStyle name="Normal 4 2 6 3 5" xfId="52475"/>
    <cellStyle name="Normal 4 2 6 4" xfId="52476"/>
    <cellStyle name="Normal 4 2 6 4 2" xfId="52477"/>
    <cellStyle name="Normal 4 2 6 4 3" xfId="52478"/>
    <cellStyle name="Normal 4 2 6 4 4" xfId="52479"/>
    <cellStyle name="Normal 4 2 6 4 5" xfId="52480"/>
    <cellStyle name="Normal 4 2 6 5" xfId="52481"/>
    <cellStyle name="Normal 4 2 6 5 2" xfId="52482"/>
    <cellStyle name="Normal 4 2 6 5 3" xfId="52483"/>
    <cellStyle name="Normal 4 2 6 5 4" xfId="52484"/>
    <cellStyle name="Normal 4 2 6 5 5" xfId="52485"/>
    <cellStyle name="Normal 4 2 6 6" xfId="52486"/>
    <cellStyle name="Normal 4 2 6 6 2" xfId="52487"/>
    <cellStyle name="Normal 4 2 6 6 3" xfId="52488"/>
    <cellStyle name="Normal 4 2 6 6 4" xfId="52489"/>
    <cellStyle name="Normal 4 2 6 6 5" xfId="52490"/>
    <cellStyle name="Normal 4 2 6 7" xfId="52491"/>
    <cellStyle name="Normal 4 2 6 7 2" xfId="52492"/>
    <cellStyle name="Normal 4 2 6 7 3" xfId="52493"/>
    <cellStyle name="Normal 4 2 6 7 4" xfId="52494"/>
    <cellStyle name="Normal 4 2 6 7 5" xfId="52495"/>
    <cellStyle name="Normal 4 2 6 8" xfId="52496"/>
    <cellStyle name="Normal 4 2 6 8 2" xfId="52497"/>
    <cellStyle name="Normal 4 2 6 8 3" xfId="52498"/>
    <cellStyle name="Normal 4 2 6 8 4" xfId="52499"/>
    <cellStyle name="Normal 4 2 6 8 5" xfId="52500"/>
    <cellStyle name="Normal 4 2 6 9" xfId="52501"/>
    <cellStyle name="Normal 4 2 7" xfId="52502"/>
    <cellStyle name="Normal 4 2 7 10" xfId="52503"/>
    <cellStyle name="Normal 4 2 7 11" xfId="52504"/>
    <cellStyle name="Normal 4 2 7 12" xfId="52505"/>
    <cellStyle name="Normal 4 2 7 13" xfId="52506"/>
    <cellStyle name="Normal 4 2 7 14" xfId="52507"/>
    <cellStyle name="Normal 4 2 7 2" xfId="52508"/>
    <cellStyle name="Normal 4 2 7 2 2" xfId="52509"/>
    <cellStyle name="Normal 4 2 7 2 3" xfId="52510"/>
    <cellStyle name="Normal 4 2 7 2 4" xfId="52511"/>
    <cellStyle name="Normal 4 2 7 2 5" xfId="52512"/>
    <cellStyle name="Normal 4 2 7 3" xfId="52513"/>
    <cellStyle name="Normal 4 2 7 3 2" xfId="52514"/>
    <cellStyle name="Normal 4 2 7 3 3" xfId="52515"/>
    <cellStyle name="Normal 4 2 7 3 4" xfId="52516"/>
    <cellStyle name="Normal 4 2 7 3 5" xfId="52517"/>
    <cellStyle name="Normal 4 2 7 4" xfId="52518"/>
    <cellStyle name="Normal 4 2 7 4 2" xfId="52519"/>
    <cellStyle name="Normal 4 2 7 4 3" xfId="52520"/>
    <cellStyle name="Normal 4 2 7 4 4" xfId="52521"/>
    <cellStyle name="Normal 4 2 7 4 5" xfId="52522"/>
    <cellStyle name="Normal 4 2 7 5" xfId="52523"/>
    <cellStyle name="Normal 4 2 7 5 2" xfId="52524"/>
    <cellStyle name="Normal 4 2 7 5 3" xfId="52525"/>
    <cellStyle name="Normal 4 2 7 5 4" xfId="52526"/>
    <cellStyle name="Normal 4 2 7 5 5" xfId="52527"/>
    <cellStyle name="Normal 4 2 7 6" xfId="52528"/>
    <cellStyle name="Normal 4 2 7 6 2" xfId="52529"/>
    <cellStyle name="Normal 4 2 7 6 3" xfId="52530"/>
    <cellStyle name="Normal 4 2 7 6 4" xfId="52531"/>
    <cellStyle name="Normal 4 2 7 6 5" xfId="52532"/>
    <cellStyle name="Normal 4 2 7 7" xfId="52533"/>
    <cellStyle name="Normal 4 2 7 7 2" xfId="52534"/>
    <cellStyle name="Normal 4 2 7 7 3" xfId="52535"/>
    <cellStyle name="Normal 4 2 7 7 4" xfId="52536"/>
    <cellStyle name="Normal 4 2 7 7 5" xfId="52537"/>
    <cellStyle name="Normal 4 2 7 8" xfId="52538"/>
    <cellStyle name="Normal 4 2 7 8 2" xfId="52539"/>
    <cellStyle name="Normal 4 2 7 8 3" xfId="52540"/>
    <cellStyle name="Normal 4 2 7 8 4" xfId="52541"/>
    <cellStyle name="Normal 4 2 7 8 5" xfId="52542"/>
    <cellStyle name="Normal 4 2 7 9" xfId="52543"/>
    <cellStyle name="Normal 4 2 8" xfId="52544"/>
    <cellStyle name="Normal 4 2 8 10" xfId="52545"/>
    <cellStyle name="Normal 4 2 8 11" xfId="52546"/>
    <cellStyle name="Normal 4 2 8 12" xfId="52547"/>
    <cellStyle name="Normal 4 2 8 13" xfId="52548"/>
    <cellStyle name="Normal 4 2 8 14" xfId="52549"/>
    <cellStyle name="Normal 4 2 8 2" xfId="52550"/>
    <cellStyle name="Normal 4 2 8 2 2" xfId="52551"/>
    <cellStyle name="Normal 4 2 8 2 3" xfId="52552"/>
    <cellStyle name="Normal 4 2 8 2 4" xfId="52553"/>
    <cellStyle name="Normal 4 2 8 2 5" xfId="52554"/>
    <cellStyle name="Normal 4 2 8 3" xfId="52555"/>
    <cellStyle name="Normal 4 2 8 3 2" xfId="52556"/>
    <cellStyle name="Normal 4 2 8 3 3" xfId="52557"/>
    <cellStyle name="Normal 4 2 8 3 4" xfId="52558"/>
    <cellStyle name="Normal 4 2 8 3 5" xfId="52559"/>
    <cellStyle name="Normal 4 2 8 4" xfId="52560"/>
    <cellStyle name="Normal 4 2 8 4 2" xfId="52561"/>
    <cellStyle name="Normal 4 2 8 4 3" xfId="52562"/>
    <cellStyle name="Normal 4 2 8 4 4" xfId="52563"/>
    <cellStyle name="Normal 4 2 8 4 5" xfId="52564"/>
    <cellStyle name="Normal 4 2 8 5" xfId="52565"/>
    <cellStyle name="Normal 4 2 8 5 2" xfId="52566"/>
    <cellStyle name="Normal 4 2 8 5 3" xfId="52567"/>
    <cellStyle name="Normal 4 2 8 5 4" xfId="52568"/>
    <cellStyle name="Normal 4 2 8 5 5" xfId="52569"/>
    <cellStyle name="Normal 4 2 8 6" xfId="52570"/>
    <cellStyle name="Normal 4 2 8 6 2" xfId="52571"/>
    <cellStyle name="Normal 4 2 8 6 3" xfId="52572"/>
    <cellStyle name="Normal 4 2 8 6 4" xfId="52573"/>
    <cellStyle name="Normal 4 2 8 6 5" xfId="52574"/>
    <cellStyle name="Normal 4 2 8 7" xfId="52575"/>
    <cellStyle name="Normal 4 2 8 7 2" xfId="52576"/>
    <cellStyle name="Normal 4 2 8 7 3" xfId="52577"/>
    <cellStyle name="Normal 4 2 8 7 4" xfId="52578"/>
    <cellStyle name="Normal 4 2 8 7 5" xfId="52579"/>
    <cellStyle name="Normal 4 2 8 8" xfId="52580"/>
    <cellStyle name="Normal 4 2 8 8 2" xfId="52581"/>
    <cellStyle name="Normal 4 2 8 8 3" xfId="52582"/>
    <cellStyle name="Normal 4 2 8 8 4" xfId="52583"/>
    <cellStyle name="Normal 4 2 8 8 5" xfId="52584"/>
    <cellStyle name="Normal 4 2 8 9" xfId="52585"/>
    <cellStyle name="Normal 4 2 9" xfId="52586"/>
    <cellStyle name="Normal 4 2 9 10" xfId="52587"/>
    <cellStyle name="Normal 4 2 9 11" xfId="52588"/>
    <cellStyle name="Normal 4 2 9 12" xfId="52589"/>
    <cellStyle name="Normal 4 2 9 13" xfId="52590"/>
    <cellStyle name="Normal 4 2 9 14" xfId="52591"/>
    <cellStyle name="Normal 4 2 9 2" xfId="52592"/>
    <cellStyle name="Normal 4 2 9 2 2" xfId="52593"/>
    <cellStyle name="Normal 4 2 9 2 3" xfId="52594"/>
    <cellStyle name="Normal 4 2 9 2 4" xfId="52595"/>
    <cellStyle name="Normal 4 2 9 2 5" xfId="52596"/>
    <cellStyle name="Normal 4 2 9 3" xfId="52597"/>
    <cellStyle name="Normal 4 2 9 3 2" xfId="52598"/>
    <cellStyle name="Normal 4 2 9 3 3" xfId="52599"/>
    <cellStyle name="Normal 4 2 9 3 4" xfId="52600"/>
    <cellStyle name="Normal 4 2 9 3 5" xfId="52601"/>
    <cellStyle name="Normal 4 2 9 4" xfId="52602"/>
    <cellStyle name="Normal 4 2 9 4 2" xfId="52603"/>
    <cellStyle name="Normal 4 2 9 4 3" xfId="52604"/>
    <cellStyle name="Normal 4 2 9 4 4" xfId="52605"/>
    <cellStyle name="Normal 4 2 9 4 5" xfId="52606"/>
    <cellStyle name="Normal 4 2 9 5" xfId="52607"/>
    <cellStyle name="Normal 4 2 9 5 2" xfId="52608"/>
    <cellStyle name="Normal 4 2 9 5 3" xfId="52609"/>
    <cellStyle name="Normal 4 2 9 5 4" xfId="52610"/>
    <cellStyle name="Normal 4 2 9 5 5" xfId="52611"/>
    <cellStyle name="Normal 4 2 9 6" xfId="52612"/>
    <cellStyle name="Normal 4 2 9 6 2" xfId="52613"/>
    <cellStyle name="Normal 4 2 9 6 3" xfId="52614"/>
    <cellStyle name="Normal 4 2 9 6 4" xfId="52615"/>
    <cellStyle name="Normal 4 2 9 6 5" xfId="52616"/>
    <cellStyle name="Normal 4 2 9 7" xfId="52617"/>
    <cellStyle name="Normal 4 2 9 7 2" xfId="52618"/>
    <cellStyle name="Normal 4 2 9 7 3" xfId="52619"/>
    <cellStyle name="Normal 4 2 9 7 4" xfId="52620"/>
    <cellStyle name="Normal 4 2 9 7 5" xfId="52621"/>
    <cellStyle name="Normal 4 2 9 8" xfId="52622"/>
    <cellStyle name="Normal 4 2 9 8 2" xfId="52623"/>
    <cellStyle name="Normal 4 2 9 8 3" xfId="52624"/>
    <cellStyle name="Normal 4 2 9 8 4" xfId="52625"/>
    <cellStyle name="Normal 4 2 9 8 5" xfId="52626"/>
    <cellStyle name="Normal 4 2 9 9" xfId="52627"/>
    <cellStyle name="Normal 4 20" xfId="52628"/>
    <cellStyle name="Normal 4 20 10" xfId="52629"/>
    <cellStyle name="Normal 4 20 11" xfId="52630"/>
    <cellStyle name="Normal 4 20 12" xfId="52631"/>
    <cellStyle name="Normal 4 20 13" xfId="52632"/>
    <cellStyle name="Normal 4 20 14" xfId="52633"/>
    <cellStyle name="Normal 4 20 2" xfId="52634"/>
    <cellStyle name="Normal 4 20 2 2" xfId="52635"/>
    <cellStyle name="Normal 4 20 2 3" xfId="52636"/>
    <cellStyle name="Normal 4 20 2 4" xfId="52637"/>
    <cellStyle name="Normal 4 20 2 5" xfId="52638"/>
    <cellStyle name="Normal 4 20 3" xfId="52639"/>
    <cellStyle name="Normal 4 20 3 2" xfId="52640"/>
    <cellStyle name="Normal 4 20 3 3" xfId="52641"/>
    <cellStyle name="Normal 4 20 3 4" xfId="52642"/>
    <cellStyle name="Normal 4 20 3 5" xfId="52643"/>
    <cellStyle name="Normal 4 20 4" xfId="52644"/>
    <cellStyle name="Normal 4 20 4 2" xfId="52645"/>
    <cellStyle name="Normal 4 20 4 3" xfId="52646"/>
    <cellStyle name="Normal 4 20 4 4" xfId="52647"/>
    <cellStyle name="Normal 4 20 4 5" xfId="52648"/>
    <cellStyle name="Normal 4 20 5" xfId="52649"/>
    <cellStyle name="Normal 4 20 5 2" xfId="52650"/>
    <cellStyle name="Normal 4 20 5 3" xfId="52651"/>
    <cellStyle name="Normal 4 20 5 4" xfId="52652"/>
    <cellStyle name="Normal 4 20 5 5" xfId="52653"/>
    <cellStyle name="Normal 4 20 6" xfId="52654"/>
    <cellStyle name="Normal 4 20 6 2" xfId="52655"/>
    <cellStyle name="Normal 4 20 6 3" xfId="52656"/>
    <cellStyle name="Normal 4 20 6 4" xfId="52657"/>
    <cellStyle name="Normal 4 20 6 5" xfId="52658"/>
    <cellStyle name="Normal 4 20 7" xfId="52659"/>
    <cellStyle name="Normal 4 20 7 2" xfId="52660"/>
    <cellStyle name="Normal 4 20 7 3" xfId="52661"/>
    <cellStyle name="Normal 4 20 7 4" xfId="52662"/>
    <cellStyle name="Normal 4 20 7 5" xfId="52663"/>
    <cellStyle name="Normal 4 20 8" xfId="52664"/>
    <cellStyle name="Normal 4 20 8 2" xfId="52665"/>
    <cellStyle name="Normal 4 20 8 3" xfId="52666"/>
    <cellStyle name="Normal 4 20 8 4" xfId="52667"/>
    <cellStyle name="Normal 4 20 8 5" xfId="52668"/>
    <cellStyle name="Normal 4 20 9" xfId="52669"/>
    <cellStyle name="Normal 4 21" xfId="52670"/>
    <cellStyle name="Normal 4 21 10" xfId="52671"/>
    <cellStyle name="Normal 4 21 11" xfId="52672"/>
    <cellStyle name="Normal 4 21 12" xfId="52673"/>
    <cellStyle name="Normal 4 21 13" xfId="52674"/>
    <cellStyle name="Normal 4 21 14" xfId="52675"/>
    <cellStyle name="Normal 4 21 2" xfId="52676"/>
    <cellStyle name="Normal 4 21 2 2" xfId="52677"/>
    <cellStyle name="Normal 4 21 2 3" xfId="52678"/>
    <cellStyle name="Normal 4 21 2 4" xfId="52679"/>
    <cellStyle name="Normal 4 21 2 5" xfId="52680"/>
    <cellStyle name="Normal 4 21 3" xfId="52681"/>
    <cellStyle name="Normal 4 21 3 2" xfId="52682"/>
    <cellStyle name="Normal 4 21 3 3" xfId="52683"/>
    <cellStyle name="Normal 4 21 3 4" xfId="52684"/>
    <cellStyle name="Normal 4 21 3 5" xfId="52685"/>
    <cellStyle name="Normal 4 21 4" xfId="52686"/>
    <cellStyle name="Normal 4 21 4 2" xfId="52687"/>
    <cellStyle name="Normal 4 21 4 3" xfId="52688"/>
    <cellStyle name="Normal 4 21 4 4" xfId="52689"/>
    <cellStyle name="Normal 4 21 4 5" xfId="52690"/>
    <cellStyle name="Normal 4 21 5" xfId="52691"/>
    <cellStyle name="Normal 4 21 5 2" xfId="52692"/>
    <cellStyle name="Normal 4 21 5 3" xfId="52693"/>
    <cellStyle name="Normal 4 21 5 4" xfId="52694"/>
    <cellStyle name="Normal 4 21 5 5" xfId="52695"/>
    <cellStyle name="Normal 4 21 6" xfId="52696"/>
    <cellStyle name="Normal 4 21 6 2" xfId="52697"/>
    <cellStyle name="Normal 4 21 6 3" xfId="52698"/>
    <cellStyle name="Normal 4 21 6 4" xfId="52699"/>
    <cellStyle name="Normal 4 21 6 5" xfId="52700"/>
    <cellStyle name="Normal 4 21 7" xfId="52701"/>
    <cellStyle name="Normal 4 21 7 2" xfId="52702"/>
    <cellStyle name="Normal 4 21 7 3" xfId="52703"/>
    <cellStyle name="Normal 4 21 7 4" xfId="52704"/>
    <cellStyle name="Normal 4 21 7 5" xfId="52705"/>
    <cellStyle name="Normal 4 21 8" xfId="52706"/>
    <cellStyle name="Normal 4 21 8 2" xfId="52707"/>
    <cellStyle name="Normal 4 21 8 3" xfId="52708"/>
    <cellStyle name="Normal 4 21 8 4" xfId="52709"/>
    <cellStyle name="Normal 4 21 8 5" xfId="52710"/>
    <cellStyle name="Normal 4 21 9" xfId="52711"/>
    <cellStyle name="Normal 4 22" xfId="52712"/>
    <cellStyle name="Normal 4 22 10" xfId="52713"/>
    <cellStyle name="Normal 4 22 11" xfId="52714"/>
    <cellStyle name="Normal 4 22 12" xfId="52715"/>
    <cellStyle name="Normal 4 22 13" xfId="52716"/>
    <cellStyle name="Normal 4 22 14" xfId="52717"/>
    <cellStyle name="Normal 4 22 2" xfId="52718"/>
    <cellStyle name="Normal 4 22 2 2" xfId="52719"/>
    <cellStyle name="Normal 4 22 2 3" xfId="52720"/>
    <cellStyle name="Normal 4 22 2 4" xfId="52721"/>
    <cellStyle name="Normal 4 22 2 5" xfId="52722"/>
    <cellStyle name="Normal 4 22 3" xfId="52723"/>
    <cellStyle name="Normal 4 22 3 2" xfId="52724"/>
    <cellStyle name="Normal 4 22 3 3" xfId="52725"/>
    <cellStyle name="Normal 4 22 3 4" xfId="52726"/>
    <cellStyle name="Normal 4 22 3 5" xfId="52727"/>
    <cellStyle name="Normal 4 22 4" xfId="52728"/>
    <cellStyle name="Normal 4 22 4 2" xfId="52729"/>
    <cellStyle name="Normal 4 22 4 3" xfId="52730"/>
    <cellStyle name="Normal 4 22 4 4" xfId="52731"/>
    <cellStyle name="Normal 4 22 4 5" xfId="52732"/>
    <cellStyle name="Normal 4 22 5" xfId="52733"/>
    <cellStyle name="Normal 4 22 5 2" xfId="52734"/>
    <cellStyle name="Normal 4 22 5 3" xfId="52735"/>
    <cellStyle name="Normal 4 22 5 4" xfId="52736"/>
    <cellStyle name="Normal 4 22 5 5" xfId="52737"/>
    <cellStyle name="Normal 4 22 6" xfId="52738"/>
    <cellStyle name="Normal 4 22 6 2" xfId="52739"/>
    <cellStyle name="Normal 4 22 6 3" xfId="52740"/>
    <cellStyle name="Normal 4 22 6 4" xfId="52741"/>
    <cellStyle name="Normal 4 22 6 5" xfId="52742"/>
    <cellStyle name="Normal 4 22 7" xfId="52743"/>
    <cellStyle name="Normal 4 22 7 2" xfId="52744"/>
    <cellStyle name="Normal 4 22 7 3" xfId="52745"/>
    <cellStyle name="Normal 4 22 7 4" xfId="52746"/>
    <cellStyle name="Normal 4 22 7 5" xfId="52747"/>
    <cellStyle name="Normal 4 22 8" xfId="52748"/>
    <cellStyle name="Normal 4 22 8 2" xfId="52749"/>
    <cellStyle name="Normal 4 22 8 3" xfId="52750"/>
    <cellStyle name="Normal 4 22 8 4" xfId="52751"/>
    <cellStyle name="Normal 4 22 8 5" xfId="52752"/>
    <cellStyle name="Normal 4 22 9" xfId="52753"/>
    <cellStyle name="Normal 4 23" xfId="52754"/>
    <cellStyle name="Normal 4 23 10" xfId="52755"/>
    <cellStyle name="Normal 4 23 11" xfId="52756"/>
    <cellStyle name="Normal 4 23 12" xfId="52757"/>
    <cellStyle name="Normal 4 23 13" xfId="52758"/>
    <cellStyle name="Normal 4 23 2" xfId="52759"/>
    <cellStyle name="Normal 4 23 2 2" xfId="52760"/>
    <cellStyle name="Normal 4 23 2 3" xfId="52761"/>
    <cellStyle name="Normal 4 23 2 4" xfId="52762"/>
    <cellStyle name="Normal 4 23 2 5" xfId="52763"/>
    <cellStyle name="Normal 4 23 3" xfId="52764"/>
    <cellStyle name="Normal 4 23 3 2" xfId="52765"/>
    <cellStyle name="Normal 4 23 3 3" xfId="52766"/>
    <cellStyle name="Normal 4 23 3 4" xfId="52767"/>
    <cellStyle name="Normal 4 23 3 5" xfId="52768"/>
    <cellStyle name="Normal 4 23 4" xfId="52769"/>
    <cellStyle name="Normal 4 23 4 2" xfId="52770"/>
    <cellStyle name="Normal 4 23 4 3" xfId="52771"/>
    <cellStyle name="Normal 4 23 4 4" xfId="52772"/>
    <cellStyle name="Normal 4 23 4 5" xfId="52773"/>
    <cellStyle name="Normal 4 23 5" xfId="52774"/>
    <cellStyle name="Normal 4 23 5 2" xfId="52775"/>
    <cellStyle name="Normal 4 23 5 3" xfId="52776"/>
    <cellStyle name="Normal 4 23 5 4" xfId="52777"/>
    <cellStyle name="Normal 4 23 5 5" xfId="52778"/>
    <cellStyle name="Normal 4 23 6" xfId="52779"/>
    <cellStyle name="Normal 4 23 6 2" xfId="52780"/>
    <cellStyle name="Normal 4 23 6 3" xfId="52781"/>
    <cellStyle name="Normal 4 23 6 4" xfId="52782"/>
    <cellStyle name="Normal 4 23 6 5" xfId="52783"/>
    <cellStyle name="Normal 4 23 7" xfId="52784"/>
    <cellStyle name="Normal 4 23 7 2" xfId="52785"/>
    <cellStyle name="Normal 4 23 7 3" xfId="52786"/>
    <cellStyle name="Normal 4 23 7 4" xfId="52787"/>
    <cellStyle name="Normal 4 23 7 5" xfId="52788"/>
    <cellStyle name="Normal 4 23 8" xfId="52789"/>
    <cellStyle name="Normal 4 23 8 2" xfId="52790"/>
    <cellStyle name="Normal 4 23 8 3" xfId="52791"/>
    <cellStyle name="Normal 4 23 8 4" xfId="52792"/>
    <cellStyle name="Normal 4 23 8 5" xfId="52793"/>
    <cellStyle name="Normal 4 23 9" xfId="52794"/>
    <cellStyle name="Normal 4 24" xfId="52795"/>
    <cellStyle name="Normal 4 24 10" xfId="52796"/>
    <cellStyle name="Normal 4 24 11" xfId="52797"/>
    <cellStyle name="Normal 4 24 12" xfId="52798"/>
    <cellStyle name="Normal 4 24 13" xfId="52799"/>
    <cellStyle name="Normal 4 24 2" xfId="52800"/>
    <cellStyle name="Normal 4 24 2 2" xfId="52801"/>
    <cellStyle name="Normal 4 24 2 3" xfId="52802"/>
    <cellStyle name="Normal 4 24 2 4" xfId="52803"/>
    <cellStyle name="Normal 4 24 2 5" xfId="52804"/>
    <cellStyle name="Normal 4 24 3" xfId="52805"/>
    <cellStyle name="Normal 4 24 3 2" xfId="52806"/>
    <cellStyle name="Normal 4 24 3 3" xfId="52807"/>
    <cellStyle name="Normal 4 24 3 4" xfId="52808"/>
    <cellStyle name="Normal 4 24 3 5" xfId="52809"/>
    <cellStyle name="Normal 4 24 4" xfId="52810"/>
    <cellStyle name="Normal 4 24 4 2" xfId="52811"/>
    <cellStyle name="Normal 4 24 4 3" xfId="52812"/>
    <cellStyle name="Normal 4 24 4 4" xfId="52813"/>
    <cellStyle name="Normal 4 24 4 5" xfId="52814"/>
    <cellStyle name="Normal 4 24 5" xfId="52815"/>
    <cellStyle name="Normal 4 24 5 2" xfId="52816"/>
    <cellStyle name="Normal 4 24 5 3" xfId="52817"/>
    <cellStyle name="Normal 4 24 5 4" xfId="52818"/>
    <cellStyle name="Normal 4 24 5 5" xfId="52819"/>
    <cellStyle name="Normal 4 24 6" xfId="52820"/>
    <cellStyle name="Normal 4 24 6 2" xfId="52821"/>
    <cellStyle name="Normal 4 24 6 3" xfId="52822"/>
    <cellStyle name="Normal 4 24 6 4" xfId="52823"/>
    <cellStyle name="Normal 4 24 6 5" xfId="52824"/>
    <cellStyle name="Normal 4 24 7" xfId="52825"/>
    <cellStyle name="Normal 4 24 7 2" xfId="52826"/>
    <cellStyle name="Normal 4 24 7 3" xfId="52827"/>
    <cellStyle name="Normal 4 24 7 4" xfId="52828"/>
    <cellStyle name="Normal 4 24 7 5" xfId="52829"/>
    <cellStyle name="Normal 4 24 8" xfId="52830"/>
    <cellStyle name="Normal 4 24 8 2" xfId="52831"/>
    <cellStyle name="Normal 4 24 8 3" xfId="52832"/>
    <cellStyle name="Normal 4 24 8 4" xfId="52833"/>
    <cellStyle name="Normal 4 24 8 5" xfId="52834"/>
    <cellStyle name="Normal 4 24 9" xfId="52835"/>
    <cellStyle name="Normal 4 25" xfId="52836"/>
    <cellStyle name="Normal 4 25 10" xfId="52837"/>
    <cellStyle name="Normal 4 25 11" xfId="52838"/>
    <cellStyle name="Normal 4 25 12" xfId="52839"/>
    <cellStyle name="Normal 4 25 13" xfId="52840"/>
    <cellStyle name="Normal 4 25 2" xfId="52841"/>
    <cellStyle name="Normal 4 25 2 2" xfId="52842"/>
    <cellStyle name="Normal 4 25 2 3" xfId="52843"/>
    <cellStyle name="Normal 4 25 2 4" xfId="52844"/>
    <cellStyle name="Normal 4 25 2 5" xfId="52845"/>
    <cellStyle name="Normal 4 25 3" xfId="52846"/>
    <cellStyle name="Normal 4 25 3 2" xfId="52847"/>
    <cellStyle name="Normal 4 25 3 3" xfId="52848"/>
    <cellStyle name="Normal 4 25 3 4" xfId="52849"/>
    <cellStyle name="Normal 4 25 3 5" xfId="52850"/>
    <cellStyle name="Normal 4 25 4" xfId="52851"/>
    <cellStyle name="Normal 4 25 4 2" xfId="52852"/>
    <cellStyle name="Normal 4 25 4 3" xfId="52853"/>
    <cellStyle name="Normal 4 25 4 4" xfId="52854"/>
    <cellStyle name="Normal 4 25 4 5" xfId="52855"/>
    <cellStyle name="Normal 4 25 5" xfId="52856"/>
    <cellStyle name="Normal 4 25 5 2" xfId="52857"/>
    <cellStyle name="Normal 4 25 5 3" xfId="52858"/>
    <cellStyle name="Normal 4 25 5 4" xfId="52859"/>
    <cellStyle name="Normal 4 25 5 5" xfId="52860"/>
    <cellStyle name="Normal 4 25 6" xfId="52861"/>
    <cellStyle name="Normal 4 25 6 2" xfId="52862"/>
    <cellStyle name="Normal 4 25 6 3" xfId="52863"/>
    <cellStyle name="Normal 4 25 6 4" xfId="52864"/>
    <cellStyle name="Normal 4 25 6 5" xfId="52865"/>
    <cellStyle name="Normal 4 25 7" xfId="52866"/>
    <cellStyle name="Normal 4 25 7 2" xfId="52867"/>
    <cellStyle name="Normal 4 25 7 3" xfId="52868"/>
    <cellStyle name="Normal 4 25 7 4" xfId="52869"/>
    <cellStyle name="Normal 4 25 7 5" xfId="52870"/>
    <cellStyle name="Normal 4 25 8" xfId="52871"/>
    <cellStyle name="Normal 4 25 8 2" xfId="52872"/>
    <cellStyle name="Normal 4 25 8 3" xfId="52873"/>
    <cellStyle name="Normal 4 25 8 4" xfId="52874"/>
    <cellStyle name="Normal 4 25 8 5" xfId="52875"/>
    <cellStyle name="Normal 4 25 9" xfId="52876"/>
    <cellStyle name="Normal 4 26" xfId="52877"/>
    <cellStyle name="Normal 4 26 10" xfId="52878"/>
    <cellStyle name="Normal 4 26 11" xfId="52879"/>
    <cellStyle name="Normal 4 26 12" xfId="52880"/>
    <cellStyle name="Normal 4 26 13" xfId="52881"/>
    <cellStyle name="Normal 4 26 2" xfId="52882"/>
    <cellStyle name="Normal 4 26 2 2" xfId="52883"/>
    <cellStyle name="Normal 4 26 2 3" xfId="52884"/>
    <cellStyle name="Normal 4 26 2 4" xfId="52885"/>
    <cellStyle name="Normal 4 26 2 5" xfId="52886"/>
    <cellStyle name="Normal 4 26 3" xfId="52887"/>
    <cellStyle name="Normal 4 26 3 2" xfId="52888"/>
    <cellStyle name="Normal 4 26 3 3" xfId="52889"/>
    <cellStyle name="Normal 4 26 3 4" xfId="52890"/>
    <cellStyle name="Normal 4 26 3 5" xfId="52891"/>
    <cellStyle name="Normal 4 26 4" xfId="52892"/>
    <cellStyle name="Normal 4 26 4 2" xfId="52893"/>
    <cellStyle name="Normal 4 26 4 3" xfId="52894"/>
    <cellStyle name="Normal 4 26 4 4" xfId="52895"/>
    <cellStyle name="Normal 4 26 4 5" xfId="52896"/>
    <cellStyle name="Normal 4 26 5" xfId="52897"/>
    <cellStyle name="Normal 4 26 5 2" xfId="52898"/>
    <cellStyle name="Normal 4 26 5 3" xfId="52899"/>
    <cellStyle name="Normal 4 26 5 4" xfId="52900"/>
    <cellStyle name="Normal 4 26 5 5" xfId="52901"/>
    <cellStyle name="Normal 4 26 6" xfId="52902"/>
    <cellStyle name="Normal 4 26 6 2" xfId="52903"/>
    <cellStyle name="Normal 4 26 6 3" xfId="52904"/>
    <cellStyle name="Normal 4 26 6 4" xfId="52905"/>
    <cellStyle name="Normal 4 26 6 5" xfId="52906"/>
    <cellStyle name="Normal 4 26 7" xfId="52907"/>
    <cellStyle name="Normal 4 26 7 2" xfId="52908"/>
    <cellStyle name="Normal 4 26 7 3" xfId="52909"/>
    <cellStyle name="Normal 4 26 7 4" xfId="52910"/>
    <cellStyle name="Normal 4 26 7 5" xfId="52911"/>
    <cellStyle name="Normal 4 26 8" xfId="52912"/>
    <cellStyle name="Normal 4 26 8 2" xfId="52913"/>
    <cellStyle name="Normal 4 26 8 3" xfId="52914"/>
    <cellStyle name="Normal 4 26 8 4" xfId="52915"/>
    <cellStyle name="Normal 4 26 8 5" xfId="52916"/>
    <cellStyle name="Normal 4 26 9" xfId="52917"/>
    <cellStyle name="Normal 4 27" xfId="52918"/>
    <cellStyle name="Normal 4 27 10" xfId="52919"/>
    <cellStyle name="Normal 4 27 11" xfId="52920"/>
    <cellStyle name="Normal 4 27 12" xfId="52921"/>
    <cellStyle name="Normal 4 27 13" xfId="52922"/>
    <cellStyle name="Normal 4 27 2" xfId="52923"/>
    <cellStyle name="Normal 4 27 2 2" xfId="52924"/>
    <cellStyle name="Normal 4 27 2 3" xfId="52925"/>
    <cellStyle name="Normal 4 27 2 4" xfId="52926"/>
    <cellStyle name="Normal 4 27 2 5" xfId="52927"/>
    <cellStyle name="Normal 4 27 3" xfId="52928"/>
    <cellStyle name="Normal 4 27 3 2" xfId="52929"/>
    <cellStyle name="Normal 4 27 3 3" xfId="52930"/>
    <cellStyle name="Normal 4 27 3 4" xfId="52931"/>
    <cellStyle name="Normal 4 27 3 5" xfId="52932"/>
    <cellStyle name="Normal 4 27 4" xfId="52933"/>
    <cellStyle name="Normal 4 27 4 2" xfId="52934"/>
    <cellStyle name="Normal 4 27 4 3" xfId="52935"/>
    <cellStyle name="Normal 4 27 4 4" xfId="52936"/>
    <cellStyle name="Normal 4 27 4 5" xfId="52937"/>
    <cellStyle name="Normal 4 27 5" xfId="52938"/>
    <cellStyle name="Normal 4 27 5 2" xfId="52939"/>
    <cellStyle name="Normal 4 27 5 3" xfId="52940"/>
    <cellStyle name="Normal 4 27 5 4" xfId="52941"/>
    <cellStyle name="Normal 4 27 5 5" xfId="52942"/>
    <cellStyle name="Normal 4 27 6" xfId="52943"/>
    <cellStyle name="Normal 4 27 6 2" xfId="52944"/>
    <cellStyle name="Normal 4 27 6 3" xfId="52945"/>
    <cellStyle name="Normal 4 27 6 4" xfId="52946"/>
    <cellStyle name="Normal 4 27 6 5" xfId="52947"/>
    <cellStyle name="Normal 4 27 7" xfId="52948"/>
    <cellStyle name="Normal 4 27 7 2" xfId="52949"/>
    <cellStyle name="Normal 4 27 7 3" xfId="52950"/>
    <cellStyle name="Normal 4 27 7 4" xfId="52951"/>
    <cellStyle name="Normal 4 27 7 5" xfId="52952"/>
    <cellStyle name="Normal 4 27 8" xfId="52953"/>
    <cellStyle name="Normal 4 27 8 2" xfId="52954"/>
    <cellStyle name="Normal 4 27 8 3" xfId="52955"/>
    <cellStyle name="Normal 4 27 8 4" xfId="52956"/>
    <cellStyle name="Normal 4 27 8 5" xfId="52957"/>
    <cellStyle name="Normal 4 27 9" xfId="52958"/>
    <cellStyle name="Normal 4 28" xfId="52959"/>
    <cellStyle name="Normal 4 28 10" xfId="52960"/>
    <cellStyle name="Normal 4 28 11" xfId="52961"/>
    <cellStyle name="Normal 4 28 12" xfId="52962"/>
    <cellStyle name="Normal 4 28 13" xfId="52963"/>
    <cellStyle name="Normal 4 28 2" xfId="52964"/>
    <cellStyle name="Normal 4 28 2 2" xfId="52965"/>
    <cellStyle name="Normal 4 28 2 3" xfId="52966"/>
    <cellStyle name="Normal 4 28 2 4" xfId="52967"/>
    <cellStyle name="Normal 4 28 2 5" xfId="52968"/>
    <cellStyle name="Normal 4 28 3" xfId="52969"/>
    <cellStyle name="Normal 4 28 3 2" xfId="52970"/>
    <cellStyle name="Normal 4 28 3 3" xfId="52971"/>
    <cellStyle name="Normal 4 28 3 4" xfId="52972"/>
    <cellStyle name="Normal 4 28 3 5" xfId="52973"/>
    <cellStyle name="Normal 4 28 4" xfId="52974"/>
    <cellStyle name="Normal 4 28 4 2" xfId="52975"/>
    <cellStyle name="Normal 4 28 4 3" xfId="52976"/>
    <cellStyle name="Normal 4 28 4 4" xfId="52977"/>
    <cellStyle name="Normal 4 28 4 5" xfId="52978"/>
    <cellStyle name="Normal 4 28 5" xfId="52979"/>
    <cellStyle name="Normal 4 28 5 2" xfId="52980"/>
    <cellStyle name="Normal 4 28 5 3" xfId="52981"/>
    <cellStyle name="Normal 4 28 5 4" xfId="52982"/>
    <cellStyle name="Normal 4 28 5 5" xfId="52983"/>
    <cellStyle name="Normal 4 28 6" xfId="52984"/>
    <cellStyle name="Normal 4 28 6 2" xfId="52985"/>
    <cellStyle name="Normal 4 28 6 3" xfId="52986"/>
    <cellStyle name="Normal 4 28 6 4" xfId="52987"/>
    <cellStyle name="Normal 4 28 6 5" xfId="52988"/>
    <cellStyle name="Normal 4 28 7" xfId="52989"/>
    <cellStyle name="Normal 4 28 7 2" xfId="52990"/>
    <cellStyle name="Normal 4 28 7 3" xfId="52991"/>
    <cellStyle name="Normal 4 28 7 4" xfId="52992"/>
    <cellStyle name="Normal 4 28 7 5" xfId="52993"/>
    <cellStyle name="Normal 4 28 8" xfId="52994"/>
    <cellStyle name="Normal 4 28 8 2" xfId="52995"/>
    <cellStyle name="Normal 4 28 8 3" xfId="52996"/>
    <cellStyle name="Normal 4 28 8 4" xfId="52997"/>
    <cellStyle name="Normal 4 28 8 5" xfId="52998"/>
    <cellStyle name="Normal 4 28 9" xfId="52999"/>
    <cellStyle name="Normal 4 29" xfId="53000"/>
    <cellStyle name="Normal 4 29 10" xfId="53001"/>
    <cellStyle name="Normal 4 29 11" xfId="53002"/>
    <cellStyle name="Normal 4 29 12" xfId="53003"/>
    <cellStyle name="Normal 4 29 13" xfId="53004"/>
    <cellStyle name="Normal 4 29 2" xfId="53005"/>
    <cellStyle name="Normal 4 29 2 2" xfId="53006"/>
    <cellStyle name="Normal 4 29 2 3" xfId="53007"/>
    <cellStyle name="Normal 4 29 2 4" xfId="53008"/>
    <cellStyle name="Normal 4 29 2 5" xfId="53009"/>
    <cellStyle name="Normal 4 29 3" xfId="53010"/>
    <cellStyle name="Normal 4 29 3 2" xfId="53011"/>
    <cellStyle name="Normal 4 29 3 3" xfId="53012"/>
    <cellStyle name="Normal 4 29 3 4" xfId="53013"/>
    <cellStyle name="Normal 4 29 3 5" xfId="53014"/>
    <cellStyle name="Normal 4 29 4" xfId="53015"/>
    <cellStyle name="Normal 4 29 4 2" xfId="53016"/>
    <cellStyle name="Normal 4 29 4 3" xfId="53017"/>
    <cellStyle name="Normal 4 29 4 4" xfId="53018"/>
    <cellStyle name="Normal 4 29 4 5" xfId="53019"/>
    <cellStyle name="Normal 4 29 5" xfId="53020"/>
    <cellStyle name="Normal 4 29 5 2" xfId="53021"/>
    <cellStyle name="Normal 4 29 5 3" xfId="53022"/>
    <cellStyle name="Normal 4 29 5 4" xfId="53023"/>
    <cellStyle name="Normal 4 29 5 5" xfId="53024"/>
    <cellStyle name="Normal 4 29 6" xfId="53025"/>
    <cellStyle name="Normal 4 29 6 2" xfId="53026"/>
    <cellStyle name="Normal 4 29 6 3" xfId="53027"/>
    <cellStyle name="Normal 4 29 6 4" xfId="53028"/>
    <cellStyle name="Normal 4 29 6 5" xfId="53029"/>
    <cellStyle name="Normal 4 29 7" xfId="53030"/>
    <cellStyle name="Normal 4 29 7 2" xfId="53031"/>
    <cellStyle name="Normal 4 29 7 3" xfId="53032"/>
    <cellStyle name="Normal 4 29 7 4" xfId="53033"/>
    <cellStyle name="Normal 4 29 7 5" xfId="53034"/>
    <cellStyle name="Normal 4 29 8" xfId="53035"/>
    <cellStyle name="Normal 4 29 8 2" xfId="53036"/>
    <cellStyle name="Normal 4 29 8 3" xfId="53037"/>
    <cellStyle name="Normal 4 29 8 4" xfId="53038"/>
    <cellStyle name="Normal 4 29 8 5" xfId="53039"/>
    <cellStyle name="Normal 4 29 9" xfId="53040"/>
    <cellStyle name="Normal 4 3" xfId="206"/>
    <cellStyle name="Normal 4 3 10" xfId="53042"/>
    <cellStyle name="Normal 4 3 10 10" xfId="53043"/>
    <cellStyle name="Normal 4 3 10 11" xfId="53044"/>
    <cellStyle name="Normal 4 3 10 12" xfId="53045"/>
    <cellStyle name="Normal 4 3 10 13" xfId="53046"/>
    <cellStyle name="Normal 4 3 10 14" xfId="53047"/>
    <cellStyle name="Normal 4 3 10 2" xfId="53048"/>
    <cellStyle name="Normal 4 3 10 2 2" xfId="53049"/>
    <cellStyle name="Normal 4 3 10 2 3" xfId="53050"/>
    <cellStyle name="Normal 4 3 10 2 4" xfId="53051"/>
    <cellStyle name="Normal 4 3 10 2 5" xfId="53052"/>
    <cellStyle name="Normal 4 3 10 3" xfId="53053"/>
    <cellStyle name="Normal 4 3 10 3 2" xfId="53054"/>
    <cellStyle name="Normal 4 3 10 3 3" xfId="53055"/>
    <cellStyle name="Normal 4 3 10 3 4" xfId="53056"/>
    <cellStyle name="Normal 4 3 10 3 5" xfId="53057"/>
    <cellStyle name="Normal 4 3 10 4" xfId="53058"/>
    <cellStyle name="Normal 4 3 10 4 2" xfId="53059"/>
    <cellStyle name="Normal 4 3 10 4 3" xfId="53060"/>
    <cellStyle name="Normal 4 3 10 4 4" xfId="53061"/>
    <cellStyle name="Normal 4 3 10 4 5" xfId="53062"/>
    <cellStyle name="Normal 4 3 10 5" xfId="53063"/>
    <cellStyle name="Normal 4 3 10 5 2" xfId="53064"/>
    <cellStyle name="Normal 4 3 10 5 3" xfId="53065"/>
    <cellStyle name="Normal 4 3 10 5 4" xfId="53066"/>
    <cellStyle name="Normal 4 3 10 5 5" xfId="53067"/>
    <cellStyle name="Normal 4 3 10 6" xfId="53068"/>
    <cellStyle name="Normal 4 3 10 6 2" xfId="53069"/>
    <cellStyle name="Normal 4 3 10 6 3" xfId="53070"/>
    <cellStyle name="Normal 4 3 10 6 4" xfId="53071"/>
    <cellStyle name="Normal 4 3 10 6 5" xfId="53072"/>
    <cellStyle name="Normal 4 3 10 7" xfId="53073"/>
    <cellStyle name="Normal 4 3 10 7 2" xfId="53074"/>
    <cellStyle name="Normal 4 3 10 7 3" xfId="53075"/>
    <cellStyle name="Normal 4 3 10 7 4" xfId="53076"/>
    <cellStyle name="Normal 4 3 10 7 5" xfId="53077"/>
    <cellStyle name="Normal 4 3 10 8" xfId="53078"/>
    <cellStyle name="Normal 4 3 10 8 2" xfId="53079"/>
    <cellStyle name="Normal 4 3 10 8 3" xfId="53080"/>
    <cellStyle name="Normal 4 3 10 8 4" xfId="53081"/>
    <cellStyle name="Normal 4 3 10 8 5" xfId="53082"/>
    <cellStyle name="Normal 4 3 10 9" xfId="53083"/>
    <cellStyle name="Normal 4 3 11" xfId="53084"/>
    <cellStyle name="Normal 4 3 11 10" xfId="53085"/>
    <cellStyle name="Normal 4 3 11 11" xfId="53086"/>
    <cellStyle name="Normal 4 3 11 12" xfId="53087"/>
    <cellStyle name="Normal 4 3 11 13" xfId="53088"/>
    <cellStyle name="Normal 4 3 11 14" xfId="53089"/>
    <cellStyle name="Normal 4 3 11 2" xfId="53090"/>
    <cellStyle name="Normal 4 3 11 2 2" xfId="53091"/>
    <cellStyle name="Normal 4 3 11 2 3" xfId="53092"/>
    <cellStyle name="Normal 4 3 11 2 4" xfId="53093"/>
    <cellStyle name="Normal 4 3 11 2 5" xfId="53094"/>
    <cellStyle name="Normal 4 3 11 3" xfId="53095"/>
    <cellStyle name="Normal 4 3 11 3 2" xfId="53096"/>
    <cellStyle name="Normal 4 3 11 3 3" xfId="53097"/>
    <cellStyle name="Normal 4 3 11 3 4" xfId="53098"/>
    <cellStyle name="Normal 4 3 11 3 5" xfId="53099"/>
    <cellStyle name="Normal 4 3 11 4" xfId="53100"/>
    <cellStyle name="Normal 4 3 11 4 2" xfId="53101"/>
    <cellStyle name="Normal 4 3 11 4 3" xfId="53102"/>
    <cellStyle name="Normal 4 3 11 4 4" xfId="53103"/>
    <cellStyle name="Normal 4 3 11 4 5" xfId="53104"/>
    <cellStyle name="Normal 4 3 11 5" xfId="53105"/>
    <cellStyle name="Normal 4 3 11 5 2" xfId="53106"/>
    <cellStyle name="Normal 4 3 11 5 3" xfId="53107"/>
    <cellStyle name="Normal 4 3 11 5 4" xfId="53108"/>
    <cellStyle name="Normal 4 3 11 5 5" xfId="53109"/>
    <cellStyle name="Normal 4 3 11 6" xfId="53110"/>
    <cellStyle name="Normal 4 3 11 6 2" xfId="53111"/>
    <cellStyle name="Normal 4 3 11 6 3" xfId="53112"/>
    <cellStyle name="Normal 4 3 11 6 4" xfId="53113"/>
    <cellStyle name="Normal 4 3 11 6 5" xfId="53114"/>
    <cellStyle name="Normal 4 3 11 7" xfId="53115"/>
    <cellStyle name="Normal 4 3 11 7 2" xfId="53116"/>
    <cellStyle name="Normal 4 3 11 7 3" xfId="53117"/>
    <cellStyle name="Normal 4 3 11 7 4" xfId="53118"/>
    <cellStyle name="Normal 4 3 11 7 5" xfId="53119"/>
    <cellStyle name="Normal 4 3 11 8" xfId="53120"/>
    <cellStyle name="Normal 4 3 11 8 2" xfId="53121"/>
    <cellStyle name="Normal 4 3 11 8 3" xfId="53122"/>
    <cellStyle name="Normal 4 3 11 8 4" xfId="53123"/>
    <cellStyle name="Normal 4 3 11 8 5" xfId="53124"/>
    <cellStyle name="Normal 4 3 11 9" xfId="53125"/>
    <cellStyle name="Normal 4 3 12" xfId="53126"/>
    <cellStyle name="Normal 4 3 12 10" xfId="53127"/>
    <cellStyle name="Normal 4 3 12 11" xfId="53128"/>
    <cellStyle name="Normal 4 3 12 12" xfId="53129"/>
    <cellStyle name="Normal 4 3 12 13" xfId="53130"/>
    <cellStyle name="Normal 4 3 12 14" xfId="53131"/>
    <cellStyle name="Normal 4 3 12 2" xfId="53132"/>
    <cellStyle name="Normal 4 3 12 2 2" xfId="53133"/>
    <cellStyle name="Normal 4 3 12 2 3" xfId="53134"/>
    <cellStyle name="Normal 4 3 12 2 4" xfId="53135"/>
    <cellStyle name="Normal 4 3 12 2 5" xfId="53136"/>
    <cellStyle name="Normal 4 3 12 3" xfId="53137"/>
    <cellStyle name="Normal 4 3 12 3 2" xfId="53138"/>
    <cellStyle name="Normal 4 3 12 3 3" xfId="53139"/>
    <cellStyle name="Normal 4 3 12 3 4" xfId="53140"/>
    <cellStyle name="Normal 4 3 12 3 5" xfId="53141"/>
    <cellStyle name="Normal 4 3 12 4" xfId="53142"/>
    <cellStyle name="Normal 4 3 12 4 2" xfId="53143"/>
    <cellStyle name="Normal 4 3 12 4 3" xfId="53144"/>
    <cellStyle name="Normal 4 3 12 4 4" xfId="53145"/>
    <cellStyle name="Normal 4 3 12 4 5" xfId="53146"/>
    <cellStyle name="Normal 4 3 12 5" xfId="53147"/>
    <cellStyle name="Normal 4 3 12 5 2" xfId="53148"/>
    <cellStyle name="Normal 4 3 12 5 3" xfId="53149"/>
    <cellStyle name="Normal 4 3 12 5 4" xfId="53150"/>
    <cellStyle name="Normal 4 3 12 5 5" xfId="53151"/>
    <cellStyle name="Normal 4 3 12 6" xfId="53152"/>
    <cellStyle name="Normal 4 3 12 6 2" xfId="53153"/>
    <cellStyle name="Normal 4 3 12 6 3" xfId="53154"/>
    <cellStyle name="Normal 4 3 12 6 4" xfId="53155"/>
    <cellStyle name="Normal 4 3 12 6 5" xfId="53156"/>
    <cellStyle name="Normal 4 3 12 7" xfId="53157"/>
    <cellStyle name="Normal 4 3 12 7 2" xfId="53158"/>
    <cellStyle name="Normal 4 3 12 7 3" xfId="53159"/>
    <cellStyle name="Normal 4 3 12 7 4" xfId="53160"/>
    <cellStyle name="Normal 4 3 12 7 5" xfId="53161"/>
    <cellStyle name="Normal 4 3 12 8" xfId="53162"/>
    <cellStyle name="Normal 4 3 12 8 2" xfId="53163"/>
    <cellStyle name="Normal 4 3 12 8 3" xfId="53164"/>
    <cellStyle name="Normal 4 3 12 8 4" xfId="53165"/>
    <cellStyle name="Normal 4 3 12 8 5" xfId="53166"/>
    <cellStyle name="Normal 4 3 12 9" xfId="53167"/>
    <cellStyle name="Normal 4 3 13" xfId="53168"/>
    <cellStyle name="Normal 4 3 13 10" xfId="53169"/>
    <cellStyle name="Normal 4 3 13 11" xfId="53170"/>
    <cellStyle name="Normal 4 3 13 12" xfId="53171"/>
    <cellStyle name="Normal 4 3 13 13" xfId="53172"/>
    <cellStyle name="Normal 4 3 13 14" xfId="53173"/>
    <cellStyle name="Normal 4 3 13 2" xfId="53174"/>
    <cellStyle name="Normal 4 3 13 2 2" xfId="53175"/>
    <cellStyle name="Normal 4 3 13 2 3" xfId="53176"/>
    <cellStyle name="Normal 4 3 13 2 4" xfId="53177"/>
    <cellStyle name="Normal 4 3 13 2 5" xfId="53178"/>
    <cellStyle name="Normal 4 3 13 3" xfId="53179"/>
    <cellStyle name="Normal 4 3 13 3 2" xfId="53180"/>
    <cellStyle name="Normal 4 3 13 3 3" xfId="53181"/>
    <cellStyle name="Normal 4 3 13 3 4" xfId="53182"/>
    <cellStyle name="Normal 4 3 13 3 5" xfId="53183"/>
    <cellStyle name="Normal 4 3 13 4" xfId="53184"/>
    <cellStyle name="Normal 4 3 13 4 2" xfId="53185"/>
    <cellStyle name="Normal 4 3 13 4 3" xfId="53186"/>
    <cellStyle name="Normal 4 3 13 4 4" xfId="53187"/>
    <cellStyle name="Normal 4 3 13 4 5" xfId="53188"/>
    <cellStyle name="Normal 4 3 13 5" xfId="53189"/>
    <cellStyle name="Normal 4 3 13 5 2" xfId="53190"/>
    <cellStyle name="Normal 4 3 13 5 3" xfId="53191"/>
    <cellStyle name="Normal 4 3 13 5 4" xfId="53192"/>
    <cellStyle name="Normal 4 3 13 5 5" xfId="53193"/>
    <cellStyle name="Normal 4 3 13 6" xfId="53194"/>
    <cellStyle name="Normal 4 3 13 6 2" xfId="53195"/>
    <cellStyle name="Normal 4 3 13 6 3" xfId="53196"/>
    <cellStyle name="Normal 4 3 13 6 4" xfId="53197"/>
    <cellStyle name="Normal 4 3 13 6 5" xfId="53198"/>
    <cellStyle name="Normal 4 3 13 7" xfId="53199"/>
    <cellStyle name="Normal 4 3 13 7 2" xfId="53200"/>
    <cellStyle name="Normal 4 3 13 7 3" xfId="53201"/>
    <cellStyle name="Normal 4 3 13 7 4" xfId="53202"/>
    <cellStyle name="Normal 4 3 13 7 5" xfId="53203"/>
    <cellStyle name="Normal 4 3 13 8" xfId="53204"/>
    <cellStyle name="Normal 4 3 13 8 2" xfId="53205"/>
    <cellStyle name="Normal 4 3 13 8 3" xfId="53206"/>
    <cellStyle name="Normal 4 3 13 8 4" xfId="53207"/>
    <cellStyle name="Normal 4 3 13 8 5" xfId="53208"/>
    <cellStyle name="Normal 4 3 13 9" xfId="53209"/>
    <cellStyle name="Normal 4 3 14" xfId="53210"/>
    <cellStyle name="Normal 4 3 14 10" xfId="53211"/>
    <cellStyle name="Normal 4 3 14 11" xfId="53212"/>
    <cellStyle name="Normal 4 3 14 12" xfId="53213"/>
    <cellStyle name="Normal 4 3 14 13" xfId="53214"/>
    <cellStyle name="Normal 4 3 14 14" xfId="53215"/>
    <cellStyle name="Normal 4 3 14 2" xfId="53216"/>
    <cellStyle name="Normal 4 3 14 2 2" xfId="53217"/>
    <cellStyle name="Normal 4 3 14 2 3" xfId="53218"/>
    <cellStyle name="Normal 4 3 14 2 4" xfId="53219"/>
    <cellStyle name="Normal 4 3 14 2 5" xfId="53220"/>
    <cellStyle name="Normal 4 3 14 3" xfId="53221"/>
    <cellStyle name="Normal 4 3 14 3 2" xfId="53222"/>
    <cellStyle name="Normal 4 3 14 3 3" xfId="53223"/>
    <cellStyle name="Normal 4 3 14 3 4" xfId="53224"/>
    <cellStyle name="Normal 4 3 14 3 5" xfId="53225"/>
    <cellStyle name="Normal 4 3 14 4" xfId="53226"/>
    <cellStyle name="Normal 4 3 14 4 2" xfId="53227"/>
    <cellStyle name="Normal 4 3 14 4 3" xfId="53228"/>
    <cellStyle name="Normal 4 3 14 4 4" xfId="53229"/>
    <cellStyle name="Normal 4 3 14 4 5" xfId="53230"/>
    <cellStyle name="Normal 4 3 14 5" xfId="53231"/>
    <cellStyle name="Normal 4 3 14 5 2" xfId="53232"/>
    <cellStyle name="Normal 4 3 14 5 3" xfId="53233"/>
    <cellStyle name="Normal 4 3 14 5 4" xfId="53234"/>
    <cellStyle name="Normal 4 3 14 5 5" xfId="53235"/>
    <cellStyle name="Normal 4 3 14 6" xfId="53236"/>
    <cellStyle name="Normal 4 3 14 6 2" xfId="53237"/>
    <cellStyle name="Normal 4 3 14 6 3" xfId="53238"/>
    <cellStyle name="Normal 4 3 14 6 4" xfId="53239"/>
    <cellStyle name="Normal 4 3 14 6 5" xfId="53240"/>
    <cellStyle name="Normal 4 3 14 7" xfId="53241"/>
    <cellStyle name="Normal 4 3 14 7 2" xfId="53242"/>
    <cellStyle name="Normal 4 3 14 7 3" xfId="53243"/>
    <cellStyle name="Normal 4 3 14 7 4" xfId="53244"/>
    <cellStyle name="Normal 4 3 14 7 5" xfId="53245"/>
    <cellStyle name="Normal 4 3 14 8" xfId="53246"/>
    <cellStyle name="Normal 4 3 14 8 2" xfId="53247"/>
    <cellStyle name="Normal 4 3 14 8 3" xfId="53248"/>
    <cellStyle name="Normal 4 3 14 8 4" xfId="53249"/>
    <cellStyle name="Normal 4 3 14 8 5" xfId="53250"/>
    <cellStyle name="Normal 4 3 14 9" xfId="53251"/>
    <cellStyle name="Normal 4 3 15" xfId="53252"/>
    <cellStyle name="Normal 4 3 15 10" xfId="53253"/>
    <cellStyle name="Normal 4 3 15 11" xfId="53254"/>
    <cellStyle name="Normal 4 3 15 12" xfId="53255"/>
    <cellStyle name="Normal 4 3 15 13" xfId="53256"/>
    <cellStyle name="Normal 4 3 15 14" xfId="53257"/>
    <cellStyle name="Normal 4 3 15 2" xfId="53258"/>
    <cellStyle name="Normal 4 3 15 2 2" xfId="53259"/>
    <cellStyle name="Normal 4 3 15 2 3" xfId="53260"/>
    <cellStyle name="Normal 4 3 15 2 4" xfId="53261"/>
    <cellStyle name="Normal 4 3 15 2 5" xfId="53262"/>
    <cellStyle name="Normal 4 3 15 3" xfId="53263"/>
    <cellStyle name="Normal 4 3 15 3 2" xfId="53264"/>
    <cellStyle name="Normal 4 3 15 3 3" xfId="53265"/>
    <cellStyle name="Normal 4 3 15 3 4" xfId="53266"/>
    <cellStyle name="Normal 4 3 15 3 5" xfId="53267"/>
    <cellStyle name="Normal 4 3 15 4" xfId="53268"/>
    <cellStyle name="Normal 4 3 15 4 2" xfId="53269"/>
    <cellStyle name="Normal 4 3 15 4 3" xfId="53270"/>
    <cellStyle name="Normal 4 3 15 4 4" xfId="53271"/>
    <cellStyle name="Normal 4 3 15 4 5" xfId="53272"/>
    <cellStyle name="Normal 4 3 15 5" xfId="53273"/>
    <cellStyle name="Normal 4 3 15 5 2" xfId="53274"/>
    <cellStyle name="Normal 4 3 15 5 3" xfId="53275"/>
    <cellStyle name="Normal 4 3 15 5 4" xfId="53276"/>
    <cellStyle name="Normal 4 3 15 5 5" xfId="53277"/>
    <cellStyle name="Normal 4 3 15 6" xfId="53278"/>
    <cellStyle name="Normal 4 3 15 6 2" xfId="53279"/>
    <cellStyle name="Normal 4 3 15 6 3" xfId="53280"/>
    <cellStyle name="Normal 4 3 15 6 4" xfId="53281"/>
    <cellStyle name="Normal 4 3 15 6 5" xfId="53282"/>
    <cellStyle name="Normal 4 3 15 7" xfId="53283"/>
    <cellStyle name="Normal 4 3 15 7 2" xfId="53284"/>
    <cellStyle name="Normal 4 3 15 7 3" xfId="53285"/>
    <cellStyle name="Normal 4 3 15 7 4" xfId="53286"/>
    <cellStyle name="Normal 4 3 15 7 5" xfId="53287"/>
    <cellStyle name="Normal 4 3 15 8" xfId="53288"/>
    <cellStyle name="Normal 4 3 15 8 2" xfId="53289"/>
    <cellStyle name="Normal 4 3 15 8 3" xfId="53290"/>
    <cellStyle name="Normal 4 3 15 8 4" xfId="53291"/>
    <cellStyle name="Normal 4 3 15 8 5" xfId="53292"/>
    <cellStyle name="Normal 4 3 15 9" xfId="53293"/>
    <cellStyle name="Normal 4 3 16" xfId="53294"/>
    <cellStyle name="Normal 4 3 16 10" xfId="53295"/>
    <cellStyle name="Normal 4 3 16 11" xfId="53296"/>
    <cellStyle name="Normal 4 3 16 12" xfId="53297"/>
    <cellStyle name="Normal 4 3 16 13" xfId="53298"/>
    <cellStyle name="Normal 4 3 16 14" xfId="53299"/>
    <cellStyle name="Normal 4 3 16 2" xfId="53300"/>
    <cellStyle name="Normal 4 3 16 2 2" xfId="53301"/>
    <cellStyle name="Normal 4 3 16 2 3" xfId="53302"/>
    <cellStyle name="Normal 4 3 16 2 4" xfId="53303"/>
    <cellStyle name="Normal 4 3 16 2 5" xfId="53304"/>
    <cellStyle name="Normal 4 3 16 3" xfId="53305"/>
    <cellStyle name="Normal 4 3 16 3 2" xfId="53306"/>
    <cellStyle name="Normal 4 3 16 3 3" xfId="53307"/>
    <cellStyle name="Normal 4 3 16 3 4" xfId="53308"/>
    <cellStyle name="Normal 4 3 16 3 5" xfId="53309"/>
    <cellStyle name="Normal 4 3 16 4" xfId="53310"/>
    <cellStyle name="Normal 4 3 16 4 2" xfId="53311"/>
    <cellStyle name="Normal 4 3 16 4 3" xfId="53312"/>
    <cellStyle name="Normal 4 3 16 4 4" xfId="53313"/>
    <cellStyle name="Normal 4 3 16 4 5" xfId="53314"/>
    <cellStyle name="Normal 4 3 16 5" xfId="53315"/>
    <cellStyle name="Normal 4 3 16 5 2" xfId="53316"/>
    <cellStyle name="Normal 4 3 16 5 3" xfId="53317"/>
    <cellStyle name="Normal 4 3 16 5 4" xfId="53318"/>
    <cellStyle name="Normal 4 3 16 5 5" xfId="53319"/>
    <cellStyle name="Normal 4 3 16 6" xfId="53320"/>
    <cellStyle name="Normal 4 3 16 6 2" xfId="53321"/>
    <cellStyle name="Normal 4 3 16 6 3" xfId="53322"/>
    <cellStyle name="Normal 4 3 16 6 4" xfId="53323"/>
    <cellStyle name="Normal 4 3 16 6 5" xfId="53324"/>
    <cellStyle name="Normal 4 3 16 7" xfId="53325"/>
    <cellStyle name="Normal 4 3 16 7 2" xfId="53326"/>
    <cellStyle name="Normal 4 3 16 7 3" xfId="53327"/>
    <cellStyle name="Normal 4 3 16 7 4" xfId="53328"/>
    <cellStyle name="Normal 4 3 16 7 5" xfId="53329"/>
    <cellStyle name="Normal 4 3 16 8" xfId="53330"/>
    <cellStyle name="Normal 4 3 16 8 2" xfId="53331"/>
    <cellStyle name="Normal 4 3 16 8 3" xfId="53332"/>
    <cellStyle name="Normal 4 3 16 8 4" xfId="53333"/>
    <cellStyle name="Normal 4 3 16 8 5" xfId="53334"/>
    <cellStyle name="Normal 4 3 16 9" xfId="53335"/>
    <cellStyle name="Normal 4 3 17" xfId="53336"/>
    <cellStyle name="Normal 4 3 17 2" xfId="53337"/>
    <cellStyle name="Normal 4 3 17 3" xfId="53338"/>
    <cellStyle name="Normal 4 3 17 4" xfId="53339"/>
    <cellStyle name="Normal 4 3 17 5" xfId="53340"/>
    <cellStyle name="Normal 4 3 18" xfId="53341"/>
    <cellStyle name="Normal 4 3 18 2" xfId="53342"/>
    <cellStyle name="Normal 4 3 18 3" xfId="53343"/>
    <cellStyle name="Normal 4 3 18 4" xfId="53344"/>
    <cellStyle name="Normal 4 3 18 5" xfId="53345"/>
    <cellStyle name="Normal 4 3 19" xfId="53346"/>
    <cellStyle name="Normal 4 3 19 2" xfId="53347"/>
    <cellStyle name="Normal 4 3 19 3" xfId="53348"/>
    <cellStyle name="Normal 4 3 19 4" xfId="53349"/>
    <cellStyle name="Normal 4 3 19 5" xfId="53350"/>
    <cellStyle name="Normal 4 3 2" xfId="53351"/>
    <cellStyle name="Normal 4 3 2 10" xfId="53352"/>
    <cellStyle name="Normal 4 3 2 11" xfId="53353"/>
    <cellStyle name="Normal 4 3 2 12" xfId="53354"/>
    <cellStyle name="Normal 4 3 2 13" xfId="53355"/>
    <cellStyle name="Normal 4 3 2 14" xfId="53356"/>
    <cellStyle name="Normal 4 3 2 2" xfId="53357"/>
    <cellStyle name="Normal 4 3 2 2 2" xfId="53358"/>
    <cellStyle name="Normal 4 3 2 2 3" xfId="53359"/>
    <cellStyle name="Normal 4 3 2 2 4" xfId="53360"/>
    <cellStyle name="Normal 4 3 2 2 5" xfId="53361"/>
    <cellStyle name="Normal 4 3 2 3" xfId="53362"/>
    <cellStyle name="Normal 4 3 2 3 2" xfId="53363"/>
    <cellStyle name="Normal 4 3 2 3 3" xfId="53364"/>
    <cellStyle name="Normal 4 3 2 3 4" xfId="53365"/>
    <cellStyle name="Normal 4 3 2 3 5" xfId="53366"/>
    <cellStyle name="Normal 4 3 2 4" xfId="53367"/>
    <cellStyle name="Normal 4 3 2 4 2" xfId="53368"/>
    <cellStyle name="Normal 4 3 2 4 3" xfId="53369"/>
    <cellStyle name="Normal 4 3 2 4 4" xfId="53370"/>
    <cellStyle name="Normal 4 3 2 4 5" xfId="53371"/>
    <cellStyle name="Normal 4 3 2 5" xfId="53372"/>
    <cellStyle name="Normal 4 3 2 5 2" xfId="53373"/>
    <cellStyle name="Normal 4 3 2 5 3" xfId="53374"/>
    <cellStyle name="Normal 4 3 2 5 4" xfId="53375"/>
    <cellStyle name="Normal 4 3 2 5 5" xfId="53376"/>
    <cellStyle name="Normal 4 3 2 6" xfId="53377"/>
    <cellStyle name="Normal 4 3 2 6 2" xfId="53378"/>
    <cellStyle name="Normal 4 3 2 6 3" xfId="53379"/>
    <cellStyle name="Normal 4 3 2 6 4" xfId="53380"/>
    <cellStyle name="Normal 4 3 2 6 5" xfId="53381"/>
    <cellStyle name="Normal 4 3 2 7" xfId="53382"/>
    <cellStyle name="Normal 4 3 2 7 2" xfId="53383"/>
    <cellStyle name="Normal 4 3 2 7 3" xfId="53384"/>
    <cellStyle name="Normal 4 3 2 7 4" xfId="53385"/>
    <cellStyle name="Normal 4 3 2 7 5" xfId="53386"/>
    <cellStyle name="Normal 4 3 2 8" xfId="53387"/>
    <cellStyle name="Normal 4 3 2 8 2" xfId="53388"/>
    <cellStyle name="Normal 4 3 2 8 3" xfId="53389"/>
    <cellStyle name="Normal 4 3 2 8 4" xfId="53390"/>
    <cellStyle name="Normal 4 3 2 8 5" xfId="53391"/>
    <cellStyle name="Normal 4 3 2 9" xfId="53392"/>
    <cellStyle name="Normal 4 3 20" xfId="53393"/>
    <cellStyle name="Normal 4 3 20 2" xfId="53394"/>
    <cellStyle name="Normal 4 3 20 3" xfId="53395"/>
    <cellStyle name="Normal 4 3 20 4" xfId="53396"/>
    <cellStyle name="Normal 4 3 20 5" xfId="53397"/>
    <cellStyle name="Normal 4 3 21" xfId="53398"/>
    <cellStyle name="Normal 4 3 21 2" xfId="53399"/>
    <cellStyle name="Normal 4 3 21 3" xfId="53400"/>
    <cellStyle name="Normal 4 3 21 4" xfId="53401"/>
    <cellStyle name="Normal 4 3 21 5" xfId="53402"/>
    <cellStyle name="Normal 4 3 22" xfId="53403"/>
    <cellStyle name="Normal 4 3 22 2" xfId="53404"/>
    <cellStyle name="Normal 4 3 22 3" xfId="53405"/>
    <cellStyle name="Normal 4 3 22 4" xfId="53406"/>
    <cellStyle name="Normal 4 3 22 5" xfId="53407"/>
    <cellStyle name="Normal 4 3 23" xfId="53408"/>
    <cellStyle name="Normal 4 3 23 2" xfId="53409"/>
    <cellStyle name="Normal 4 3 23 3" xfId="53410"/>
    <cellStyle name="Normal 4 3 23 4" xfId="53411"/>
    <cellStyle name="Normal 4 3 23 5" xfId="53412"/>
    <cellStyle name="Normal 4 3 24" xfId="53413"/>
    <cellStyle name="Normal 4 3 25" xfId="53414"/>
    <cellStyle name="Normal 4 3 26" xfId="53415"/>
    <cellStyle name="Normal 4 3 27" xfId="53416"/>
    <cellStyle name="Normal 4 3 28" xfId="53417"/>
    <cellStyle name="Normal 4 3 29" xfId="53418"/>
    <cellStyle name="Normal 4 3 3" xfId="53419"/>
    <cellStyle name="Normal 4 3 3 10" xfId="53420"/>
    <cellStyle name="Normal 4 3 3 11" xfId="53421"/>
    <cellStyle name="Normal 4 3 3 12" xfId="53422"/>
    <cellStyle name="Normal 4 3 3 13" xfId="53423"/>
    <cellStyle name="Normal 4 3 3 14" xfId="53424"/>
    <cellStyle name="Normal 4 3 3 2" xfId="53425"/>
    <cellStyle name="Normal 4 3 3 2 2" xfId="53426"/>
    <cellStyle name="Normal 4 3 3 2 3" xfId="53427"/>
    <cellStyle name="Normal 4 3 3 2 4" xfId="53428"/>
    <cellStyle name="Normal 4 3 3 2 5" xfId="53429"/>
    <cellStyle name="Normal 4 3 3 3" xfId="53430"/>
    <cellStyle name="Normal 4 3 3 3 2" xfId="53431"/>
    <cellStyle name="Normal 4 3 3 3 3" xfId="53432"/>
    <cellStyle name="Normal 4 3 3 3 4" xfId="53433"/>
    <cellStyle name="Normal 4 3 3 3 5" xfId="53434"/>
    <cellStyle name="Normal 4 3 3 4" xfId="53435"/>
    <cellStyle name="Normal 4 3 3 4 2" xfId="53436"/>
    <cellStyle name="Normal 4 3 3 4 3" xfId="53437"/>
    <cellStyle name="Normal 4 3 3 4 4" xfId="53438"/>
    <cellStyle name="Normal 4 3 3 4 5" xfId="53439"/>
    <cellStyle name="Normal 4 3 3 5" xfId="53440"/>
    <cellStyle name="Normal 4 3 3 5 2" xfId="53441"/>
    <cellStyle name="Normal 4 3 3 5 3" xfId="53442"/>
    <cellStyle name="Normal 4 3 3 5 4" xfId="53443"/>
    <cellStyle name="Normal 4 3 3 5 5" xfId="53444"/>
    <cellStyle name="Normal 4 3 3 6" xfId="53445"/>
    <cellStyle name="Normal 4 3 3 6 2" xfId="53446"/>
    <cellStyle name="Normal 4 3 3 6 3" xfId="53447"/>
    <cellStyle name="Normal 4 3 3 6 4" xfId="53448"/>
    <cellStyle name="Normal 4 3 3 6 5" xfId="53449"/>
    <cellStyle name="Normal 4 3 3 7" xfId="53450"/>
    <cellStyle name="Normal 4 3 3 7 2" xfId="53451"/>
    <cellStyle name="Normal 4 3 3 7 3" xfId="53452"/>
    <cellStyle name="Normal 4 3 3 7 4" xfId="53453"/>
    <cellStyle name="Normal 4 3 3 7 5" xfId="53454"/>
    <cellStyle name="Normal 4 3 3 8" xfId="53455"/>
    <cellStyle name="Normal 4 3 3 8 2" xfId="53456"/>
    <cellStyle name="Normal 4 3 3 8 3" xfId="53457"/>
    <cellStyle name="Normal 4 3 3 8 4" xfId="53458"/>
    <cellStyle name="Normal 4 3 3 8 5" xfId="53459"/>
    <cellStyle name="Normal 4 3 3 9" xfId="53460"/>
    <cellStyle name="Normal 4 3 30" xfId="62666"/>
    <cellStyle name="Normal 4 3 31" xfId="53041"/>
    <cellStyle name="Normal 4 3 4" xfId="53461"/>
    <cellStyle name="Normal 4 3 4 10" xfId="53462"/>
    <cellStyle name="Normal 4 3 4 11" xfId="53463"/>
    <cellStyle name="Normal 4 3 4 12" xfId="53464"/>
    <cellStyle name="Normal 4 3 4 13" xfId="53465"/>
    <cellStyle name="Normal 4 3 4 14" xfId="53466"/>
    <cellStyle name="Normal 4 3 4 2" xfId="53467"/>
    <cellStyle name="Normal 4 3 4 2 2" xfId="53468"/>
    <cellStyle name="Normal 4 3 4 2 3" xfId="53469"/>
    <cellStyle name="Normal 4 3 4 2 4" xfId="53470"/>
    <cellStyle name="Normal 4 3 4 2 5" xfId="53471"/>
    <cellStyle name="Normal 4 3 4 3" xfId="53472"/>
    <cellStyle name="Normal 4 3 4 3 2" xfId="53473"/>
    <cellStyle name="Normal 4 3 4 3 3" xfId="53474"/>
    <cellStyle name="Normal 4 3 4 3 4" xfId="53475"/>
    <cellStyle name="Normal 4 3 4 3 5" xfId="53476"/>
    <cellStyle name="Normal 4 3 4 4" xfId="53477"/>
    <cellStyle name="Normal 4 3 4 4 2" xfId="53478"/>
    <cellStyle name="Normal 4 3 4 4 3" xfId="53479"/>
    <cellStyle name="Normal 4 3 4 4 4" xfId="53480"/>
    <cellStyle name="Normal 4 3 4 4 5" xfId="53481"/>
    <cellStyle name="Normal 4 3 4 5" xfId="53482"/>
    <cellStyle name="Normal 4 3 4 5 2" xfId="53483"/>
    <cellStyle name="Normal 4 3 4 5 3" xfId="53484"/>
    <cellStyle name="Normal 4 3 4 5 4" xfId="53485"/>
    <cellStyle name="Normal 4 3 4 5 5" xfId="53486"/>
    <cellStyle name="Normal 4 3 4 6" xfId="53487"/>
    <cellStyle name="Normal 4 3 4 6 2" xfId="53488"/>
    <cellStyle name="Normal 4 3 4 6 3" xfId="53489"/>
    <cellStyle name="Normal 4 3 4 6 4" xfId="53490"/>
    <cellStyle name="Normal 4 3 4 6 5" xfId="53491"/>
    <cellStyle name="Normal 4 3 4 7" xfId="53492"/>
    <cellStyle name="Normal 4 3 4 7 2" xfId="53493"/>
    <cellStyle name="Normal 4 3 4 7 3" xfId="53494"/>
    <cellStyle name="Normal 4 3 4 7 4" xfId="53495"/>
    <cellStyle name="Normal 4 3 4 7 5" xfId="53496"/>
    <cellStyle name="Normal 4 3 4 8" xfId="53497"/>
    <cellStyle name="Normal 4 3 4 8 2" xfId="53498"/>
    <cellStyle name="Normal 4 3 4 8 3" xfId="53499"/>
    <cellStyle name="Normal 4 3 4 8 4" xfId="53500"/>
    <cellStyle name="Normal 4 3 4 8 5" xfId="53501"/>
    <cellStyle name="Normal 4 3 4 9" xfId="53502"/>
    <cellStyle name="Normal 4 3 5" xfId="53503"/>
    <cellStyle name="Normal 4 3 5 10" xfId="53504"/>
    <cellStyle name="Normal 4 3 5 11" xfId="53505"/>
    <cellStyle name="Normal 4 3 5 12" xfId="53506"/>
    <cellStyle name="Normal 4 3 5 13" xfId="53507"/>
    <cellStyle name="Normal 4 3 5 14" xfId="53508"/>
    <cellStyle name="Normal 4 3 5 2" xfId="53509"/>
    <cellStyle name="Normal 4 3 5 2 2" xfId="53510"/>
    <cellStyle name="Normal 4 3 5 2 3" xfId="53511"/>
    <cellStyle name="Normal 4 3 5 2 4" xfId="53512"/>
    <cellStyle name="Normal 4 3 5 2 5" xfId="53513"/>
    <cellStyle name="Normal 4 3 5 3" xfId="53514"/>
    <cellStyle name="Normal 4 3 5 3 2" xfId="53515"/>
    <cellStyle name="Normal 4 3 5 3 3" xfId="53516"/>
    <cellStyle name="Normal 4 3 5 3 4" xfId="53517"/>
    <cellStyle name="Normal 4 3 5 3 5" xfId="53518"/>
    <cellStyle name="Normal 4 3 5 4" xfId="53519"/>
    <cellStyle name="Normal 4 3 5 4 2" xfId="53520"/>
    <cellStyle name="Normal 4 3 5 4 3" xfId="53521"/>
    <cellStyle name="Normal 4 3 5 4 4" xfId="53522"/>
    <cellStyle name="Normal 4 3 5 4 5" xfId="53523"/>
    <cellStyle name="Normal 4 3 5 5" xfId="53524"/>
    <cellStyle name="Normal 4 3 5 5 2" xfId="53525"/>
    <cellStyle name="Normal 4 3 5 5 3" xfId="53526"/>
    <cellStyle name="Normal 4 3 5 5 4" xfId="53527"/>
    <cellStyle name="Normal 4 3 5 5 5" xfId="53528"/>
    <cellStyle name="Normal 4 3 5 6" xfId="53529"/>
    <cellStyle name="Normal 4 3 5 6 2" xfId="53530"/>
    <cellStyle name="Normal 4 3 5 6 3" xfId="53531"/>
    <cellStyle name="Normal 4 3 5 6 4" xfId="53532"/>
    <cellStyle name="Normal 4 3 5 6 5" xfId="53533"/>
    <cellStyle name="Normal 4 3 5 7" xfId="53534"/>
    <cellStyle name="Normal 4 3 5 7 2" xfId="53535"/>
    <cellStyle name="Normal 4 3 5 7 3" xfId="53536"/>
    <cellStyle name="Normal 4 3 5 7 4" xfId="53537"/>
    <cellStyle name="Normal 4 3 5 7 5" xfId="53538"/>
    <cellStyle name="Normal 4 3 5 8" xfId="53539"/>
    <cellStyle name="Normal 4 3 5 8 2" xfId="53540"/>
    <cellStyle name="Normal 4 3 5 8 3" xfId="53541"/>
    <cellStyle name="Normal 4 3 5 8 4" xfId="53542"/>
    <cellStyle name="Normal 4 3 5 8 5" xfId="53543"/>
    <cellStyle name="Normal 4 3 5 9" xfId="53544"/>
    <cellStyle name="Normal 4 3 6" xfId="53545"/>
    <cellStyle name="Normal 4 3 6 10" xfId="53546"/>
    <cellStyle name="Normal 4 3 6 11" xfId="53547"/>
    <cellStyle name="Normal 4 3 6 12" xfId="53548"/>
    <cellStyle name="Normal 4 3 6 13" xfId="53549"/>
    <cellStyle name="Normal 4 3 6 14" xfId="53550"/>
    <cellStyle name="Normal 4 3 6 2" xfId="53551"/>
    <cellStyle name="Normal 4 3 6 2 2" xfId="53552"/>
    <cellStyle name="Normal 4 3 6 2 3" xfId="53553"/>
    <cellStyle name="Normal 4 3 6 2 4" xfId="53554"/>
    <cellStyle name="Normal 4 3 6 2 5" xfId="53555"/>
    <cellStyle name="Normal 4 3 6 3" xfId="53556"/>
    <cellStyle name="Normal 4 3 6 3 2" xfId="53557"/>
    <cellStyle name="Normal 4 3 6 3 3" xfId="53558"/>
    <cellStyle name="Normal 4 3 6 3 4" xfId="53559"/>
    <cellStyle name="Normal 4 3 6 3 5" xfId="53560"/>
    <cellStyle name="Normal 4 3 6 4" xfId="53561"/>
    <cellStyle name="Normal 4 3 6 4 2" xfId="53562"/>
    <cellStyle name="Normal 4 3 6 4 3" xfId="53563"/>
    <cellStyle name="Normal 4 3 6 4 4" xfId="53564"/>
    <cellStyle name="Normal 4 3 6 4 5" xfId="53565"/>
    <cellStyle name="Normal 4 3 6 5" xfId="53566"/>
    <cellStyle name="Normal 4 3 6 5 2" xfId="53567"/>
    <cellStyle name="Normal 4 3 6 5 3" xfId="53568"/>
    <cellStyle name="Normal 4 3 6 5 4" xfId="53569"/>
    <cellStyle name="Normal 4 3 6 5 5" xfId="53570"/>
    <cellStyle name="Normal 4 3 6 6" xfId="53571"/>
    <cellStyle name="Normal 4 3 6 6 2" xfId="53572"/>
    <cellStyle name="Normal 4 3 6 6 3" xfId="53573"/>
    <cellStyle name="Normal 4 3 6 6 4" xfId="53574"/>
    <cellStyle name="Normal 4 3 6 6 5" xfId="53575"/>
    <cellStyle name="Normal 4 3 6 7" xfId="53576"/>
    <cellStyle name="Normal 4 3 6 7 2" xfId="53577"/>
    <cellStyle name="Normal 4 3 6 7 3" xfId="53578"/>
    <cellStyle name="Normal 4 3 6 7 4" xfId="53579"/>
    <cellStyle name="Normal 4 3 6 7 5" xfId="53580"/>
    <cellStyle name="Normal 4 3 6 8" xfId="53581"/>
    <cellStyle name="Normal 4 3 6 8 2" xfId="53582"/>
    <cellStyle name="Normal 4 3 6 8 3" xfId="53583"/>
    <cellStyle name="Normal 4 3 6 8 4" xfId="53584"/>
    <cellStyle name="Normal 4 3 6 8 5" xfId="53585"/>
    <cellStyle name="Normal 4 3 6 9" xfId="53586"/>
    <cellStyle name="Normal 4 3 7" xfId="53587"/>
    <cellStyle name="Normal 4 3 7 10" xfId="53588"/>
    <cellStyle name="Normal 4 3 7 11" xfId="53589"/>
    <cellStyle name="Normal 4 3 7 12" xfId="53590"/>
    <cellStyle name="Normal 4 3 7 13" xfId="53591"/>
    <cellStyle name="Normal 4 3 7 14" xfId="53592"/>
    <cellStyle name="Normal 4 3 7 2" xfId="53593"/>
    <cellStyle name="Normal 4 3 7 2 2" xfId="53594"/>
    <cellStyle name="Normal 4 3 7 2 3" xfId="53595"/>
    <cellStyle name="Normal 4 3 7 2 4" xfId="53596"/>
    <cellStyle name="Normal 4 3 7 2 5" xfId="53597"/>
    <cellStyle name="Normal 4 3 7 3" xfId="53598"/>
    <cellStyle name="Normal 4 3 7 3 2" xfId="53599"/>
    <cellStyle name="Normal 4 3 7 3 3" xfId="53600"/>
    <cellStyle name="Normal 4 3 7 3 4" xfId="53601"/>
    <cellStyle name="Normal 4 3 7 3 5" xfId="53602"/>
    <cellStyle name="Normal 4 3 7 4" xfId="53603"/>
    <cellStyle name="Normal 4 3 7 4 2" xfId="53604"/>
    <cellStyle name="Normal 4 3 7 4 3" xfId="53605"/>
    <cellStyle name="Normal 4 3 7 4 4" xfId="53606"/>
    <cellStyle name="Normal 4 3 7 4 5" xfId="53607"/>
    <cellStyle name="Normal 4 3 7 5" xfId="53608"/>
    <cellStyle name="Normal 4 3 7 5 2" xfId="53609"/>
    <cellStyle name="Normal 4 3 7 5 3" xfId="53610"/>
    <cellStyle name="Normal 4 3 7 5 4" xfId="53611"/>
    <cellStyle name="Normal 4 3 7 5 5" xfId="53612"/>
    <cellStyle name="Normal 4 3 7 6" xfId="53613"/>
    <cellStyle name="Normal 4 3 7 6 2" xfId="53614"/>
    <cellStyle name="Normal 4 3 7 6 3" xfId="53615"/>
    <cellStyle name="Normal 4 3 7 6 4" xfId="53616"/>
    <cellStyle name="Normal 4 3 7 6 5" xfId="53617"/>
    <cellStyle name="Normal 4 3 7 7" xfId="53618"/>
    <cellStyle name="Normal 4 3 7 7 2" xfId="53619"/>
    <cellStyle name="Normal 4 3 7 7 3" xfId="53620"/>
    <cellStyle name="Normal 4 3 7 7 4" xfId="53621"/>
    <cellStyle name="Normal 4 3 7 7 5" xfId="53622"/>
    <cellStyle name="Normal 4 3 7 8" xfId="53623"/>
    <cellStyle name="Normal 4 3 7 8 2" xfId="53624"/>
    <cellStyle name="Normal 4 3 7 8 3" xfId="53625"/>
    <cellStyle name="Normal 4 3 7 8 4" xfId="53626"/>
    <cellStyle name="Normal 4 3 7 8 5" xfId="53627"/>
    <cellStyle name="Normal 4 3 7 9" xfId="53628"/>
    <cellStyle name="Normal 4 3 8" xfId="53629"/>
    <cellStyle name="Normal 4 3 8 10" xfId="53630"/>
    <cellStyle name="Normal 4 3 8 11" xfId="53631"/>
    <cellStyle name="Normal 4 3 8 12" xfId="53632"/>
    <cellStyle name="Normal 4 3 8 13" xfId="53633"/>
    <cellStyle name="Normal 4 3 8 14" xfId="53634"/>
    <cellStyle name="Normal 4 3 8 2" xfId="53635"/>
    <cellStyle name="Normal 4 3 8 2 2" xfId="53636"/>
    <cellStyle name="Normal 4 3 8 2 3" xfId="53637"/>
    <cellStyle name="Normal 4 3 8 2 4" xfId="53638"/>
    <cellStyle name="Normal 4 3 8 2 5" xfId="53639"/>
    <cellStyle name="Normal 4 3 8 3" xfId="53640"/>
    <cellStyle name="Normal 4 3 8 3 2" xfId="53641"/>
    <cellStyle name="Normal 4 3 8 3 3" xfId="53642"/>
    <cellStyle name="Normal 4 3 8 3 4" xfId="53643"/>
    <cellStyle name="Normal 4 3 8 3 5" xfId="53644"/>
    <cellStyle name="Normal 4 3 8 4" xfId="53645"/>
    <cellStyle name="Normal 4 3 8 4 2" xfId="53646"/>
    <cellStyle name="Normal 4 3 8 4 3" xfId="53647"/>
    <cellStyle name="Normal 4 3 8 4 4" xfId="53648"/>
    <cellStyle name="Normal 4 3 8 4 5" xfId="53649"/>
    <cellStyle name="Normal 4 3 8 5" xfId="53650"/>
    <cellStyle name="Normal 4 3 8 5 2" xfId="53651"/>
    <cellStyle name="Normal 4 3 8 5 3" xfId="53652"/>
    <cellStyle name="Normal 4 3 8 5 4" xfId="53653"/>
    <cellStyle name="Normal 4 3 8 5 5" xfId="53654"/>
    <cellStyle name="Normal 4 3 8 6" xfId="53655"/>
    <cellStyle name="Normal 4 3 8 6 2" xfId="53656"/>
    <cellStyle name="Normal 4 3 8 6 3" xfId="53657"/>
    <cellStyle name="Normal 4 3 8 6 4" xfId="53658"/>
    <cellStyle name="Normal 4 3 8 6 5" xfId="53659"/>
    <cellStyle name="Normal 4 3 8 7" xfId="53660"/>
    <cellStyle name="Normal 4 3 8 7 2" xfId="53661"/>
    <cellStyle name="Normal 4 3 8 7 3" xfId="53662"/>
    <cellStyle name="Normal 4 3 8 7 4" xfId="53663"/>
    <cellStyle name="Normal 4 3 8 7 5" xfId="53664"/>
    <cellStyle name="Normal 4 3 8 8" xfId="53665"/>
    <cellStyle name="Normal 4 3 8 8 2" xfId="53666"/>
    <cellStyle name="Normal 4 3 8 8 3" xfId="53667"/>
    <cellStyle name="Normal 4 3 8 8 4" xfId="53668"/>
    <cellStyle name="Normal 4 3 8 8 5" xfId="53669"/>
    <cellStyle name="Normal 4 3 8 9" xfId="53670"/>
    <cellStyle name="Normal 4 3 9" xfId="53671"/>
    <cellStyle name="Normal 4 3 9 10" xfId="53672"/>
    <cellStyle name="Normal 4 3 9 11" xfId="53673"/>
    <cellStyle name="Normal 4 3 9 12" xfId="53674"/>
    <cellStyle name="Normal 4 3 9 13" xfId="53675"/>
    <cellStyle name="Normal 4 3 9 14" xfId="53676"/>
    <cellStyle name="Normal 4 3 9 2" xfId="53677"/>
    <cellStyle name="Normal 4 3 9 2 2" xfId="53678"/>
    <cellStyle name="Normal 4 3 9 2 3" xfId="53679"/>
    <cellStyle name="Normal 4 3 9 2 4" xfId="53680"/>
    <cellStyle name="Normal 4 3 9 2 5" xfId="53681"/>
    <cellStyle name="Normal 4 3 9 3" xfId="53682"/>
    <cellStyle name="Normal 4 3 9 3 2" xfId="53683"/>
    <cellStyle name="Normal 4 3 9 3 3" xfId="53684"/>
    <cellStyle name="Normal 4 3 9 3 4" xfId="53685"/>
    <cellStyle name="Normal 4 3 9 3 5" xfId="53686"/>
    <cellStyle name="Normal 4 3 9 4" xfId="53687"/>
    <cellStyle name="Normal 4 3 9 4 2" xfId="53688"/>
    <cellStyle name="Normal 4 3 9 4 3" xfId="53689"/>
    <cellStyle name="Normal 4 3 9 4 4" xfId="53690"/>
    <cellStyle name="Normal 4 3 9 4 5" xfId="53691"/>
    <cellStyle name="Normal 4 3 9 5" xfId="53692"/>
    <cellStyle name="Normal 4 3 9 5 2" xfId="53693"/>
    <cellStyle name="Normal 4 3 9 5 3" xfId="53694"/>
    <cellStyle name="Normal 4 3 9 5 4" xfId="53695"/>
    <cellStyle name="Normal 4 3 9 5 5" xfId="53696"/>
    <cellStyle name="Normal 4 3 9 6" xfId="53697"/>
    <cellStyle name="Normal 4 3 9 6 2" xfId="53698"/>
    <cellStyle name="Normal 4 3 9 6 3" xfId="53699"/>
    <cellStyle name="Normal 4 3 9 6 4" xfId="53700"/>
    <cellStyle name="Normal 4 3 9 6 5" xfId="53701"/>
    <cellStyle name="Normal 4 3 9 7" xfId="53702"/>
    <cellStyle name="Normal 4 3 9 7 2" xfId="53703"/>
    <cellStyle name="Normal 4 3 9 7 3" xfId="53704"/>
    <cellStyle name="Normal 4 3 9 7 4" xfId="53705"/>
    <cellStyle name="Normal 4 3 9 7 5" xfId="53706"/>
    <cellStyle name="Normal 4 3 9 8" xfId="53707"/>
    <cellStyle name="Normal 4 3 9 8 2" xfId="53708"/>
    <cellStyle name="Normal 4 3 9 8 3" xfId="53709"/>
    <cellStyle name="Normal 4 3 9 8 4" xfId="53710"/>
    <cellStyle name="Normal 4 3 9 8 5" xfId="53711"/>
    <cellStyle name="Normal 4 3 9 9" xfId="53712"/>
    <cellStyle name="Normal 4 30" xfId="53713"/>
    <cellStyle name="Normal 4 30 10" xfId="53714"/>
    <cellStyle name="Normal 4 30 11" xfId="53715"/>
    <cellStyle name="Normal 4 30 12" xfId="53716"/>
    <cellStyle name="Normal 4 30 13" xfId="53717"/>
    <cellStyle name="Normal 4 30 2" xfId="53718"/>
    <cellStyle name="Normal 4 30 2 2" xfId="53719"/>
    <cellStyle name="Normal 4 30 2 3" xfId="53720"/>
    <cellStyle name="Normal 4 30 2 4" xfId="53721"/>
    <cellStyle name="Normal 4 30 2 5" xfId="53722"/>
    <cellStyle name="Normal 4 30 3" xfId="53723"/>
    <cellStyle name="Normal 4 30 3 2" xfId="53724"/>
    <cellStyle name="Normal 4 30 3 3" xfId="53725"/>
    <cellStyle name="Normal 4 30 3 4" xfId="53726"/>
    <cellStyle name="Normal 4 30 3 5" xfId="53727"/>
    <cellStyle name="Normal 4 30 4" xfId="53728"/>
    <cellStyle name="Normal 4 30 4 2" xfId="53729"/>
    <cellStyle name="Normal 4 30 4 3" xfId="53730"/>
    <cellStyle name="Normal 4 30 4 4" xfId="53731"/>
    <cellStyle name="Normal 4 30 4 5" xfId="53732"/>
    <cellStyle name="Normal 4 30 5" xfId="53733"/>
    <cellStyle name="Normal 4 30 5 2" xfId="53734"/>
    <cellStyle name="Normal 4 30 5 3" xfId="53735"/>
    <cellStyle name="Normal 4 30 5 4" xfId="53736"/>
    <cellStyle name="Normal 4 30 5 5" xfId="53737"/>
    <cellStyle name="Normal 4 30 6" xfId="53738"/>
    <cellStyle name="Normal 4 30 6 2" xfId="53739"/>
    <cellStyle name="Normal 4 30 6 3" xfId="53740"/>
    <cellStyle name="Normal 4 30 6 4" xfId="53741"/>
    <cellStyle name="Normal 4 30 6 5" xfId="53742"/>
    <cellStyle name="Normal 4 30 7" xfId="53743"/>
    <cellStyle name="Normal 4 30 7 2" xfId="53744"/>
    <cellStyle name="Normal 4 30 7 3" xfId="53745"/>
    <cellStyle name="Normal 4 30 7 4" xfId="53746"/>
    <cellStyle name="Normal 4 30 7 5" xfId="53747"/>
    <cellStyle name="Normal 4 30 8" xfId="53748"/>
    <cellStyle name="Normal 4 30 8 2" xfId="53749"/>
    <cellStyle name="Normal 4 30 8 3" xfId="53750"/>
    <cellStyle name="Normal 4 30 8 4" xfId="53751"/>
    <cellStyle name="Normal 4 30 8 5" xfId="53752"/>
    <cellStyle name="Normal 4 30 9" xfId="53753"/>
    <cellStyle name="Normal 4 31" xfId="53754"/>
    <cellStyle name="Normal 4 31 10" xfId="53755"/>
    <cellStyle name="Normal 4 31 11" xfId="53756"/>
    <cellStyle name="Normal 4 31 12" xfId="53757"/>
    <cellStyle name="Normal 4 31 13" xfId="53758"/>
    <cellStyle name="Normal 4 31 2" xfId="53759"/>
    <cellStyle name="Normal 4 31 2 2" xfId="53760"/>
    <cellStyle name="Normal 4 31 2 3" xfId="53761"/>
    <cellStyle name="Normal 4 31 2 4" xfId="53762"/>
    <cellStyle name="Normal 4 31 2 5" xfId="53763"/>
    <cellStyle name="Normal 4 31 3" xfId="53764"/>
    <cellStyle name="Normal 4 31 3 2" xfId="53765"/>
    <cellStyle name="Normal 4 31 3 3" xfId="53766"/>
    <cellStyle name="Normal 4 31 3 4" xfId="53767"/>
    <cellStyle name="Normal 4 31 3 5" xfId="53768"/>
    <cellStyle name="Normal 4 31 4" xfId="53769"/>
    <cellStyle name="Normal 4 31 4 2" xfId="53770"/>
    <cellStyle name="Normal 4 31 4 3" xfId="53771"/>
    <cellStyle name="Normal 4 31 4 4" xfId="53772"/>
    <cellStyle name="Normal 4 31 4 5" xfId="53773"/>
    <cellStyle name="Normal 4 31 5" xfId="53774"/>
    <cellStyle name="Normal 4 31 5 2" xfId="53775"/>
    <cellStyle name="Normal 4 31 5 3" xfId="53776"/>
    <cellStyle name="Normal 4 31 5 4" xfId="53777"/>
    <cellStyle name="Normal 4 31 5 5" xfId="53778"/>
    <cellStyle name="Normal 4 31 6" xfId="53779"/>
    <cellStyle name="Normal 4 31 6 2" xfId="53780"/>
    <cellStyle name="Normal 4 31 6 3" xfId="53781"/>
    <cellStyle name="Normal 4 31 6 4" xfId="53782"/>
    <cellStyle name="Normal 4 31 6 5" xfId="53783"/>
    <cellStyle name="Normal 4 31 7" xfId="53784"/>
    <cellStyle name="Normal 4 31 7 2" xfId="53785"/>
    <cellStyle name="Normal 4 31 7 3" xfId="53786"/>
    <cellStyle name="Normal 4 31 7 4" xfId="53787"/>
    <cellStyle name="Normal 4 31 7 5" xfId="53788"/>
    <cellStyle name="Normal 4 31 8" xfId="53789"/>
    <cellStyle name="Normal 4 31 8 2" xfId="53790"/>
    <cellStyle name="Normal 4 31 8 3" xfId="53791"/>
    <cellStyle name="Normal 4 31 8 4" xfId="53792"/>
    <cellStyle name="Normal 4 31 8 5" xfId="53793"/>
    <cellStyle name="Normal 4 31 9" xfId="53794"/>
    <cellStyle name="Normal 4 32" xfId="53795"/>
    <cellStyle name="Normal 4 32 10" xfId="53796"/>
    <cellStyle name="Normal 4 32 11" xfId="53797"/>
    <cellStyle name="Normal 4 32 12" xfId="53798"/>
    <cellStyle name="Normal 4 32 13" xfId="53799"/>
    <cellStyle name="Normal 4 32 2" xfId="53800"/>
    <cellStyle name="Normal 4 32 2 2" xfId="53801"/>
    <cellStyle name="Normal 4 32 2 3" xfId="53802"/>
    <cellStyle name="Normal 4 32 2 4" xfId="53803"/>
    <cellStyle name="Normal 4 32 2 5" xfId="53804"/>
    <cellStyle name="Normal 4 32 3" xfId="53805"/>
    <cellStyle name="Normal 4 32 3 2" xfId="53806"/>
    <cellStyle name="Normal 4 32 3 3" xfId="53807"/>
    <cellStyle name="Normal 4 32 3 4" xfId="53808"/>
    <cellStyle name="Normal 4 32 3 5" xfId="53809"/>
    <cellStyle name="Normal 4 32 4" xfId="53810"/>
    <cellStyle name="Normal 4 32 4 2" xfId="53811"/>
    <cellStyle name="Normal 4 32 4 3" xfId="53812"/>
    <cellStyle name="Normal 4 32 4 4" xfId="53813"/>
    <cellStyle name="Normal 4 32 4 5" xfId="53814"/>
    <cellStyle name="Normal 4 32 5" xfId="53815"/>
    <cellStyle name="Normal 4 32 5 2" xfId="53816"/>
    <cellStyle name="Normal 4 32 5 3" xfId="53817"/>
    <cellStyle name="Normal 4 32 5 4" xfId="53818"/>
    <cellStyle name="Normal 4 32 5 5" xfId="53819"/>
    <cellStyle name="Normal 4 32 6" xfId="53820"/>
    <cellStyle name="Normal 4 32 6 2" xfId="53821"/>
    <cellStyle name="Normal 4 32 6 3" xfId="53822"/>
    <cellStyle name="Normal 4 32 6 4" xfId="53823"/>
    <cellStyle name="Normal 4 32 6 5" xfId="53824"/>
    <cellStyle name="Normal 4 32 7" xfId="53825"/>
    <cellStyle name="Normal 4 32 7 2" xfId="53826"/>
    <cellStyle name="Normal 4 32 7 3" xfId="53827"/>
    <cellStyle name="Normal 4 32 7 4" xfId="53828"/>
    <cellStyle name="Normal 4 32 7 5" xfId="53829"/>
    <cellStyle name="Normal 4 32 8" xfId="53830"/>
    <cellStyle name="Normal 4 32 8 2" xfId="53831"/>
    <cellStyle name="Normal 4 32 8 3" xfId="53832"/>
    <cellStyle name="Normal 4 32 8 4" xfId="53833"/>
    <cellStyle name="Normal 4 32 8 5" xfId="53834"/>
    <cellStyle name="Normal 4 32 9" xfId="53835"/>
    <cellStyle name="Normal 4 33" xfId="53836"/>
    <cellStyle name="Normal 4 33 10" xfId="53837"/>
    <cellStyle name="Normal 4 33 11" xfId="53838"/>
    <cellStyle name="Normal 4 33 12" xfId="53839"/>
    <cellStyle name="Normal 4 33 13" xfId="53840"/>
    <cellStyle name="Normal 4 33 2" xfId="53841"/>
    <cellStyle name="Normal 4 33 2 2" xfId="53842"/>
    <cellStyle name="Normal 4 33 2 3" xfId="53843"/>
    <cellStyle name="Normal 4 33 2 4" xfId="53844"/>
    <cellStyle name="Normal 4 33 2 5" xfId="53845"/>
    <cellStyle name="Normal 4 33 3" xfId="53846"/>
    <cellStyle name="Normal 4 33 3 2" xfId="53847"/>
    <cellStyle name="Normal 4 33 3 3" xfId="53848"/>
    <cellStyle name="Normal 4 33 3 4" xfId="53849"/>
    <cellStyle name="Normal 4 33 3 5" xfId="53850"/>
    <cellStyle name="Normal 4 33 4" xfId="53851"/>
    <cellStyle name="Normal 4 33 4 2" xfId="53852"/>
    <cellStyle name="Normal 4 33 4 3" xfId="53853"/>
    <cellStyle name="Normal 4 33 4 4" xfId="53854"/>
    <cellStyle name="Normal 4 33 4 5" xfId="53855"/>
    <cellStyle name="Normal 4 33 5" xfId="53856"/>
    <cellStyle name="Normal 4 33 5 2" xfId="53857"/>
    <cellStyle name="Normal 4 33 5 3" xfId="53858"/>
    <cellStyle name="Normal 4 33 5 4" xfId="53859"/>
    <cellStyle name="Normal 4 33 5 5" xfId="53860"/>
    <cellStyle name="Normal 4 33 6" xfId="53861"/>
    <cellStyle name="Normal 4 33 6 2" xfId="53862"/>
    <cellStyle name="Normal 4 33 6 3" xfId="53863"/>
    <cellStyle name="Normal 4 33 6 4" xfId="53864"/>
    <cellStyle name="Normal 4 33 6 5" xfId="53865"/>
    <cellStyle name="Normal 4 33 7" xfId="53866"/>
    <cellStyle name="Normal 4 33 7 2" xfId="53867"/>
    <cellStyle name="Normal 4 33 7 3" xfId="53868"/>
    <cellStyle name="Normal 4 33 7 4" xfId="53869"/>
    <cellStyle name="Normal 4 33 7 5" xfId="53870"/>
    <cellStyle name="Normal 4 33 8" xfId="53871"/>
    <cellStyle name="Normal 4 33 8 2" xfId="53872"/>
    <cellStyle name="Normal 4 33 8 3" xfId="53873"/>
    <cellStyle name="Normal 4 33 8 4" xfId="53874"/>
    <cellStyle name="Normal 4 33 8 5" xfId="53875"/>
    <cellStyle name="Normal 4 33 9" xfId="53876"/>
    <cellStyle name="Normal 4 34" xfId="53877"/>
    <cellStyle name="Normal 4 34 2" xfId="53878"/>
    <cellStyle name="Normal 4 34 3" xfId="53879"/>
    <cellStyle name="Normal 4 34 4" xfId="53880"/>
    <cellStyle name="Normal 4 34 5" xfId="53881"/>
    <cellStyle name="Normal 4 35" xfId="53882"/>
    <cellStyle name="Normal 4 35 2" xfId="53883"/>
    <cellStyle name="Normal 4 35 3" xfId="53884"/>
    <cellStyle name="Normal 4 35 4" xfId="53885"/>
    <cellStyle name="Normal 4 35 5" xfId="53886"/>
    <cellStyle name="Normal 4 36" xfId="53887"/>
    <cellStyle name="Normal 4 36 2" xfId="53888"/>
    <cellStyle name="Normal 4 36 3" xfId="53889"/>
    <cellStyle name="Normal 4 36 4" xfId="53890"/>
    <cellStyle name="Normal 4 36 5" xfId="53891"/>
    <cellStyle name="Normal 4 37" xfId="53892"/>
    <cellStyle name="Normal 4 37 2" xfId="53893"/>
    <cellStyle name="Normal 4 37 3" xfId="53894"/>
    <cellStyle name="Normal 4 37 4" xfId="53895"/>
    <cellStyle name="Normal 4 37 5" xfId="53896"/>
    <cellStyle name="Normal 4 38" xfId="53897"/>
    <cellStyle name="Normal 4 38 2" xfId="53898"/>
    <cellStyle name="Normal 4 38 3" xfId="53899"/>
    <cellStyle name="Normal 4 38 4" xfId="53900"/>
    <cellStyle name="Normal 4 38 5" xfId="53901"/>
    <cellStyle name="Normal 4 39" xfId="53902"/>
    <cellStyle name="Normal 4 39 2" xfId="53903"/>
    <cellStyle name="Normal 4 39 3" xfId="53904"/>
    <cellStyle name="Normal 4 39 4" xfId="53905"/>
    <cellStyle name="Normal 4 39 5" xfId="53906"/>
    <cellStyle name="Normal 4 4" xfId="207"/>
    <cellStyle name="Normal 4 4 10" xfId="53908"/>
    <cellStyle name="Normal 4 4 10 10" xfId="53909"/>
    <cellStyle name="Normal 4 4 10 11" xfId="53910"/>
    <cellStyle name="Normal 4 4 10 12" xfId="53911"/>
    <cellStyle name="Normal 4 4 10 13" xfId="53912"/>
    <cellStyle name="Normal 4 4 10 14" xfId="53913"/>
    <cellStyle name="Normal 4 4 10 2" xfId="53914"/>
    <cellStyle name="Normal 4 4 10 2 2" xfId="53915"/>
    <cellStyle name="Normal 4 4 10 2 3" xfId="53916"/>
    <cellStyle name="Normal 4 4 10 2 4" xfId="53917"/>
    <cellStyle name="Normal 4 4 10 2 5" xfId="53918"/>
    <cellStyle name="Normal 4 4 10 3" xfId="53919"/>
    <cellStyle name="Normal 4 4 10 3 2" xfId="53920"/>
    <cellStyle name="Normal 4 4 10 3 3" xfId="53921"/>
    <cellStyle name="Normal 4 4 10 3 4" xfId="53922"/>
    <cellStyle name="Normal 4 4 10 3 5" xfId="53923"/>
    <cellStyle name="Normal 4 4 10 4" xfId="53924"/>
    <cellStyle name="Normal 4 4 10 4 2" xfId="53925"/>
    <cellStyle name="Normal 4 4 10 4 3" xfId="53926"/>
    <cellStyle name="Normal 4 4 10 4 4" xfId="53927"/>
    <cellStyle name="Normal 4 4 10 4 5" xfId="53928"/>
    <cellStyle name="Normal 4 4 10 5" xfId="53929"/>
    <cellStyle name="Normal 4 4 10 5 2" xfId="53930"/>
    <cellStyle name="Normal 4 4 10 5 3" xfId="53931"/>
    <cellStyle name="Normal 4 4 10 5 4" xfId="53932"/>
    <cellStyle name="Normal 4 4 10 5 5" xfId="53933"/>
    <cellStyle name="Normal 4 4 10 6" xfId="53934"/>
    <cellStyle name="Normal 4 4 10 6 2" xfId="53935"/>
    <cellStyle name="Normal 4 4 10 6 3" xfId="53936"/>
    <cellStyle name="Normal 4 4 10 6 4" xfId="53937"/>
    <cellStyle name="Normal 4 4 10 6 5" xfId="53938"/>
    <cellStyle name="Normal 4 4 10 7" xfId="53939"/>
    <cellStyle name="Normal 4 4 10 7 2" xfId="53940"/>
    <cellStyle name="Normal 4 4 10 7 3" xfId="53941"/>
    <cellStyle name="Normal 4 4 10 7 4" xfId="53942"/>
    <cellStyle name="Normal 4 4 10 7 5" xfId="53943"/>
    <cellStyle name="Normal 4 4 10 8" xfId="53944"/>
    <cellStyle name="Normal 4 4 10 8 2" xfId="53945"/>
    <cellStyle name="Normal 4 4 10 8 3" xfId="53946"/>
    <cellStyle name="Normal 4 4 10 8 4" xfId="53947"/>
    <cellStyle name="Normal 4 4 10 8 5" xfId="53948"/>
    <cellStyle name="Normal 4 4 10 9" xfId="53949"/>
    <cellStyle name="Normal 4 4 11" xfId="53950"/>
    <cellStyle name="Normal 4 4 11 10" xfId="53951"/>
    <cellStyle name="Normal 4 4 11 11" xfId="53952"/>
    <cellStyle name="Normal 4 4 11 12" xfId="53953"/>
    <cellStyle name="Normal 4 4 11 13" xfId="53954"/>
    <cellStyle name="Normal 4 4 11 14" xfId="53955"/>
    <cellStyle name="Normal 4 4 11 2" xfId="53956"/>
    <cellStyle name="Normal 4 4 11 2 2" xfId="53957"/>
    <cellStyle name="Normal 4 4 11 2 3" xfId="53958"/>
    <cellStyle name="Normal 4 4 11 2 4" xfId="53959"/>
    <cellStyle name="Normal 4 4 11 2 5" xfId="53960"/>
    <cellStyle name="Normal 4 4 11 3" xfId="53961"/>
    <cellStyle name="Normal 4 4 11 3 2" xfId="53962"/>
    <cellStyle name="Normal 4 4 11 3 3" xfId="53963"/>
    <cellStyle name="Normal 4 4 11 3 4" xfId="53964"/>
    <cellStyle name="Normal 4 4 11 3 5" xfId="53965"/>
    <cellStyle name="Normal 4 4 11 4" xfId="53966"/>
    <cellStyle name="Normal 4 4 11 4 2" xfId="53967"/>
    <cellStyle name="Normal 4 4 11 4 3" xfId="53968"/>
    <cellStyle name="Normal 4 4 11 4 4" xfId="53969"/>
    <cellStyle name="Normal 4 4 11 4 5" xfId="53970"/>
    <cellStyle name="Normal 4 4 11 5" xfId="53971"/>
    <cellStyle name="Normal 4 4 11 5 2" xfId="53972"/>
    <cellStyle name="Normal 4 4 11 5 3" xfId="53973"/>
    <cellStyle name="Normal 4 4 11 5 4" xfId="53974"/>
    <cellStyle name="Normal 4 4 11 5 5" xfId="53975"/>
    <cellStyle name="Normal 4 4 11 6" xfId="53976"/>
    <cellStyle name="Normal 4 4 11 6 2" xfId="53977"/>
    <cellStyle name="Normal 4 4 11 6 3" xfId="53978"/>
    <cellStyle name="Normal 4 4 11 6 4" xfId="53979"/>
    <cellStyle name="Normal 4 4 11 6 5" xfId="53980"/>
    <cellStyle name="Normal 4 4 11 7" xfId="53981"/>
    <cellStyle name="Normal 4 4 11 7 2" xfId="53982"/>
    <cellStyle name="Normal 4 4 11 7 3" xfId="53983"/>
    <cellStyle name="Normal 4 4 11 7 4" xfId="53984"/>
    <cellStyle name="Normal 4 4 11 7 5" xfId="53985"/>
    <cellStyle name="Normal 4 4 11 8" xfId="53986"/>
    <cellStyle name="Normal 4 4 11 8 2" xfId="53987"/>
    <cellStyle name="Normal 4 4 11 8 3" xfId="53988"/>
    <cellStyle name="Normal 4 4 11 8 4" xfId="53989"/>
    <cellStyle name="Normal 4 4 11 8 5" xfId="53990"/>
    <cellStyle name="Normal 4 4 11 9" xfId="53991"/>
    <cellStyle name="Normal 4 4 12" xfId="53992"/>
    <cellStyle name="Normal 4 4 12 10" xfId="53993"/>
    <cellStyle name="Normal 4 4 12 11" xfId="53994"/>
    <cellStyle name="Normal 4 4 12 12" xfId="53995"/>
    <cellStyle name="Normal 4 4 12 13" xfId="53996"/>
    <cellStyle name="Normal 4 4 12 14" xfId="53997"/>
    <cellStyle name="Normal 4 4 12 2" xfId="53998"/>
    <cellStyle name="Normal 4 4 12 2 2" xfId="53999"/>
    <cellStyle name="Normal 4 4 12 2 3" xfId="54000"/>
    <cellStyle name="Normal 4 4 12 2 4" xfId="54001"/>
    <cellStyle name="Normal 4 4 12 2 5" xfId="54002"/>
    <cellStyle name="Normal 4 4 12 3" xfId="54003"/>
    <cellStyle name="Normal 4 4 12 3 2" xfId="54004"/>
    <cellStyle name="Normal 4 4 12 3 3" xfId="54005"/>
    <cellStyle name="Normal 4 4 12 3 4" xfId="54006"/>
    <cellStyle name="Normal 4 4 12 3 5" xfId="54007"/>
    <cellStyle name="Normal 4 4 12 4" xfId="54008"/>
    <cellStyle name="Normal 4 4 12 4 2" xfId="54009"/>
    <cellStyle name="Normal 4 4 12 4 3" xfId="54010"/>
    <cellStyle name="Normal 4 4 12 4 4" xfId="54011"/>
    <cellStyle name="Normal 4 4 12 4 5" xfId="54012"/>
    <cellStyle name="Normal 4 4 12 5" xfId="54013"/>
    <cellStyle name="Normal 4 4 12 5 2" xfId="54014"/>
    <cellStyle name="Normal 4 4 12 5 3" xfId="54015"/>
    <cellStyle name="Normal 4 4 12 5 4" xfId="54016"/>
    <cellStyle name="Normal 4 4 12 5 5" xfId="54017"/>
    <cellStyle name="Normal 4 4 12 6" xfId="54018"/>
    <cellStyle name="Normal 4 4 12 6 2" xfId="54019"/>
    <cellStyle name="Normal 4 4 12 6 3" xfId="54020"/>
    <cellStyle name="Normal 4 4 12 6 4" xfId="54021"/>
    <cellStyle name="Normal 4 4 12 6 5" xfId="54022"/>
    <cellStyle name="Normal 4 4 12 7" xfId="54023"/>
    <cellStyle name="Normal 4 4 12 7 2" xfId="54024"/>
    <cellStyle name="Normal 4 4 12 7 3" xfId="54025"/>
    <cellStyle name="Normal 4 4 12 7 4" xfId="54026"/>
    <cellStyle name="Normal 4 4 12 7 5" xfId="54027"/>
    <cellStyle name="Normal 4 4 12 8" xfId="54028"/>
    <cellStyle name="Normal 4 4 12 8 2" xfId="54029"/>
    <cellStyle name="Normal 4 4 12 8 3" xfId="54030"/>
    <cellStyle name="Normal 4 4 12 8 4" xfId="54031"/>
    <cellStyle name="Normal 4 4 12 8 5" xfId="54032"/>
    <cellStyle name="Normal 4 4 12 9" xfId="54033"/>
    <cellStyle name="Normal 4 4 13" xfId="54034"/>
    <cellStyle name="Normal 4 4 13 10" xfId="54035"/>
    <cellStyle name="Normal 4 4 13 11" xfId="54036"/>
    <cellStyle name="Normal 4 4 13 12" xfId="54037"/>
    <cellStyle name="Normal 4 4 13 13" xfId="54038"/>
    <cellStyle name="Normal 4 4 13 14" xfId="54039"/>
    <cellStyle name="Normal 4 4 13 2" xfId="54040"/>
    <cellStyle name="Normal 4 4 13 2 2" xfId="54041"/>
    <cellStyle name="Normal 4 4 13 2 3" xfId="54042"/>
    <cellStyle name="Normal 4 4 13 2 4" xfId="54043"/>
    <cellStyle name="Normal 4 4 13 2 5" xfId="54044"/>
    <cellStyle name="Normal 4 4 13 3" xfId="54045"/>
    <cellStyle name="Normal 4 4 13 3 2" xfId="54046"/>
    <cellStyle name="Normal 4 4 13 3 3" xfId="54047"/>
    <cellStyle name="Normal 4 4 13 3 4" xfId="54048"/>
    <cellStyle name="Normal 4 4 13 3 5" xfId="54049"/>
    <cellStyle name="Normal 4 4 13 4" xfId="54050"/>
    <cellStyle name="Normal 4 4 13 4 2" xfId="54051"/>
    <cellStyle name="Normal 4 4 13 4 3" xfId="54052"/>
    <cellStyle name="Normal 4 4 13 4 4" xfId="54053"/>
    <cellStyle name="Normal 4 4 13 4 5" xfId="54054"/>
    <cellStyle name="Normal 4 4 13 5" xfId="54055"/>
    <cellStyle name="Normal 4 4 13 5 2" xfId="54056"/>
    <cellStyle name="Normal 4 4 13 5 3" xfId="54057"/>
    <cellStyle name="Normal 4 4 13 5 4" xfId="54058"/>
    <cellStyle name="Normal 4 4 13 5 5" xfId="54059"/>
    <cellStyle name="Normal 4 4 13 6" xfId="54060"/>
    <cellStyle name="Normal 4 4 13 6 2" xfId="54061"/>
    <cellStyle name="Normal 4 4 13 6 3" xfId="54062"/>
    <cellStyle name="Normal 4 4 13 6 4" xfId="54063"/>
    <cellStyle name="Normal 4 4 13 6 5" xfId="54064"/>
    <cellStyle name="Normal 4 4 13 7" xfId="54065"/>
    <cellStyle name="Normal 4 4 13 7 2" xfId="54066"/>
    <cellStyle name="Normal 4 4 13 7 3" xfId="54067"/>
    <cellStyle name="Normal 4 4 13 7 4" xfId="54068"/>
    <cellStyle name="Normal 4 4 13 7 5" xfId="54069"/>
    <cellStyle name="Normal 4 4 13 8" xfId="54070"/>
    <cellStyle name="Normal 4 4 13 8 2" xfId="54071"/>
    <cellStyle name="Normal 4 4 13 8 3" xfId="54072"/>
    <cellStyle name="Normal 4 4 13 8 4" xfId="54073"/>
    <cellStyle name="Normal 4 4 13 8 5" xfId="54074"/>
    <cellStyle name="Normal 4 4 13 9" xfId="54075"/>
    <cellStyle name="Normal 4 4 14" xfId="54076"/>
    <cellStyle name="Normal 4 4 14 10" xfId="54077"/>
    <cellStyle name="Normal 4 4 14 11" xfId="54078"/>
    <cellStyle name="Normal 4 4 14 12" xfId="54079"/>
    <cellStyle name="Normal 4 4 14 13" xfId="54080"/>
    <cellStyle name="Normal 4 4 14 14" xfId="54081"/>
    <cellStyle name="Normal 4 4 14 2" xfId="54082"/>
    <cellStyle name="Normal 4 4 14 2 2" xfId="54083"/>
    <cellStyle name="Normal 4 4 14 2 3" xfId="54084"/>
    <cellStyle name="Normal 4 4 14 2 4" xfId="54085"/>
    <cellStyle name="Normal 4 4 14 2 5" xfId="54086"/>
    <cellStyle name="Normal 4 4 14 3" xfId="54087"/>
    <cellStyle name="Normal 4 4 14 3 2" xfId="54088"/>
    <cellStyle name="Normal 4 4 14 3 3" xfId="54089"/>
    <cellStyle name="Normal 4 4 14 3 4" xfId="54090"/>
    <cellStyle name="Normal 4 4 14 3 5" xfId="54091"/>
    <cellStyle name="Normal 4 4 14 4" xfId="54092"/>
    <cellStyle name="Normal 4 4 14 4 2" xfId="54093"/>
    <cellStyle name="Normal 4 4 14 4 3" xfId="54094"/>
    <cellStyle name="Normal 4 4 14 4 4" xfId="54095"/>
    <cellStyle name="Normal 4 4 14 4 5" xfId="54096"/>
    <cellStyle name="Normal 4 4 14 5" xfId="54097"/>
    <cellStyle name="Normal 4 4 14 5 2" xfId="54098"/>
    <cellStyle name="Normal 4 4 14 5 3" xfId="54099"/>
    <cellStyle name="Normal 4 4 14 5 4" xfId="54100"/>
    <cellStyle name="Normal 4 4 14 5 5" xfId="54101"/>
    <cellStyle name="Normal 4 4 14 6" xfId="54102"/>
    <cellStyle name="Normal 4 4 14 6 2" xfId="54103"/>
    <cellStyle name="Normal 4 4 14 6 3" xfId="54104"/>
    <cellStyle name="Normal 4 4 14 6 4" xfId="54105"/>
    <cellStyle name="Normal 4 4 14 6 5" xfId="54106"/>
    <cellStyle name="Normal 4 4 14 7" xfId="54107"/>
    <cellStyle name="Normal 4 4 14 7 2" xfId="54108"/>
    <cellStyle name="Normal 4 4 14 7 3" xfId="54109"/>
    <cellStyle name="Normal 4 4 14 7 4" xfId="54110"/>
    <cellStyle name="Normal 4 4 14 7 5" xfId="54111"/>
    <cellStyle name="Normal 4 4 14 8" xfId="54112"/>
    <cellStyle name="Normal 4 4 14 8 2" xfId="54113"/>
    <cellStyle name="Normal 4 4 14 8 3" xfId="54114"/>
    <cellStyle name="Normal 4 4 14 8 4" xfId="54115"/>
    <cellStyle name="Normal 4 4 14 8 5" xfId="54116"/>
    <cellStyle name="Normal 4 4 14 9" xfId="54117"/>
    <cellStyle name="Normal 4 4 15" xfId="54118"/>
    <cellStyle name="Normal 4 4 15 10" xfId="54119"/>
    <cellStyle name="Normal 4 4 15 11" xfId="54120"/>
    <cellStyle name="Normal 4 4 15 12" xfId="54121"/>
    <cellStyle name="Normal 4 4 15 13" xfId="54122"/>
    <cellStyle name="Normal 4 4 15 14" xfId="54123"/>
    <cellStyle name="Normal 4 4 15 2" xfId="54124"/>
    <cellStyle name="Normal 4 4 15 2 2" xfId="54125"/>
    <cellStyle name="Normal 4 4 15 2 3" xfId="54126"/>
    <cellStyle name="Normal 4 4 15 2 4" xfId="54127"/>
    <cellStyle name="Normal 4 4 15 2 5" xfId="54128"/>
    <cellStyle name="Normal 4 4 15 3" xfId="54129"/>
    <cellStyle name="Normal 4 4 15 3 2" xfId="54130"/>
    <cellStyle name="Normal 4 4 15 3 3" xfId="54131"/>
    <cellStyle name="Normal 4 4 15 3 4" xfId="54132"/>
    <cellStyle name="Normal 4 4 15 3 5" xfId="54133"/>
    <cellStyle name="Normal 4 4 15 4" xfId="54134"/>
    <cellStyle name="Normal 4 4 15 4 2" xfId="54135"/>
    <cellStyle name="Normal 4 4 15 4 3" xfId="54136"/>
    <cellStyle name="Normal 4 4 15 4 4" xfId="54137"/>
    <cellStyle name="Normal 4 4 15 4 5" xfId="54138"/>
    <cellStyle name="Normal 4 4 15 5" xfId="54139"/>
    <cellStyle name="Normal 4 4 15 5 2" xfId="54140"/>
    <cellStyle name="Normal 4 4 15 5 3" xfId="54141"/>
    <cellStyle name="Normal 4 4 15 5 4" xfId="54142"/>
    <cellStyle name="Normal 4 4 15 5 5" xfId="54143"/>
    <cellStyle name="Normal 4 4 15 6" xfId="54144"/>
    <cellStyle name="Normal 4 4 15 6 2" xfId="54145"/>
    <cellStyle name="Normal 4 4 15 6 3" xfId="54146"/>
    <cellStyle name="Normal 4 4 15 6 4" xfId="54147"/>
    <cellStyle name="Normal 4 4 15 6 5" xfId="54148"/>
    <cellStyle name="Normal 4 4 15 7" xfId="54149"/>
    <cellStyle name="Normal 4 4 15 7 2" xfId="54150"/>
    <cellStyle name="Normal 4 4 15 7 3" xfId="54151"/>
    <cellStyle name="Normal 4 4 15 7 4" xfId="54152"/>
    <cellStyle name="Normal 4 4 15 7 5" xfId="54153"/>
    <cellStyle name="Normal 4 4 15 8" xfId="54154"/>
    <cellStyle name="Normal 4 4 15 8 2" xfId="54155"/>
    <cellStyle name="Normal 4 4 15 8 3" xfId="54156"/>
    <cellStyle name="Normal 4 4 15 8 4" xfId="54157"/>
    <cellStyle name="Normal 4 4 15 8 5" xfId="54158"/>
    <cellStyle name="Normal 4 4 15 9" xfId="54159"/>
    <cellStyle name="Normal 4 4 16" xfId="54160"/>
    <cellStyle name="Normal 4 4 16 10" xfId="54161"/>
    <cellStyle name="Normal 4 4 16 11" xfId="54162"/>
    <cellStyle name="Normal 4 4 16 12" xfId="54163"/>
    <cellStyle name="Normal 4 4 16 13" xfId="54164"/>
    <cellStyle name="Normal 4 4 16 14" xfId="54165"/>
    <cellStyle name="Normal 4 4 16 2" xfId="54166"/>
    <cellStyle name="Normal 4 4 16 2 2" xfId="54167"/>
    <cellStyle name="Normal 4 4 16 2 3" xfId="54168"/>
    <cellStyle name="Normal 4 4 16 2 4" xfId="54169"/>
    <cellStyle name="Normal 4 4 16 2 5" xfId="54170"/>
    <cellStyle name="Normal 4 4 16 3" xfId="54171"/>
    <cellStyle name="Normal 4 4 16 3 2" xfId="54172"/>
    <cellStyle name="Normal 4 4 16 3 3" xfId="54173"/>
    <cellStyle name="Normal 4 4 16 3 4" xfId="54174"/>
    <cellStyle name="Normal 4 4 16 3 5" xfId="54175"/>
    <cellStyle name="Normal 4 4 16 4" xfId="54176"/>
    <cellStyle name="Normal 4 4 16 4 2" xfId="54177"/>
    <cellStyle name="Normal 4 4 16 4 3" xfId="54178"/>
    <cellStyle name="Normal 4 4 16 4 4" xfId="54179"/>
    <cellStyle name="Normal 4 4 16 4 5" xfId="54180"/>
    <cellStyle name="Normal 4 4 16 5" xfId="54181"/>
    <cellStyle name="Normal 4 4 16 5 2" xfId="54182"/>
    <cellStyle name="Normal 4 4 16 5 3" xfId="54183"/>
    <cellStyle name="Normal 4 4 16 5 4" xfId="54184"/>
    <cellStyle name="Normal 4 4 16 5 5" xfId="54185"/>
    <cellStyle name="Normal 4 4 16 6" xfId="54186"/>
    <cellStyle name="Normal 4 4 16 6 2" xfId="54187"/>
    <cellStyle name="Normal 4 4 16 6 3" xfId="54188"/>
    <cellStyle name="Normal 4 4 16 6 4" xfId="54189"/>
    <cellStyle name="Normal 4 4 16 6 5" xfId="54190"/>
    <cellStyle name="Normal 4 4 16 7" xfId="54191"/>
    <cellStyle name="Normal 4 4 16 7 2" xfId="54192"/>
    <cellStyle name="Normal 4 4 16 7 3" xfId="54193"/>
    <cellStyle name="Normal 4 4 16 7 4" xfId="54194"/>
    <cellStyle name="Normal 4 4 16 7 5" xfId="54195"/>
    <cellStyle name="Normal 4 4 16 8" xfId="54196"/>
    <cellStyle name="Normal 4 4 16 8 2" xfId="54197"/>
    <cellStyle name="Normal 4 4 16 8 3" xfId="54198"/>
    <cellStyle name="Normal 4 4 16 8 4" xfId="54199"/>
    <cellStyle name="Normal 4 4 16 8 5" xfId="54200"/>
    <cellStyle name="Normal 4 4 16 9" xfId="54201"/>
    <cellStyle name="Normal 4 4 17" xfId="54202"/>
    <cellStyle name="Normal 4 4 17 2" xfId="54203"/>
    <cellStyle name="Normal 4 4 17 3" xfId="54204"/>
    <cellStyle name="Normal 4 4 17 4" xfId="54205"/>
    <cellStyle name="Normal 4 4 17 5" xfId="54206"/>
    <cellStyle name="Normal 4 4 18" xfId="54207"/>
    <cellStyle name="Normal 4 4 18 2" xfId="54208"/>
    <cellStyle name="Normal 4 4 18 3" xfId="54209"/>
    <cellStyle name="Normal 4 4 18 4" xfId="54210"/>
    <cellStyle name="Normal 4 4 18 5" xfId="54211"/>
    <cellStyle name="Normal 4 4 19" xfId="54212"/>
    <cellStyle name="Normal 4 4 19 2" xfId="54213"/>
    <cellStyle name="Normal 4 4 19 3" xfId="54214"/>
    <cellStyle name="Normal 4 4 19 4" xfId="54215"/>
    <cellStyle name="Normal 4 4 19 5" xfId="54216"/>
    <cellStyle name="Normal 4 4 2" xfId="54217"/>
    <cellStyle name="Normal 4 4 2 10" xfId="54218"/>
    <cellStyle name="Normal 4 4 2 11" xfId="54219"/>
    <cellStyle name="Normal 4 4 2 12" xfId="54220"/>
    <cellStyle name="Normal 4 4 2 13" xfId="54221"/>
    <cellStyle name="Normal 4 4 2 14" xfId="54222"/>
    <cellStyle name="Normal 4 4 2 2" xfId="54223"/>
    <cellStyle name="Normal 4 4 2 2 2" xfId="54224"/>
    <cellStyle name="Normal 4 4 2 2 3" xfId="54225"/>
    <cellStyle name="Normal 4 4 2 2 4" xfId="54226"/>
    <cellStyle name="Normal 4 4 2 2 5" xfId="54227"/>
    <cellStyle name="Normal 4 4 2 3" xfId="54228"/>
    <cellStyle name="Normal 4 4 2 3 2" xfId="54229"/>
    <cellStyle name="Normal 4 4 2 3 3" xfId="54230"/>
    <cellStyle name="Normal 4 4 2 3 4" xfId="54231"/>
    <cellStyle name="Normal 4 4 2 3 5" xfId="54232"/>
    <cellStyle name="Normal 4 4 2 4" xfId="54233"/>
    <cellStyle name="Normal 4 4 2 4 2" xfId="54234"/>
    <cellStyle name="Normal 4 4 2 4 3" xfId="54235"/>
    <cellStyle name="Normal 4 4 2 4 4" xfId="54236"/>
    <cellStyle name="Normal 4 4 2 4 5" xfId="54237"/>
    <cellStyle name="Normal 4 4 2 5" xfId="54238"/>
    <cellStyle name="Normal 4 4 2 5 2" xfId="54239"/>
    <cellStyle name="Normal 4 4 2 5 3" xfId="54240"/>
    <cellStyle name="Normal 4 4 2 5 4" xfId="54241"/>
    <cellStyle name="Normal 4 4 2 5 5" xfId="54242"/>
    <cellStyle name="Normal 4 4 2 6" xfId="54243"/>
    <cellStyle name="Normal 4 4 2 6 2" xfId="54244"/>
    <cellStyle name="Normal 4 4 2 6 3" xfId="54245"/>
    <cellStyle name="Normal 4 4 2 6 4" xfId="54246"/>
    <cellStyle name="Normal 4 4 2 6 5" xfId="54247"/>
    <cellStyle name="Normal 4 4 2 7" xfId="54248"/>
    <cellStyle name="Normal 4 4 2 7 2" xfId="54249"/>
    <cellStyle name="Normal 4 4 2 7 3" xfId="54250"/>
    <cellStyle name="Normal 4 4 2 7 4" xfId="54251"/>
    <cellStyle name="Normal 4 4 2 7 5" xfId="54252"/>
    <cellStyle name="Normal 4 4 2 8" xfId="54253"/>
    <cellStyle name="Normal 4 4 2 8 2" xfId="54254"/>
    <cellStyle name="Normal 4 4 2 8 3" xfId="54255"/>
    <cellStyle name="Normal 4 4 2 8 4" xfId="54256"/>
    <cellStyle name="Normal 4 4 2 8 5" xfId="54257"/>
    <cellStyle name="Normal 4 4 2 9" xfId="54258"/>
    <cellStyle name="Normal 4 4 20" xfId="54259"/>
    <cellStyle name="Normal 4 4 20 2" xfId="54260"/>
    <cellStyle name="Normal 4 4 20 3" xfId="54261"/>
    <cellStyle name="Normal 4 4 20 4" xfId="54262"/>
    <cellStyle name="Normal 4 4 20 5" xfId="54263"/>
    <cellStyle name="Normal 4 4 21" xfId="54264"/>
    <cellStyle name="Normal 4 4 21 2" xfId="54265"/>
    <cellStyle name="Normal 4 4 21 3" xfId="54266"/>
    <cellStyle name="Normal 4 4 21 4" xfId="54267"/>
    <cellStyle name="Normal 4 4 21 5" xfId="54268"/>
    <cellStyle name="Normal 4 4 22" xfId="54269"/>
    <cellStyle name="Normal 4 4 22 2" xfId="54270"/>
    <cellStyle name="Normal 4 4 22 3" xfId="54271"/>
    <cellStyle name="Normal 4 4 22 4" xfId="54272"/>
    <cellStyle name="Normal 4 4 22 5" xfId="54273"/>
    <cellStyle name="Normal 4 4 23" xfId="54274"/>
    <cellStyle name="Normal 4 4 23 2" xfId="54275"/>
    <cellStyle name="Normal 4 4 23 3" xfId="54276"/>
    <cellStyle name="Normal 4 4 23 4" xfId="54277"/>
    <cellStyle name="Normal 4 4 23 5" xfId="54278"/>
    <cellStyle name="Normal 4 4 24" xfId="54279"/>
    <cellStyle name="Normal 4 4 25" xfId="54280"/>
    <cellStyle name="Normal 4 4 26" xfId="54281"/>
    <cellStyle name="Normal 4 4 27" xfId="54282"/>
    <cellStyle name="Normal 4 4 28" xfId="54283"/>
    <cellStyle name="Normal 4 4 29" xfId="54284"/>
    <cellStyle name="Normal 4 4 3" xfId="54285"/>
    <cellStyle name="Normal 4 4 3 10" xfId="54286"/>
    <cellStyle name="Normal 4 4 3 11" xfId="54287"/>
    <cellStyle name="Normal 4 4 3 12" xfId="54288"/>
    <cellStyle name="Normal 4 4 3 13" xfId="54289"/>
    <cellStyle name="Normal 4 4 3 14" xfId="54290"/>
    <cellStyle name="Normal 4 4 3 2" xfId="54291"/>
    <cellStyle name="Normal 4 4 3 2 2" xfId="54292"/>
    <cellStyle name="Normal 4 4 3 2 3" xfId="54293"/>
    <cellStyle name="Normal 4 4 3 2 4" xfId="54294"/>
    <cellStyle name="Normal 4 4 3 2 5" xfId="54295"/>
    <cellStyle name="Normal 4 4 3 3" xfId="54296"/>
    <cellStyle name="Normal 4 4 3 3 2" xfId="54297"/>
    <cellStyle name="Normal 4 4 3 3 3" xfId="54298"/>
    <cellStyle name="Normal 4 4 3 3 4" xfId="54299"/>
    <cellStyle name="Normal 4 4 3 3 5" xfId="54300"/>
    <cellStyle name="Normal 4 4 3 4" xfId="54301"/>
    <cellStyle name="Normal 4 4 3 4 2" xfId="54302"/>
    <cellStyle name="Normal 4 4 3 4 3" xfId="54303"/>
    <cellStyle name="Normal 4 4 3 4 4" xfId="54304"/>
    <cellStyle name="Normal 4 4 3 4 5" xfId="54305"/>
    <cellStyle name="Normal 4 4 3 5" xfId="54306"/>
    <cellStyle name="Normal 4 4 3 5 2" xfId="54307"/>
    <cellStyle name="Normal 4 4 3 5 3" xfId="54308"/>
    <cellStyle name="Normal 4 4 3 5 4" xfId="54309"/>
    <cellStyle name="Normal 4 4 3 5 5" xfId="54310"/>
    <cellStyle name="Normal 4 4 3 6" xfId="54311"/>
    <cellStyle name="Normal 4 4 3 6 2" xfId="54312"/>
    <cellStyle name="Normal 4 4 3 6 3" xfId="54313"/>
    <cellStyle name="Normal 4 4 3 6 4" xfId="54314"/>
    <cellStyle name="Normal 4 4 3 6 5" xfId="54315"/>
    <cellStyle name="Normal 4 4 3 7" xfId="54316"/>
    <cellStyle name="Normal 4 4 3 7 2" xfId="54317"/>
    <cellStyle name="Normal 4 4 3 7 3" xfId="54318"/>
    <cellStyle name="Normal 4 4 3 7 4" xfId="54319"/>
    <cellStyle name="Normal 4 4 3 7 5" xfId="54320"/>
    <cellStyle name="Normal 4 4 3 8" xfId="54321"/>
    <cellStyle name="Normal 4 4 3 8 2" xfId="54322"/>
    <cellStyle name="Normal 4 4 3 8 3" xfId="54323"/>
    <cellStyle name="Normal 4 4 3 8 4" xfId="54324"/>
    <cellStyle name="Normal 4 4 3 8 5" xfId="54325"/>
    <cellStyle name="Normal 4 4 3 9" xfId="54326"/>
    <cellStyle name="Normal 4 4 30" xfId="62667"/>
    <cellStyle name="Normal 4 4 31" xfId="53907"/>
    <cellStyle name="Normal 4 4 4" xfId="54327"/>
    <cellStyle name="Normal 4 4 4 10" xfId="54328"/>
    <cellStyle name="Normal 4 4 4 11" xfId="54329"/>
    <cellStyle name="Normal 4 4 4 12" xfId="54330"/>
    <cellStyle name="Normal 4 4 4 13" xfId="54331"/>
    <cellStyle name="Normal 4 4 4 14" xfId="54332"/>
    <cellStyle name="Normal 4 4 4 2" xfId="54333"/>
    <cellStyle name="Normal 4 4 4 2 2" xfId="54334"/>
    <cellStyle name="Normal 4 4 4 2 3" xfId="54335"/>
    <cellStyle name="Normal 4 4 4 2 4" xfId="54336"/>
    <cellStyle name="Normal 4 4 4 2 5" xfId="54337"/>
    <cellStyle name="Normal 4 4 4 3" xfId="54338"/>
    <cellStyle name="Normal 4 4 4 3 2" xfId="54339"/>
    <cellStyle name="Normal 4 4 4 3 3" xfId="54340"/>
    <cellStyle name="Normal 4 4 4 3 4" xfId="54341"/>
    <cellStyle name="Normal 4 4 4 3 5" xfId="54342"/>
    <cellStyle name="Normal 4 4 4 4" xfId="54343"/>
    <cellStyle name="Normal 4 4 4 4 2" xfId="54344"/>
    <cellStyle name="Normal 4 4 4 4 3" xfId="54345"/>
    <cellStyle name="Normal 4 4 4 4 4" xfId="54346"/>
    <cellStyle name="Normal 4 4 4 4 5" xfId="54347"/>
    <cellStyle name="Normal 4 4 4 5" xfId="54348"/>
    <cellStyle name="Normal 4 4 4 5 2" xfId="54349"/>
    <cellStyle name="Normal 4 4 4 5 3" xfId="54350"/>
    <cellStyle name="Normal 4 4 4 5 4" xfId="54351"/>
    <cellStyle name="Normal 4 4 4 5 5" xfId="54352"/>
    <cellStyle name="Normal 4 4 4 6" xfId="54353"/>
    <cellStyle name="Normal 4 4 4 6 2" xfId="54354"/>
    <cellStyle name="Normal 4 4 4 6 3" xfId="54355"/>
    <cellStyle name="Normal 4 4 4 6 4" xfId="54356"/>
    <cellStyle name="Normal 4 4 4 6 5" xfId="54357"/>
    <cellStyle name="Normal 4 4 4 7" xfId="54358"/>
    <cellStyle name="Normal 4 4 4 7 2" xfId="54359"/>
    <cellStyle name="Normal 4 4 4 7 3" xfId="54360"/>
    <cellStyle name="Normal 4 4 4 7 4" xfId="54361"/>
    <cellStyle name="Normal 4 4 4 7 5" xfId="54362"/>
    <cellStyle name="Normal 4 4 4 8" xfId="54363"/>
    <cellStyle name="Normal 4 4 4 8 2" xfId="54364"/>
    <cellStyle name="Normal 4 4 4 8 3" xfId="54365"/>
    <cellStyle name="Normal 4 4 4 8 4" xfId="54366"/>
    <cellStyle name="Normal 4 4 4 8 5" xfId="54367"/>
    <cellStyle name="Normal 4 4 4 9" xfId="54368"/>
    <cellStyle name="Normal 4 4 5" xfId="54369"/>
    <cellStyle name="Normal 4 4 5 10" xfId="54370"/>
    <cellStyle name="Normal 4 4 5 11" xfId="54371"/>
    <cellStyle name="Normal 4 4 5 12" xfId="54372"/>
    <cellStyle name="Normal 4 4 5 13" xfId="54373"/>
    <cellStyle name="Normal 4 4 5 14" xfId="54374"/>
    <cellStyle name="Normal 4 4 5 2" xfId="54375"/>
    <cellStyle name="Normal 4 4 5 2 2" xfId="54376"/>
    <cellStyle name="Normal 4 4 5 2 3" xfId="54377"/>
    <cellStyle name="Normal 4 4 5 2 4" xfId="54378"/>
    <cellStyle name="Normal 4 4 5 2 5" xfId="54379"/>
    <cellStyle name="Normal 4 4 5 3" xfId="54380"/>
    <cellStyle name="Normal 4 4 5 3 2" xfId="54381"/>
    <cellStyle name="Normal 4 4 5 3 3" xfId="54382"/>
    <cellStyle name="Normal 4 4 5 3 4" xfId="54383"/>
    <cellStyle name="Normal 4 4 5 3 5" xfId="54384"/>
    <cellStyle name="Normal 4 4 5 4" xfId="54385"/>
    <cellStyle name="Normal 4 4 5 4 2" xfId="54386"/>
    <cellStyle name="Normal 4 4 5 4 3" xfId="54387"/>
    <cellStyle name="Normal 4 4 5 4 4" xfId="54388"/>
    <cellStyle name="Normal 4 4 5 4 5" xfId="54389"/>
    <cellStyle name="Normal 4 4 5 5" xfId="54390"/>
    <cellStyle name="Normal 4 4 5 5 2" xfId="54391"/>
    <cellStyle name="Normal 4 4 5 5 3" xfId="54392"/>
    <cellStyle name="Normal 4 4 5 5 4" xfId="54393"/>
    <cellStyle name="Normal 4 4 5 5 5" xfId="54394"/>
    <cellStyle name="Normal 4 4 5 6" xfId="54395"/>
    <cellStyle name="Normal 4 4 5 6 2" xfId="54396"/>
    <cellStyle name="Normal 4 4 5 6 3" xfId="54397"/>
    <cellStyle name="Normal 4 4 5 6 4" xfId="54398"/>
    <cellStyle name="Normal 4 4 5 6 5" xfId="54399"/>
    <cellStyle name="Normal 4 4 5 7" xfId="54400"/>
    <cellStyle name="Normal 4 4 5 7 2" xfId="54401"/>
    <cellStyle name="Normal 4 4 5 7 3" xfId="54402"/>
    <cellStyle name="Normal 4 4 5 7 4" xfId="54403"/>
    <cellStyle name="Normal 4 4 5 7 5" xfId="54404"/>
    <cellStyle name="Normal 4 4 5 8" xfId="54405"/>
    <cellStyle name="Normal 4 4 5 8 2" xfId="54406"/>
    <cellStyle name="Normal 4 4 5 8 3" xfId="54407"/>
    <cellStyle name="Normal 4 4 5 8 4" xfId="54408"/>
    <cellStyle name="Normal 4 4 5 8 5" xfId="54409"/>
    <cellStyle name="Normal 4 4 5 9" xfId="54410"/>
    <cellStyle name="Normal 4 4 6" xfId="54411"/>
    <cellStyle name="Normal 4 4 6 10" xfId="54412"/>
    <cellStyle name="Normal 4 4 6 11" xfId="54413"/>
    <cellStyle name="Normal 4 4 6 12" xfId="54414"/>
    <cellStyle name="Normal 4 4 6 13" xfId="54415"/>
    <cellStyle name="Normal 4 4 6 14" xfId="54416"/>
    <cellStyle name="Normal 4 4 6 2" xfId="54417"/>
    <cellStyle name="Normal 4 4 6 2 2" xfId="54418"/>
    <cellStyle name="Normal 4 4 6 2 3" xfId="54419"/>
    <cellStyle name="Normal 4 4 6 2 4" xfId="54420"/>
    <cellStyle name="Normal 4 4 6 2 5" xfId="54421"/>
    <cellStyle name="Normal 4 4 6 3" xfId="54422"/>
    <cellStyle name="Normal 4 4 6 3 2" xfId="54423"/>
    <cellStyle name="Normal 4 4 6 3 3" xfId="54424"/>
    <cellStyle name="Normal 4 4 6 3 4" xfId="54425"/>
    <cellStyle name="Normal 4 4 6 3 5" xfId="54426"/>
    <cellStyle name="Normal 4 4 6 4" xfId="54427"/>
    <cellStyle name="Normal 4 4 6 4 2" xfId="54428"/>
    <cellStyle name="Normal 4 4 6 4 3" xfId="54429"/>
    <cellStyle name="Normal 4 4 6 4 4" xfId="54430"/>
    <cellStyle name="Normal 4 4 6 4 5" xfId="54431"/>
    <cellStyle name="Normal 4 4 6 5" xfId="54432"/>
    <cellStyle name="Normal 4 4 6 5 2" xfId="54433"/>
    <cellStyle name="Normal 4 4 6 5 3" xfId="54434"/>
    <cellStyle name="Normal 4 4 6 5 4" xfId="54435"/>
    <cellStyle name="Normal 4 4 6 5 5" xfId="54436"/>
    <cellStyle name="Normal 4 4 6 6" xfId="54437"/>
    <cellStyle name="Normal 4 4 6 6 2" xfId="54438"/>
    <cellStyle name="Normal 4 4 6 6 3" xfId="54439"/>
    <cellStyle name="Normal 4 4 6 6 4" xfId="54440"/>
    <cellStyle name="Normal 4 4 6 6 5" xfId="54441"/>
    <cellStyle name="Normal 4 4 6 7" xfId="54442"/>
    <cellStyle name="Normal 4 4 6 7 2" xfId="54443"/>
    <cellStyle name="Normal 4 4 6 7 3" xfId="54444"/>
    <cellStyle name="Normal 4 4 6 7 4" xfId="54445"/>
    <cellStyle name="Normal 4 4 6 7 5" xfId="54446"/>
    <cellStyle name="Normal 4 4 6 8" xfId="54447"/>
    <cellStyle name="Normal 4 4 6 8 2" xfId="54448"/>
    <cellStyle name="Normal 4 4 6 8 3" xfId="54449"/>
    <cellStyle name="Normal 4 4 6 8 4" xfId="54450"/>
    <cellStyle name="Normal 4 4 6 8 5" xfId="54451"/>
    <cellStyle name="Normal 4 4 6 9" xfId="54452"/>
    <cellStyle name="Normal 4 4 7" xfId="54453"/>
    <cellStyle name="Normal 4 4 7 10" xfId="54454"/>
    <cellStyle name="Normal 4 4 7 11" xfId="54455"/>
    <cellStyle name="Normal 4 4 7 12" xfId="54456"/>
    <cellStyle name="Normal 4 4 7 13" xfId="54457"/>
    <cellStyle name="Normal 4 4 7 14" xfId="54458"/>
    <cellStyle name="Normal 4 4 7 2" xfId="54459"/>
    <cellStyle name="Normal 4 4 7 2 2" xfId="54460"/>
    <cellStyle name="Normal 4 4 7 2 3" xfId="54461"/>
    <cellStyle name="Normal 4 4 7 2 4" xfId="54462"/>
    <cellStyle name="Normal 4 4 7 2 5" xfId="54463"/>
    <cellStyle name="Normal 4 4 7 3" xfId="54464"/>
    <cellStyle name="Normal 4 4 7 3 2" xfId="54465"/>
    <cellStyle name="Normal 4 4 7 3 3" xfId="54466"/>
    <cellStyle name="Normal 4 4 7 3 4" xfId="54467"/>
    <cellStyle name="Normal 4 4 7 3 5" xfId="54468"/>
    <cellStyle name="Normal 4 4 7 4" xfId="54469"/>
    <cellStyle name="Normal 4 4 7 4 2" xfId="54470"/>
    <cellStyle name="Normal 4 4 7 4 3" xfId="54471"/>
    <cellStyle name="Normal 4 4 7 4 4" xfId="54472"/>
    <cellStyle name="Normal 4 4 7 4 5" xfId="54473"/>
    <cellStyle name="Normal 4 4 7 5" xfId="54474"/>
    <cellStyle name="Normal 4 4 7 5 2" xfId="54475"/>
    <cellStyle name="Normal 4 4 7 5 3" xfId="54476"/>
    <cellStyle name="Normal 4 4 7 5 4" xfId="54477"/>
    <cellStyle name="Normal 4 4 7 5 5" xfId="54478"/>
    <cellStyle name="Normal 4 4 7 6" xfId="54479"/>
    <cellStyle name="Normal 4 4 7 6 2" xfId="54480"/>
    <cellStyle name="Normal 4 4 7 6 3" xfId="54481"/>
    <cellStyle name="Normal 4 4 7 6 4" xfId="54482"/>
    <cellStyle name="Normal 4 4 7 6 5" xfId="54483"/>
    <cellStyle name="Normal 4 4 7 7" xfId="54484"/>
    <cellStyle name="Normal 4 4 7 7 2" xfId="54485"/>
    <cellStyle name="Normal 4 4 7 7 3" xfId="54486"/>
    <cellStyle name="Normal 4 4 7 7 4" xfId="54487"/>
    <cellStyle name="Normal 4 4 7 7 5" xfId="54488"/>
    <cellStyle name="Normal 4 4 7 8" xfId="54489"/>
    <cellStyle name="Normal 4 4 7 8 2" xfId="54490"/>
    <cellStyle name="Normal 4 4 7 8 3" xfId="54491"/>
    <cellStyle name="Normal 4 4 7 8 4" xfId="54492"/>
    <cellStyle name="Normal 4 4 7 8 5" xfId="54493"/>
    <cellStyle name="Normal 4 4 7 9" xfId="54494"/>
    <cellStyle name="Normal 4 4 8" xfId="54495"/>
    <cellStyle name="Normal 4 4 8 10" xfId="54496"/>
    <cellStyle name="Normal 4 4 8 11" xfId="54497"/>
    <cellStyle name="Normal 4 4 8 12" xfId="54498"/>
    <cellStyle name="Normal 4 4 8 13" xfId="54499"/>
    <cellStyle name="Normal 4 4 8 14" xfId="54500"/>
    <cellStyle name="Normal 4 4 8 2" xfId="54501"/>
    <cellStyle name="Normal 4 4 8 2 2" xfId="54502"/>
    <cellStyle name="Normal 4 4 8 2 3" xfId="54503"/>
    <cellStyle name="Normal 4 4 8 2 4" xfId="54504"/>
    <cellStyle name="Normal 4 4 8 2 5" xfId="54505"/>
    <cellStyle name="Normal 4 4 8 3" xfId="54506"/>
    <cellStyle name="Normal 4 4 8 3 2" xfId="54507"/>
    <cellStyle name="Normal 4 4 8 3 3" xfId="54508"/>
    <cellStyle name="Normal 4 4 8 3 4" xfId="54509"/>
    <cellStyle name="Normal 4 4 8 3 5" xfId="54510"/>
    <cellStyle name="Normal 4 4 8 4" xfId="54511"/>
    <cellStyle name="Normal 4 4 8 4 2" xfId="54512"/>
    <cellStyle name="Normal 4 4 8 4 3" xfId="54513"/>
    <cellStyle name="Normal 4 4 8 4 4" xfId="54514"/>
    <cellStyle name="Normal 4 4 8 4 5" xfId="54515"/>
    <cellStyle name="Normal 4 4 8 5" xfId="54516"/>
    <cellStyle name="Normal 4 4 8 5 2" xfId="54517"/>
    <cellStyle name="Normal 4 4 8 5 3" xfId="54518"/>
    <cellStyle name="Normal 4 4 8 5 4" xfId="54519"/>
    <cellStyle name="Normal 4 4 8 5 5" xfId="54520"/>
    <cellStyle name="Normal 4 4 8 6" xfId="54521"/>
    <cellStyle name="Normal 4 4 8 6 2" xfId="54522"/>
    <cellStyle name="Normal 4 4 8 6 3" xfId="54523"/>
    <cellStyle name="Normal 4 4 8 6 4" xfId="54524"/>
    <cellStyle name="Normal 4 4 8 6 5" xfId="54525"/>
    <cellStyle name="Normal 4 4 8 7" xfId="54526"/>
    <cellStyle name="Normal 4 4 8 7 2" xfId="54527"/>
    <cellStyle name="Normal 4 4 8 7 3" xfId="54528"/>
    <cellStyle name="Normal 4 4 8 7 4" xfId="54529"/>
    <cellStyle name="Normal 4 4 8 7 5" xfId="54530"/>
    <cellStyle name="Normal 4 4 8 8" xfId="54531"/>
    <cellStyle name="Normal 4 4 8 8 2" xfId="54532"/>
    <cellStyle name="Normal 4 4 8 8 3" xfId="54533"/>
    <cellStyle name="Normal 4 4 8 8 4" xfId="54534"/>
    <cellStyle name="Normal 4 4 8 8 5" xfId="54535"/>
    <cellStyle name="Normal 4 4 8 9" xfId="54536"/>
    <cellStyle name="Normal 4 4 9" xfId="54537"/>
    <cellStyle name="Normal 4 4 9 10" xfId="54538"/>
    <cellStyle name="Normal 4 4 9 11" xfId="54539"/>
    <cellStyle name="Normal 4 4 9 12" xfId="54540"/>
    <cellStyle name="Normal 4 4 9 13" xfId="54541"/>
    <cellStyle name="Normal 4 4 9 14" xfId="54542"/>
    <cellStyle name="Normal 4 4 9 2" xfId="54543"/>
    <cellStyle name="Normal 4 4 9 2 2" xfId="54544"/>
    <cellStyle name="Normal 4 4 9 2 3" xfId="54545"/>
    <cellStyle name="Normal 4 4 9 2 4" xfId="54546"/>
    <cellStyle name="Normal 4 4 9 2 5" xfId="54547"/>
    <cellStyle name="Normal 4 4 9 3" xfId="54548"/>
    <cellStyle name="Normal 4 4 9 3 2" xfId="54549"/>
    <cellStyle name="Normal 4 4 9 3 3" xfId="54550"/>
    <cellStyle name="Normal 4 4 9 3 4" xfId="54551"/>
    <cellStyle name="Normal 4 4 9 3 5" xfId="54552"/>
    <cellStyle name="Normal 4 4 9 4" xfId="54553"/>
    <cellStyle name="Normal 4 4 9 4 2" xfId="54554"/>
    <cellStyle name="Normal 4 4 9 4 3" xfId="54555"/>
    <cellStyle name="Normal 4 4 9 4 4" xfId="54556"/>
    <cellStyle name="Normal 4 4 9 4 5" xfId="54557"/>
    <cellStyle name="Normal 4 4 9 5" xfId="54558"/>
    <cellStyle name="Normal 4 4 9 5 2" xfId="54559"/>
    <cellStyle name="Normal 4 4 9 5 3" xfId="54560"/>
    <cellStyle name="Normal 4 4 9 5 4" xfId="54561"/>
    <cellStyle name="Normal 4 4 9 5 5" xfId="54562"/>
    <cellStyle name="Normal 4 4 9 6" xfId="54563"/>
    <cellStyle name="Normal 4 4 9 6 2" xfId="54564"/>
    <cellStyle name="Normal 4 4 9 6 3" xfId="54565"/>
    <cellStyle name="Normal 4 4 9 6 4" xfId="54566"/>
    <cellStyle name="Normal 4 4 9 6 5" xfId="54567"/>
    <cellStyle name="Normal 4 4 9 7" xfId="54568"/>
    <cellStyle name="Normal 4 4 9 7 2" xfId="54569"/>
    <cellStyle name="Normal 4 4 9 7 3" xfId="54570"/>
    <cellStyle name="Normal 4 4 9 7 4" xfId="54571"/>
    <cellStyle name="Normal 4 4 9 7 5" xfId="54572"/>
    <cellStyle name="Normal 4 4 9 8" xfId="54573"/>
    <cellStyle name="Normal 4 4 9 8 2" xfId="54574"/>
    <cellStyle name="Normal 4 4 9 8 3" xfId="54575"/>
    <cellStyle name="Normal 4 4 9 8 4" xfId="54576"/>
    <cellStyle name="Normal 4 4 9 8 5" xfId="54577"/>
    <cellStyle name="Normal 4 4 9 9" xfId="54578"/>
    <cellStyle name="Normal 4 40" xfId="54579"/>
    <cellStyle name="Normal 4 40 2" xfId="54580"/>
    <cellStyle name="Normal 4 40 3" xfId="54581"/>
    <cellStyle name="Normal 4 40 4" xfId="54582"/>
    <cellStyle name="Normal 4 40 5" xfId="54583"/>
    <cellStyle name="Normal 4 41" xfId="54584"/>
    <cellStyle name="Normal 4 42" xfId="54585"/>
    <cellStyle name="Normal 4 43" xfId="54586"/>
    <cellStyle name="Normal 4 44" xfId="54587"/>
    <cellStyle name="Normal 4 45" xfId="54588"/>
    <cellStyle name="Normal 4 46" xfId="54589"/>
    <cellStyle name="Normal 4 47" xfId="54590"/>
    <cellStyle name="Normal 4 48" xfId="62650"/>
    <cellStyle name="Normal 4 5" xfId="344"/>
    <cellStyle name="Normal 4 5 10" xfId="54592"/>
    <cellStyle name="Normal 4 5 10 10" xfId="54593"/>
    <cellStyle name="Normal 4 5 10 11" xfId="54594"/>
    <cellStyle name="Normal 4 5 10 12" xfId="54595"/>
    <cellStyle name="Normal 4 5 10 13" xfId="54596"/>
    <cellStyle name="Normal 4 5 10 14" xfId="54597"/>
    <cellStyle name="Normal 4 5 10 2" xfId="54598"/>
    <cellStyle name="Normal 4 5 10 2 2" xfId="54599"/>
    <cellStyle name="Normal 4 5 10 2 3" xfId="54600"/>
    <cellStyle name="Normal 4 5 10 2 4" xfId="54601"/>
    <cellStyle name="Normal 4 5 10 2 5" xfId="54602"/>
    <cellStyle name="Normal 4 5 10 3" xfId="54603"/>
    <cellStyle name="Normal 4 5 10 3 2" xfId="54604"/>
    <cellStyle name="Normal 4 5 10 3 3" xfId="54605"/>
    <cellStyle name="Normal 4 5 10 3 4" xfId="54606"/>
    <cellStyle name="Normal 4 5 10 3 5" xfId="54607"/>
    <cellStyle name="Normal 4 5 10 4" xfId="54608"/>
    <cellStyle name="Normal 4 5 10 4 2" xfId="54609"/>
    <cellStyle name="Normal 4 5 10 4 3" xfId="54610"/>
    <cellStyle name="Normal 4 5 10 4 4" xfId="54611"/>
    <cellStyle name="Normal 4 5 10 4 5" xfId="54612"/>
    <cellStyle name="Normal 4 5 10 5" xfId="54613"/>
    <cellStyle name="Normal 4 5 10 5 2" xfId="54614"/>
    <cellStyle name="Normal 4 5 10 5 3" xfId="54615"/>
    <cellStyle name="Normal 4 5 10 5 4" xfId="54616"/>
    <cellStyle name="Normal 4 5 10 5 5" xfId="54617"/>
    <cellStyle name="Normal 4 5 10 6" xfId="54618"/>
    <cellStyle name="Normal 4 5 10 6 2" xfId="54619"/>
    <cellStyle name="Normal 4 5 10 6 3" xfId="54620"/>
    <cellStyle name="Normal 4 5 10 6 4" xfId="54621"/>
    <cellStyle name="Normal 4 5 10 6 5" xfId="54622"/>
    <cellStyle name="Normal 4 5 10 7" xfId="54623"/>
    <cellStyle name="Normal 4 5 10 7 2" xfId="54624"/>
    <cellStyle name="Normal 4 5 10 7 3" xfId="54625"/>
    <cellStyle name="Normal 4 5 10 7 4" xfId="54626"/>
    <cellStyle name="Normal 4 5 10 7 5" xfId="54627"/>
    <cellStyle name="Normal 4 5 10 8" xfId="54628"/>
    <cellStyle name="Normal 4 5 10 8 2" xfId="54629"/>
    <cellStyle name="Normal 4 5 10 8 3" xfId="54630"/>
    <cellStyle name="Normal 4 5 10 8 4" xfId="54631"/>
    <cellStyle name="Normal 4 5 10 8 5" xfId="54632"/>
    <cellStyle name="Normal 4 5 10 9" xfId="54633"/>
    <cellStyle name="Normal 4 5 11" xfId="54634"/>
    <cellStyle name="Normal 4 5 11 10" xfId="54635"/>
    <cellStyle name="Normal 4 5 11 11" xfId="54636"/>
    <cellStyle name="Normal 4 5 11 12" xfId="54637"/>
    <cellStyle name="Normal 4 5 11 13" xfId="54638"/>
    <cellStyle name="Normal 4 5 11 14" xfId="54639"/>
    <cellStyle name="Normal 4 5 11 2" xfId="54640"/>
    <cellStyle name="Normal 4 5 11 2 2" xfId="54641"/>
    <cellStyle name="Normal 4 5 11 2 3" xfId="54642"/>
    <cellStyle name="Normal 4 5 11 2 4" xfId="54643"/>
    <cellStyle name="Normal 4 5 11 2 5" xfId="54644"/>
    <cellStyle name="Normal 4 5 11 3" xfId="54645"/>
    <cellStyle name="Normal 4 5 11 3 2" xfId="54646"/>
    <cellStyle name="Normal 4 5 11 3 3" xfId="54647"/>
    <cellStyle name="Normal 4 5 11 3 4" xfId="54648"/>
    <cellStyle name="Normal 4 5 11 3 5" xfId="54649"/>
    <cellStyle name="Normal 4 5 11 4" xfId="54650"/>
    <cellStyle name="Normal 4 5 11 4 2" xfId="54651"/>
    <cellStyle name="Normal 4 5 11 4 3" xfId="54652"/>
    <cellStyle name="Normal 4 5 11 4 4" xfId="54653"/>
    <cellStyle name="Normal 4 5 11 4 5" xfId="54654"/>
    <cellStyle name="Normal 4 5 11 5" xfId="54655"/>
    <cellStyle name="Normal 4 5 11 5 2" xfId="54656"/>
    <cellStyle name="Normal 4 5 11 5 3" xfId="54657"/>
    <cellStyle name="Normal 4 5 11 5 4" xfId="54658"/>
    <cellStyle name="Normal 4 5 11 5 5" xfId="54659"/>
    <cellStyle name="Normal 4 5 11 6" xfId="54660"/>
    <cellStyle name="Normal 4 5 11 6 2" xfId="54661"/>
    <cellStyle name="Normal 4 5 11 6 3" xfId="54662"/>
    <cellStyle name="Normal 4 5 11 6 4" xfId="54663"/>
    <cellStyle name="Normal 4 5 11 6 5" xfId="54664"/>
    <cellStyle name="Normal 4 5 11 7" xfId="54665"/>
    <cellStyle name="Normal 4 5 11 7 2" xfId="54666"/>
    <cellStyle name="Normal 4 5 11 7 3" xfId="54667"/>
    <cellStyle name="Normal 4 5 11 7 4" xfId="54668"/>
    <cellStyle name="Normal 4 5 11 7 5" xfId="54669"/>
    <cellStyle name="Normal 4 5 11 8" xfId="54670"/>
    <cellStyle name="Normal 4 5 11 8 2" xfId="54671"/>
    <cellStyle name="Normal 4 5 11 8 3" xfId="54672"/>
    <cellStyle name="Normal 4 5 11 8 4" xfId="54673"/>
    <cellStyle name="Normal 4 5 11 8 5" xfId="54674"/>
    <cellStyle name="Normal 4 5 11 9" xfId="54675"/>
    <cellStyle name="Normal 4 5 12" xfId="54676"/>
    <cellStyle name="Normal 4 5 12 10" xfId="54677"/>
    <cellStyle name="Normal 4 5 12 11" xfId="54678"/>
    <cellStyle name="Normal 4 5 12 12" xfId="54679"/>
    <cellStyle name="Normal 4 5 12 13" xfId="54680"/>
    <cellStyle name="Normal 4 5 12 14" xfId="54681"/>
    <cellStyle name="Normal 4 5 12 2" xfId="54682"/>
    <cellStyle name="Normal 4 5 12 2 2" xfId="54683"/>
    <cellStyle name="Normal 4 5 12 2 3" xfId="54684"/>
    <cellStyle name="Normal 4 5 12 2 4" xfId="54685"/>
    <cellStyle name="Normal 4 5 12 2 5" xfId="54686"/>
    <cellStyle name="Normal 4 5 12 3" xfId="54687"/>
    <cellStyle name="Normal 4 5 12 3 2" xfId="54688"/>
    <cellStyle name="Normal 4 5 12 3 3" xfId="54689"/>
    <cellStyle name="Normal 4 5 12 3 4" xfId="54690"/>
    <cellStyle name="Normal 4 5 12 3 5" xfId="54691"/>
    <cellStyle name="Normal 4 5 12 4" xfId="54692"/>
    <cellStyle name="Normal 4 5 12 4 2" xfId="54693"/>
    <cellStyle name="Normal 4 5 12 4 3" xfId="54694"/>
    <cellStyle name="Normal 4 5 12 4 4" xfId="54695"/>
    <cellStyle name="Normal 4 5 12 4 5" xfId="54696"/>
    <cellStyle name="Normal 4 5 12 5" xfId="54697"/>
    <cellStyle name="Normal 4 5 12 5 2" xfId="54698"/>
    <cellStyle name="Normal 4 5 12 5 3" xfId="54699"/>
    <cellStyle name="Normal 4 5 12 5 4" xfId="54700"/>
    <cellStyle name="Normal 4 5 12 5 5" xfId="54701"/>
    <cellStyle name="Normal 4 5 12 6" xfId="54702"/>
    <cellStyle name="Normal 4 5 12 6 2" xfId="54703"/>
    <cellStyle name="Normal 4 5 12 6 3" xfId="54704"/>
    <cellStyle name="Normal 4 5 12 6 4" xfId="54705"/>
    <cellStyle name="Normal 4 5 12 6 5" xfId="54706"/>
    <cellStyle name="Normal 4 5 12 7" xfId="54707"/>
    <cellStyle name="Normal 4 5 12 7 2" xfId="54708"/>
    <cellStyle name="Normal 4 5 12 7 3" xfId="54709"/>
    <cellStyle name="Normal 4 5 12 7 4" xfId="54710"/>
    <cellStyle name="Normal 4 5 12 7 5" xfId="54711"/>
    <cellStyle name="Normal 4 5 12 8" xfId="54712"/>
    <cellStyle name="Normal 4 5 12 8 2" xfId="54713"/>
    <cellStyle name="Normal 4 5 12 8 3" xfId="54714"/>
    <cellStyle name="Normal 4 5 12 8 4" xfId="54715"/>
    <cellStyle name="Normal 4 5 12 8 5" xfId="54716"/>
    <cellStyle name="Normal 4 5 12 9" xfId="54717"/>
    <cellStyle name="Normal 4 5 13" xfId="54718"/>
    <cellStyle name="Normal 4 5 13 10" xfId="54719"/>
    <cellStyle name="Normal 4 5 13 11" xfId="54720"/>
    <cellStyle name="Normal 4 5 13 12" xfId="54721"/>
    <cellStyle name="Normal 4 5 13 13" xfId="54722"/>
    <cellStyle name="Normal 4 5 13 14" xfId="54723"/>
    <cellStyle name="Normal 4 5 13 2" xfId="54724"/>
    <cellStyle name="Normal 4 5 13 2 2" xfId="54725"/>
    <cellStyle name="Normal 4 5 13 2 3" xfId="54726"/>
    <cellStyle name="Normal 4 5 13 2 4" xfId="54727"/>
    <cellStyle name="Normal 4 5 13 2 5" xfId="54728"/>
    <cellStyle name="Normal 4 5 13 3" xfId="54729"/>
    <cellStyle name="Normal 4 5 13 3 2" xfId="54730"/>
    <cellStyle name="Normal 4 5 13 3 3" xfId="54731"/>
    <cellStyle name="Normal 4 5 13 3 4" xfId="54732"/>
    <cellStyle name="Normal 4 5 13 3 5" xfId="54733"/>
    <cellStyle name="Normal 4 5 13 4" xfId="54734"/>
    <cellStyle name="Normal 4 5 13 4 2" xfId="54735"/>
    <cellStyle name="Normal 4 5 13 4 3" xfId="54736"/>
    <cellStyle name="Normal 4 5 13 4 4" xfId="54737"/>
    <cellStyle name="Normal 4 5 13 4 5" xfId="54738"/>
    <cellStyle name="Normal 4 5 13 5" xfId="54739"/>
    <cellStyle name="Normal 4 5 13 5 2" xfId="54740"/>
    <cellStyle name="Normal 4 5 13 5 3" xfId="54741"/>
    <cellStyle name="Normal 4 5 13 5 4" xfId="54742"/>
    <cellStyle name="Normal 4 5 13 5 5" xfId="54743"/>
    <cellStyle name="Normal 4 5 13 6" xfId="54744"/>
    <cellStyle name="Normal 4 5 13 6 2" xfId="54745"/>
    <cellStyle name="Normal 4 5 13 6 3" xfId="54746"/>
    <cellStyle name="Normal 4 5 13 6 4" xfId="54747"/>
    <cellStyle name="Normal 4 5 13 6 5" xfId="54748"/>
    <cellStyle name="Normal 4 5 13 7" xfId="54749"/>
    <cellStyle name="Normal 4 5 13 7 2" xfId="54750"/>
    <cellStyle name="Normal 4 5 13 7 3" xfId="54751"/>
    <cellStyle name="Normal 4 5 13 7 4" xfId="54752"/>
    <cellStyle name="Normal 4 5 13 7 5" xfId="54753"/>
    <cellStyle name="Normal 4 5 13 8" xfId="54754"/>
    <cellStyle name="Normal 4 5 13 8 2" xfId="54755"/>
    <cellStyle name="Normal 4 5 13 8 3" xfId="54756"/>
    <cellStyle name="Normal 4 5 13 8 4" xfId="54757"/>
    <cellStyle name="Normal 4 5 13 8 5" xfId="54758"/>
    <cellStyle name="Normal 4 5 13 9" xfId="54759"/>
    <cellStyle name="Normal 4 5 14" xfId="54760"/>
    <cellStyle name="Normal 4 5 14 10" xfId="54761"/>
    <cellStyle name="Normal 4 5 14 11" xfId="54762"/>
    <cellStyle name="Normal 4 5 14 12" xfId="54763"/>
    <cellStyle name="Normal 4 5 14 13" xfId="54764"/>
    <cellStyle name="Normal 4 5 14 14" xfId="54765"/>
    <cellStyle name="Normal 4 5 14 2" xfId="54766"/>
    <cellStyle name="Normal 4 5 14 2 2" xfId="54767"/>
    <cellStyle name="Normal 4 5 14 2 3" xfId="54768"/>
    <cellStyle name="Normal 4 5 14 2 4" xfId="54769"/>
    <cellStyle name="Normal 4 5 14 2 5" xfId="54770"/>
    <cellStyle name="Normal 4 5 14 3" xfId="54771"/>
    <cellStyle name="Normal 4 5 14 3 2" xfId="54772"/>
    <cellStyle name="Normal 4 5 14 3 3" xfId="54773"/>
    <cellStyle name="Normal 4 5 14 3 4" xfId="54774"/>
    <cellStyle name="Normal 4 5 14 3 5" xfId="54775"/>
    <cellStyle name="Normal 4 5 14 4" xfId="54776"/>
    <cellStyle name="Normal 4 5 14 4 2" xfId="54777"/>
    <cellStyle name="Normal 4 5 14 4 3" xfId="54778"/>
    <cellStyle name="Normal 4 5 14 4 4" xfId="54779"/>
    <cellStyle name="Normal 4 5 14 4 5" xfId="54780"/>
    <cellStyle name="Normal 4 5 14 5" xfId="54781"/>
    <cellStyle name="Normal 4 5 14 5 2" xfId="54782"/>
    <cellStyle name="Normal 4 5 14 5 3" xfId="54783"/>
    <cellStyle name="Normal 4 5 14 5 4" xfId="54784"/>
    <cellStyle name="Normal 4 5 14 5 5" xfId="54785"/>
    <cellStyle name="Normal 4 5 14 6" xfId="54786"/>
    <cellStyle name="Normal 4 5 14 6 2" xfId="54787"/>
    <cellStyle name="Normal 4 5 14 6 3" xfId="54788"/>
    <cellStyle name="Normal 4 5 14 6 4" xfId="54789"/>
    <cellStyle name="Normal 4 5 14 6 5" xfId="54790"/>
    <cellStyle name="Normal 4 5 14 7" xfId="54791"/>
    <cellStyle name="Normal 4 5 14 7 2" xfId="54792"/>
    <cellStyle name="Normal 4 5 14 7 3" xfId="54793"/>
    <cellStyle name="Normal 4 5 14 7 4" xfId="54794"/>
    <cellStyle name="Normal 4 5 14 7 5" xfId="54795"/>
    <cellStyle name="Normal 4 5 14 8" xfId="54796"/>
    <cellStyle name="Normal 4 5 14 8 2" xfId="54797"/>
    <cellStyle name="Normal 4 5 14 8 3" xfId="54798"/>
    <cellStyle name="Normal 4 5 14 8 4" xfId="54799"/>
    <cellStyle name="Normal 4 5 14 8 5" xfId="54800"/>
    <cellStyle name="Normal 4 5 14 9" xfId="54801"/>
    <cellStyle name="Normal 4 5 15" xfId="54802"/>
    <cellStyle name="Normal 4 5 15 10" xfId="54803"/>
    <cellStyle name="Normal 4 5 15 11" xfId="54804"/>
    <cellStyle name="Normal 4 5 15 12" xfId="54805"/>
    <cellStyle name="Normal 4 5 15 13" xfId="54806"/>
    <cellStyle name="Normal 4 5 15 14" xfId="54807"/>
    <cellStyle name="Normal 4 5 15 2" xfId="54808"/>
    <cellStyle name="Normal 4 5 15 2 2" xfId="54809"/>
    <cellStyle name="Normal 4 5 15 2 3" xfId="54810"/>
    <cellStyle name="Normal 4 5 15 2 4" xfId="54811"/>
    <cellStyle name="Normal 4 5 15 2 5" xfId="54812"/>
    <cellStyle name="Normal 4 5 15 3" xfId="54813"/>
    <cellStyle name="Normal 4 5 15 3 2" xfId="54814"/>
    <cellStyle name="Normal 4 5 15 3 3" xfId="54815"/>
    <cellStyle name="Normal 4 5 15 3 4" xfId="54816"/>
    <cellStyle name="Normal 4 5 15 3 5" xfId="54817"/>
    <cellStyle name="Normal 4 5 15 4" xfId="54818"/>
    <cellStyle name="Normal 4 5 15 4 2" xfId="54819"/>
    <cellStyle name="Normal 4 5 15 4 3" xfId="54820"/>
    <cellStyle name="Normal 4 5 15 4 4" xfId="54821"/>
    <cellStyle name="Normal 4 5 15 4 5" xfId="54822"/>
    <cellStyle name="Normal 4 5 15 5" xfId="54823"/>
    <cellStyle name="Normal 4 5 15 5 2" xfId="54824"/>
    <cellStyle name="Normal 4 5 15 5 3" xfId="54825"/>
    <cellStyle name="Normal 4 5 15 5 4" xfId="54826"/>
    <cellStyle name="Normal 4 5 15 5 5" xfId="54827"/>
    <cellStyle name="Normal 4 5 15 6" xfId="54828"/>
    <cellStyle name="Normal 4 5 15 6 2" xfId="54829"/>
    <cellStyle name="Normal 4 5 15 6 3" xfId="54830"/>
    <cellStyle name="Normal 4 5 15 6 4" xfId="54831"/>
    <cellStyle name="Normal 4 5 15 6 5" xfId="54832"/>
    <cellStyle name="Normal 4 5 15 7" xfId="54833"/>
    <cellStyle name="Normal 4 5 15 7 2" xfId="54834"/>
    <cellStyle name="Normal 4 5 15 7 3" xfId="54835"/>
    <cellStyle name="Normal 4 5 15 7 4" xfId="54836"/>
    <cellStyle name="Normal 4 5 15 7 5" xfId="54837"/>
    <cellStyle name="Normal 4 5 15 8" xfId="54838"/>
    <cellStyle name="Normal 4 5 15 8 2" xfId="54839"/>
    <cellStyle name="Normal 4 5 15 8 3" xfId="54840"/>
    <cellStyle name="Normal 4 5 15 8 4" xfId="54841"/>
    <cellStyle name="Normal 4 5 15 8 5" xfId="54842"/>
    <cellStyle name="Normal 4 5 15 9" xfId="54843"/>
    <cellStyle name="Normal 4 5 16" xfId="54844"/>
    <cellStyle name="Normal 4 5 16 10" xfId="54845"/>
    <cellStyle name="Normal 4 5 16 11" xfId="54846"/>
    <cellStyle name="Normal 4 5 16 12" xfId="54847"/>
    <cellStyle name="Normal 4 5 16 13" xfId="54848"/>
    <cellStyle name="Normal 4 5 16 14" xfId="54849"/>
    <cellStyle name="Normal 4 5 16 2" xfId="54850"/>
    <cellStyle name="Normal 4 5 16 2 2" xfId="54851"/>
    <cellStyle name="Normal 4 5 16 2 3" xfId="54852"/>
    <cellStyle name="Normal 4 5 16 2 4" xfId="54853"/>
    <cellStyle name="Normal 4 5 16 2 5" xfId="54854"/>
    <cellStyle name="Normal 4 5 16 3" xfId="54855"/>
    <cellStyle name="Normal 4 5 16 3 2" xfId="54856"/>
    <cellStyle name="Normal 4 5 16 3 3" xfId="54857"/>
    <cellStyle name="Normal 4 5 16 3 4" xfId="54858"/>
    <cellStyle name="Normal 4 5 16 3 5" xfId="54859"/>
    <cellStyle name="Normal 4 5 16 4" xfId="54860"/>
    <cellStyle name="Normal 4 5 16 4 2" xfId="54861"/>
    <cellStyle name="Normal 4 5 16 4 3" xfId="54862"/>
    <cellStyle name="Normal 4 5 16 4 4" xfId="54863"/>
    <cellStyle name="Normal 4 5 16 4 5" xfId="54864"/>
    <cellStyle name="Normal 4 5 16 5" xfId="54865"/>
    <cellStyle name="Normal 4 5 16 5 2" xfId="54866"/>
    <cellStyle name="Normal 4 5 16 5 3" xfId="54867"/>
    <cellStyle name="Normal 4 5 16 5 4" xfId="54868"/>
    <cellStyle name="Normal 4 5 16 5 5" xfId="54869"/>
    <cellStyle name="Normal 4 5 16 6" xfId="54870"/>
    <cellStyle name="Normal 4 5 16 6 2" xfId="54871"/>
    <cellStyle name="Normal 4 5 16 6 3" xfId="54872"/>
    <cellStyle name="Normal 4 5 16 6 4" xfId="54873"/>
    <cellStyle name="Normal 4 5 16 6 5" xfId="54874"/>
    <cellStyle name="Normal 4 5 16 7" xfId="54875"/>
    <cellStyle name="Normal 4 5 16 7 2" xfId="54876"/>
    <cellStyle name="Normal 4 5 16 7 3" xfId="54877"/>
    <cellStyle name="Normal 4 5 16 7 4" xfId="54878"/>
    <cellStyle name="Normal 4 5 16 7 5" xfId="54879"/>
    <cellStyle name="Normal 4 5 16 8" xfId="54880"/>
    <cellStyle name="Normal 4 5 16 8 2" xfId="54881"/>
    <cellStyle name="Normal 4 5 16 8 3" xfId="54882"/>
    <cellStyle name="Normal 4 5 16 8 4" xfId="54883"/>
    <cellStyle name="Normal 4 5 16 8 5" xfId="54884"/>
    <cellStyle name="Normal 4 5 16 9" xfId="54885"/>
    <cellStyle name="Normal 4 5 17" xfId="54886"/>
    <cellStyle name="Normal 4 5 17 2" xfId="54887"/>
    <cellStyle name="Normal 4 5 17 3" xfId="54888"/>
    <cellStyle name="Normal 4 5 17 4" xfId="54889"/>
    <cellStyle name="Normal 4 5 17 5" xfId="54890"/>
    <cellStyle name="Normal 4 5 18" xfId="54891"/>
    <cellStyle name="Normal 4 5 18 2" xfId="54892"/>
    <cellStyle name="Normal 4 5 18 3" xfId="54893"/>
    <cellStyle name="Normal 4 5 18 4" xfId="54894"/>
    <cellStyle name="Normal 4 5 18 5" xfId="54895"/>
    <cellStyle name="Normal 4 5 19" xfId="54896"/>
    <cellStyle name="Normal 4 5 19 2" xfId="54897"/>
    <cellStyle name="Normal 4 5 19 3" xfId="54898"/>
    <cellStyle name="Normal 4 5 19 4" xfId="54899"/>
    <cellStyle name="Normal 4 5 19 5" xfId="54900"/>
    <cellStyle name="Normal 4 5 2" xfId="54901"/>
    <cellStyle name="Normal 4 5 2 10" xfId="54902"/>
    <cellStyle name="Normal 4 5 2 11" xfId="54903"/>
    <cellStyle name="Normal 4 5 2 12" xfId="54904"/>
    <cellStyle name="Normal 4 5 2 13" xfId="54905"/>
    <cellStyle name="Normal 4 5 2 14" xfId="54906"/>
    <cellStyle name="Normal 4 5 2 2" xfId="54907"/>
    <cellStyle name="Normal 4 5 2 2 2" xfId="54908"/>
    <cellStyle name="Normal 4 5 2 2 3" xfId="54909"/>
    <cellStyle name="Normal 4 5 2 2 4" xfId="54910"/>
    <cellStyle name="Normal 4 5 2 2 5" xfId="54911"/>
    <cellStyle name="Normal 4 5 2 3" xfId="54912"/>
    <cellStyle name="Normal 4 5 2 3 2" xfId="54913"/>
    <cellStyle name="Normal 4 5 2 3 3" xfId="54914"/>
    <cellStyle name="Normal 4 5 2 3 4" xfId="54915"/>
    <cellStyle name="Normal 4 5 2 3 5" xfId="54916"/>
    <cellStyle name="Normal 4 5 2 4" xfId="54917"/>
    <cellStyle name="Normal 4 5 2 4 2" xfId="54918"/>
    <cellStyle name="Normal 4 5 2 4 3" xfId="54919"/>
    <cellStyle name="Normal 4 5 2 4 4" xfId="54920"/>
    <cellStyle name="Normal 4 5 2 4 5" xfId="54921"/>
    <cellStyle name="Normal 4 5 2 5" xfId="54922"/>
    <cellStyle name="Normal 4 5 2 5 2" xfId="54923"/>
    <cellStyle name="Normal 4 5 2 5 3" xfId="54924"/>
    <cellStyle name="Normal 4 5 2 5 4" xfId="54925"/>
    <cellStyle name="Normal 4 5 2 5 5" xfId="54926"/>
    <cellStyle name="Normal 4 5 2 6" xfId="54927"/>
    <cellStyle name="Normal 4 5 2 6 2" xfId="54928"/>
    <cellStyle name="Normal 4 5 2 6 3" xfId="54929"/>
    <cellStyle name="Normal 4 5 2 6 4" xfId="54930"/>
    <cellStyle name="Normal 4 5 2 6 5" xfId="54931"/>
    <cellStyle name="Normal 4 5 2 7" xfId="54932"/>
    <cellStyle name="Normal 4 5 2 7 2" xfId="54933"/>
    <cellStyle name="Normal 4 5 2 7 3" xfId="54934"/>
    <cellStyle name="Normal 4 5 2 7 4" xfId="54935"/>
    <cellStyle name="Normal 4 5 2 7 5" xfId="54936"/>
    <cellStyle name="Normal 4 5 2 8" xfId="54937"/>
    <cellStyle name="Normal 4 5 2 8 2" xfId="54938"/>
    <cellStyle name="Normal 4 5 2 8 3" xfId="54939"/>
    <cellStyle name="Normal 4 5 2 8 4" xfId="54940"/>
    <cellStyle name="Normal 4 5 2 8 5" xfId="54941"/>
    <cellStyle name="Normal 4 5 2 9" xfId="54942"/>
    <cellStyle name="Normal 4 5 20" xfId="54943"/>
    <cellStyle name="Normal 4 5 20 2" xfId="54944"/>
    <cellStyle name="Normal 4 5 20 3" xfId="54945"/>
    <cellStyle name="Normal 4 5 20 4" xfId="54946"/>
    <cellStyle name="Normal 4 5 20 5" xfId="54947"/>
    <cellStyle name="Normal 4 5 21" xfId="54948"/>
    <cellStyle name="Normal 4 5 21 2" xfId="54949"/>
    <cellStyle name="Normal 4 5 21 3" xfId="54950"/>
    <cellStyle name="Normal 4 5 21 4" xfId="54951"/>
    <cellStyle name="Normal 4 5 21 5" xfId="54952"/>
    <cellStyle name="Normal 4 5 22" xfId="54953"/>
    <cellStyle name="Normal 4 5 22 2" xfId="54954"/>
    <cellStyle name="Normal 4 5 22 3" xfId="54955"/>
    <cellStyle name="Normal 4 5 22 4" xfId="54956"/>
    <cellStyle name="Normal 4 5 22 5" xfId="54957"/>
    <cellStyle name="Normal 4 5 23" xfId="54958"/>
    <cellStyle name="Normal 4 5 23 2" xfId="54959"/>
    <cellStyle name="Normal 4 5 23 3" xfId="54960"/>
    <cellStyle name="Normal 4 5 23 4" xfId="54961"/>
    <cellStyle name="Normal 4 5 23 5" xfId="54962"/>
    <cellStyle name="Normal 4 5 24" xfId="54963"/>
    <cellStyle name="Normal 4 5 25" xfId="54964"/>
    <cellStyle name="Normal 4 5 26" xfId="54965"/>
    <cellStyle name="Normal 4 5 27" xfId="54966"/>
    <cellStyle name="Normal 4 5 28" xfId="54967"/>
    <cellStyle name="Normal 4 5 29" xfId="54968"/>
    <cellStyle name="Normal 4 5 3" xfId="54969"/>
    <cellStyle name="Normal 4 5 3 10" xfId="54970"/>
    <cellStyle name="Normal 4 5 3 11" xfId="54971"/>
    <cellStyle name="Normal 4 5 3 12" xfId="54972"/>
    <cellStyle name="Normal 4 5 3 13" xfId="54973"/>
    <cellStyle name="Normal 4 5 3 14" xfId="54974"/>
    <cellStyle name="Normal 4 5 3 2" xfId="54975"/>
    <cellStyle name="Normal 4 5 3 2 2" xfId="54976"/>
    <cellStyle name="Normal 4 5 3 2 3" xfId="54977"/>
    <cellStyle name="Normal 4 5 3 2 4" xfId="54978"/>
    <cellStyle name="Normal 4 5 3 2 5" xfId="54979"/>
    <cellStyle name="Normal 4 5 3 3" xfId="54980"/>
    <cellStyle name="Normal 4 5 3 3 2" xfId="54981"/>
    <cellStyle name="Normal 4 5 3 3 3" xfId="54982"/>
    <cellStyle name="Normal 4 5 3 3 4" xfId="54983"/>
    <cellStyle name="Normal 4 5 3 3 5" xfId="54984"/>
    <cellStyle name="Normal 4 5 3 4" xfId="54985"/>
    <cellStyle name="Normal 4 5 3 4 2" xfId="54986"/>
    <cellStyle name="Normal 4 5 3 4 3" xfId="54987"/>
    <cellStyle name="Normal 4 5 3 4 4" xfId="54988"/>
    <cellStyle name="Normal 4 5 3 4 5" xfId="54989"/>
    <cellStyle name="Normal 4 5 3 5" xfId="54990"/>
    <cellStyle name="Normal 4 5 3 5 2" xfId="54991"/>
    <cellStyle name="Normal 4 5 3 5 3" xfId="54992"/>
    <cellStyle name="Normal 4 5 3 5 4" xfId="54993"/>
    <cellStyle name="Normal 4 5 3 5 5" xfId="54994"/>
    <cellStyle name="Normal 4 5 3 6" xfId="54995"/>
    <cellStyle name="Normal 4 5 3 6 2" xfId="54996"/>
    <cellStyle name="Normal 4 5 3 6 3" xfId="54997"/>
    <cellStyle name="Normal 4 5 3 6 4" xfId="54998"/>
    <cellStyle name="Normal 4 5 3 6 5" xfId="54999"/>
    <cellStyle name="Normal 4 5 3 7" xfId="55000"/>
    <cellStyle name="Normal 4 5 3 7 2" xfId="55001"/>
    <cellStyle name="Normal 4 5 3 7 3" xfId="55002"/>
    <cellStyle name="Normal 4 5 3 7 4" xfId="55003"/>
    <cellStyle name="Normal 4 5 3 7 5" xfId="55004"/>
    <cellStyle name="Normal 4 5 3 8" xfId="55005"/>
    <cellStyle name="Normal 4 5 3 8 2" xfId="55006"/>
    <cellStyle name="Normal 4 5 3 8 3" xfId="55007"/>
    <cellStyle name="Normal 4 5 3 8 4" xfId="55008"/>
    <cellStyle name="Normal 4 5 3 8 5" xfId="55009"/>
    <cellStyle name="Normal 4 5 3 9" xfId="55010"/>
    <cellStyle name="Normal 4 5 30" xfId="54591"/>
    <cellStyle name="Normal 4 5 4" xfId="55011"/>
    <cellStyle name="Normal 4 5 4 10" xfId="55012"/>
    <cellStyle name="Normal 4 5 4 11" xfId="55013"/>
    <cellStyle name="Normal 4 5 4 12" xfId="55014"/>
    <cellStyle name="Normal 4 5 4 13" xfId="55015"/>
    <cellStyle name="Normal 4 5 4 14" xfId="55016"/>
    <cellStyle name="Normal 4 5 4 2" xfId="55017"/>
    <cellStyle name="Normal 4 5 4 2 2" xfId="55018"/>
    <cellStyle name="Normal 4 5 4 2 3" xfId="55019"/>
    <cellStyle name="Normal 4 5 4 2 4" xfId="55020"/>
    <cellStyle name="Normal 4 5 4 2 5" xfId="55021"/>
    <cellStyle name="Normal 4 5 4 3" xfId="55022"/>
    <cellStyle name="Normal 4 5 4 3 2" xfId="55023"/>
    <cellStyle name="Normal 4 5 4 3 3" xfId="55024"/>
    <cellStyle name="Normal 4 5 4 3 4" xfId="55025"/>
    <cellStyle name="Normal 4 5 4 3 5" xfId="55026"/>
    <cellStyle name="Normal 4 5 4 4" xfId="55027"/>
    <cellStyle name="Normal 4 5 4 4 2" xfId="55028"/>
    <cellStyle name="Normal 4 5 4 4 3" xfId="55029"/>
    <cellStyle name="Normal 4 5 4 4 4" xfId="55030"/>
    <cellStyle name="Normal 4 5 4 4 5" xfId="55031"/>
    <cellStyle name="Normal 4 5 4 5" xfId="55032"/>
    <cellStyle name="Normal 4 5 4 5 2" xfId="55033"/>
    <cellStyle name="Normal 4 5 4 5 3" xfId="55034"/>
    <cellStyle name="Normal 4 5 4 5 4" xfId="55035"/>
    <cellStyle name="Normal 4 5 4 5 5" xfId="55036"/>
    <cellStyle name="Normal 4 5 4 6" xfId="55037"/>
    <cellStyle name="Normal 4 5 4 6 2" xfId="55038"/>
    <cellStyle name="Normal 4 5 4 6 3" xfId="55039"/>
    <cellStyle name="Normal 4 5 4 6 4" xfId="55040"/>
    <cellStyle name="Normal 4 5 4 6 5" xfId="55041"/>
    <cellStyle name="Normal 4 5 4 7" xfId="55042"/>
    <cellStyle name="Normal 4 5 4 7 2" xfId="55043"/>
    <cellStyle name="Normal 4 5 4 7 3" xfId="55044"/>
    <cellStyle name="Normal 4 5 4 7 4" xfId="55045"/>
    <cellStyle name="Normal 4 5 4 7 5" xfId="55046"/>
    <cellStyle name="Normal 4 5 4 8" xfId="55047"/>
    <cellStyle name="Normal 4 5 4 8 2" xfId="55048"/>
    <cellStyle name="Normal 4 5 4 8 3" xfId="55049"/>
    <cellStyle name="Normal 4 5 4 8 4" xfId="55050"/>
    <cellStyle name="Normal 4 5 4 8 5" xfId="55051"/>
    <cellStyle name="Normal 4 5 4 9" xfId="55052"/>
    <cellStyle name="Normal 4 5 5" xfId="55053"/>
    <cellStyle name="Normal 4 5 5 10" xfId="55054"/>
    <cellStyle name="Normal 4 5 5 11" xfId="55055"/>
    <cellStyle name="Normal 4 5 5 12" xfId="55056"/>
    <cellStyle name="Normal 4 5 5 13" xfId="55057"/>
    <cellStyle name="Normal 4 5 5 14" xfId="55058"/>
    <cellStyle name="Normal 4 5 5 2" xfId="55059"/>
    <cellStyle name="Normal 4 5 5 2 2" xfId="55060"/>
    <cellStyle name="Normal 4 5 5 2 3" xfId="55061"/>
    <cellStyle name="Normal 4 5 5 2 4" xfId="55062"/>
    <cellStyle name="Normal 4 5 5 2 5" xfId="55063"/>
    <cellStyle name="Normal 4 5 5 3" xfId="55064"/>
    <cellStyle name="Normal 4 5 5 3 2" xfId="55065"/>
    <cellStyle name="Normal 4 5 5 3 3" xfId="55066"/>
    <cellStyle name="Normal 4 5 5 3 4" xfId="55067"/>
    <cellStyle name="Normal 4 5 5 3 5" xfId="55068"/>
    <cellStyle name="Normal 4 5 5 4" xfId="55069"/>
    <cellStyle name="Normal 4 5 5 4 2" xfId="55070"/>
    <cellStyle name="Normal 4 5 5 4 3" xfId="55071"/>
    <cellStyle name="Normal 4 5 5 4 4" xfId="55072"/>
    <cellStyle name="Normal 4 5 5 4 5" xfId="55073"/>
    <cellStyle name="Normal 4 5 5 5" xfId="55074"/>
    <cellStyle name="Normal 4 5 5 5 2" xfId="55075"/>
    <cellStyle name="Normal 4 5 5 5 3" xfId="55076"/>
    <cellStyle name="Normal 4 5 5 5 4" xfId="55077"/>
    <cellStyle name="Normal 4 5 5 5 5" xfId="55078"/>
    <cellStyle name="Normal 4 5 5 6" xfId="55079"/>
    <cellStyle name="Normal 4 5 5 6 2" xfId="55080"/>
    <cellStyle name="Normal 4 5 5 6 3" xfId="55081"/>
    <cellStyle name="Normal 4 5 5 6 4" xfId="55082"/>
    <cellStyle name="Normal 4 5 5 6 5" xfId="55083"/>
    <cellStyle name="Normal 4 5 5 7" xfId="55084"/>
    <cellStyle name="Normal 4 5 5 7 2" xfId="55085"/>
    <cellStyle name="Normal 4 5 5 7 3" xfId="55086"/>
    <cellStyle name="Normal 4 5 5 7 4" xfId="55087"/>
    <cellStyle name="Normal 4 5 5 7 5" xfId="55088"/>
    <cellStyle name="Normal 4 5 5 8" xfId="55089"/>
    <cellStyle name="Normal 4 5 5 8 2" xfId="55090"/>
    <cellStyle name="Normal 4 5 5 8 3" xfId="55091"/>
    <cellStyle name="Normal 4 5 5 8 4" xfId="55092"/>
    <cellStyle name="Normal 4 5 5 8 5" xfId="55093"/>
    <cellStyle name="Normal 4 5 5 9" xfId="55094"/>
    <cellStyle name="Normal 4 5 6" xfId="55095"/>
    <cellStyle name="Normal 4 5 6 10" xfId="55096"/>
    <cellStyle name="Normal 4 5 6 11" xfId="55097"/>
    <cellStyle name="Normal 4 5 6 12" xfId="55098"/>
    <cellStyle name="Normal 4 5 6 13" xfId="55099"/>
    <cellStyle name="Normal 4 5 6 14" xfId="55100"/>
    <cellStyle name="Normal 4 5 6 2" xfId="55101"/>
    <cellStyle name="Normal 4 5 6 2 2" xfId="55102"/>
    <cellStyle name="Normal 4 5 6 2 3" xfId="55103"/>
    <cellStyle name="Normal 4 5 6 2 4" xfId="55104"/>
    <cellStyle name="Normal 4 5 6 2 5" xfId="55105"/>
    <cellStyle name="Normal 4 5 6 3" xfId="55106"/>
    <cellStyle name="Normal 4 5 6 3 2" xfId="55107"/>
    <cellStyle name="Normal 4 5 6 3 3" xfId="55108"/>
    <cellStyle name="Normal 4 5 6 3 4" xfId="55109"/>
    <cellStyle name="Normal 4 5 6 3 5" xfId="55110"/>
    <cellStyle name="Normal 4 5 6 4" xfId="55111"/>
    <cellStyle name="Normal 4 5 6 4 2" xfId="55112"/>
    <cellStyle name="Normal 4 5 6 4 3" xfId="55113"/>
    <cellStyle name="Normal 4 5 6 4 4" xfId="55114"/>
    <cellStyle name="Normal 4 5 6 4 5" xfId="55115"/>
    <cellStyle name="Normal 4 5 6 5" xfId="55116"/>
    <cellStyle name="Normal 4 5 6 5 2" xfId="55117"/>
    <cellStyle name="Normal 4 5 6 5 3" xfId="55118"/>
    <cellStyle name="Normal 4 5 6 5 4" xfId="55119"/>
    <cellStyle name="Normal 4 5 6 5 5" xfId="55120"/>
    <cellStyle name="Normal 4 5 6 6" xfId="55121"/>
    <cellStyle name="Normal 4 5 6 6 2" xfId="55122"/>
    <cellStyle name="Normal 4 5 6 6 3" xfId="55123"/>
    <cellStyle name="Normal 4 5 6 6 4" xfId="55124"/>
    <cellStyle name="Normal 4 5 6 6 5" xfId="55125"/>
    <cellStyle name="Normal 4 5 6 7" xfId="55126"/>
    <cellStyle name="Normal 4 5 6 7 2" xfId="55127"/>
    <cellStyle name="Normal 4 5 6 7 3" xfId="55128"/>
    <cellStyle name="Normal 4 5 6 7 4" xfId="55129"/>
    <cellStyle name="Normal 4 5 6 7 5" xfId="55130"/>
    <cellStyle name="Normal 4 5 6 8" xfId="55131"/>
    <cellStyle name="Normal 4 5 6 8 2" xfId="55132"/>
    <cellStyle name="Normal 4 5 6 8 3" xfId="55133"/>
    <cellStyle name="Normal 4 5 6 8 4" xfId="55134"/>
    <cellStyle name="Normal 4 5 6 8 5" xfId="55135"/>
    <cellStyle name="Normal 4 5 6 9" xfId="55136"/>
    <cellStyle name="Normal 4 5 7" xfId="55137"/>
    <cellStyle name="Normal 4 5 7 10" xfId="55138"/>
    <cellStyle name="Normal 4 5 7 11" xfId="55139"/>
    <cellStyle name="Normal 4 5 7 12" xfId="55140"/>
    <cellStyle name="Normal 4 5 7 13" xfId="55141"/>
    <cellStyle name="Normal 4 5 7 14" xfId="55142"/>
    <cellStyle name="Normal 4 5 7 2" xfId="55143"/>
    <cellStyle name="Normal 4 5 7 2 2" xfId="55144"/>
    <cellStyle name="Normal 4 5 7 2 3" xfId="55145"/>
    <cellStyle name="Normal 4 5 7 2 4" xfId="55146"/>
    <cellStyle name="Normal 4 5 7 2 5" xfId="55147"/>
    <cellStyle name="Normal 4 5 7 3" xfId="55148"/>
    <cellStyle name="Normal 4 5 7 3 2" xfId="55149"/>
    <cellStyle name="Normal 4 5 7 3 3" xfId="55150"/>
    <cellStyle name="Normal 4 5 7 3 4" xfId="55151"/>
    <cellStyle name="Normal 4 5 7 3 5" xfId="55152"/>
    <cellStyle name="Normal 4 5 7 4" xfId="55153"/>
    <cellStyle name="Normal 4 5 7 4 2" xfId="55154"/>
    <cellStyle name="Normal 4 5 7 4 3" xfId="55155"/>
    <cellStyle name="Normal 4 5 7 4 4" xfId="55156"/>
    <cellStyle name="Normal 4 5 7 4 5" xfId="55157"/>
    <cellStyle name="Normal 4 5 7 5" xfId="55158"/>
    <cellStyle name="Normal 4 5 7 5 2" xfId="55159"/>
    <cellStyle name="Normal 4 5 7 5 3" xfId="55160"/>
    <cellStyle name="Normal 4 5 7 5 4" xfId="55161"/>
    <cellStyle name="Normal 4 5 7 5 5" xfId="55162"/>
    <cellStyle name="Normal 4 5 7 6" xfId="55163"/>
    <cellStyle name="Normal 4 5 7 6 2" xfId="55164"/>
    <cellStyle name="Normal 4 5 7 6 3" xfId="55165"/>
    <cellStyle name="Normal 4 5 7 6 4" xfId="55166"/>
    <cellStyle name="Normal 4 5 7 6 5" xfId="55167"/>
    <cellStyle name="Normal 4 5 7 7" xfId="55168"/>
    <cellStyle name="Normal 4 5 7 7 2" xfId="55169"/>
    <cellStyle name="Normal 4 5 7 7 3" xfId="55170"/>
    <cellStyle name="Normal 4 5 7 7 4" xfId="55171"/>
    <cellStyle name="Normal 4 5 7 7 5" xfId="55172"/>
    <cellStyle name="Normal 4 5 7 8" xfId="55173"/>
    <cellStyle name="Normal 4 5 7 8 2" xfId="55174"/>
    <cellStyle name="Normal 4 5 7 8 3" xfId="55175"/>
    <cellStyle name="Normal 4 5 7 8 4" xfId="55176"/>
    <cellStyle name="Normal 4 5 7 8 5" xfId="55177"/>
    <cellStyle name="Normal 4 5 7 9" xfId="55178"/>
    <cellStyle name="Normal 4 5 8" xfId="55179"/>
    <cellStyle name="Normal 4 5 8 10" xfId="55180"/>
    <cellStyle name="Normal 4 5 8 11" xfId="55181"/>
    <cellStyle name="Normal 4 5 8 12" xfId="55182"/>
    <cellStyle name="Normal 4 5 8 13" xfId="55183"/>
    <cellStyle name="Normal 4 5 8 14" xfId="55184"/>
    <cellStyle name="Normal 4 5 8 2" xfId="55185"/>
    <cellStyle name="Normal 4 5 8 2 2" xfId="55186"/>
    <cellStyle name="Normal 4 5 8 2 3" xfId="55187"/>
    <cellStyle name="Normal 4 5 8 2 4" xfId="55188"/>
    <cellStyle name="Normal 4 5 8 2 5" xfId="55189"/>
    <cellStyle name="Normal 4 5 8 3" xfId="55190"/>
    <cellStyle name="Normal 4 5 8 3 2" xfId="55191"/>
    <cellStyle name="Normal 4 5 8 3 3" xfId="55192"/>
    <cellStyle name="Normal 4 5 8 3 4" xfId="55193"/>
    <cellStyle name="Normal 4 5 8 3 5" xfId="55194"/>
    <cellStyle name="Normal 4 5 8 4" xfId="55195"/>
    <cellStyle name="Normal 4 5 8 4 2" xfId="55196"/>
    <cellStyle name="Normal 4 5 8 4 3" xfId="55197"/>
    <cellStyle name="Normal 4 5 8 4 4" xfId="55198"/>
    <cellStyle name="Normal 4 5 8 4 5" xfId="55199"/>
    <cellStyle name="Normal 4 5 8 5" xfId="55200"/>
    <cellStyle name="Normal 4 5 8 5 2" xfId="55201"/>
    <cellStyle name="Normal 4 5 8 5 3" xfId="55202"/>
    <cellStyle name="Normal 4 5 8 5 4" xfId="55203"/>
    <cellStyle name="Normal 4 5 8 5 5" xfId="55204"/>
    <cellStyle name="Normal 4 5 8 6" xfId="55205"/>
    <cellStyle name="Normal 4 5 8 6 2" xfId="55206"/>
    <cellStyle name="Normal 4 5 8 6 3" xfId="55207"/>
    <cellStyle name="Normal 4 5 8 6 4" xfId="55208"/>
    <cellStyle name="Normal 4 5 8 6 5" xfId="55209"/>
    <cellStyle name="Normal 4 5 8 7" xfId="55210"/>
    <cellStyle name="Normal 4 5 8 7 2" xfId="55211"/>
    <cellStyle name="Normal 4 5 8 7 3" xfId="55212"/>
    <cellStyle name="Normal 4 5 8 7 4" xfId="55213"/>
    <cellStyle name="Normal 4 5 8 7 5" xfId="55214"/>
    <cellStyle name="Normal 4 5 8 8" xfId="55215"/>
    <cellStyle name="Normal 4 5 8 8 2" xfId="55216"/>
    <cellStyle name="Normal 4 5 8 8 3" xfId="55217"/>
    <cellStyle name="Normal 4 5 8 8 4" xfId="55218"/>
    <cellStyle name="Normal 4 5 8 8 5" xfId="55219"/>
    <cellStyle name="Normal 4 5 8 9" xfId="55220"/>
    <cellStyle name="Normal 4 5 9" xfId="55221"/>
    <cellStyle name="Normal 4 5 9 10" xfId="55222"/>
    <cellStyle name="Normal 4 5 9 11" xfId="55223"/>
    <cellStyle name="Normal 4 5 9 12" xfId="55224"/>
    <cellStyle name="Normal 4 5 9 13" xfId="55225"/>
    <cellStyle name="Normal 4 5 9 14" xfId="55226"/>
    <cellStyle name="Normal 4 5 9 2" xfId="55227"/>
    <cellStyle name="Normal 4 5 9 2 2" xfId="55228"/>
    <cellStyle name="Normal 4 5 9 2 3" xfId="55229"/>
    <cellStyle name="Normal 4 5 9 2 4" xfId="55230"/>
    <cellStyle name="Normal 4 5 9 2 5" xfId="55231"/>
    <cellStyle name="Normal 4 5 9 3" xfId="55232"/>
    <cellStyle name="Normal 4 5 9 3 2" xfId="55233"/>
    <cellStyle name="Normal 4 5 9 3 3" xfId="55234"/>
    <cellStyle name="Normal 4 5 9 3 4" xfId="55235"/>
    <cellStyle name="Normal 4 5 9 3 5" xfId="55236"/>
    <cellStyle name="Normal 4 5 9 4" xfId="55237"/>
    <cellStyle name="Normal 4 5 9 4 2" xfId="55238"/>
    <cellStyle name="Normal 4 5 9 4 3" xfId="55239"/>
    <cellStyle name="Normal 4 5 9 4 4" xfId="55240"/>
    <cellStyle name="Normal 4 5 9 4 5" xfId="55241"/>
    <cellStyle name="Normal 4 5 9 5" xfId="55242"/>
    <cellStyle name="Normal 4 5 9 5 2" xfId="55243"/>
    <cellStyle name="Normal 4 5 9 5 3" xfId="55244"/>
    <cellStyle name="Normal 4 5 9 5 4" xfId="55245"/>
    <cellStyle name="Normal 4 5 9 5 5" xfId="55246"/>
    <cellStyle name="Normal 4 5 9 6" xfId="55247"/>
    <cellStyle name="Normal 4 5 9 6 2" xfId="55248"/>
    <cellStyle name="Normal 4 5 9 6 3" xfId="55249"/>
    <cellStyle name="Normal 4 5 9 6 4" xfId="55250"/>
    <cellStyle name="Normal 4 5 9 6 5" xfId="55251"/>
    <cellStyle name="Normal 4 5 9 7" xfId="55252"/>
    <cellStyle name="Normal 4 5 9 7 2" xfId="55253"/>
    <cellStyle name="Normal 4 5 9 7 3" xfId="55254"/>
    <cellStyle name="Normal 4 5 9 7 4" xfId="55255"/>
    <cellStyle name="Normal 4 5 9 7 5" xfId="55256"/>
    <cellStyle name="Normal 4 5 9 8" xfId="55257"/>
    <cellStyle name="Normal 4 5 9 8 2" xfId="55258"/>
    <cellStyle name="Normal 4 5 9 8 3" xfId="55259"/>
    <cellStyle name="Normal 4 5 9 8 4" xfId="55260"/>
    <cellStyle name="Normal 4 5 9 8 5" xfId="55261"/>
    <cellStyle name="Normal 4 5 9 9" xfId="55262"/>
    <cellStyle name="Normal 4 6" xfId="55263"/>
    <cellStyle name="Normal 4 6 10" xfId="55264"/>
    <cellStyle name="Normal 4 6 11" xfId="55265"/>
    <cellStyle name="Normal 4 6 12" xfId="55266"/>
    <cellStyle name="Normal 4 6 13" xfId="55267"/>
    <cellStyle name="Normal 4 6 14" xfId="55268"/>
    <cellStyle name="Normal 4 6 2" xfId="55269"/>
    <cellStyle name="Normal 4 6 2 2" xfId="55270"/>
    <cellStyle name="Normal 4 6 2 3" xfId="55271"/>
    <cellStyle name="Normal 4 6 2 4" xfId="55272"/>
    <cellStyle name="Normal 4 6 2 5" xfId="55273"/>
    <cellStyle name="Normal 4 6 3" xfId="55274"/>
    <cellStyle name="Normal 4 6 3 2" xfId="55275"/>
    <cellStyle name="Normal 4 6 3 3" xfId="55276"/>
    <cellStyle name="Normal 4 6 3 4" xfId="55277"/>
    <cellStyle name="Normal 4 6 3 5" xfId="55278"/>
    <cellStyle name="Normal 4 6 4" xfId="55279"/>
    <cellStyle name="Normal 4 6 4 2" xfId="55280"/>
    <cellStyle name="Normal 4 6 4 3" xfId="55281"/>
    <cellStyle name="Normal 4 6 4 4" xfId="55282"/>
    <cellStyle name="Normal 4 6 4 5" xfId="55283"/>
    <cellStyle name="Normal 4 6 5" xfId="55284"/>
    <cellStyle name="Normal 4 6 5 2" xfId="55285"/>
    <cellStyle name="Normal 4 6 5 3" xfId="55286"/>
    <cellStyle name="Normal 4 6 5 4" xfId="55287"/>
    <cellStyle name="Normal 4 6 5 5" xfId="55288"/>
    <cellStyle name="Normal 4 6 6" xfId="55289"/>
    <cellStyle name="Normal 4 6 6 2" xfId="55290"/>
    <cellStyle name="Normal 4 6 6 3" xfId="55291"/>
    <cellStyle name="Normal 4 6 6 4" xfId="55292"/>
    <cellStyle name="Normal 4 6 6 5" xfId="55293"/>
    <cellStyle name="Normal 4 6 7" xfId="55294"/>
    <cellStyle name="Normal 4 6 7 2" xfId="55295"/>
    <cellStyle name="Normal 4 6 7 3" xfId="55296"/>
    <cellStyle name="Normal 4 6 7 4" xfId="55297"/>
    <cellStyle name="Normal 4 6 7 5" xfId="55298"/>
    <cellStyle name="Normal 4 6 8" xfId="55299"/>
    <cellStyle name="Normal 4 6 8 2" xfId="55300"/>
    <cellStyle name="Normal 4 6 8 3" xfId="55301"/>
    <cellStyle name="Normal 4 6 8 4" xfId="55302"/>
    <cellStyle name="Normal 4 6 8 5" xfId="55303"/>
    <cellStyle name="Normal 4 6 9" xfId="55304"/>
    <cellStyle name="Normal 4 7" xfId="55305"/>
    <cellStyle name="Normal 4 7 10" xfId="55306"/>
    <cellStyle name="Normal 4 7 11" xfId="55307"/>
    <cellStyle name="Normal 4 7 12" xfId="55308"/>
    <cellStyle name="Normal 4 7 13" xfId="55309"/>
    <cellStyle name="Normal 4 7 14" xfId="55310"/>
    <cellStyle name="Normal 4 7 2" xfId="55311"/>
    <cellStyle name="Normal 4 7 2 2" xfId="55312"/>
    <cellStyle name="Normal 4 7 2 3" xfId="55313"/>
    <cellStyle name="Normal 4 7 2 4" xfId="55314"/>
    <cellStyle name="Normal 4 7 2 5" xfId="55315"/>
    <cellStyle name="Normal 4 7 3" xfId="55316"/>
    <cellStyle name="Normal 4 7 3 2" xfId="55317"/>
    <cellStyle name="Normal 4 7 3 3" xfId="55318"/>
    <cellStyle name="Normal 4 7 3 4" xfId="55319"/>
    <cellStyle name="Normal 4 7 3 5" xfId="55320"/>
    <cellStyle name="Normal 4 7 4" xfId="55321"/>
    <cellStyle name="Normal 4 7 4 2" xfId="55322"/>
    <cellStyle name="Normal 4 7 4 3" xfId="55323"/>
    <cellStyle name="Normal 4 7 4 4" xfId="55324"/>
    <cellStyle name="Normal 4 7 4 5" xfId="55325"/>
    <cellStyle name="Normal 4 7 5" xfId="55326"/>
    <cellStyle name="Normal 4 7 5 2" xfId="55327"/>
    <cellStyle name="Normal 4 7 5 3" xfId="55328"/>
    <cellStyle name="Normal 4 7 5 4" xfId="55329"/>
    <cellStyle name="Normal 4 7 5 5" xfId="55330"/>
    <cellStyle name="Normal 4 7 6" xfId="55331"/>
    <cellStyle name="Normal 4 7 6 2" xfId="55332"/>
    <cellStyle name="Normal 4 7 6 3" xfId="55333"/>
    <cellStyle name="Normal 4 7 6 4" xfId="55334"/>
    <cellStyle name="Normal 4 7 6 5" xfId="55335"/>
    <cellStyle name="Normal 4 7 7" xfId="55336"/>
    <cellStyle name="Normal 4 7 7 2" xfId="55337"/>
    <cellStyle name="Normal 4 7 7 3" xfId="55338"/>
    <cellStyle name="Normal 4 7 7 4" xfId="55339"/>
    <cellStyle name="Normal 4 7 7 5" xfId="55340"/>
    <cellStyle name="Normal 4 7 8" xfId="55341"/>
    <cellStyle name="Normal 4 7 8 2" xfId="55342"/>
    <cellStyle name="Normal 4 7 8 3" xfId="55343"/>
    <cellStyle name="Normal 4 7 8 4" xfId="55344"/>
    <cellStyle name="Normal 4 7 8 5" xfId="55345"/>
    <cellStyle name="Normal 4 7 9" xfId="55346"/>
    <cellStyle name="Normal 4 8" xfId="55347"/>
    <cellStyle name="Normal 4 8 10" xfId="55348"/>
    <cellStyle name="Normal 4 8 11" xfId="55349"/>
    <cellStyle name="Normal 4 8 12" xfId="55350"/>
    <cellStyle name="Normal 4 8 13" xfId="55351"/>
    <cellStyle name="Normal 4 8 14" xfId="55352"/>
    <cellStyle name="Normal 4 8 2" xfId="55353"/>
    <cellStyle name="Normal 4 8 2 2" xfId="55354"/>
    <cellStyle name="Normal 4 8 2 3" xfId="55355"/>
    <cellStyle name="Normal 4 8 2 4" xfId="55356"/>
    <cellStyle name="Normal 4 8 2 5" xfId="55357"/>
    <cellStyle name="Normal 4 8 3" xfId="55358"/>
    <cellStyle name="Normal 4 8 3 2" xfId="55359"/>
    <cellStyle name="Normal 4 8 3 3" xfId="55360"/>
    <cellStyle name="Normal 4 8 3 4" xfId="55361"/>
    <cellStyle name="Normal 4 8 3 5" xfId="55362"/>
    <cellStyle name="Normal 4 8 4" xfId="55363"/>
    <cellStyle name="Normal 4 8 4 2" xfId="55364"/>
    <cellStyle name="Normal 4 8 4 3" xfId="55365"/>
    <cellStyle name="Normal 4 8 4 4" xfId="55366"/>
    <cellStyle name="Normal 4 8 4 5" xfId="55367"/>
    <cellStyle name="Normal 4 8 5" xfId="55368"/>
    <cellStyle name="Normal 4 8 5 2" xfId="55369"/>
    <cellStyle name="Normal 4 8 5 3" xfId="55370"/>
    <cellStyle name="Normal 4 8 5 4" xfId="55371"/>
    <cellStyle name="Normal 4 8 5 5" xfId="55372"/>
    <cellStyle name="Normal 4 8 6" xfId="55373"/>
    <cellStyle name="Normal 4 8 6 2" xfId="55374"/>
    <cellStyle name="Normal 4 8 6 3" xfId="55375"/>
    <cellStyle name="Normal 4 8 6 4" xfId="55376"/>
    <cellStyle name="Normal 4 8 6 5" xfId="55377"/>
    <cellStyle name="Normal 4 8 7" xfId="55378"/>
    <cellStyle name="Normal 4 8 7 2" xfId="55379"/>
    <cellStyle name="Normal 4 8 7 3" xfId="55380"/>
    <cellStyle name="Normal 4 8 7 4" xfId="55381"/>
    <cellStyle name="Normal 4 8 7 5" xfId="55382"/>
    <cellStyle name="Normal 4 8 8" xfId="55383"/>
    <cellStyle name="Normal 4 8 8 2" xfId="55384"/>
    <cellStyle name="Normal 4 8 8 3" xfId="55385"/>
    <cellStyle name="Normal 4 8 8 4" xfId="55386"/>
    <cellStyle name="Normal 4 8 8 5" xfId="55387"/>
    <cellStyle name="Normal 4 8 9" xfId="55388"/>
    <cellStyle name="Normal 4 9" xfId="55389"/>
    <cellStyle name="Normal 4 9 10" xfId="55390"/>
    <cellStyle name="Normal 4 9 11" xfId="55391"/>
    <cellStyle name="Normal 4 9 12" xfId="55392"/>
    <cellStyle name="Normal 4 9 13" xfId="55393"/>
    <cellStyle name="Normal 4 9 14" xfId="55394"/>
    <cellStyle name="Normal 4 9 2" xfId="55395"/>
    <cellStyle name="Normal 4 9 2 2" xfId="55396"/>
    <cellStyle name="Normal 4 9 2 3" xfId="55397"/>
    <cellStyle name="Normal 4 9 2 4" xfId="55398"/>
    <cellStyle name="Normal 4 9 2 5" xfId="55399"/>
    <cellStyle name="Normal 4 9 3" xfId="55400"/>
    <cellStyle name="Normal 4 9 3 2" xfId="55401"/>
    <cellStyle name="Normal 4 9 3 3" xfId="55402"/>
    <cellStyle name="Normal 4 9 3 4" xfId="55403"/>
    <cellStyle name="Normal 4 9 3 5" xfId="55404"/>
    <cellStyle name="Normal 4 9 4" xfId="55405"/>
    <cellStyle name="Normal 4 9 4 2" xfId="55406"/>
    <cellStyle name="Normal 4 9 4 3" xfId="55407"/>
    <cellStyle name="Normal 4 9 4 4" xfId="55408"/>
    <cellStyle name="Normal 4 9 4 5" xfId="55409"/>
    <cellStyle name="Normal 4 9 5" xfId="55410"/>
    <cellStyle name="Normal 4 9 5 2" xfId="55411"/>
    <cellStyle name="Normal 4 9 5 3" xfId="55412"/>
    <cellStyle name="Normal 4 9 5 4" xfId="55413"/>
    <cellStyle name="Normal 4 9 5 5" xfId="55414"/>
    <cellStyle name="Normal 4 9 6" xfId="55415"/>
    <cellStyle name="Normal 4 9 6 2" xfId="55416"/>
    <cellStyle name="Normal 4 9 6 3" xfId="55417"/>
    <cellStyle name="Normal 4 9 6 4" xfId="55418"/>
    <cellStyle name="Normal 4 9 6 5" xfId="55419"/>
    <cellStyle name="Normal 4 9 7" xfId="55420"/>
    <cellStyle name="Normal 4 9 7 2" xfId="55421"/>
    <cellStyle name="Normal 4 9 7 3" xfId="55422"/>
    <cellStyle name="Normal 4 9 7 4" xfId="55423"/>
    <cellStyle name="Normal 4 9 7 5" xfId="55424"/>
    <cellStyle name="Normal 4 9 8" xfId="55425"/>
    <cellStyle name="Normal 4 9 8 2" xfId="55426"/>
    <cellStyle name="Normal 4 9 8 3" xfId="55427"/>
    <cellStyle name="Normal 4 9 8 4" xfId="55428"/>
    <cellStyle name="Normal 4 9 8 5" xfId="55429"/>
    <cellStyle name="Normal 4 9 9" xfId="55430"/>
    <cellStyle name="Normal 5" xfId="102"/>
    <cellStyle name="Normal 5 10" xfId="55431"/>
    <cellStyle name="Normal 5 10 10" xfId="55432"/>
    <cellStyle name="Normal 5 10 11" xfId="55433"/>
    <cellStyle name="Normal 5 10 12" xfId="55434"/>
    <cellStyle name="Normal 5 10 13" xfId="55435"/>
    <cellStyle name="Normal 5 10 14" xfId="55436"/>
    <cellStyle name="Normal 5 10 2" xfId="55437"/>
    <cellStyle name="Normal 5 10 2 2" xfId="55438"/>
    <cellStyle name="Normal 5 10 2 3" xfId="55439"/>
    <cellStyle name="Normal 5 10 2 4" xfId="55440"/>
    <cellStyle name="Normal 5 10 2 5" xfId="55441"/>
    <cellStyle name="Normal 5 10 3" xfId="55442"/>
    <cellStyle name="Normal 5 10 3 2" xfId="55443"/>
    <cellStyle name="Normal 5 10 3 3" xfId="55444"/>
    <cellStyle name="Normal 5 10 3 4" xfId="55445"/>
    <cellStyle name="Normal 5 10 3 5" xfId="55446"/>
    <cellStyle name="Normal 5 10 4" xfId="55447"/>
    <cellStyle name="Normal 5 10 4 2" xfId="55448"/>
    <cellStyle name="Normal 5 10 4 3" xfId="55449"/>
    <cellStyle name="Normal 5 10 4 4" xfId="55450"/>
    <cellStyle name="Normal 5 10 4 5" xfId="55451"/>
    <cellStyle name="Normal 5 10 5" xfId="55452"/>
    <cellStyle name="Normal 5 10 5 2" xfId="55453"/>
    <cellStyle name="Normal 5 10 5 3" xfId="55454"/>
    <cellStyle name="Normal 5 10 5 4" xfId="55455"/>
    <cellStyle name="Normal 5 10 5 5" xfId="55456"/>
    <cellStyle name="Normal 5 10 6" xfId="55457"/>
    <cellStyle name="Normal 5 10 6 2" xfId="55458"/>
    <cellStyle name="Normal 5 10 6 3" xfId="55459"/>
    <cellStyle name="Normal 5 10 6 4" xfId="55460"/>
    <cellStyle name="Normal 5 10 6 5" xfId="55461"/>
    <cellStyle name="Normal 5 10 7" xfId="55462"/>
    <cellStyle name="Normal 5 10 7 2" xfId="55463"/>
    <cellStyle name="Normal 5 10 7 3" xfId="55464"/>
    <cellStyle name="Normal 5 10 7 4" xfId="55465"/>
    <cellStyle name="Normal 5 10 7 5" xfId="55466"/>
    <cellStyle name="Normal 5 10 8" xfId="55467"/>
    <cellStyle name="Normal 5 10 8 2" xfId="55468"/>
    <cellStyle name="Normal 5 10 8 3" xfId="55469"/>
    <cellStyle name="Normal 5 10 8 4" xfId="55470"/>
    <cellStyle name="Normal 5 10 8 5" xfId="55471"/>
    <cellStyle name="Normal 5 10 9" xfId="55472"/>
    <cellStyle name="Normal 5 11" xfId="55473"/>
    <cellStyle name="Normal 5 11 10" xfId="55474"/>
    <cellStyle name="Normal 5 11 11" xfId="55475"/>
    <cellStyle name="Normal 5 11 12" xfId="55476"/>
    <cellStyle name="Normal 5 11 13" xfId="55477"/>
    <cellStyle name="Normal 5 11 14" xfId="55478"/>
    <cellStyle name="Normal 5 11 2" xfId="55479"/>
    <cellStyle name="Normal 5 11 2 2" xfId="55480"/>
    <cellStyle name="Normal 5 11 2 3" xfId="55481"/>
    <cellStyle name="Normal 5 11 2 4" xfId="55482"/>
    <cellStyle name="Normal 5 11 2 5" xfId="55483"/>
    <cellStyle name="Normal 5 11 3" xfId="55484"/>
    <cellStyle name="Normal 5 11 3 2" xfId="55485"/>
    <cellStyle name="Normal 5 11 3 3" xfId="55486"/>
    <cellStyle name="Normal 5 11 3 4" xfId="55487"/>
    <cellStyle name="Normal 5 11 3 5" xfId="55488"/>
    <cellStyle name="Normal 5 11 4" xfId="55489"/>
    <cellStyle name="Normal 5 11 4 2" xfId="55490"/>
    <cellStyle name="Normal 5 11 4 3" xfId="55491"/>
    <cellStyle name="Normal 5 11 4 4" xfId="55492"/>
    <cellStyle name="Normal 5 11 4 5" xfId="55493"/>
    <cellStyle name="Normal 5 11 5" xfId="55494"/>
    <cellStyle name="Normal 5 11 5 2" xfId="55495"/>
    <cellStyle name="Normal 5 11 5 3" xfId="55496"/>
    <cellStyle name="Normal 5 11 5 4" xfId="55497"/>
    <cellStyle name="Normal 5 11 5 5" xfId="55498"/>
    <cellStyle name="Normal 5 11 6" xfId="55499"/>
    <cellStyle name="Normal 5 11 6 2" xfId="55500"/>
    <cellStyle name="Normal 5 11 6 3" xfId="55501"/>
    <cellStyle name="Normal 5 11 6 4" xfId="55502"/>
    <cellStyle name="Normal 5 11 6 5" xfId="55503"/>
    <cellStyle name="Normal 5 11 7" xfId="55504"/>
    <cellStyle name="Normal 5 11 7 2" xfId="55505"/>
    <cellStyle name="Normal 5 11 7 3" xfId="55506"/>
    <cellStyle name="Normal 5 11 7 4" xfId="55507"/>
    <cellStyle name="Normal 5 11 7 5" xfId="55508"/>
    <cellStyle name="Normal 5 11 8" xfId="55509"/>
    <cellStyle name="Normal 5 11 8 2" xfId="55510"/>
    <cellStyle name="Normal 5 11 8 3" xfId="55511"/>
    <cellStyle name="Normal 5 11 8 4" xfId="55512"/>
    <cellStyle name="Normal 5 11 8 5" xfId="55513"/>
    <cellStyle name="Normal 5 11 9" xfId="55514"/>
    <cellStyle name="Normal 5 12" xfId="55515"/>
    <cellStyle name="Normal 5 12 10" xfId="55516"/>
    <cellStyle name="Normal 5 12 11" xfId="55517"/>
    <cellStyle name="Normal 5 12 12" xfId="55518"/>
    <cellStyle name="Normal 5 12 13" xfId="55519"/>
    <cellStyle name="Normal 5 12 14" xfId="55520"/>
    <cellStyle name="Normal 5 12 2" xfId="55521"/>
    <cellStyle name="Normal 5 12 2 2" xfId="55522"/>
    <cellStyle name="Normal 5 12 2 3" xfId="55523"/>
    <cellStyle name="Normal 5 12 2 4" xfId="55524"/>
    <cellStyle name="Normal 5 12 2 5" xfId="55525"/>
    <cellStyle name="Normal 5 12 3" xfId="55526"/>
    <cellStyle name="Normal 5 12 3 2" xfId="55527"/>
    <cellStyle name="Normal 5 12 3 3" xfId="55528"/>
    <cellStyle name="Normal 5 12 3 4" xfId="55529"/>
    <cellStyle name="Normal 5 12 3 5" xfId="55530"/>
    <cellStyle name="Normal 5 12 4" xfId="55531"/>
    <cellStyle name="Normal 5 12 4 2" xfId="55532"/>
    <cellStyle name="Normal 5 12 4 3" xfId="55533"/>
    <cellStyle name="Normal 5 12 4 4" xfId="55534"/>
    <cellStyle name="Normal 5 12 4 5" xfId="55535"/>
    <cellStyle name="Normal 5 12 5" xfId="55536"/>
    <cellStyle name="Normal 5 12 5 2" xfId="55537"/>
    <cellStyle name="Normal 5 12 5 3" xfId="55538"/>
    <cellStyle name="Normal 5 12 5 4" xfId="55539"/>
    <cellStyle name="Normal 5 12 5 5" xfId="55540"/>
    <cellStyle name="Normal 5 12 6" xfId="55541"/>
    <cellStyle name="Normal 5 12 6 2" xfId="55542"/>
    <cellStyle name="Normal 5 12 6 3" xfId="55543"/>
    <cellStyle name="Normal 5 12 6 4" xfId="55544"/>
    <cellStyle name="Normal 5 12 6 5" xfId="55545"/>
    <cellStyle name="Normal 5 12 7" xfId="55546"/>
    <cellStyle name="Normal 5 12 7 2" xfId="55547"/>
    <cellStyle name="Normal 5 12 7 3" xfId="55548"/>
    <cellStyle name="Normal 5 12 7 4" xfId="55549"/>
    <cellStyle name="Normal 5 12 7 5" xfId="55550"/>
    <cellStyle name="Normal 5 12 8" xfId="55551"/>
    <cellStyle name="Normal 5 12 8 2" xfId="55552"/>
    <cellStyle name="Normal 5 12 8 3" xfId="55553"/>
    <cellStyle name="Normal 5 12 8 4" xfId="55554"/>
    <cellStyle name="Normal 5 12 8 5" xfId="55555"/>
    <cellStyle name="Normal 5 12 9" xfId="55556"/>
    <cellStyle name="Normal 5 13" xfId="55557"/>
    <cellStyle name="Normal 5 13 10" xfId="55558"/>
    <cellStyle name="Normal 5 13 11" xfId="55559"/>
    <cellStyle name="Normal 5 13 12" xfId="55560"/>
    <cellStyle name="Normal 5 13 13" xfId="55561"/>
    <cellStyle name="Normal 5 13 14" xfId="55562"/>
    <cellStyle name="Normal 5 13 2" xfId="55563"/>
    <cellStyle name="Normal 5 13 2 2" xfId="55564"/>
    <cellStyle name="Normal 5 13 2 3" xfId="55565"/>
    <cellStyle name="Normal 5 13 2 4" xfId="55566"/>
    <cellStyle name="Normal 5 13 2 5" xfId="55567"/>
    <cellStyle name="Normal 5 13 3" xfId="55568"/>
    <cellStyle name="Normal 5 13 3 2" xfId="55569"/>
    <cellStyle name="Normal 5 13 3 3" xfId="55570"/>
    <cellStyle name="Normal 5 13 3 4" xfId="55571"/>
    <cellStyle name="Normal 5 13 3 5" xfId="55572"/>
    <cellStyle name="Normal 5 13 4" xfId="55573"/>
    <cellStyle name="Normal 5 13 4 2" xfId="55574"/>
    <cellStyle name="Normal 5 13 4 3" xfId="55575"/>
    <cellStyle name="Normal 5 13 4 4" xfId="55576"/>
    <cellStyle name="Normal 5 13 4 5" xfId="55577"/>
    <cellStyle name="Normal 5 13 5" xfId="55578"/>
    <cellStyle name="Normal 5 13 5 2" xfId="55579"/>
    <cellStyle name="Normal 5 13 5 3" xfId="55580"/>
    <cellStyle name="Normal 5 13 5 4" xfId="55581"/>
    <cellStyle name="Normal 5 13 5 5" xfId="55582"/>
    <cellStyle name="Normal 5 13 6" xfId="55583"/>
    <cellStyle name="Normal 5 13 6 2" xfId="55584"/>
    <cellStyle name="Normal 5 13 6 3" xfId="55585"/>
    <cellStyle name="Normal 5 13 6 4" xfId="55586"/>
    <cellStyle name="Normal 5 13 6 5" xfId="55587"/>
    <cellStyle name="Normal 5 13 7" xfId="55588"/>
    <cellStyle name="Normal 5 13 7 2" xfId="55589"/>
    <cellStyle name="Normal 5 13 7 3" xfId="55590"/>
    <cellStyle name="Normal 5 13 7 4" xfId="55591"/>
    <cellStyle name="Normal 5 13 7 5" xfId="55592"/>
    <cellStyle name="Normal 5 13 8" xfId="55593"/>
    <cellStyle name="Normal 5 13 8 2" xfId="55594"/>
    <cellStyle name="Normal 5 13 8 3" xfId="55595"/>
    <cellStyle name="Normal 5 13 8 4" xfId="55596"/>
    <cellStyle name="Normal 5 13 8 5" xfId="55597"/>
    <cellStyle name="Normal 5 13 9" xfId="55598"/>
    <cellStyle name="Normal 5 14" xfId="55599"/>
    <cellStyle name="Normal 5 14 10" xfId="55600"/>
    <cellStyle name="Normal 5 14 11" xfId="55601"/>
    <cellStyle name="Normal 5 14 12" xfId="55602"/>
    <cellStyle name="Normal 5 14 13" xfId="55603"/>
    <cellStyle name="Normal 5 14 14" xfId="55604"/>
    <cellStyle name="Normal 5 14 2" xfId="55605"/>
    <cellStyle name="Normal 5 14 2 2" xfId="55606"/>
    <cellStyle name="Normal 5 14 2 3" xfId="55607"/>
    <cellStyle name="Normal 5 14 2 4" xfId="55608"/>
    <cellStyle name="Normal 5 14 2 5" xfId="55609"/>
    <cellStyle name="Normal 5 14 3" xfId="55610"/>
    <cellStyle name="Normal 5 14 3 2" xfId="55611"/>
    <cellStyle name="Normal 5 14 3 3" xfId="55612"/>
    <cellStyle name="Normal 5 14 3 4" xfId="55613"/>
    <cellStyle name="Normal 5 14 3 5" xfId="55614"/>
    <cellStyle name="Normal 5 14 4" xfId="55615"/>
    <cellStyle name="Normal 5 14 4 2" xfId="55616"/>
    <cellStyle name="Normal 5 14 4 3" xfId="55617"/>
    <cellStyle name="Normal 5 14 4 4" xfId="55618"/>
    <cellStyle name="Normal 5 14 4 5" xfId="55619"/>
    <cellStyle name="Normal 5 14 5" xfId="55620"/>
    <cellStyle name="Normal 5 14 5 2" xfId="55621"/>
    <cellStyle name="Normal 5 14 5 3" xfId="55622"/>
    <cellStyle name="Normal 5 14 5 4" xfId="55623"/>
    <cellStyle name="Normal 5 14 5 5" xfId="55624"/>
    <cellStyle name="Normal 5 14 6" xfId="55625"/>
    <cellStyle name="Normal 5 14 6 2" xfId="55626"/>
    <cellStyle name="Normal 5 14 6 3" xfId="55627"/>
    <cellStyle name="Normal 5 14 6 4" xfId="55628"/>
    <cellStyle name="Normal 5 14 6 5" xfId="55629"/>
    <cellStyle name="Normal 5 14 7" xfId="55630"/>
    <cellStyle name="Normal 5 14 7 2" xfId="55631"/>
    <cellStyle name="Normal 5 14 7 3" xfId="55632"/>
    <cellStyle name="Normal 5 14 7 4" xfId="55633"/>
    <cellStyle name="Normal 5 14 7 5" xfId="55634"/>
    <cellStyle name="Normal 5 14 8" xfId="55635"/>
    <cellStyle name="Normal 5 14 8 2" xfId="55636"/>
    <cellStyle name="Normal 5 14 8 3" xfId="55637"/>
    <cellStyle name="Normal 5 14 8 4" xfId="55638"/>
    <cellStyle name="Normal 5 14 8 5" xfId="55639"/>
    <cellStyle name="Normal 5 14 9" xfId="55640"/>
    <cellStyle name="Normal 5 15" xfId="55641"/>
    <cellStyle name="Normal 5 15 10" xfId="55642"/>
    <cellStyle name="Normal 5 15 11" xfId="55643"/>
    <cellStyle name="Normal 5 15 12" xfId="55644"/>
    <cellStyle name="Normal 5 15 13" xfId="55645"/>
    <cellStyle name="Normal 5 15 14" xfId="55646"/>
    <cellStyle name="Normal 5 15 2" xfId="55647"/>
    <cellStyle name="Normal 5 15 2 2" xfId="55648"/>
    <cellStyle name="Normal 5 15 2 3" xfId="55649"/>
    <cellStyle name="Normal 5 15 2 4" xfId="55650"/>
    <cellStyle name="Normal 5 15 2 5" xfId="55651"/>
    <cellStyle name="Normal 5 15 3" xfId="55652"/>
    <cellStyle name="Normal 5 15 3 2" xfId="55653"/>
    <cellStyle name="Normal 5 15 3 3" xfId="55654"/>
    <cellStyle name="Normal 5 15 3 4" xfId="55655"/>
    <cellStyle name="Normal 5 15 3 5" xfId="55656"/>
    <cellStyle name="Normal 5 15 4" xfId="55657"/>
    <cellStyle name="Normal 5 15 4 2" xfId="55658"/>
    <cellStyle name="Normal 5 15 4 3" xfId="55659"/>
    <cellStyle name="Normal 5 15 4 4" xfId="55660"/>
    <cellStyle name="Normal 5 15 4 5" xfId="55661"/>
    <cellStyle name="Normal 5 15 5" xfId="55662"/>
    <cellStyle name="Normal 5 15 5 2" xfId="55663"/>
    <cellStyle name="Normal 5 15 5 3" xfId="55664"/>
    <cellStyle name="Normal 5 15 5 4" xfId="55665"/>
    <cellStyle name="Normal 5 15 5 5" xfId="55666"/>
    <cellStyle name="Normal 5 15 6" xfId="55667"/>
    <cellStyle name="Normal 5 15 6 2" xfId="55668"/>
    <cellStyle name="Normal 5 15 6 3" xfId="55669"/>
    <cellStyle name="Normal 5 15 6 4" xfId="55670"/>
    <cellStyle name="Normal 5 15 6 5" xfId="55671"/>
    <cellStyle name="Normal 5 15 7" xfId="55672"/>
    <cellStyle name="Normal 5 15 7 2" xfId="55673"/>
    <cellStyle name="Normal 5 15 7 3" xfId="55674"/>
    <cellStyle name="Normal 5 15 7 4" xfId="55675"/>
    <cellStyle name="Normal 5 15 7 5" xfId="55676"/>
    <cellStyle name="Normal 5 15 8" xfId="55677"/>
    <cellStyle name="Normal 5 15 8 2" xfId="55678"/>
    <cellStyle name="Normal 5 15 8 3" xfId="55679"/>
    <cellStyle name="Normal 5 15 8 4" xfId="55680"/>
    <cellStyle name="Normal 5 15 8 5" xfId="55681"/>
    <cellStyle name="Normal 5 15 9" xfId="55682"/>
    <cellStyle name="Normal 5 16" xfId="55683"/>
    <cellStyle name="Normal 5 16 10" xfId="55684"/>
    <cellStyle name="Normal 5 16 11" xfId="55685"/>
    <cellStyle name="Normal 5 16 12" xfId="55686"/>
    <cellStyle name="Normal 5 16 13" xfId="55687"/>
    <cellStyle name="Normal 5 16 14" xfId="55688"/>
    <cellStyle name="Normal 5 16 2" xfId="55689"/>
    <cellStyle name="Normal 5 16 2 2" xfId="55690"/>
    <cellStyle name="Normal 5 16 2 3" xfId="55691"/>
    <cellStyle name="Normal 5 16 2 4" xfId="55692"/>
    <cellStyle name="Normal 5 16 2 5" xfId="55693"/>
    <cellStyle name="Normal 5 16 3" xfId="55694"/>
    <cellStyle name="Normal 5 16 3 2" xfId="55695"/>
    <cellStyle name="Normal 5 16 3 3" xfId="55696"/>
    <cellStyle name="Normal 5 16 3 4" xfId="55697"/>
    <cellStyle name="Normal 5 16 3 5" xfId="55698"/>
    <cellStyle name="Normal 5 16 4" xfId="55699"/>
    <cellStyle name="Normal 5 16 4 2" xfId="55700"/>
    <cellStyle name="Normal 5 16 4 3" xfId="55701"/>
    <cellStyle name="Normal 5 16 4 4" xfId="55702"/>
    <cellStyle name="Normal 5 16 4 5" xfId="55703"/>
    <cellStyle name="Normal 5 16 5" xfId="55704"/>
    <cellStyle name="Normal 5 16 5 2" xfId="55705"/>
    <cellStyle name="Normal 5 16 5 3" xfId="55706"/>
    <cellStyle name="Normal 5 16 5 4" xfId="55707"/>
    <cellStyle name="Normal 5 16 5 5" xfId="55708"/>
    <cellStyle name="Normal 5 16 6" xfId="55709"/>
    <cellStyle name="Normal 5 16 6 2" xfId="55710"/>
    <cellStyle name="Normal 5 16 6 3" xfId="55711"/>
    <cellStyle name="Normal 5 16 6 4" xfId="55712"/>
    <cellStyle name="Normal 5 16 6 5" xfId="55713"/>
    <cellStyle name="Normal 5 16 7" xfId="55714"/>
    <cellStyle name="Normal 5 16 7 2" xfId="55715"/>
    <cellStyle name="Normal 5 16 7 3" xfId="55716"/>
    <cellStyle name="Normal 5 16 7 4" xfId="55717"/>
    <cellStyle name="Normal 5 16 7 5" xfId="55718"/>
    <cellStyle name="Normal 5 16 8" xfId="55719"/>
    <cellStyle name="Normal 5 16 8 2" xfId="55720"/>
    <cellStyle name="Normal 5 16 8 3" xfId="55721"/>
    <cellStyle name="Normal 5 16 8 4" xfId="55722"/>
    <cellStyle name="Normal 5 16 8 5" xfId="55723"/>
    <cellStyle name="Normal 5 16 9" xfId="55724"/>
    <cellStyle name="Normal 5 17" xfId="55725"/>
    <cellStyle name="Normal 5 17 10" xfId="55726"/>
    <cellStyle name="Normal 5 17 11" xfId="55727"/>
    <cellStyle name="Normal 5 17 12" xfId="55728"/>
    <cellStyle name="Normal 5 17 13" xfId="55729"/>
    <cellStyle name="Normal 5 17 14" xfId="55730"/>
    <cellStyle name="Normal 5 17 2" xfId="55731"/>
    <cellStyle name="Normal 5 17 2 2" xfId="55732"/>
    <cellStyle name="Normal 5 17 2 3" xfId="55733"/>
    <cellStyle name="Normal 5 17 2 4" xfId="55734"/>
    <cellStyle name="Normal 5 17 2 5" xfId="55735"/>
    <cellStyle name="Normal 5 17 3" xfId="55736"/>
    <cellStyle name="Normal 5 17 3 2" xfId="55737"/>
    <cellStyle name="Normal 5 17 3 3" xfId="55738"/>
    <cellStyle name="Normal 5 17 3 4" xfId="55739"/>
    <cellStyle name="Normal 5 17 3 5" xfId="55740"/>
    <cellStyle name="Normal 5 17 4" xfId="55741"/>
    <cellStyle name="Normal 5 17 4 2" xfId="55742"/>
    <cellStyle name="Normal 5 17 4 3" xfId="55743"/>
    <cellStyle name="Normal 5 17 4 4" xfId="55744"/>
    <cellStyle name="Normal 5 17 4 5" xfId="55745"/>
    <cellStyle name="Normal 5 17 5" xfId="55746"/>
    <cellStyle name="Normal 5 17 5 2" xfId="55747"/>
    <cellStyle name="Normal 5 17 5 3" xfId="55748"/>
    <cellStyle name="Normal 5 17 5 4" xfId="55749"/>
    <cellStyle name="Normal 5 17 5 5" xfId="55750"/>
    <cellStyle name="Normal 5 17 6" xfId="55751"/>
    <cellStyle name="Normal 5 17 6 2" xfId="55752"/>
    <cellStyle name="Normal 5 17 6 3" xfId="55753"/>
    <cellStyle name="Normal 5 17 6 4" xfId="55754"/>
    <cellStyle name="Normal 5 17 6 5" xfId="55755"/>
    <cellStyle name="Normal 5 17 7" xfId="55756"/>
    <cellStyle name="Normal 5 17 7 2" xfId="55757"/>
    <cellStyle name="Normal 5 17 7 3" xfId="55758"/>
    <cellStyle name="Normal 5 17 7 4" xfId="55759"/>
    <cellStyle name="Normal 5 17 7 5" xfId="55760"/>
    <cellStyle name="Normal 5 17 8" xfId="55761"/>
    <cellStyle name="Normal 5 17 8 2" xfId="55762"/>
    <cellStyle name="Normal 5 17 8 3" xfId="55763"/>
    <cellStyle name="Normal 5 17 8 4" xfId="55764"/>
    <cellStyle name="Normal 5 17 8 5" xfId="55765"/>
    <cellStyle name="Normal 5 17 9" xfId="55766"/>
    <cellStyle name="Normal 5 18" xfId="55767"/>
    <cellStyle name="Normal 5 18 10" xfId="55768"/>
    <cellStyle name="Normal 5 18 11" xfId="55769"/>
    <cellStyle name="Normal 5 18 12" xfId="55770"/>
    <cellStyle name="Normal 5 18 13" xfId="55771"/>
    <cellStyle name="Normal 5 18 14" xfId="55772"/>
    <cellStyle name="Normal 5 18 2" xfId="55773"/>
    <cellStyle name="Normal 5 18 2 2" xfId="55774"/>
    <cellStyle name="Normal 5 18 2 3" xfId="55775"/>
    <cellStyle name="Normal 5 18 2 4" xfId="55776"/>
    <cellStyle name="Normal 5 18 2 5" xfId="55777"/>
    <cellStyle name="Normal 5 18 3" xfId="55778"/>
    <cellStyle name="Normal 5 18 3 2" xfId="55779"/>
    <cellStyle name="Normal 5 18 3 3" xfId="55780"/>
    <cellStyle name="Normal 5 18 3 4" xfId="55781"/>
    <cellStyle name="Normal 5 18 3 5" xfId="55782"/>
    <cellStyle name="Normal 5 18 4" xfId="55783"/>
    <cellStyle name="Normal 5 18 4 2" xfId="55784"/>
    <cellStyle name="Normal 5 18 4 3" xfId="55785"/>
    <cellStyle name="Normal 5 18 4 4" xfId="55786"/>
    <cellStyle name="Normal 5 18 4 5" xfId="55787"/>
    <cellStyle name="Normal 5 18 5" xfId="55788"/>
    <cellStyle name="Normal 5 18 5 2" xfId="55789"/>
    <cellStyle name="Normal 5 18 5 3" xfId="55790"/>
    <cellStyle name="Normal 5 18 5 4" xfId="55791"/>
    <cellStyle name="Normal 5 18 5 5" xfId="55792"/>
    <cellStyle name="Normal 5 18 6" xfId="55793"/>
    <cellStyle name="Normal 5 18 6 2" xfId="55794"/>
    <cellStyle name="Normal 5 18 6 3" xfId="55795"/>
    <cellStyle name="Normal 5 18 6 4" xfId="55796"/>
    <cellStyle name="Normal 5 18 6 5" xfId="55797"/>
    <cellStyle name="Normal 5 18 7" xfId="55798"/>
    <cellStyle name="Normal 5 18 7 2" xfId="55799"/>
    <cellStyle name="Normal 5 18 7 3" xfId="55800"/>
    <cellStyle name="Normal 5 18 7 4" xfId="55801"/>
    <cellStyle name="Normal 5 18 7 5" xfId="55802"/>
    <cellStyle name="Normal 5 18 8" xfId="55803"/>
    <cellStyle name="Normal 5 18 8 2" xfId="55804"/>
    <cellStyle name="Normal 5 18 8 3" xfId="55805"/>
    <cellStyle name="Normal 5 18 8 4" xfId="55806"/>
    <cellStyle name="Normal 5 18 8 5" xfId="55807"/>
    <cellStyle name="Normal 5 18 9" xfId="55808"/>
    <cellStyle name="Normal 5 19" xfId="55809"/>
    <cellStyle name="Normal 5 19 10" xfId="55810"/>
    <cellStyle name="Normal 5 19 11" xfId="55811"/>
    <cellStyle name="Normal 5 19 12" xfId="55812"/>
    <cellStyle name="Normal 5 19 13" xfId="55813"/>
    <cellStyle name="Normal 5 19 14" xfId="55814"/>
    <cellStyle name="Normal 5 19 2" xfId="55815"/>
    <cellStyle name="Normal 5 19 2 2" xfId="55816"/>
    <cellStyle name="Normal 5 19 2 3" xfId="55817"/>
    <cellStyle name="Normal 5 19 2 4" xfId="55818"/>
    <cellStyle name="Normal 5 19 2 5" xfId="55819"/>
    <cellStyle name="Normal 5 19 3" xfId="55820"/>
    <cellStyle name="Normal 5 19 3 2" xfId="55821"/>
    <cellStyle name="Normal 5 19 3 3" xfId="55822"/>
    <cellStyle name="Normal 5 19 3 4" xfId="55823"/>
    <cellStyle name="Normal 5 19 3 5" xfId="55824"/>
    <cellStyle name="Normal 5 19 4" xfId="55825"/>
    <cellStyle name="Normal 5 19 4 2" xfId="55826"/>
    <cellStyle name="Normal 5 19 4 3" xfId="55827"/>
    <cellStyle name="Normal 5 19 4 4" xfId="55828"/>
    <cellStyle name="Normal 5 19 4 5" xfId="55829"/>
    <cellStyle name="Normal 5 19 5" xfId="55830"/>
    <cellStyle name="Normal 5 19 5 2" xfId="55831"/>
    <cellStyle name="Normal 5 19 5 3" xfId="55832"/>
    <cellStyle name="Normal 5 19 5 4" xfId="55833"/>
    <cellStyle name="Normal 5 19 5 5" xfId="55834"/>
    <cellStyle name="Normal 5 19 6" xfId="55835"/>
    <cellStyle name="Normal 5 19 6 2" xfId="55836"/>
    <cellStyle name="Normal 5 19 6 3" xfId="55837"/>
    <cellStyle name="Normal 5 19 6 4" xfId="55838"/>
    <cellStyle name="Normal 5 19 6 5" xfId="55839"/>
    <cellStyle name="Normal 5 19 7" xfId="55840"/>
    <cellStyle name="Normal 5 19 7 2" xfId="55841"/>
    <cellStyle name="Normal 5 19 7 3" xfId="55842"/>
    <cellStyle name="Normal 5 19 7 4" xfId="55843"/>
    <cellStyle name="Normal 5 19 7 5" xfId="55844"/>
    <cellStyle name="Normal 5 19 8" xfId="55845"/>
    <cellStyle name="Normal 5 19 8 2" xfId="55846"/>
    <cellStyle name="Normal 5 19 8 3" xfId="55847"/>
    <cellStyle name="Normal 5 19 8 4" xfId="55848"/>
    <cellStyle name="Normal 5 19 8 5" xfId="55849"/>
    <cellStyle name="Normal 5 19 9" xfId="55850"/>
    <cellStyle name="Normal 5 2" xfId="257"/>
    <cellStyle name="Normal 5 2 10" xfId="55852"/>
    <cellStyle name="Normal 5 2 10 10" xfId="55853"/>
    <cellStyle name="Normal 5 2 10 11" xfId="55854"/>
    <cellStyle name="Normal 5 2 10 12" xfId="55855"/>
    <cellStyle name="Normal 5 2 10 13" xfId="55856"/>
    <cellStyle name="Normal 5 2 10 14" xfId="55857"/>
    <cellStyle name="Normal 5 2 10 2" xfId="55858"/>
    <cellStyle name="Normal 5 2 10 2 2" xfId="55859"/>
    <cellStyle name="Normal 5 2 10 2 3" xfId="55860"/>
    <cellStyle name="Normal 5 2 10 2 4" xfId="55861"/>
    <cellStyle name="Normal 5 2 10 2 5" xfId="55862"/>
    <cellStyle name="Normal 5 2 10 3" xfId="55863"/>
    <cellStyle name="Normal 5 2 10 3 2" xfId="55864"/>
    <cellStyle name="Normal 5 2 10 3 3" xfId="55865"/>
    <cellStyle name="Normal 5 2 10 3 4" xfId="55866"/>
    <cellStyle name="Normal 5 2 10 3 5" xfId="55867"/>
    <cellStyle name="Normal 5 2 10 4" xfId="55868"/>
    <cellStyle name="Normal 5 2 10 4 2" xfId="55869"/>
    <cellStyle name="Normal 5 2 10 4 3" xfId="55870"/>
    <cellStyle name="Normal 5 2 10 4 4" xfId="55871"/>
    <cellStyle name="Normal 5 2 10 4 5" xfId="55872"/>
    <cellStyle name="Normal 5 2 10 5" xfId="55873"/>
    <cellStyle name="Normal 5 2 10 5 2" xfId="55874"/>
    <cellStyle name="Normal 5 2 10 5 3" xfId="55875"/>
    <cellStyle name="Normal 5 2 10 5 4" xfId="55876"/>
    <cellStyle name="Normal 5 2 10 5 5" xfId="55877"/>
    <cellStyle name="Normal 5 2 10 6" xfId="55878"/>
    <cellStyle name="Normal 5 2 10 6 2" xfId="55879"/>
    <cellStyle name="Normal 5 2 10 6 3" xfId="55880"/>
    <cellStyle name="Normal 5 2 10 6 4" xfId="55881"/>
    <cellStyle name="Normal 5 2 10 6 5" xfId="55882"/>
    <cellStyle name="Normal 5 2 10 7" xfId="55883"/>
    <cellStyle name="Normal 5 2 10 7 2" xfId="55884"/>
    <cellStyle name="Normal 5 2 10 7 3" xfId="55885"/>
    <cellStyle name="Normal 5 2 10 7 4" xfId="55886"/>
    <cellStyle name="Normal 5 2 10 7 5" xfId="55887"/>
    <cellStyle name="Normal 5 2 10 8" xfId="55888"/>
    <cellStyle name="Normal 5 2 10 8 2" xfId="55889"/>
    <cellStyle name="Normal 5 2 10 8 3" xfId="55890"/>
    <cellStyle name="Normal 5 2 10 8 4" xfId="55891"/>
    <cellStyle name="Normal 5 2 10 8 5" xfId="55892"/>
    <cellStyle name="Normal 5 2 10 9" xfId="55893"/>
    <cellStyle name="Normal 5 2 11" xfId="55894"/>
    <cellStyle name="Normal 5 2 11 10" xfId="55895"/>
    <cellStyle name="Normal 5 2 11 11" xfId="55896"/>
    <cellStyle name="Normal 5 2 11 12" xfId="55897"/>
    <cellStyle name="Normal 5 2 11 13" xfId="55898"/>
    <cellStyle name="Normal 5 2 11 14" xfId="55899"/>
    <cellStyle name="Normal 5 2 11 2" xfId="55900"/>
    <cellStyle name="Normal 5 2 11 2 2" xfId="55901"/>
    <cellStyle name="Normal 5 2 11 2 3" xfId="55902"/>
    <cellStyle name="Normal 5 2 11 2 4" xfId="55903"/>
    <cellStyle name="Normal 5 2 11 2 5" xfId="55904"/>
    <cellStyle name="Normal 5 2 11 3" xfId="55905"/>
    <cellStyle name="Normal 5 2 11 3 2" xfId="55906"/>
    <cellStyle name="Normal 5 2 11 3 3" xfId="55907"/>
    <cellStyle name="Normal 5 2 11 3 4" xfId="55908"/>
    <cellStyle name="Normal 5 2 11 3 5" xfId="55909"/>
    <cellStyle name="Normal 5 2 11 4" xfId="55910"/>
    <cellStyle name="Normal 5 2 11 4 2" xfId="55911"/>
    <cellStyle name="Normal 5 2 11 4 3" xfId="55912"/>
    <cellStyle name="Normal 5 2 11 4 4" xfId="55913"/>
    <cellStyle name="Normal 5 2 11 4 5" xfId="55914"/>
    <cellStyle name="Normal 5 2 11 5" xfId="55915"/>
    <cellStyle name="Normal 5 2 11 5 2" xfId="55916"/>
    <cellStyle name="Normal 5 2 11 5 3" xfId="55917"/>
    <cellStyle name="Normal 5 2 11 5 4" xfId="55918"/>
    <cellStyle name="Normal 5 2 11 5 5" xfId="55919"/>
    <cellStyle name="Normal 5 2 11 6" xfId="55920"/>
    <cellStyle name="Normal 5 2 11 6 2" xfId="55921"/>
    <cellStyle name="Normal 5 2 11 6 3" xfId="55922"/>
    <cellStyle name="Normal 5 2 11 6 4" xfId="55923"/>
    <cellStyle name="Normal 5 2 11 6 5" xfId="55924"/>
    <cellStyle name="Normal 5 2 11 7" xfId="55925"/>
    <cellStyle name="Normal 5 2 11 7 2" xfId="55926"/>
    <cellStyle name="Normal 5 2 11 7 3" xfId="55927"/>
    <cellStyle name="Normal 5 2 11 7 4" xfId="55928"/>
    <cellStyle name="Normal 5 2 11 7 5" xfId="55929"/>
    <cellStyle name="Normal 5 2 11 8" xfId="55930"/>
    <cellStyle name="Normal 5 2 11 8 2" xfId="55931"/>
    <cellStyle name="Normal 5 2 11 8 3" xfId="55932"/>
    <cellStyle name="Normal 5 2 11 8 4" xfId="55933"/>
    <cellStyle name="Normal 5 2 11 8 5" xfId="55934"/>
    <cellStyle name="Normal 5 2 11 9" xfId="55935"/>
    <cellStyle name="Normal 5 2 12" xfId="55936"/>
    <cellStyle name="Normal 5 2 12 10" xfId="55937"/>
    <cellStyle name="Normal 5 2 12 11" xfId="55938"/>
    <cellStyle name="Normal 5 2 12 12" xfId="55939"/>
    <cellStyle name="Normal 5 2 12 13" xfId="55940"/>
    <cellStyle name="Normal 5 2 12 14" xfId="55941"/>
    <cellStyle name="Normal 5 2 12 2" xfId="55942"/>
    <cellStyle name="Normal 5 2 12 2 2" xfId="55943"/>
    <cellStyle name="Normal 5 2 12 2 3" xfId="55944"/>
    <cellStyle name="Normal 5 2 12 2 4" xfId="55945"/>
    <cellStyle name="Normal 5 2 12 2 5" xfId="55946"/>
    <cellStyle name="Normal 5 2 12 3" xfId="55947"/>
    <cellStyle name="Normal 5 2 12 3 2" xfId="55948"/>
    <cellStyle name="Normal 5 2 12 3 3" xfId="55949"/>
    <cellStyle name="Normal 5 2 12 3 4" xfId="55950"/>
    <cellStyle name="Normal 5 2 12 3 5" xfId="55951"/>
    <cellStyle name="Normal 5 2 12 4" xfId="55952"/>
    <cellStyle name="Normal 5 2 12 4 2" xfId="55953"/>
    <cellStyle name="Normal 5 2 12 4 3" xfId="55954"/>
    <cellStyle name="Normal 5 2 12 4 4" xfId="55955"/>
    <cellStyle name="Normal 5 2 12 4 5" xfId="55956"/>
    <cellStyle name="Normal 5 2 12 5" xfId="55957"/>
    <cellStyle name="Normal 5 2 12 5 2" xfId="55958"/>
    <cellStyle name="Normal 5 2 12 5 3" xfId="55959"/>
    <cellStyle name="Normal 5 2 12 5 4" xfId="55960"/>
    <cellStyle name="Normal 5 2 12 5 5" xfId="55961"/>
    <cellStyle name="Normal 5 2 12 6" xfId="55962"/>
    <cellStyle name="Normal 5 2 12 6 2" xfId="55963"/>
    <cellStyle name="Normal 5 2 12 6 3" xfId="55964"/>
    <cellStyle name="Normal 5 2 12 6 4" xfId="55965"/>
    <cellStyle name="Normal 5 2 12 6 5" xfId="55966"/>
    <cellStyle name="Normal 5 2 12 7" xfId="55967"/>
    <cellStyle name="Normal 5 2 12 7 2" xfId="55968"/>
    <cellStyle name="Normal 5 2 12 7 3" xfId="55969"/>
    <cellStyle name="Normal 5 2 12 7 4" xfId="55970"/>
    <cellStyle name="Normal 5 2 12 7 5" xfId="55971"/>
    <cellStyle name="Normal 5 2 12 8" xfId="55972"/>
    <cellStyle name="Normal 5 2 12 8 2" xfId="55973"/>
    <cellStyle name="Normal 5 2 12 8 3" xfId="55974"/>
    <cellStyle name="Normal 5 2 12 8 4" xfId="55975"/>
    <cellStyle name="Normal 5 2 12 8 5" xfId="55976"/>
    <cellStyle name="Normal 5 2 12 9" xfId="55977"/>
    <cellStyle name="Normal 5 2 13" xfId="55978"/>
    <cellStyle name="Normal 5 2 13 10" xfId="55979"/>
    <cellStyle name="Normal 5 2 13 11" xfId="55980"/>
    <cellStyle name="Normal 5 2 13 12" xfId="55981"/>
    <cellStyle name="Normal 5 2 13 13" xfId="55982"/>
    <cellStyle name="Normal 5 2 13 14" xfId="55983"/>
    <cellStyle name="Normal 5 2 13 2" xfId="55984"/>
    <cellStyle name="Normal 5 2 13 2 2" xfId="55985"/>
    <cellStyle name="Normal 5 2 13 2 3" xfId="55986"/>
    <cellStyle name="Normal 5 2 13 2 4" xfId="55987"/>
    <cellStyle name="Normal 5 2 13 2 5" xfId="55988"/>
    <cellStyle name="Normal 5 2 13 3" xfId="55989"/>
    <cellStyle name="Normal 5 2 13 3 2" xfId="55990"/>
    <cellStyle name="Normal 5 2 13 3 3" xfId="55991"/>
    <cellStyle name="Normal 5 2 13 3 4" xfId="55992"/>
    <cellStyle name="Normal 5 2 13 3 5" xfId="55993"/>
    <cellStyle name="Normal 5 2 13 4" xfId="55994"/>
    <cellStyle name="Normal 5 2 13 4 2" xfId="55995"/>
    <cellStyle name="Normal 5 2 13 4 3" xfId="55996"/>
    <cellStyle name="Normal 5 2 13 4 4" xfId="55997"/>
    <cellStyle name="Normal 5 2 13 4 5" xfId="55998"/>
    <cellStyle name="Normal 5 2 13 5" xfId="55999"/>
    <cellStyle name="Normal 5 2 13 5 2" xfId="56000"/>
    <cellStyle name="Normal 5 2 13 5 3" xfId="56001"/>
    <cellStyle name="Normal 5 2 13 5 4" xfId="56002"/>
    <cellStyle name="Normal 5 2 13 5 5" xfId="56003"/>
    <cellStyle name="Normal 5 2 13 6" xfId="56004"/>
    <cellStyle name="Normal 5 2 13 6 2" xfId="56005"/>
    <cellStyle name="Normal 5 2 13 6 3" xfId="56006"/>
    <cellStyle name="Normal 5 2 13 6 4" xfId="56007"/>
    <cellStyle name="Normal 5 2 13 6 5" xfId="56008"/>
    <cellStyle name="Normal 5 2 13 7" xfId="56009"/>
    <cellStyle name="Normal 5 2 13 7 2" xfId="56010"/>
    <cellStyle name="Normal 5 2 13 7 3" xfId="56011"/>
    <cellStyle name="Normal 5 2 13 7 4" xfId="56012"/>
    <cellStyle name="Normal 5 2 13 7 5" xfId="56013"/>
    <cellStyle name="Normal 5 2 13 8" xfId="56014"/>
    <cellStyle name="Normal 5 2 13 8 2" xfId="56015"/>
    <cellStyle name="Normal 5 2 13 8 3" xfId="56016"/>
    <cellStyle name="Normal 5 2 13 8 4" xfId="56017"/>
    <cellStyle name="Normal 5 2 13 8 5" xfId="56018"/>
    <cellStyle name="Normal 5 2 13 9" xfId="56019"/>
    <cellStyle name="Normal 5 2 14" xfId="56020"/>
    <cellStyle name="Normal 5 2 14 10" xfId="56021"/>
    <cellStyle name="Normal 5 2 14 11" xfId="56022"/>
    <cellStyle name="Normal 5 2 14 12" xfId="56023"/>
    <cellStyle name="Normal 5 2 14 13" xfId="56024"/>
    <cellStyle name="Normal 5 2 14 14" xfId="56025"/>
    <cellStyle name="Normal 5 2 14 2" xfId="56026"/>
    <cellStyle name="Normal 5 2 14 2 2" xfId="56027"/>
    <cellStyle name="Normal 5 2 14 2 3" xfId="56028"/>
    <cellStyle name="Normal 5 2 14 2 4" xfId="56029"/>
    <cellStyle name="Normal 5 2 14 2 5" xfId="56030"/>
    <cellStyle name="Normal 5 2 14 3" xfId="56031"/>
    <cellStyle name="Normal 5 2 14 3 2" xfId="56032"/>
    <cellStyle name="Normal 5 2 14 3 3" xfId="56033"/>
    <cellStyle name="Normal 5 2 14 3 4" xfId="56034"/>
    <cellStyle name="Normal 5 2 14 3 5" xfId="56035"/>
    <cellStyle name="Normal 5 2 14 4" xfId="56036"/>
    <cellStyle name="Normal 5 2 14 4 2" xfId="56037"/>
    <cellStyle name="Normal 5 2 14 4 3" xfId="56038"/>
    <cellStyle name="Normal 5 2 14 4 4" xfId="56039"/>
    <cellStyle name="Normal 5 2 14 4 5" xfId="56040"/>
    <cellStyle name="Normal 5 2 14 5" xfId="56041"/>
    <cellStyle name="Normal 5 2 14 5 2" xfId="56042"/>
    <cellStyle name="Normal 5 2 14 5 3" xfId="56043"/>
    <cellStyle name="Normal 5 2 14 5 4" xfId="56044"/>
    <cellStyle name="Normal 5 2 14 5 5" xfId="56045"/>
    <cellStyle name="Normal 5 2 14 6" xfId="56046"/>
    <cellStyle name="Normal 5 2 14 6 2" xfId="56047"/>
    <cellStyle name="Normal 5 2 14 6 3" xfId="56048"/>
    <cellStyle name="Normal 5 2 14 6 4" xfId="56049"/>
    <cellStyle name="Normal 5 2 14 6 5" xfId="56050"/>
    <cellStyle name="Normal 5 2 14 7" xfId="56051"/>
    <cellStyle name="Normal 5 2 14 7 2" xfId="56052"/>
    <cellStyle name="Normal 5 2 14 7 3" xfId="56053"/>
    <cellStyle name="Normal 5 2 14 7 4" xfId="56054"/>
    <cellStyle name="Normal 5 2 14 7 5" xfId="56055"/>
    <cellStyle name="Normal 5 2 14 8" xfId="56056"/>
    <cellStyle name="Normal 5 2 14 8 2" xfId="56057"/>
    <cellStyle name="Normal 5 2 14 8 3" xfId="56058"/>
    <cellStyle name="Normal 5 2 14 8 4" xfId="56059"/>
    <cellStyle name="Normal 5 2 14 8 5" xfId="56060"/>
    <cellStyle name="Normal 5 2 14 9" xfId="56061"/>
    <cellStyle name="Normal 5 2 15" xfId="56062"/>
    <cellStyle name="Normal 5 2 15 10" xfId="56063"/>
    <cellStyle name="Normal 5 2 15 11" xfId="56064"/>
    <cellStyle name="Normal 5 2 15 12" xfId="56065"/>
    <cellStyle name="Normal 5 2 15 13" xfId="56066"/>
    <cellStyle name="Normal 5 2 15 14" xfId="56067"/>
    <cellStyle name="Normal 5 2 15 2" xfId="56068"/>
    <cellStyle name="Normal 5 2 15 2 2" xfId="56069"/>
    <cellStyle name="Normal 5 2 15 2 3" xfId="56070"/>
    <cellStyle name="Normal 5 2 15 2 4" xfId="56071"/>
    <cellStyle name="Normal 5 2 15 2 5" xfId="56072"/>
    <cellStyle name="Normal 5 2 15 3" xfId="56073"/>
    <cellStyle name="Normal 5 2 15 3 2" xfId="56074"/>
    <cellStyle name="Normal 5 2 15 3 3" xfId="56075"/>
    <cellStyle name="Normal 5 2 15 3 4" xfId="56076"/>
    <cellStyle name="Normal 5 2 15 3 5" xfId="56077"/>
    <cellStyle name="Normal 5 2 15 4" xfId="56078"/>
    <cellStyle name="Normal 5 2 15 4 2" xfId="56079"/>
    <cellStyle name="Normal 5 2 15 4 3" xfId="56080"/>
    <cellStyle name="Normal 5 2 15 4 4" xfId="56081"/>
    <cellStyle name="Normal 5 2 15 4 5" xfId="56082"/>
    <cellStyle name="Normal 5 2 15 5" xfId="56083"/>
    <cellStyle name="Normal 5 2 15 5 2" xfId="56084"/>
    <cellStyle name="Normal 5 2 15 5 3" xfId="56085"/>
    <cellStyle name="Normal 5 2 15 5 4" xfId="56086"/>
    <cellStyle name="Normal 5 2 15 5 5" xfId="56087"/>
    <cellStyle name="Normal 5 2 15 6" xfId="56088"/>
    <cellStyle name="Normal 5 2 15 6 2" xfId="56089"/>
    <cellStyle name="Normal 5 2 15 6 3" xfId="56090"/>
    <cellStyle name="Normal 5 2 15 6 4" xfId="56091"/>
    <cellStyle name="Normal 5 2 15 6 5" xfId="56092"/>
    <cellStyle name="Normal 5 2 15 7" xfId="56093"/>
    <cellStyle name="Normal 5 2 15 7 2" xfId="56094"/>
    <cellStyle name="Normal 5 2 15 7 3" xfId="56095"/>
    <cellStyle name="Normal 5 2 15 7 4" xfId="56096"/>
    <cellStyle name="Normal 5 2 15 7 5" xfId="56097"/>
    <cellStyle name="Normal 5 2 15 8" xfId="56098"/>
    <cellStyle name="Normal 5 2 15 8 2" xfId="56099"/>
    <cellStyle name="Normal 5 2 15 8 3" xfId="56100"/>
    <cellStyle name="Normal 5 2 15 8 4" xfId="56101"/>
    <cellStyle name="Normal 5 2 15 8 5" xfId="56102"/>
    <cellStyle name="Normal 5 2 15 9" xfId="56103"/>
    <cellStyle name="Normal 5 2 16" xfId="56104"/>
    <cellStyle name="Normal 5 2 16 10" xfId="56105"/>
    <cellStyle name="Normal 5 2 16 11" xfId="56106"/>
    <cellStyle name="Normal 5 2 16 12" xfId="56107"/>
    <cellStyle name="Normal 5 2 16 13" xfId="56108"/>
    <cellStyle name="Normal 5 2 16 14" xfId="56109"/>
    <cellStyle name="Normal 5 2 16 2" xfId="56110"/>
    <cellStyle name="Normal 5 2 16 2 2" xfId="56111"/>
    <cellStyle name="Normal 5 2 16 2 3" xfId="56112"/>
    <cellStyle name="Normal 5 2 16 2 4" xfId="56113"/>
    <cellStyle name="Normal 5 2 16 2 5" xfId="56114"/>
    <cellStyle name="Normal 5 2 16 3" xfId="56115"/>
    <cellStyle name="Normal 5 2 16 3 2" xfId="56116"/>
    <cellStyle name="Normal 5 2 16 3 3" xfId="56117"/>
    <cellStyle name="Normal 5 2 16 3 4" xfId="56118"/>
    <cellStyle name="Normal 5 2 16 3 5" xfId="56119"/>
    <cellStyle name="Normal 5 2 16 4" xfId="56120"/>
    <cellStyle name="Normal 5 2 16 4 2" xfId="56121"/>
    <cellStyle name="Normal 5 2 16 4 3" xfId="56122"/>
    <cellStyle name="Normal 5 2 16 4 4" xfId="56123"/>
    <cellStyle name="Normal 5 2 16 4 5" xfId="56124"/>
    <cellStyle name="Normal 5 2 16 5" xfId="56125"/>
    <cellStyle name="Normal 5 2 16 5 2" xfId="56126"/>
    <cellStyle name="Normal 5 2 16 5 3" xfId="56127"/>
    <cellStyle name="Normal 5 2 16 5 4" xfId="56128"/>
    <cellStyle name="Normal 5 2 16 5 5" xfId="56129"/>
    <cellStyle name="Normal 5 2 16 6" xfId="56130"/>
    <cellStyle name="Normal 5 2 16 6 2" xfId="56131"/>
    <cellStyle name="Normal 5 2 16 6 3" xfId="56132"/>
    <cellStyle name="Normal 5 2 16 6 4" xfId="56133"/>
    <cellStyle name="Normal 5 2 16 6 5" xfId="56134"/>
    <cellStyle name="Normal 5 2 16 7" xfId="56135"/>
    <cellStyle name="Normal 5 2 16 7 2" xfId="56136"/>
    <cellStyle name="Normal 5 2 16 7 3" xfId="56137"/>
    <cellStyle name="Normal 5 2 16 7 4" xfId="56138"/>
    <cellStyle name="Normal 5 2 16 7 5" xfId="56139"/>
    <cellStyle name="Normal 5 2 16 8" xfId="56140"/>
    <cellStyle name="Normal 5 2 16 8 2" xfId="56141"/>
    <cellStyle name="Normal 5 2 16 8 3" xfId="56142"/>
    <cellStyle name="Normal 5 2 16 8 4" xfId="56143"/>
    <cellStyle name="Normal 5 2 16 8 5" xfId="56144"/>
    <cellStyle name="Normal 5 2 16 9" xfId="56145"/>
    <cellStyle name="Normal 5 2 17" xfId="56146"/>
    <cellStyle name="Normal 5 2 17 2" xfId="56147"/>
    <cellStyle name="Normal 5 2 17 3" xfId="56148"/>
    <cellStyle name="Normal 5 2 17 4" xfId="56149"/>
    <cellStyle name="Normal 5 2 17 5" xfId="56150"/>
    <cellStyle name="Normal 5 2 18" xfId="56151"/>
    <cellStyle name="Normal 5 2 18 2" xfId="56152"/>
    <cellStyle name="Normal 5 2 18 3" xfId="56153"/>
    <cellStyle name="Normal 5 2 18 4" xfId="56154"/>
    <cellStyle name="Normal 5 2 18 5" xfId="56155"/>
    <cellStyle name="Normal 5 2 19" xfId="56156"/>
    <cellStyle name="Normal 5 2 19 2" xfId="56157"/>
    <cellStyle name="Normal 5 2 19 3" xfId="56158"/>
    <cellStyle name="Normal 5 2 19 4" xfId="56159"/>
    <cellStyle name="Normal 5 2 19 5" xfId="56160"/>
    <cellStyle name="Normal 5 2 2" xfId="56161"/>
    <cellStyle name="Normal 5 2 2 10" xfId="56162"/>
    <cellStyle name="Normal 5 2 2 11" xfId="56163"/>
    <cellStyle name="Normal 5 2 2 12" xfId="56164"/>
    <cellStyle name="Normal 5 2 2 13" xfId="56165"/>
    <cellStyle name="Normal 5 2 2 14" xfId="56166"/>
    <cellStyle name="Normal 5 2 2 2" xfId="56167"/>
    <cellStyle name="Normal 5 2 2 2 2" xfId="56168"/>
    <cellStyle name="Normal 5 2 2 2 3" xfId="56169"/>
    <cellStyle name="Normal 5 2 2 2 4" xfId="56170"/>
    <cellStyle name="Normal 5 2 2 2 5" xfId="56171"/>
    <cellStyle name="Normal 5 2 2 3" xfId="56172"/>
    <cellStyle name="Normal 5 2 2 3 2" xfId="56173"/>
    <cellStyle name="Normal 5 2 2 3 3" xfId="56174"/>
    <cellStyle name="Normal 5 2 2 3 4" xfId="56175"/>
    <cellStyle name="Normal 5 2 2 3 5" xfId="56176"/>
    <cellStyle name="Normal 5 2 2 4" xfId="56177"/>
    <cellStyle name="Normal 5 2 2 4 2" xfId="56178"/>
    <cellStyle name="Normal 5 2 2 4 3" xfId="56179"/>
    <cellStyle name="Normal 5 2 2 4 4" xfId="56180"/>
    <cellStyle name="Normal 5 2 2 4 5" xfId="56181"/>
    <cellStyle name="Normal 5 2 2 5" xfId="56182"/>
    <cellStyle name="Normal 5 2 2 5 2" xfId="56183"/>
    <cellStyle name="Normal 5 2 2 5 3" xfId="56184"/>
    <cellStyle name="Normal 5 2 2 5 4" xfId="56185"/>
    <cellStyle name="Normal 5 2 2 5 5" xfId="56186"/>
    <cellStyle name="Normal 5 2 2 6" xfId="56187"/>
    <cellStyle name="Normal 5 2 2 6 2" xfId="56188"/>
    <cellStyle name="Normal 5 2 2 6 3" xfId="56189"/>
    <cellStyle name="Normal 5 2 2 6 4" xfId="56190"/>
    <cellStyle name="Normal 5 2 2 6 5" xfId="56191"/>
    <cellStyle name="Normal 5 2 2 7" xfId="56192"/>
    <cellStyle name="Normal 5 2 2 7 2" xfId="56193"/>
    <cellStyle name="Normal 5 2 2 7 3" xfId="56194"/>
    <cellStyle name="Normal 5 2 2 7 4" xfId="56195"/>
    <cellStyle name="Normal 5 2 2 7 5" xfId="56196"/>
    <cellStyle name="Normal 5 2 2 8" xfId="56197"/>
    <cellStyle name="Normal 5 2 2 8 2" xfId="56198"/>
    <cellStyle name="Normal 5 2 2 8 3" xfId="56199"/>
    <cellStyle name="Normal 5 2 2 8 4" xfId="56200"/>
    <cellStyle name="Normal 5 2 2 8 5" xfId="56201"/>
    <cellStyle name="Normal 5 2 2 9" xfId="56202"/>
    <cellStyle name="Normal 5 2 20" xfId="56203"/>
    <cellStyle name="Normal 5 2 20 2" xfId="56204"/>
    <cellStyle name="Normal 5 2 20 3" xfId="56205"/>
    <cellStyle name="Normal 5 2 20 4" xfId="56206"/>
    <cellStyle name="Normal 5 2 20 5" xfId="56207"/>
    <cellStyle name="Normal 5 2 21" xfId="56208"/>
    <cellStyle name="Normal 5 2 21 2" xfId="56209"/>
    <cellStyle name="Normal 5 2 21 3" xfId="56210"/>
    <cellStyle name="Normal 5 2 21 4" xfId="56211"/>
    <cellStyle name="Normal 5 2 21 5" xfId="56212"/>
    <cellStyle name="Normal 5 2 22" xfId="56213"/>
    <cellStyle name="Normal 5 2 22 2" xfId="56214"/>
    <cellStyle name="Normal 5 2 22 3" xfId="56215"/>
    <cellStyle name="Normal 5 2 22 4" xfId="56216"/>
    <cellStyle name="Normal 5 2 22 5" xfId="56217"/>
    <cellStyle name="Normal 5 2 23" xfId="56218"/>
    <cellStyle name="Normal 5 2 23 2" xfId="56219"/>
    <cellStyle name="Normal 5 2 23 3" xfId="56220"/>
    <cellStyle name="Normal 5 2 23 4" xfId="56221"/>
    <cellStyle name="Normal 5 2 23 5" xfId="56222"/>
    <cellStyle name="Normal 5 2 24" xfId="56223"/>
    <cellStyle name="Normal 5 2 25" xfId="56224"/>
    <cellStyle name="Normal 5 2 26" xfId="56225"/>
    <cellStyle name="Normal 5 2 27" xfId="56226"/>
    <cellStyle name="Normal 5 2 28" xfId="56227"/>
    <cellStyle name="Normal 5 2 29" xfId="56228"/>
    <cellStyle name="Normal 5 2 3" xfId="56229"/>
    <cellStyle name="Normal 5 2 3 10" xfId="56230"/>
    <cellStyle name="Normal 5 2 3 11" xfId="56231"/>
    <cellStyle name="Normal 5 2 3 12" xfId="56232"/>
    <cellStyle name="Normal 5 2 3 13" xfId="56233"/>
    <cellStyle name="Normal 5 2 3 14" xfId="56234"/>
    <cellStyle name="Normal 5 2 3 2" xfId="56235"/>
    <cellStyle name="Normal 5 2 3 2 2" xfId="56236"/>
    <cellStyle name="Normal 5 2 3 2 3" xfId="56237"/>
    <cellStyle name="Normal 5 2 3 2 4" xfId="56238"/>
    <cellStyle name="Normal 5 2 3 2 5" xfId="56239"/>
    <cellStyle name="Normal 5 2 3 3" xfId="56240"/>
    <cellStyle name="Normal 5 2 3 3 2" xfId="56241"/>
    <cellStyle name="Normal 5 2 3 3 3" xfId="56242"/>
    <cellStyle name="Normal 5 2 3 3 4" xfId="56243"/>
    <cellStyle name="Normal 5 2 3 3 5" xfId="56244"/>
    <cellStyle name="Normal 5 2 3 4" xfId="56245"/>
    <cellStyle name="Normal 5 2 3 4 2" xfId="56246"/>
    <cellStyle name="Normal 5 2 3 4 3" xfId="56247"/>
    <cellStyle name="Normal 5 2 3 4 4" xfId="56248"/>
    <cellStyle name="Normal 5 2 3 4 5" xfId="56249"/>
    <cellStyle name="Normal 5 2 3 5" xfId="56250"/>
    <cellStyle name="Normal 5 2 3 5 2" xfId="56251"/>
    <cellStyle name="Normal 5 2 3 5 3" xfId="56252"/>
    <cellStyle name="Normal 5 2 3 5 4" xfId="56253"/>
    <cellStyle name="Normal 5 2 3 5 5" xfId="56254"/>
    <cellStyle name="Normal 5 2 3 6" xfId="56255"/>
    <cellStyle name="Normal 5 2 3 6 2" xfId="56256"/>
    <cellStyle name="Normal 5 2 3 6 3" xfId="56257"/>
    <cellStyle name="Normal 5 2 3 6 4" xfId="56258"/>
    <cellStyle name="Normal 5 2 3 6 5" xfId="56259"/>
    <cellStyle name="Normal 5 2 3 7" xfId="56260"/>
    <cellStyle name="Normal 5 2 3 7 2" xfId="56261"/>
    <cellStyle name="Normal 5 2 3 7 3" xfId="56262"/>
    <cellStyle name="Normal 5 2 3 7 4" xfId="56263"/>
    <cellStyle name="Normal 5 2 3 7 5" xfId="56264"/>
    <cellStyle name="Normal 5 2 3 8" xfId="56265"/>
    <cellStyle name="Normal 5 2 3 8 2" xfId="56266"/>
    <cellStyle name="Normal 5 2 3 8 3" xfId="56267"/>
    <cellStyle name="Normal 5 2 3 8 4" xfId="56268"/>
    <cellStyle name="Normal 5 2 3 8 5" xfId="56269"/>
    <cellStyle name="Normal 5 2 3 9" xfId="56270"/>
    <cellStyle name="Normal 5 2 30" xfId="55851"/>
    <cellStyle name="Normal 5 2 4" xfId="56271"/>
    <cellStyle name="Normal 5 2 4 10" xfId="56272"/>
    <cellStyle name="Normal 5 2 4 11" xfId="56273"/>
    <cellStyle name="Normal 5 2 4 12" xfId="56274"/>
    <cellStyle name="Normal 5 2 4 13" xfId="56275"/>
    <cellStyle name="Normal 5 2 4 14" xfId="56276"/>
    <cellStyle name="Normal 5 2 4 2" xfId="56277"/>
    <cellStyle name="Normal 5 2 4 2 2" xfId="56278"/>
    <cellStyle name="Normal 5 2 4 2 3" xfId="56279"/>
    <cellStyle name="Normal 5 2 4 2 4" xfId="56280"/>
    <cellStyle name="Normal 5 2 4 2 5" xfId="56281"/>
    <cellStyle name="Normal 5 2 4 3" xfId="56282"/>
    <cellStyle name="Normal 5 2 4 3 2" xfId="56283"/>
    <cellStyle name="Normal 5 2 4 3 3" xfId="56284"/>
    <cellStyle name="Normal 5 2 4 3 4" xfId="56285"/>
    <cellStyle name="Normal 5 2 4 3 5" xfId="56286"/>
    <cellStyle name="Normal 5 2 4 4" xfId="56287"/>
    <cellStyle name="Normal 5 2 4 4 2" xfId="56288"/>
    <cellStyle name="Normal 5 2 4 4 3" xfId="56289"/>
    <cellStyle name="Normal 5 2 4 4 4" xfId="56290"/>
    <cellStyle name="Normal 5 2 4 4 5" xfId="56291"/>
    <cellStyle name="Normal 5 2 4 5" xfId="56292"/>
    <cellStyle name="Normal 5 2 4 5 2" xfId="56293"/>
    <cellStyle name="Normal 5 2 4 5 3" xfId="56294"/>
    <cellStyle name="Normal 5 2 4 5 4" xfId="56295"/>
    <cellStyle name="Normal 5 2 4 5 5" xfId="56296"/>
    <cellStyle name="Normal 5 2 4 6" xfId="56297"/>
    <cellStyle name="Normal 5 2 4 6 2" xfId="56298"/>
    <cellStyle name="Normal 5 2 4 6 3" xfId="56299"/>
    <cellStyle name="Normal 5 2 4 6 4" xfId="56300"/>
    <cellStyle name="Normal 5 2 4 6 5" xfId="56301"/>
    <cellStyle name="Normal 5 2 4 7" xfId="56302"/>
    <cellStyle name="Normal 5 2 4 7 2" xfId="56303"/>
    <cellStyle name="Normal 5 2 4 7 3" xfId="56304"/>
    <cellStyle name="Normal 5 2 4 7 4" xfId="56305"/>
    <cellStyle name="Normal 5 2 4 7 5" xfId="56306"/>
    <cellStyle name="Normal 5 2 4 8" xfId="56307"/>
    <cellStyle name="Normal 5 2 4 8 2" xfId="56308"/>
    <cellStyle name="Normal 5 2 4 8 3" xfId="56309"/>
    <cellStyle name="Normal 5 2 4 8 4" xfId="56310"/>
    <cellStyle name="Normal 5 2 4 8 5" xfId="56311"/>
    <cellStyle name="Normal 5 2 4 9" xfId="56312"/>
    <cellStyle name="Normal 5 2 5" xfId="56313"/>
    <cellStyle name="Normal 5 2 5 10" xfId="56314"/>
    <cellStyle name="Normal 5 2 5 11" xfId="56315"/>
    <cellStyle name="Normal 5 2 5 12" xfId="56316"/>
    <cellStyle name="Normal 5 2 5 13" xfId="56317"/>
    <cellStyle name="Normal 5 2 5 14" xfId="56318"/>
    <cellStyle name="Normal 5 2 5 2" xfId="56319"/>
    <cellStyle name="Normal 5 2 5 2 2" xfId="56320"/>
    <cellStyle name="Normal 5 2 5 2 3" xfId="56321"/>
    <cellStyle name="Normal 5 2 5 2 4" xfId="56322"/>
    <cellStyle name="Normal 5 2 5 2 5" xfId="56323"/>
    <cellStyle name="Normal 5 2 5 3" xfId="56324"/>
    <cellStyle name="Normal 5 2 5 3 2" xfId="56325"/>
    <cellStyle name="Normal 5 2 5 3 3" xfId="56326"/>
    <cellStyle name="Normal 5 2 5 3 4" xfId="56327"/>
    <cellStyle name="Normal 5 2 5 3 5" xfId="56328"/>
    <cellStyle name="Normal 5 2 5 4" xfId="56329"/>
    <cellStyle name="Normal 5 2 5 4 2" xfId="56330"/>
    <cellStyle name="Normal 5 2 5 4 3" xfId="56331"/>
    <cellStyle name="Normal 5 2 5 4 4" xfId="56332"/>
    <cellStyle name="Normal 5 2 5 4 5" xfId="56333"/>
    <cellStyle name="Normal 5 2 5 5" xfId="56334"/>
    <cellStyle name="Normal 5 2 5 5 2" xfId="56335"/>
    <cellStyle name="Normal 5 2 5 5 3" xfId="56336"/>
    <cellStyle name="Normal 5 2 5 5 4" xfId="56337"/>
    <cellStyle name="Normal 5 2 5 5 5" xfId="56338"/>
    <cellStyle name="Normal 5 2 5 6" xfId="56339"/>
    <cellStyle name="Normal 5 2 5 6 2" xfId="56340"/>
    <cellStyle name="Normal 5 2 5 6 3" xfId="56341"/>
    <cellStyle name="Normal 5 2 5 6 4" xfId="56342"/>
    <cellStyle name="Normal 5 2 5 6 5" xfId="56343"/>
    <cellStyle name="Normal 5 2 5 7" xfId="56344"/>
    <cellStyle name="Normal 5 2 5 7 2" xfId="56345"/>
    <cellStyle name="Normal 5 2 5 7 3" xfId="56346"/>
    <cellStyle name="Normal 5 2 5 7 4" xfId="56347"/>
    <cellStyle name="Normal 5 2 5 7 5" xfId="56348"/>
    <cellStyle name="Normal 5 2 5 8" xfId="56349"/>
    <cellStyle name="Normal 5 2 5 8 2" xfId="56350"/>
    <cellStyle name="Normal 5 2 5 8 3" xfId="56351"/>
    <cellStyle name="Normal 5 2 5 8 4" xfId="56352"/>
    <cellStyle name="Normal 5 2 5 8 5" xfId="56353"/>
    <cellStyle name="Normal 5 2 5 9" xfId="56354"/>
    <cellStyle name="Normal 5 2 6" xfId="56355"/>
    <cellStyle name="Normal 5 2 6 10" xfId="56356"/>
    <cellStyle name="Normal 5 2 6 11" xfId="56357"/>
    <cellStyle name="Normal 5 2 6 12" xfId="56358"/>
    <cellStyle name="Normal 5 2 6 13" xfId="56359"/>
    <cellStyle name="Normal 5 2 6 14" xfId="56360"/>
    <cellStyle name="Normal 5 2 6 2" xfId="56361"/>
    <cellStyle name="Normal 5 2 6 2 2" xfId="56362"/>
    <cellStyle name="Normal 5 2 6 2 3" xfId="56363"/>
    <cellStyle name="Normal 5 2 6 2 4" xfId="56364"/>
    <cellStyle name="Normal 5 2 6 2 5" xfId="56365"/>
    <cellStyle name="Normal 5 2 6 3" xfId="56366"/>
    <cellStyle name="Normal 5 2 6 3 2" xfId="56367"/>
    <cellStyle name="Normal 5 2 6 3 3" xfId="56368"/>
    <cellStyle name="Normal 5 2 6 3 4" xfId="56369"/>
    <cellStyle name="Normal 5 2 6 3 5" xfId="56370"/>
    <cellStyle name="Normal 5 2 6 4" xfId="56371"/>
    <cellStyle name="Normal 5 2 6 4 2" xfId="56372"/>
    <cellStyle name="Normal 5 2 6 4 3" xfId="56373"/>
    <cellStyle name="Normal 5 2 6 4 4" xfId="56374"/>
    <cellStyle name="Normal 5 2 6 4 5" xfId="56375"/>
    <cellStyle name="Normal 5 2 6 5" xfId="56376"/>
    <cellStyle name="Normal 5 2 6 5 2" xfId="56377"/>
    <cellStyle name="Normal 5 2 6 5 3" xfId="56378"/>
    <cellStyle name="Normal 5 2 6 5 4" xfId="56379"/>
    <cellStyle name="Normal 5 2 6 5 5" xfId="56380"/>
    <cellStyle name="Normal 5 2 6 6" xfId="56381"/>
    <cellStyle name="Normal 5 2 6 6 2" xfId="56382"/>
    <cellStyle name="Normal 5 2 6 6 3" xfId="56383"/>
    <cellStyle name="Normal 5 2 6 6 4" xfId="56384"/>
    <cellStyle name="Normal 5 2 6 6 5" xfId="56385"/>
    <cellStyle name="Normal 5 2 6 7" xfId="56386"/>
    <cellStyle name="Normal 5 2 6 7 2" xfId="56387"/>
    <cellStyle name="Normal 5 2 6 7 3" xfId="56388"/>
    <cellStyle name="Normal 5 2 6 7 4" xfId="56389"/>
    <cellStyle name="Normal 5 2 6 7 5" xfId="56390"/>
    <cellStyle name="Normal 5 2 6 8" xfId="56391"/>
    <cellStyle name="Normal 5 2 6 8 2" xfId="56392"/>
    <cellStyle name="Normal 5 2 6 8 3" xfId="56393"/>
    <cellStyle name="Normal 5 2 6 8 4" xfId="56394"/>
    <cellStyle name="Normal 5 2 6 8 5" xfId="56395"/>
    <cellStyle name="Normal 5 2 6 9" xfId="56396"/>
    <cellStyle name="Normal 5 2 7" xfId="56397"/>
    <cellStyle name="Normal 5 2 7 10" xfId="56398"/>
    <cellStyle name="Normal 5 2 7 11" xfId="56399"/>
    <cellStyle name="Normal 5 2 7 12" xfId="56400"/>
    <cellStyle name="Normal 5 2 7 13" xfId="56401"/>
    <cellStyle name="Normal 5 2 7 14" xfId="56402"/>
    <cellStyle name="Normal 5 2 7 2" xfId="56403"/>
    <cellStyle name="Normal 5 2 7 2 2" xfId="56404"/>
    <cellStyle name="Normal 5 2 7 2 3" xfId="56405"/>
    <cellStyle name="Normal 5 2 7 2 4" xfId="56406"/>
    <cellStyle name="Normal 5 2 7 2 5" xfId="56407"/>
    <cellStyle name="Normal 5 2 7 3" xfId="56408"/>
    <cellStyle name="Normal 5 2 7 3 2" xfId="56409"/>
    <cellStyle name="Normal 5 2 7 3 3" xfId="56410"/>
    <cellStyle name="Normal 5 2 7 3 4" xfId="56411"/>
    <cellStyle name="Normal 5 2 7 3 5" xfId="56412"/>
    <cellStyle name="Normal 5 2 7 4" xfId="56413"/>
    <cellStyle name="Normal 5 2 7 4 2" xfId="56414"/>
    <cellStyle name="Normal 5 2 7 4 3" xfId="56415"/>
    <cellStyle name="Normal 5 2 7 4 4" xfId="56416"/>
    <cellStyle name="Normal 5 2 7 4 5" xfId="56417"/>
    <cellStyle name="Normal 5 2 7 5" xfId="56418"/>
    <cellStyle name="Normal 5 2 7 5 2" xfId="56419"/>
    <cellStyle name="Normal 5 2 7 5 3" xfId="56420"/>
    <cellStyle name="Normal 5 2 7 5 4" xfId="56421"/>
    <cellStyle name="Normal 5 2 7 5 5" xfId="56422"/>
    <cellStyle name="Normal 5 2 7 6" xfId="56423"/>
    <cellStyle name="Normal 5 2 7 6 2" xfId="56424"/>
    <cellStyle name="Normal 5 2 7 6 3" xfId="56425"/>
    <cellStyle name="Normal 5 2 7 6 4" xfId="56426"/>
    <cellStyle name="Normal 5 2 7 6 5" xfId="56427"/>
    <cellStyle name="Normal 5 2 7 7" xfId="56428"/>
    <cellStyle name="Normal 5 2 7 7 2" xfId="56429"/>
    <cellStyle name="Normal 5 2 7 7 3" xfId="56430"/>
    <cellStyle name="Normal 5 2 7 7 4" xfId="56431"/>
    <cellStyle name="Normal 5 2 7 7 5" xfId="56432"/>
    <cellStyle name="Normal 5 2 7 8" xfId="56433"/>
    <cellStyle name="Normal 5 2 7 8 2" xfId="56434"/>
    <cellStyle name="Normal 5 2 7 8 3" xfId="56435"/>
    <cellStyle name="Normal 5 2 7 8 4" xfId="56436"/>
    <cellStyle name="Normal 5 2 7 8 5" xfId="56437"/>
    <cellStyle name="Normal 5 2 7 9" xfId="56438"/>
    <cellStyle name="Normal 5 2 8" xfId="56439"/>
    <cellStyle name="Normal 5 2 8 10" xfId="56440"/>
    <cellStyle name="Normal 5 2 8 11" xfId="56441"/>
    <cellStyle name="Normal 5 2 8 12" xfId="56442"/>
    <cellStyle name="Normal 5 2 8 13" xfId="56443"/>
    <cellStyle name="Normal 5 2 8 14" xfId="56444"/>
    <cellStyle name="Normal 5 2 8 2" xfId="56445"/>
    <cellStyle name="Normal 5 2 8 2 2" xfId="56446"/>
    <cellStyle name="Normal 5 2 8 2 3" xfId="56447"/>
    <cellStyle name="Normal 5 2 8 2 4" xfId="56448"/>
    <cellStyle name="Normal 5 2 8 2 5" xfId="56449"/>
    <cellStyle name="Normal 5 2 8 3" xfId="56450"/>
    <cellStyle name="Normal 5 2 8 3 2" xfId="56451"/>
    <cellStyle name="Normal 5 2 8 3 3" xfId="56452"/>
    <cellStyle name="Normal 5 2 8 3 4" xfId="56453"/>
    <cellStyle name="Normal 5 2 8 3 5" xfId="56454"/>
    <cellStyle name="Normal 5 2 8 4" xfId="56455"/>
    <cellStyle name="Normal 5 2 8 4 2" xfId="56456"/>
    <cellStyle name="Normal 5 2 8 4 3" xfId="56457"/>
    <cellStyle name="Normal 5 2 8 4 4" xfId="56458"/>
    <cellStyle name="Normal 5 2 8 4 5" xfId="56459"/>
    <cellStyle name="Normal 5 2 8 5" xfId="56460"/>
    <cellStyle name="Normal 5 2 8 5 2" xfId="56461"/>
    <cellStyle name="Normal 5 2 8 5 3" xfId="56462"/>
    <cellStyle name="Normal 5 2 8 5 4" xfId="56463"/>
    <cellStyle name="Normal 5 2 8 5 5" xfId="56464"/>
    <cellStyle name="Normal 5 2 8 6" xfId="56465"/>
    <cellStyle name="Normal 5 2 8 6 2" xfId="56466"/>
    <cellStyle name="Normal 5 2 8 6 3" xfId="56467"/>
    <cellStyle name="Normal 5 2 8 6 4" xfId="56468"/>
    <cellStyle name="Normal 5 2 8 6 5" xfId="56469"/>
    <cellStyle name="Normal 5 2 8 7" xfId="56470"/>
    <cellStyle name="Normal 5 2 8 7 2" xfId="56471"/>
    <cellStyle name="Normal 5 2 8 7 3" xfId="56472"/>
    <cellStyle name="Normal 5 2 8 7 4" xfId="56473"/>
    <cellStyle name="Normal 5 2 8 7 5" xfId="56474"/>
    <cellStyle name="Normal 5 2 8 8" xfId="56475"/>
    <cellStyle name="Normal 5 2 8 8 2" xfId="56476"/>
    <cellStyle name="Normal 5 2 8 8 3" xfId="56477"/>
    <cellStyle name="Normal 5 2 8 8 4" xfId="56478"/>
    <cellStyle name="Normal 5 2 8 8 5" xfId="56479"/>
    <cellStyle name="Normal 5 2 8 9" xfId="56480"/>
    <cellStyle name="Normal 5 2 9" xfId="56481"/>
    <cellStyle name="Normal 5 2 9 10" xfId="56482"/>
    <cellStyle name="Normal 5 2 9 11" xfId="56483"/>
    <cellStyle name="Normal 5 2 9 12" xfId="56484"/>
    <cellStyle name="Normal 5 2 9 13" xfId="56485"/>
    <cellStyle name="Normal 5 2 9 14" xfId="56486"/>
    <cellStyle name="Normal 5 2 9 2" xfId="56487"/>
    <cellStyle name="Normal 5 2 9 2 2" xfId="56488"/>
    <cellStyle name="Normal 5 2 9 2 3" xfId="56489"/>
    <cellStyle name="Normal 5 2 9 2 4" xfId="56490"/>
    <cellStyle name="Normal 5 2 9 2 5" xfId="56491"/>
    <cellStyle name="Normal 5 2 9 3" xfId="56492"/>
    <cellStyle name="Normal 5 2 9 3 2" xfId="56493"/>
    <cellStyle name="Normal 5 2 9 3 3" xfId="56494"/>
    <cellStyle name="Normal 5 2 9 3 4" xfId="56495"/>
    <cellStyle name="Normal 5 2 9 3 5" xfId="56496"/>
    <cellStyle name="Normal 5 2 9 4" xfId="56497"/>
    <cellStyle name="Normal 5 2 9 4 2" xfId="56498"/>
    <cellStyle name="Normal 5 2 9 4 3" xfId="56499"/>
    <cellStyle name="Normal 5 2 9 4 4" xfId="56500"/>
    <cellStyle name="Normal 5 2 9 4 5" xfId="56501"/>
    <cellStyle name="Normal 5 2 9 5" xfId="56502"/>
    <cellStyle name="Normal 5 2 9 5 2" xfId="56503"/>
    <cellStyle name="Normal 5 2 9 5 3" xfId="56504"/>
    <cellStyle name="Normal 5 2 9 5 4" xfId="56505"/>
    <cellStyle name="Normal 5 2 9 5 5" xfId="56506"/>
    <cellStyle name="Normal 5 2 9 6" xfId="56507"/>
    <cellStyle name="Normal 5 2 9 6 2" xfId="56508"/>
    <cellStyle name="Normal 5 2 9 6 3" xfId="56509"/>
    <cellStyle name="Normal 5 2 9 6 4" xfId="56510"/>
    <cellStyle name="Normal 5 2 9 6 5" xfId="56511"/>
    <cellStyle name="Normal 5 2 9 7" xfId="56512"/>
    <cellStyle name="Normal 5 2 9 7 2" xfId="56513"/>
    <cellStyle name="Normal 5 2 9 7 3" xfId="56514"/>
    <cellStyle name="Normal 5 2 9 7 4" xfId="56515"/>
    <cellStyle name="Normal 5 2 9 7 5" xfId="56516"/>
    <cellStyle name="Normal 5 2 9 8" xfId="56517"/>
    <cellStyle name="Normal 5 2 9 8 2" xfId="56518"/>
    <cellStyle name="Normal 5 2 9 8 3" xfId="56519"/>
    <cellStyle name="Normal 5 2 9 8 4" xfId="56520"/>
    <cellStyle name="Normal 5 2 9 8 5" xfId="56521"/>
    <cellStyle name="Normal 5 2 9 9" xfId="56522"/>
    <cellStyle name="Normal 5 20" xfId="56523"/>
    <cellStyle name="Normal 5 20 10" xfId="56524"/>
    <cellStyle name="Normal 5 20 11" xfId="56525"/>
    <cellStyle name="Normal 5 20 12" xfId="56526"/>
    <cellStyle name="Normal 5 20 13" xfId="56527"/>
    <cellStyle name="Normal 5 20 14" xfId="56528"/>
    <cellStyle name="Normal 5 20 2" xfId="56529"/>
    <cellStyle name="Normal 5 20 2 2" xfId="56530"/>
    <cellStyle name="Normal 5 20 2 3" xfId="56531"/>
    <cellStyle name="Normal 5 20 2 4" xfId="56532"/>
    <cellStyle name="Normal 5 20 2 5" xfId="56533"/>
    <cellStyle name="Normal 5 20 3" xfId="56534"/>
    <cellStyle name="Normal 5 20 3 2" xfId="56535"/>
    <cellStyle name="Normal 5 20 3 3" xfId="56536"/>
    <cellStyle name="Normal 5 20 3 4" xfId="56537"/>
    <cellStyle name="Normal 5 20 3 5" xfId="56538"/>
    <cellStyle name="Normal 5 20 4" xfId="56539"/>
    <cellStyle name="Normal 5 20 4 2" xfId="56540"/>
    <cellStyle name="Normal 5 20 4 3" xfId="56541"/>
    <cellStyle name="Normal 5 20 4 4" xfId="56542"/>
    <cellStyle name="Normal 5 20 4 5" xfId="56543"/>
    <cellStyle name="Normal 5 20 5" xfId="56544"/>
    <cellStyle name="Normal 5 20 5 2" xfId="56545"/>
    <cellStyle name="Normal 5 20 5 3" xfId="56546"/>
    <cellStyle name="Normal 5 20 5 4" xfId="56547"/>
    <cellStyle name="Normal 5 20 5 5" xfId="56548"/>
    <cellStyle name="Normal 5 20 6" xfId="56549"/>
    <cellStyle name="Normal 5 20 6 2" xfId="56550"/>
    <cellStyle name="Normal 5 20 6 3" xfId="56551"/>
    <cellStyle name="Normal 5 20 6 4" xfId="56552"/>
    <cellStyle name="Normal 5 20 6 5" xfId="56553"/>
    <cellStyle name="Normal 5 20 7" xfId="56554"/>
    <cellStyle name="Normal 5 20 7 2" xfId="56555"/>
    <cellStyle name="Normal 5 20 7 3" xfId="56556"/>
    <cellStyle name="Normal 5 20 7 4" xfId="56557"/>
    <cellStyle name="Normal 5 20 7 5" xfId="56558"/>
    <cellStyle name="Normal 5 20 8" xfId="56559"/>
    <cellStyle name="Normal 5 20 8 2" xfId="56560"/>
    <cellStyle name="Normal 5 20 8 3" xfId="56561"/>
    <cellStyle name="Normal 5 20 8 4" xfId="56562"/>
    <cellStyle name="Normal 5 20 8 5" xfId="56563"/>
    <cellStyle name="Normal 5 20 9" xfId="56564"/>
    <cellStyle name="Normal 5 21" xfId="56565"/>
    <cellStyle name="Normal 5 21 10" xfId="56566"/>
    <cellStyle name="Normal 5 21 11" xfId="56567"/>
    <cellStyle name="Normal 5 21 12" xfId="56568"/>
    <cellStyle name="Normal 5 21 13" xfId="56569"/>
    <cellStyle name="Normal 5 21 14" xfId="56570"/>
    <cellStyle name="Normal 5 21 2" xfId="56571"/>
    <cellStyle name="Normal 5 21 2 2" xfId="56572"/>
    <cellStyle name="Normal 5 21 2 3" xfId="56573"/>
    <cellStyle name="Normal 5 21 2 4" xfId="56574"/>
    <cellStyle name="Normal 5 21 2 5" xfId="56575"/>
    <cellStyle name="Normal 5 21 3" xfId="56576"/>
    <cellStyle name="Normal 5 21 3 2" xfId="56577"/>
    <cellStyle name="Normal 5 21 3 3" xfId="56578"/>
    <cellStyle name="Normal 5 21 3 4" xfId="56579"/>
    <cellStyle name="Normal 5 21 3 5" xfId="56580"/>
    <cellStyle name="Normal 5 21 4" xfId="56581"/>
    <cellStyle name="Normal 5 21 4 2" xfId="56582"/>
    <cellStyle name="Normal 5 21 4 3" xfId="56583"/>
    <cellStyle name="Normal 5 21 4 4" xfId="56584"/>
    <cellStyle name="Normal 5 21 4 5" xfId="56585"/>
    <cellStyle name="Normal 5 21 5" xfId="56586"/>
    <cellStyle name="Normal 5 21 5 2" xfId="56587"/>
    <cellStyle name="Normal 5 21 5 3" xfId="56588"/>
    <cellStyle name="Normal 5 21 5 4" xfId="56589"/>
    <cellStyle name="Normal 5 21 5 5" xfId="56590"/>
    <cellStyle name="Normal 5 21 6" xfId="56591"/>
    <cellStyle name="Normal 5 21 6 2" xfId="56592"/>
    <cellStyle name="Normal 5 21 6 3" xfId="56593"/>
    <cellStyle name="Normal 5 21 6 4" xfId="56594"/>
    <cellStyle name="Normal 5 21 6 5" xfId="56595"/>
    <cellStyle name="Normal 5 21 7" xfId="56596"/>
    <cellStyle name="Normal 5 21 7 2" xfId="56597"/>
    <cellStyle name="Normal 5 21 7 3" xfId="56598"/>
    <cellStyle name="Normal 5 21 7 4" xfId="56599"/>
    <cellStyle name="Normal 5 21 7 5" xfId="56600"/>
    <cellStyle name="Normal 5 21 8" xfId="56601"/>
    <cellStyle name="Normal 5 21 8 2" xfId="56602"/>
    <cellStyle name="Normal 5 21 8 3" xfId="56603"/>
    <cellStyle name="Normal 5 21 8 4" xfId="56604"/>
    <cellStyle name="Normal 5 21 8 5" xfId="56605"/>
    <cellStyle name="Normal 5 21 9" xfId="56606"/>
    <cellStyle name="Normal 5 22" xfId="56607"/>
    <cellStyle name="Normal 5 22 10" xfId="56608"/>
    <cellStyle name="Normal 5 22 11" xfId="56609"/>
    <cellStyle name="Normal 5 22 12" xfId="56610"/>
    <cellStyle name="Normal 5 22 13" xfId="56611"/>
    <cellStyle name="Normal 5 22 14" xfId="56612"/>
    <cellStyle name="Normal 5 22 2" xfId="56613"/>
    <cellStyle name="Normal 5 22 2 2" xfId="56614"/>
    <cellStyle name="Normal 5 22 2 3" xfId="56615"/>
    <cellStyle name="Normal 5 22 2 4" xfId="56616"/>
    <cellStyle name="Normal 5 22 2 5" xfId="56617"/>
    <cellStyle name="Normal 5 22 3" xfId="56618"/>
    <cellStyle name="Normal 5 22 3 2" xfId="56619"/>
    <cellStyle name="Normal 5 22 3 3" xfId="56620"/>
    <cellStyle name="Normal 5 22 3 4" xfId="56621"/>
    <cellStyle name="Normal 5 22 3 5" xfId="56622"/>
    <cellStyle name="Normal 5 22 4" xfId="56623"/>
    <cellStyle name="Normal 5 22 4 2" xfId="56624"/>
    <cellStyle name="Normal 5 22 4 3" xfId="56625"/>
    <cellStyle name="Normal 5 22 4 4" xfId="56626"/>
    <cellStyle name="Normal 5 22 4 5" xfId="56627"/>
    <cellStyle name="Normal 5 22 5" xfId="56628"/>
    <cellStyle name="Normal 5 22 5 2" xfId="56629"/>
    <cellStyle name="Normal 5 22 5 3" xfId="56630"/>
    <cellStyle name="Normal 5 22 5 4" xfId="56631"/>
    <cellStyle name="Normal 5 22 5 5" xfId="56632"/>
    <cellStyle name="Normal 5 22 6" xfId="56633"/>
    <cellStyle name="Normal 5 22 6 2" xfId="56634"/>
    <cellStyle name="Normal 5 22 6 3" xfId="56635"/>
    <cellStyle name="Normal 5 22 6 4" xfId="56636"/>
    <cellStyle name="Normal 5 22 6 5" xfId="56637"/>
    <cellStyle name="Normal 5 22 7" xfId="56638"/>
    <cellStyle name="Normal 5 22 7 2" xfId="56639"/>
    <cellStyle name="Normal 5 22 7 3" xfId="56640"/>
    <cellStyle name="Normal 5 22 7 4" xfId="56641"/>
    <cellStyle name="Normal 5 22 7 5" xfId="56642"/>
    <cellStyle name="Normal 5 22 8" xfId="56643"/>
    <cellStyle name="Normal 5 22 8 2" xfId="56644"/>
    <cellStyle name="Normal 5 22 8 3" xfId="56645"/>
    <cellStyle name="Normal 5 22 8 4" xfId="56646"/>
    <cellStyle name="Normal 5 22 8 5" xfId="56647"/>
    <cellStyle name="Normal 5 22 9" xfId="56648"/>
    <cellStyle name="Normal 5 23" xfId="56649"/>
    <cellStyle name="Normal 5 23 10" xfId="56650"/>
    <cellStyle name="Normal 5 23 11" xfId="56651"/>
    <cellStyle name="Normal 5 23 12" xfId="56652"/>
    <cellStyle name="Normal 5 23 13" xfId="56653"/>
    <cellStyle name="Normal 5 23 2" xfId="56654"/>
    <cellStyle name="Normal 5 23 2 2" xfId="56655"/>
    <cellStyle name="Normal 5 23 2 3" xfId="56656"/>
    <cellStyle name="Normal 5 23 2 4" xfId="56657"/>
    <cellStyle name="Normal 5 23 2 5" xfId="56658"/>
    <cellStyle name="Normal 5 23 3" xfId="56659"/>
    <cellStyle name="Normal 5 23 3 2" xfId="56660"/>
    <cellStyle name="Normal 5 23 3 3" xfId="56661"/>
    <cellStyle name="Normal 5 23 3 4" xfId="56662"/>
    <cellStyle name="Normal 5 23 3 5" xfId="56663"/>
    <cellStyle name="Normal 5 23 4" xfId="56664"/>
    <cellStyle name="Normal 5 23 4 2" xfId="56665"/>
    <cellStyle name="Normal 5 23 4 3" xfId="56666"/>
    <cellStyle name="Normal 5 23 4 4" xfId="56667"/>
    <cellStyle name="Normal 5 23 4 5" xfId="56668"/>
    <cellStyle name="Normal 5 23 5" xfId="56669"/>
    <cellStyle name="Normal 5 23 5 2" xfId="56670"/>
    <cellStyle name="Normal 5 23 5 3" xfId="56671"/>
    <cellStyle name="Normal 5 23 5 4" xfId="56672"/>
    <cellStyle name="Normal 5 23 5 5" xfId="56673"/>
    <cellStyle name="Normal 5 23 6" xfId="56674"/>
    <cellStyle name="Normal 5 23 6 2" xfId="56675"/>
    <cellStyle name="Normal 5 23 6 3" xfId="56676"/>
    <cellStyle name="Normal 5 23 6 4" xfId="56677"/>
    <cellStyle name="Normal 5 23 6 5" xfId="56678"/>
    <cellStyle name="Normal 5 23 7" xfId="56679"/>
    <cellStyle name="Normal 5 23 7 2" xfId="56680"/>
    <cellStyle name="Normal 5 23 7 3" xfId="56681"/>
    <cellStyle name="Normal 5 23 7 4" xfId="56682"/>
    <cellStyle name="Normal 5 23 7 5" xfId="56683"/>
    <cellStyle name="Normal 5 23 8" xfId="56684"/>
    <cellStyle name="Normal 5 23 8 2" xfId="56685"/>
    <cellStyle name="Normal 5 23 8 3" xfId="56686"/>
    <cellStyle name="Normal 5 23 8 4" xfId="56687"/>
    <cellStyle name="Normal 5 23 8 5" xfId="56688"/>
    <cellStyle name="Normal 5 23 9" xfId="56689"/>
    <cellStyle name="Normal 5 24" xfId="56690"/>
    <cellStyle name="Normal 5 24 10" xfId="56691"/>
    <cellStyle name="Normal 5 24 11" xfId="56692"/>
    <cellStyle name="Normal 5 24 12" xfId="56693"/>
    <cellStyle name="Normal 5 24 13" xfId="56694"/>
    <cellStyle name="Normal 5 24 2" xfId="56695"/>
    <cellStyle name="Normal 5 24 2 2" xfId="56696"/>
    <cellStyle name="Normal 5 24 2 3" xfId="56697"/>
    <cellStyle name="Normal 5 24 2 4" xfId="56698"/>
    <cellStyle name="Normal 5 24 2 5" xfId="56699"/>
    <cellStyle name="Normal 5 24 3" xfId="56700"/>
    <cellStyle name="Normal 5 24 3 2" xfId="56701"/>
    <cellStyle name="Normal 5 24 3 3" xfId="56702"/>
    <cellStyle name="Normal 5 24 3 4" xfId="56703"/>
    <cellStyle name="Normal 5 24 3 5" xfId="56704"/>
    <cellStyle name="Normal 5 24 4" xfId="56705"/>
    <cellStyle name="Normal 5 24 4 2" xfId="56706"/>
    <cellStyle name="Normal 5 24 4 3" xfId="56707"/>
    <cellStyle name="Normal 5 24 4 4" xfId="56708"/>
    <cellStyle name="Normal 5 24 4 5" xfId="56709"/>
    <cellStyle name="Normal 5 24 5" xfId="56710"/>
    <cellStyle name="Normal 5 24 5 2" xfId="56711"/>
    <cellStyle name="Normal 5 24 5 3" xfId="56712"/>
    <cellStyle name="Normal 5 24 5 4" xfId="56713"/>
    <cellStyle name="Normal 5 24 5 5" xfId="56714"/>
    <cellStyle name="Normal 5 24 6" xfId="56715"/>
    <cellStyle name="Normal 5 24 6 2" xfId="56716"/>
    <cellStyle name="Normal 5 24 6 3" xfId="56717"/>
    <cellStyle name="Normal 5 24 6 4" xfId="56718"/>
    <cellStyle name="Normal 5 24 6 5" xfId="56719"/>
    <cellStyle name="Normal 5 24 7" xfId="56720"/>
    <cellStyle name="Normal 5 24 7 2" xfId="56721"/>
    <cellStyle name="Normal 5 24 7 3" xfId="56722"/>
    <cellStyle name="Normal 5 24 7 4" xfId="56723"/>
    <cellStyle name="Normal 5 24 7 5" xfId="56724"/>
    <cellStyle name="Normal 5 24 8" xfId="56725"/>
    <cellStyle name="Normal 5 24 8 2" xfId="56726"/>
    <cellStyle name="Normal 5 24 8 3" xfId="56727"/>
    <cellStyle name="Normal 5 24 8 4" xfId="56728"/>
    <cellStyle name="Normal 5 24 8 5" xfId="56729"/>
    <cellStyle name="Normal 5 24 9" xfId="56730"/>
    <cellStyle name="Normal 5 25" xfId="56731"/>
    <cellStyle name="Normal 5 25 10" xfId="56732"/>
    <cellStyle name="Normal 5 25 11" xfId="56733"/>
    <cellStyle name="Normal 5 25 12" xfId="56734"/>
    <cellStyle name="Normal 5 25 13" xfId="56735"/>
    <cellStyle name="Normal 5 25 2" xfId="56736"/>
    <cellStyle name="Normal 5 25 2 2" xfId="56737"/>
    <cellStyle name="Normal 5 25 2 3" xfId="56738"/>
    <cellStyle name="Normal 5 25 2 4" xfId="56739"/>
    <cellStyle name="Normal 5 25 2 5" xfId="56740"/>
    <cellStyle name="Normal 5 25 3" xfId="56741"/>
    <cellStyle name="Normal 5 25 3 2" xfId="56742"/>
    <cellStyle name="Normal 5 25 3 3" xfId="56743"/>
    <cellStyle name="Normal 5 25 3 4" xfId="56744"/>
    <cellStyle name="Normal 5 25 3 5" xfId="56745"/>
    <cellStyle name="Normal 5 25 4" xfId="56746"/>
    <cellStyle name="Normal 5 25 4 2" xfId="56747"/>
    <cellStyle name="Normal 5 25 4 3" xfId="56748"/>
    <cellStyle name="Normal 5 25 4 4" xfId="56749"/>
    <cellStyle name="Normal 5 25 4 5" xfId="56750"/>
    <cellStyle name="Normal 5 25 5" xfId="56751"/>
    <cellStyle name="Normal 5 25 5 2" xfId="56752"/>
    <cellStyle name="Normal 5 25 5 3" xfId="56753"/>
    <cellStyle name="Normal 5 25 5 4" xfId="56754"/>
    <cellStyle name="Normal 5 25 5 5" xfId="56755"/>
    <cellStyle name="Normal 5 25 6" xfId="56756"/>
    <cellStyle name="Normal 5 25 6 2" xfId="56757"/>
    <cellStyle name="Normal 5 25 6 3" xfId="56758"/>
    <cellStyle name="Normal 5 25 6 4" xfId="56759"/>
    <cellStyle name="Normal 5 25 6 5" xfId="56760"/>
    <cellStyle name="Normal 5 25 7" xfId="56761"/>
    <cellStyle name="Normal 5 25 7 2" xfId="56762"/>
    <cellStyle name="Normal 5 25 7 3" xfId="56763"/>
    <cellStyle name="Normal 5 25 7 4" xfId="56764"/>
    <cellStyle name="Normal 5 25 7 5" xfId="56765"/>
    <cellStyle name="Normal 5 25 8" xfId="56766"/>
    <cellStyle name="Normal 5 25 8 2" xfId="56767"/>
    <cellStyle name="Normal 5 25 8 3" xfId="56768"/>
    <cellStyle name="Normal 5 25 8 4" xfId="56769"/>
    <cellStyle name="Normal 5 25 8 5" xfId="56770"/>
    <cellStyle name="Normal 5 25 9" xfId="56771"/>
    <cellStyle name="Normal 5 26" xfId="56772"/>
    <cellStyle name="Normal 5 26 10" xfId="56773"/>
    <cellStyle name="Normal 5 26 11" xfId="56774"/>
    <cellStyle name="Normal 5 26 12" xfId="56775"/>
    <cellStyle name="Normal 5 26 13" xfId="56776"/>
    <cellStyle name="Normal 5 26 2" xfId="56777"/>
    <cellStyle name="Normal 5 26 2 2" xfId="56778"/>
    <cellStyle name="Normal 5 26 2 3" xfId="56779"/>
    <cellStyle name="Normal 5 26 2 4" xfId="56780"/>
    <cellStyle name="Normal 5 26 2 5" xfId="56781"/>
    <cellStyle name="Normal 5 26 3" xfId="56782"/>
    <cellStyle name="Normal 5 26 3 2" xfId="56783"/>
    <cellStyle name="Normal 5 26 3 3" xfId="56784"/>
    <cellStyle name="Normal 5 26 3 4" xfId="56785"/>
    <cellStyle name="Normal 5 26 3 5" xfId="56786"/>
    <cellStyle name="Normal 5 26 4" xfId="56787"/>
    <cellStyle name="Normal 5 26 4 2" xfId="56788"/>
    <cellStyle name="Normal 5 26 4 3" xfId="56789"/>
    <cellStyle name="Normal 5 26 4 4" xfId="56790"/>
    <cellStyle name="Normal 5 26 4 5" xfId="56791"/>
    <cellStyle name="Normal 5 26 5" xfId="56792"/>
    <cellStyle name="Normal 5 26 5 2" xfId="56793"/>
    <cellStyle name="Normal 5 26 5 3" xfId="56794"/>
    <cellStyle name="Normal 5 26 5 4" xfId="56795"/>
    <cellStyle name="Normal 5 26 5 5" xfId="56796"/>
    <cellStyle name="Normal 5 26 6" xfId="56797"/>
    <cellStyle name="Normal 5 26 6 2" xfId="56798"/>
    <cellStyle name="Normal 5 26 6 3" xfId="56799"/>
    <cellStyle name="Normal 5 26 6 4" xfId="56800"/>
    <cellStyle name="Normal 5 26 6 5" xfId="56801"/>
    <cellStyle name="Normal 5 26 7" xfId="56802"/>
    <cellStyle name="Normal 5 26 7 2" xfId="56803"/>
    <cellStyle name="Normal 5 26 7 3" xfId="56804"/>
    <cellStyle name="Normal 5 26 7 4" xfId="56805"/>
    <cellStyle name="Normal 5 26 7 5" xfId="56806"/>
    <cellStyle name="Normal 5 26 8" xfId="56807"/>
    <cellStyle name="Normal 5 26 8 2" xfId="56808"/>
    <cellStyle name="Normal 5 26 8 3" xfId="56809"/>
    <cellStyle name="Normal 5 26 8 4" xfId="56810"/>
    <cellStyle name="Normal 5 26 8 5" xfId="56811"/>
    <cellStyle name="Normal 5 26 9" xfId="56812"/>
    <cellStyle name="Normal 5 27" xfId="56813"/>
    <cellStyle name="Normal 5 27 10" xfId="56814"/>
    <cellStyle name="Normal 5 27 11" xfId="56815"/>
    <cellStyle name="Normal 5 27 12" xfId="56816"/>
    <cellStyle name="Normal 5 27 13" xfId="56817"/>
    <cellStyle name="Normal 5 27 2" xfId="56818"/>
    <cellStyle name="Normal 5 27 2 2" xfId="56819"/>
    <cellStyle name="Normal 5 27 2 3" xfId="56820"/>
    <cellStyle name="Normal 5 27 2 4" xfId="56821"/>
    <cellStyle name="Normal 5 27 2 5" xfId="56822"/>
    <cellStyle name="Normal 5 27 3" xfId="56823"/>
    <cellStyle name="Normal 5 27 3 2" xfId="56824"/>
    <cellStyle name="Normal 5 27 3 3" xfId="56825"/>
    <cellStyle name="Normal 5 27 3 4" xfId="56826"/>
    <cellStyle name="Normal 5 27 3 5" xfId="56827"/>
    <cellStyle name="Normal 5 27 4" xfId="56828"/>
    <cellStyle name="Normal 5 27 4 2" xfId="56829"/>
    <cellStyle name="Normal 5 27 4 3" xfId="56830"/>
    <cellStyle name="Normal 5 27 4 4" xfId="56831"/>
    <cellStyle name="Normal 5 27 4 5" xfId="56832"/>
    <cellStyle name="Normal 5 27 5" xfId="56833"/>
    <cellStyle name="Normal 5 27 5 2" xfId="56834"/>
    <cellStyle name="Normal 5 27 5 3" xfId="56835"/>
    <cellStyle name="Normal 5 27 5 4" xfId="56836"/>
    <cellStyle name="Normal 5 27 5 5" xfId="56837"/>
    <cellStyle name="Normal 5 27 6" xfId="56838"/>
    <cellStyle name="Normal 5 27 6 2" xfId="56839"/>
    <cellStyle name="Normal 5 27 6 3" xfId="56840"/>
    <cellStyle name="Normal 5 27 6 4" xfId="56841"/>
    <cellStyle name="Normal 5 27 6 5" xfId="56842"/>
    <cellStyle name="Normal 5 27 7" xfId="56843"/>
    <cellStyle name="Normal 5 27 7 2" xfId="56844"/>
    <cellStyle name="Normal 5 27 7 3" xfId="56845"/>
    <cellStyle name="Normal 5 27 7 4" xfId="56846"/>
    <cellStyle name="Normal 5 27 7 5" xfId="56847"/>
    <cellStyle name="Normal 5 27 8" xfId="56848"/>
    <cellStyle name="Normal 5 27 8 2" xfId="56849"/>
    <cellStyle name="Normal 5 27 8 3" xfId="56850"/>
    <cellStyle name="Normal 5 27 8 4" xfId="56851"/>
    <cellStyle name="Normal 5 27 8 5" xfId="56852"/>
    <cellStyle name="Normal 5 27 9" xfId="56853"/>
    <cellStyle name="Normal 5 28" xfId="56854"/>
    <cellStyle name="Normal 5 28 10" xfId="56855"/>
    <cellStyle name="Normal 5 28 11" xfId="56856"/>
    <cellStyle name="Normal 5 28 12" xfId="56857"/>
    <cellStyle name="Normal 5 28 13" xfId="56858"/>
    <cellStyle name="Normal 5 28 2" xfId="56859"/>
    <cellStyle name="Normal 5 28 2 2" xfId="56860"/>
    <cellStyle name="Normal 5 28 2 3" xfId="56861"/>
    <cellStyle name="Normal 5 28 2 4" xfId="56862"/>
    <cellStyle name="Normal 5 28 2 5" xfId="56863"/>
    <cellStyle name="Normal 5 28 3" xfId="56864"/>
    <cellStyle name="Normal 5 28 3 2" xfId="56865"/>
    <cellStyle name="Normal 5 28 3 3" xfId="56866"/>
    <cellStyle name="Normal 5 28 3 4" xfId="56867"/>
    <cellStyle name="Normal 5 28 3 5" xfId="56868"/>
    <cellStyle name="Normal 5 28 4" xfId="56869"/>
    <cellStyle name="Normal 5 28 4 2" xfId="56870"/>
    <cellStyle name="Normal 5 28 4 3" xfId="56871"/>
    <cellStyle name="Normal 5 28 4 4" xfId="56872"/>
    <cellStyle name="Normal 5 28 4 5" xfId="56873"/>
    <cellStyle name="Normal 5 28 5" xfId="56874"/>
    <cellStyle name="Normal 5 28 5 2" xfId="56875"/>
    <cellStyle name="Normal 5 28 5 3" xfId="56876"/>
    <cellStyle name="Normal 5 28 5 4" xfId="56877"/>
    <cellStyle name="Normal 5 28 5 5" xfId="56878"/>
    <cellStyle name="Normal 5 28 6" xfId="56879"/>
    <cellStyle name="Normal 5 28 6 2" xfId="56880"/>
    <cellStyle name="Normal 5 28 6 3" xfId="56881"/>
    <cellStyle name="Normal 5 28 6 4" xfId="56882"/>
    <cellStyle name="Normal 5 28 6 5" xfId="56883"/>
    <cellStyle name="Normal 5 28 7" xfId="56884"/>
    <cellStyle name="Normal 5 28 7 2" xfId="56885"/>
    <cellStyle name="Normal 5 28 7 3" xfId="56886"/>
    <cellStyle name="Normal 5 28 7 4" xfId="56887"/>
    <cellStyle name="Normal 5 28 7 5" xfId="56888"/>
    <cellStyle name="Normal 5 28 8" xfId="56889"/>
    <cellStyle name="Normal 5 28 8 2" xfId="56890"/>
    <cellStyle name="Normal 5 28 8 3" xfId="56891"/>
    <cellStyle name="Normal 5 28 8 4" xfId="56892"/>
    <cellStyle name="Normal 5 28 8 5" xfId="56893"/>
    <cellStyle name="Normal 5 28 9" xfId="56894"/>
    <cellStyle name="Normal 5 29" xfId="56895"/>
    <cellStyle name="Normal 5 29 10" xfId="56896"/>
    <cellStyle name="Normal 5 29 11" xfId="56897"/>
    <cellStyle name="Normal 5 29 12" xfId="56898"/>
    <cellStyle name="Normal 5 29 13" xfId="56899"/>
    <cellStyle name="Normal 5 29 2" xfId="56900"/>
    <cellStyle name="Normal 5 29 2 2" xfId="56901"/>
    <cellStyle name="Normal 5 29 2 3" xfId="56902"/>
    <cellStyle name="Normal 5 29 2 4" xfId="56903"/>
    <cellStyle name="Normal 5 29 2 5" xfId="56904"/>
    <cellStyle name="Normal 5 29 3" xfId="56905"/>
    <cellStyle name="Normal 5 29 3 2" xfId="56906"/>
    <cellStyle name="Normal 5 29 3 3" xfId="56907"/>
    <cellStyle name="Normal 5 29 3 4" xfId="56908"/>
    <cellStyle name="Normal 5 29 3 5" xfId="56909"/>
    <cellStyle name="Normal 5 29 4" xfId="56910"/>
    <cellStyle name="Normal 5 29 4 2" xfId="56911"/>
    <cellStyle name="Normal 5 29 4 3" xfId="56912"/>
    <cellStyle name="Normal 5 29 4 4" xfId="56913"/>
    <cellStyle name="Normal 5 29 4 5" xfId="56914"/>
    <cellStyle name="Normal 5 29 5" xfId="56915"/>
    <cellStyle name="Normal 5 29 5 2" xfId="56916"/>
    <cellStyle name="Normal 5 29 5 3" xfId="56917"/>
    <cellStyle name="Normal 5 29 5 4" xfId="56918"/>
    <cellStyle name="Normal 5 29 5 5" xfId="56919"/>
    <cellStyle name="Normal 5 29 6" xfId="56920"/>
    <cellStyle name="Normal 5 29 6 2" xfId="56921"/>
    <cellStyle name="Normal 5 29 6 3" xfId="56922"/>
    <cellStyle name="Normal 5 29 6 4" xfId="56923"/>
    <cellStyle name="Normal 5 29 6 5" xfId="56924"/>
    <cellStyle name="Normal 5 29 7" xfId="56925"/>
    <cellStyle name="Normal 5 29 7 2" xfId="56926"/>
    <cellStyle name="Normal 5 29 7 3" xfId="56927"/>
    <cellStyle name="Normal 5 29 7 4" xfId="56928"/>
    <cellStyle name="Normal 5 29 7 5" xfId="56929"/>
    <cellStyle name="Normal 5 29 8" xfId="56930"/>
    <cellStyle name="Normal 5 29 8 2" xfId="56931"/>
    <cellStyle name="Normal 5 29 8 3" xfId="56932"/>
    <cellStyle name="Normal 5 29 8 4" xfId="56933"/>
    <cellStyle name="Normal 5 29 8 5" xfId="56934"/>
    <cellStyle name="Normal 5 29 9" xfId="56935"/>
    <cellStyle name="Normal 5 3" xfId="345"/>
    <cellStyle name="Normal 5 3 10" xfId="56937"/>
    <cellStyle name="Normal 5 3 10 10" xfId="56938"/>
    <cellStyle name="Normal 5 3 10 11" xfId="56939"/>
    <cellStyle name="Normal 5 3 10 12" xfId="56940"/>
    <cellStyle name="Normal 5 3 10 13" xfId="56941"/>
    <cellStyle name="Normal 5 3 10 14" xfId="56942"/>
    <cellStyle name="Normal 5 3 10 2" xfId="56943"/>
    <cellStyle name="Normal 5 3 10 2 2" xfId="56944"/>
    <cellStyle name="Normal 5 3 10 2 3" xfId="56945"/>
    <cellStyle name="Normal 5 3 10 2 4" xfId="56946"/>
    <cellStyle name="Normal 5 3 10 2 5" xfId="56947"/>
    <cellStyle name="Normal 5 3 10 3" xfId="56948"/>
    <cellStyle name="Normal 5 3 10 3 2" xfId="56949"/>
    <cellStyle name="Normal 5 3 10 3 3" xfId="56950"/>
    <cellStyle name="Normal 5 3 10 3 4" xfId="56951"/>
    <cellStyle name="Normal 5 3 10 3 5" xfId="56952"/>
    <cellStyle name="Normal 5 3 10 4" xfId="56953"/>
    <cellStyle name="Normal 5 3 10 4 2" xfId="56954"/>
    <cellStyle name="Normal 5 3 10 4 3" xfId="56955"/>
    <cellStyle name="Normal 5 3 10 4 4" xfId="56956"/>
    <cellStyle name="Normal 5 3 10 4 5" xfId="56957"/>
    <cellStyle name="Normal 5 3 10 5" xfId="56958"/>
    <cellStyle name="Normal 5 3 10 5 2" xfId="56959"/>
    <cellStyle name="Normal 5 3 10 5 3" xfId="56960"/>
    <cellStyle name="Normal 5 3 10 5 4" xfId="56961"/>
    <cellStyle name="Normal 5 3 10 5 5" xfId="56962"/>
    <cellStyle name="Normal 5 3 10 6" xfId="56963"/>
    <cellStyle name="Normal 5 3 10 6 2" xfId="56964"/>
    <cellStyle name="Normal 5 3 10 6 3" xfId="56965"/>
    <cellStyle name="Normal 5 3 10 6 4" xfId="56966"/>
    <cellStyle name="Normal 5 3 10 6 5" xfId="56967"/>
    <cellStyle name="Normal 5 3 10 7" xfId="56968"/>
    <cellStyle name="Normal 5 3 10 7 2" xfId="56969"/>
    <cellStyle name="Normal 5 3 10 7 3" xfId="56970"/>
    <cellStyle name="Normal 5 3 10 7 4" xfId="56971"/>
    <cellStyle name="Normal 5 3 10 7 5" xfId="56972"/>
    <cellStyle name="Normal 5 3 10 8" xfId="56973"/>
    <cellStyle name="Normal 5 3 10 8 2" xfId="56974"/>
    <cellStyle name="Normal 5 3 10 8 3" xfId="56975"/>
    <cellStyle name="Normal 5 3 10 8 4" xfId="56976"/>
    <cellStyle name="Normal 5 3 10 8 5" xfId="56977"/>
    <cellStyle name="Normal 5 3 10 9" xfId="56978"/>
    <cellStyle name="Normal 5 3 11" xfId="56979"/>
    <cellStyle name="Normal 5 3 11 10" xfId="56980"/>
    <cellStyle name="Normal 5 3 11 11" xfId="56981"/>
    <cellStyle name="Normal 5 3 11 12" xfId="56982"/>
    <cellStyle name="Normal 5 3 11 13" xfId="56983"/>
    <cellStyle name="Normal 5 3 11 14" xfId="56984"/>
    <cellStyle name="Normal 5 3 11 2" xfId="56985"/>
    <cellStyle name="Normal 5 3 11 2 2" xfId="56986"/>
    <cellStyle name="Normal 5 3 11 2 3" xfId="56987"/>
    <cellStyle name="Normal 5 3 11 2 4" xfId="56988"/>
    <cellStyle name="Normal 5 3 11 2 5" xfId="56989"/>
    <cellStyle name="Normal 5 3 11 3" xfId="56990"/>
    <cellStyle name="Normal 5 3 11 3 2" xfId="56991"/>
    <cellStyle name="Normal 5 3 11 3 3" xfId="56992"/>
    <cellStyle name="Normal 5 3 11 3 4" xfId="56993"/>
    <cellStyle name="Normal 5 3 11 3 5" xfId="56994"/>
    <cellStyle name="Normal 5 3 11 4" xfId="56995"/>
    <cellStyle name="Normal 5 3 11 4 2" xfId="56996"/>
    <cellStyle name="Normal 5 3 11 4 3" xfId="56997"/>
    <cellStyle name="Normal 5 3 11 4 4" xfId="56998"/>
    <cellStyle name="Normal 5 3 11 4 5" xfId="56999"/>
    <cellStyle name="Normal 5 3 11 5" xfId="57000"/>
    <cellStyle name="Normal 5 3 11 5 2" xfId="57001"/>
    <cellStyle name="Normal 5 3 11 5 3" xfId="57002"/>
    <cellStyle name="Normal 5 3 11 5 4" xfId="57003"/>
    <cellStyle name="Normal 5 3 11 5 5" xfId="57004"/>
    <cellStyle name="Normal 5 3 11 6" xfId="57005"/>
    <cellStyle name="Normal 5 3 11 6 2" xfId="57006"/>
    <cellStyle name="Normal 5 3 11 6 3" xfId="57007"/>
    <cellStyle name="Normal 5 3 11 6 4" xfId="57008"/>
    <cellStyle name="Normal 5 3 11 6 5" xfId="57009"/>
    <cellStyle name="Normal 5 3 11 7" xfId="57010"/>
    <cellStyle name="Normal 5 3 11 7 2" xfId="57011"/>
    <cellStyle name="Normal 5 3 11 7 3" xfId="57012"/>
    <cellStyle name="Normal 5 3 11 7 4" xfId="57013"/>
    <cellStyle name="Normal 5 3 11 7 5" xfId="57014"/>
    <cellStyle name="Normal 5 3 11 8" xfId="57015"/>
    <cellStyle name="Normal 5 3 11 8 2" xfId="57016"/>
    <cellStyle name="Normal 5 3 11 8 3" xfId="57017"/>
    <cellStyle name="Normal 5 3 11 8 4" xfId="57018"/>
    <cellStyle name="Normal 5 3 11 8 5" xfId="57019"/>
    <cellStyle name="Normal 5 3 11 9" xfId="57020"/>
    <cellStyle name="Normal 5 3 12" xfId="57021"/>
    <cellStyle name="Normal 5 3 12 10" xfId="57022"/>
    <cellStyle name="Normal 5 3 12 11" xfId="57023"/>
    <cellStyle name="Normal 5 3 12 12" xfId="57024"/>
    <cellStyle name="Normal 5 3 12 13" xfId="57025"/>
    <cellStyle name="Normal 5 3 12 14" xfId="57026"/>
    <cellStyle name="Normal 5 3 12 2" xfId="57027"/>
    <cellStyle name="Normal 5 3 12 2 2" xfId="57028"/>
    <cellStyle name="Normal 5 3 12 2 3" xfId="57029"/>
    <cellStyle name="Normal 5 3 12 2 4" xfId="57030"/>
    <cellStyle name="Normal 5 3 12 2 5" xfId="57031"/>
    <cellStyle name="Normal 5 3 12 3" xfId="57032"/>
    <cellStyle name="Normal 5 3 12 3 2" xfId="57033"/>
    <cellStyle name="Normal 5 3 12 3 3" xfId="57034"/>
    <cellStyle name="Normal 5 3 12 3 4" xfId="57035"/>
    <cellStyle name="Normal 5 3 12 3 5" xfId="57036"/>
    <cellStyle name="Normal 5 3 12 4" xfId="57037"/>
    <cellStyle name="Normal 5 3 12 4 2" xfId="57038"/>
    <cellStyle name="Normal 5 3 12 4 3" xfId="57039"/>
    <cellStyle name="Normal 5 3 12 4 4" xfId="57040"/>
    <cellStyle name="Normal 5 3 12 4 5" xfId="57041"/>
    <cellStyle name="Normal 5 3 12 5" xfId="57042"/>
    <cellStyle name="Normal 5 3 12 5 2" xfId="57043"/>
    <cellStyle name="Normal 5 3 12 5 3" xfId="57044"/>
    <cellStyle name="Normal 5 3 12 5 4" xfId="57045"/>
    <cellStyle name="Normal 5 3 12 5 5" xfId="57046"/>
    <cellStyle name="Normal 5 3 12 6" xfId="57047"/>
    <cellStyle name="Normal 5 3 12 6 2" xfId="57048"/>
    <cellStyle name="Normal 5 3 12 6 3" xfId="57049"/>
    <cellStyle name="Normal 5 3 12 6 4" xfId="57050"/>
    <cellStyle name="Normal 5 3 12 6 5" xfId="57051"/>
    <cellStyle name="Normal 5 3 12 7" xfId="57052"/>
    <cellStyle name="Normal 5 3 12 7 2" xfId="57053"/>
    <cellStyle name="Normal 5 3 12 7 3" xfId="57054"/>
    <cellStyle name="Normal 5 3 12 7 4" xfId="57055"/>
    <cellStyle name="Normal 5 3 12 7 5" xfId="57056"/>
    <cellStyle name="Normal 5 3 12 8" xfId="57057"/>
    <cellStyle name="Normal 5 3 12 8 2" xfId="57058"/>
    <cellStyle name="Normal 5 3 12 8 3" xfId="57059"/>
    <cellStyle name="Normal 5 3 12 8 4" xfId="57060"/>
    <cellStyle name="Normal 5 3 12 8 5" xfId="57061"/>
    <cellStyle name="Normal 5 3 12 9" xfId="57062"/>
    <cellStyle name="Normal 5 3 13" xfId="57063"/>
    <cellStyle name="Normal 5 3 13 10" xfId="57064"/>
    <cellStyle name="Normal 5 3 13 11" xfId="57065"/>
    <cellStyle name="Normal 5 3 13 12" xfId="57066"/>
    <cellStyle name="Normal 5 3 13 13" xfId="57067"/>
    <cellStyle name="Normal 5 3 13 14" xfId="57068"/>
    <cellStyle name="Normal 5 3 13 2" xfId="57069"/>
    <cellStyle name="Normal 5 3 13 2 2" xfId="57070"/>
    <cellStyle name="Normal 5 3 13 2 3" xfId="57071"/>
    <cellStyle name="Normal 5 3 13 2 4" xfId="57072"/>
    <cellStyle name="Normal 5 3 13 2 5" xfId="57073"/>
    <cellStyle name="Normal 5 3 13 3" xfId="57074"/>
    <cellStyle name="Normal 5 3 13 3 2" xfId="57075"/>
    <cellStyle name="Normal 5 3 13 3 3" xfId="57076"/>
    <cellStyle name="Normal 5 3 13 3 4" xfId="57077"/>
    <cellStyle name="Normal 5 3 13 3 5" xfId="57078"/>
    <cellStyle name="Normal 5 3 13 4" xfId="57079"/>
    <cellStyle name="Normal 5 3 13 4 2" xfId="57080"/>
    <cellStyle name="Normal 5 3 13 4 3" xfId="57081"/>
    <cellStyle name="Normal 5 3 13 4 4" xfId="57082"/>
    <cellStyle name="Normal 5 3 13 4 5" xfId="57083"/>
    <cellStyle name="Normal 5 3 13 5" xfId="57084"/>
    <cellStyle name="Normal 5 3 13 5 2" xfId="57085"/>
    <cellStyle name="Normal 5 3 13 5 3" xfId="57086"/>
    <cellStyle name="Normal 5 3 13 5 4" xfId="57087"/>
    <cellStyle name="Normal 5 3 13 5 5" xfId="57088"/>
    <cellStyle name="Normal 5 3 13 6" xfId="57089"/>
    <cellStyle name="Normal 5 3 13 6 2" xfId="57090"/>
    <cellStyle name="Normal 5 3 13 6 3" xfId="57091"/>
    <cellStyle name="Normal 5 3 13 6 4" xfId="57092"/>
    <cellStyle name="Normal 5 3 13 6 5" xfId="57093"/>
    <cellStyle name="Normal 5 3 13 7" xfId="57094"/>
    <cellStyle name="Normal 5 3 13 7 2" xfId="57095"/>
    <cellStyle name="Normal 5 3 13 7 3" xfId="57096"/>
    <cellStyle name="Normal 5 3 13 7 4" xfId="57097"/>
    <cellStyle name="Normal 5 3 13 7 5" xfId="57098"/>
    <cellStyle name="Normal 5 3 13 8" xfId="57099"/>
    <cellStyle name="Normal 5 3 13 8 2" xfId="57100"/>
    <cellStyle name="Normal 5 3 13 8 3" xfId="57101"/>
    <cellStyle name="Normal 5 3 13 8 4" xfId="57102"/>
    <cellStyle name="Normal 5 3 13 8 5" xfId="57103"/>
    <cellStyle name="Normal 5 3 13 9" xfId="57104"/>
    <cellStyle name="Normal 5 3 14" xfId="57105"/>
    <cellStyle name="Normal 5 3 14 10" xfId="57106"/>
    <cellStyle name="Normal 5 3 14 11" xfId="57107"/>
    <cellStyle name="Normal 5 3 14 12" xfId="57108"/>
    <cellStyle name="Normal 5 3 14 13" xfId="57109"/>
    <cellStyle name="Normal 5 3 14 14" xfId="57110"/>
    <cellStyle name="Normal 5 3 14 2" xfId="57111"/>
    <cellStyle name="Normal 5 3 14 2 2" xfId="57112"/>
    <cellStyle name="Normal 5 3 14 2 3" xfId="57113"/>
    <cellStyle name="Normal 5 3 14 2 4" xfId="57114"/>
    <cellStyle name="Normal 5 3 14 2 5" xfId="57115"/>
    <cellStyle name="Normal 5 3 14 3" xfId="57116"/>
    <cellStyle name="Normal 5 3 14 3 2" xfId="57117"/>
    <cellStyle name="Normal 5 3 14 3 3" xfId="57118"/>
    <cellStyle name="Normal 5 3 14 3 4" xfId="57119"/>
    <cellStyle name="Normal 5 3 14 3 5" xfId="57120"/>
    <cellStyle name="Normal 5 3 14 4" xfId="57121"/>
    <cellStyle name="Normal 5 3 14 4 2" xfId="57122"/>
    <cellStyle name="Normal 5 3 14 4 3" xfId="57123"/>
    <cellStyle name="Normal 5 3 14 4 4" xfId="57124"/>
    <cellStyle name="Normal 5 3 14 4 5" xfId="57125"/>
    <cellStyle name="Normal 5 3 14 5" xfId="57126"/>
    <cellStyle name="Normal 5 3 14 5 2" xfId="57127"/>
    <cellStyle name="Normal 5 3 14 5 3" xfId="57128"/>
    <cellStyle name="Normal 5 3 14 5 4" xfId="57129"/>
    <cellStyle name="Normal 5 3 14 5 5" xfId="57130"/>
    <cellStyle name="Normal 5 3 14 6" xfId="57131"/>
    <cellStyle name="Normal 5 3 14 6 2" xfId="57132"/>
    <cellStyle name="Normal 5 3 14 6 3" xfId="57133"/>
    <cellStyle name="Normal 5 3 14 6 4" xfId="57134"/>
    <cellStyle name="Normal 5 3 14 6 5" xfId="57135"/>
    <cellStyle name="Normal 5 3 14 7" xfId="57136"/>
    <cellStyle name="Normal 5 3 14 7 2" xfId="57137"/>
    <cellStyle name="Normal 5 3 14 7 3" xfId="57138"/>
    <cellStyle name="Normal 5 3 14 7 4" xfId="57139"/>
    <cellStyle name="Normal 5 3 14 7 5" xfId="57140"/>
    <cellStyle name="Normal 5 3 14 8" xfId="57141"/>
    <cellStyle name="Normal 5 3 14 8 2" xfId="57142"/>
    <cellStyle name="Normal 5 3 14 8 3" xfId="57143"/>
    <cellStyle name="Normal 5 3 14 8 4" xfId="57144"/>
    <cellStyle name="Normal 5 3 14 8 5" xfId="57145"/>
    <cellStyle name="Normal 5 3 14 9" xfId="57146"/>
    <cellStyle name="Normal 5 3 15" xfId="57147"/>
    <cellStyle name="Normal 5 3 15 10" xfId="57148"/>
    <cellStyle name="Normal 5 3 15 11" xfId="57149"/>
    <cellStyle name="Normal 5 3 15 12" xfId="57150"/>
    <cellStyle name="Normal 5 3 15 13" xfId="57151"/>
    <cellStyle name="Normal 5 3 15 14" xfId="57152"/>
    <cellStyle name="Normal 5 3 15 2" xfId="57153"/>
    <cellStyle name="Normal 5 3 15 2 2" xfId="57154"/>
    <cellStyle name="Normal 5 3 15 2 3" xfId="57155"/>
    <cellStyle name="Normal 5 3 15 2 4" xfId="57156"/>
    <cellStyle name="Normal 5 3 15 2 5" xfId="57157"/>
    <cellStyle name="Normal 5 3 15 3" xfId="57158"/>
    <cellStyle name="Normal 5 3 15 3 2" xfId="57159"/>
    <cellStyle name="Normal 5 3 15 3 3" xfId="57160"/>
    <cellStyle name="Normal 5 3 15 3 4" xfId="57161"/>
    <cellStyle name="Normal 5 3 15 3 5" xfId="57162"/>
    <cellStyle name="Normal 5 3 15 4" xfId="57163"/>
    <cellStyle name="Normal 5 3 15 4 2" xfId="57164"/>
    <cellStyle name="Normal 5 3 15 4 3" xfId="57165"/>
    <cellStyle name="Normal 5 3 15 4 4" xfId="57166"/>
    <cellStyle name="Normal 5 3 15 4 5" xfId="57167"/>
    <cellStyle name="Normal 5 3 15 5" xfId="57168"/>
    <cellStyle name="Normal 5 3 15 5 2" xfId="57169"/>
    <cellStyle name="Normal 5 3 15 5 3" xfId="57170"/>
    <cellStyle name="Normal 5 3 15 5 4" xfId="57171"/>
    <cellStyle name="Normal 5 3 15 5 5" xfId="57172"/>
    <cellStyle name="Normal 5 3 15 6" xfId="57173"/>
    <cellStyle name="Normal 5 3 15 6 2" xfId="57174"/>
    <cellStyle name="Normal 5 3 15 6 3" xfId="57175"/>
    <cellStyle name="Normal 5 3 15 6 4" xfId="57176"/>
    <cellStyle name="Normal 5 3 15 6 5" xfId="57177"/>
    <cellStyle name="Normal 5 3 15 7" xfId="57178"/>
    <cellStyle name="Normal 5 3 15 7 2" xfId="57179"/>
    <cellStyle name="Normal 5 3 15 7 3" xfId="57180"/>
    <cellStyle name="Normal 5 3 15 7 4" xfId="57181"/>
    <cellStyle name="Normal 5 3 15 7 5" xfId="57182"/>
    <cellStyle name="Normal 5 3 15 8" xfId="57183"/>
    <cellStyle name="Normal 5 3 15 8 2" xfId="57184"/>
    <cellStyle name="Normal 5 3 15 8 3" xfId="57185"/>
    <cellStyle name="Normal 5 3 15 8 4" xfId="57186"/>
    <cellStyle name="Normal 5 3 15 8 5" xfId="57187"/>
    <cellStyle name="Normal 5 3 15 9" xfId="57188"/>
    <cellStyle name="Normal 5 3 16" xfId="57189"/>
    <cellStyle name="Normal 5 3 16 10" xfId="57190"/>
    <cellStyle name="Normal 5 3 16 11" xfId="57191"/>
    <cellStyle name="Normal 5 3 16 12" xfId="57192"/>
    <cellStyle name="Normal 5 3 16 13" xfId="57193"/>
    <cellStyle name="Normal 5 3 16 14" xfId="57194"/>
    <cellStyle name="Normal 5 3 16 2" xfId="57195"/>
    <cellStyle name="Normal 5 3 16 2 2" xfId="57196"/>
    <cellStyle name="Normal 5 3 16 2 3" xfId="57197"/>
    <cellStyle name="Normal 5 3 16 2 4" xfId="57198"/>
    <cellStyle name="Normal 5 3 16 2 5" xfId="57199"/>
    <cellStyle name="Normal 5 3 16 3" xfId="57200"/>
    <cellStyle name="Normal 5 3 16 3 2" xfId="57201"/>
    <cellStyle name="Normal 5 3 16 3 3" xfId="57202"/>
    <cellStyle name="Normal 5 3 16 3 4" xfId="57203"/>
    <cellStyle name="Normal 5 3 16 3 5" xfId="57204"/>
    <cellStyle name="Normal 5 3 16 4" xfId="57205"/>
    <cellStyle name="Normal 5 3 16 4 2" xfId="57206"/>
    <cellStyle name="Normal 5 3 16 4 3" xfId="57207"/>
    <cellStyle name="Normal 5 3 16 4 4" xfId="57208"/>
    <cellStyle name="Normal 5 3 16 4 5" xfId="57209"/>
    <cellStyle name="Normal 5 3 16 5" xfId="57210"/>
    <cellStyle name="Normal 5 3 16 5 2" xfId="57211"/>
    <cellStyle name="Normal 5 3 16 5 3" xfId="57212"/>
    <cellStyle name="Normal 5 3 16 5 4" xfId="57213"/>
    <cellStyle name="Normal 5 3 16 5 5" xfId="57214"/>
    <cellStyle name="Normal 5 3 16 6" xfId="57215"/>
    <cellStyle name="Normal 5 3 16 6 2" xfId="57216"/>
    <cellStyle name="Normal 5 3 16 6 3" xfId="57217"/>
    <cellStyle name="Normal 5 3 16 6 4" xfId="57218"/>
    <cellStyle name="Normal 5 3 16 6 5" xfId="57219"/>
    <cellStyle name="Normal 5 3 16 7" xfId="57220"/>
    <cellStyle name="Normal 5 3 16 7 2" xfId="57221"/>
    <cellStyle name="Normal 5 3 16 7 3" xfId="57222"/>
    <cellStyle name="Normal 5 3 16 7 4" xfId="57223"/>
    <cellStyle name="Normal 5 3 16 7 5" xfId="57224"/>
    <cellStyle name="Normal 5 3 16 8" xfId="57225"/>
    <cellStyle name="Normal 5 3 16 8 2" xfId="57226"/>
    <cellStyle name="Normal 5 3 16 8 3" xfId="57227"/>
    <cellStyle name="Normal 5 3 16 8 4" xfId="57228"/>
    <cellStyle name="Normal 5 3 16 8 5" xfId="57229"/>
    <cellStyle name="Normal 5 3 16 9" xfId="57230"/>
    <cellStyle name="Normal 5 3 17" xfId="57231"/>
    <cellStyle name="Normal 5 3 17 2" xfId="57232"/>
    <cellStyle name="Normal 5 3 17 3" xfId="57233"/>
    <cellStyle name="Normal 5 3 17 4" xfId="57234"/>
    <cellStyle name="Normal 5 3 17 5" xfId="57235"/>
    <cellStyle name="Normal 5 3 18" xfId="57236"/>
    <cellStyle name="Normal 5 3 18 2" xfId="57237"/>
    <cellStyle name="Normal 5 3 18 3" xfId="57238"/>
    <cellStyle name="Normal 5 3 18 4" xfId="57239"/>
    <cellStyle name="Normal 5 3 18 5" xfId="57240"/>
    <cellStyle name="Normal 5 3 19" xfId="57241"/>
    <cellStyle name="Normal 5 3 19 2" xfId="57242"/>
    <cellStyle name="Normal 5 3 19 3" xfId="57243"/>
    <cellStyle name="Normal 5 3 19 4" xfId="57244"/>
    <cellStyle name="Normal 5 3 19 5" xfId="57245"/>
    <cellStyle name="Normal 5 3 2" xfId="57246"/>
    <cellStyle name="Normal 5 3 2 10" xfId="57247"/>
    <cellStyle name="Normal 5 3 2 11" xfId="57248"/>
    <cellStyle name="Normal 5 3 2 12" xfId="57249"/>
    <cellStyle name="Normal 5 3 2 13" xfId="57250"/>
    <cellStyle name="Normal 5 3 2 14" xfId="57251"/>
    <cellStyle name="Normal 5 3 2 2" xfId="57252"/>
    <cellStyle name="Normal 5 3 2 2 2" xfId="57253"/>
    <cellStyle name="Normal 5 3 2 2 3" xfId="57254"/>
    <cellStyle name="Normal 5 3 2 2 4" xfId="57255"/>
    <cellStyle name="Normal 5 3 2 2 5" xfId="57256"/>
    <cellStyle name="Normal 5 3 2 3" xfId="57257"/>
    <cellStyle name="Normal 5 3 2 3 2" xfId="57258"/>
    <cellStyle name="Normal 5 3 2 3 3" xfId="57259"/>
    <cellStyle name="Normal 5 3 2 3 4" xfId="57260"/>
    <cellStyle name="Normal 5 3 2 3 5" xfId="57261"/>
    <cellStyle name="Normal 5 3 2 4" xfId="57262"/>
    <cellStyle name="Normal 5 3 2 4 2" xfId="57263"/>
    <cellStyle name="Normal 5 3 2 4 3" xfId="57264"/>
    <cellStyle name="Normal 5 3 2 4 4" xfId="57265"/>
    <cellStyle name="Normal 5 3 2 4 5" xfId="57266"/>
    <cellStyle name="Normal 5 3 2 5" xfId="57267"/>
    <cellStyle name="Normal 5 3 2 5 2" xfId="57268"/>
    <cellStyle name="Normal 5 3 2 5 3" xfId="57269"/>
    <cellStyle name="Normal 5 3 2 5 4" xfId="57270"/>
    <cellStyle name="Normal 5 3 2 5 5" xfId="57271"/>
    <cellStyle name="Normal 5 3 2 6" xfId="57272"/>
    <cellStyle name="Normal 5 3 2 6 2" xfId="57273"/>
    <cellStyle name="Normal 5 3 2 6 3" xfId="57274"/>
    <cellStyle name="Normal 5 3 2 6 4" xfId="57275"/>
    <cellStyle name="Normal 5 3 2 6 5" xfId="57276"/>
    <cellStyle name="Normal 5 3 2 7" xfId="57277"/>
    <cellStyle name="Normal 5 3 2 7 2" xfId="57278"/>
    <cellStyle name="Normal 5 3 2 7 3" xfId="57279"/>
    <cellStyle name="Normal 5 3 2 7 4" xfId="57280"/>
    <cellStyle name="Normal 5 3 2 7 5" xfId="57281"/>
    <cellStyle name="Normal 5 3 2 8" xfId="57282"/>
    <cellStyle name="Normal 5 3 2 8 2" xfId="57283"/>
    <cellStyle name="Normal 5 3 2 8 3" xfId="57284"/>
    <cellStyle name="Normal 5 3 2 8 4" xfId="57285"/>
    <cellStyle name="Normal 5 3 2 8 5" xfId="57286"/>
    <cellStyle name="Normal 5 3 2 9" xfId="57287"/>
    <cellStyle name="Normal 5 3 20" xfId="57288"/>
    <cellStyle name="Normal 5 3 20 2" xfId="57289"/>
    <cellStyle name="Normal 5 3 20 3" xfId="57290"/>
    <cellStyle name="Normal 5 3 20 4" xfId="57291"/>
    <cellStyle name="Normal 5 3 20 5" xfId="57292"/>
    <cellStyle name="Normal 5 3 21" xfId="57293"/>
    <cellStyle name="Normal 5 3 21 2" xfId="57294"/>
    <cellStyle name="Normal 5 3 21 3" xfId="57295"/>
    <cellStyle name="Normal 5 3 21 4" xfId="57296"/>
    <cellStyle name="Normal 5 3 21 5" xfId="57297"/>
    <cellStyle name="Normal 5 3 22" xfId="57298"/>
    <cellStyle name="Normal 5 3 22 2" xfId="57299"/>
    <cellStyle name="Normal 5 3 22 3" xfId="57300"/>
    <cellStyle name="Normal 5 3 22 4" xfId="57301"/>
    <cellStyle name="Normal 5 3 22 5" xfId="57302"/>
    <cellStyle name="Normal 5 3 23" xfId="57303"/>
    <cellStyle name="Normal 5 3 23 2" xfId="57304"/>
    <cellStyle name="Normal 5 3 23 3" xfId="57305"/>
    <cellStyle name="Normal 5 3 23 4" xfId="57306"/>
    <cellStyle name="Normal 5 3 23 5" xfId="57307"/>
    <cellStyle name="Normal 5 3 24" xfId="57308"/>
    <cellStyle name="Normal 5 3 25" xfId="57309"/>
    <cellStyle name="Normal 5 3 26" xfId="57310"/>
    <cellStyle name="Normal 5 3 27" xfId="57311"/>
    <cellStyle name="Normal 5 3 28" xfId="57312"/>
    <cellStyle name="Normal 5 3 29" xfId="57313"/>
    <cellStyle name="Normal 5 3 3" xfId="57314"/>
    <cellStyle name="Normal 5 3 3 10" xfId="57315"/>
    <cellStyle name="Normal 5 3 3 11" xfId="57316"/>
    <cellStyle name="Normal 5 3 3 12" xfId="57317"/>
    <cellStyle name="Normal 5 3 3 13" xfId="57318"/>
    <cellStyle name="Normal 5 3 3 14" xfId="57319"/>
    <cellStyle name="Normal 5 3 3 2" xfId="57320"/>
    <cellStyle name="Normal 5 3 3 2 2" xfId="57321"/>
    <cellStyle name="Normal 5 3 3 2 3" xfId="57322"/>
    <cellStyle name="Normal 5 3 3 2 4" xfId="57323"/>
    <cellStyle name="Normal 5 3 3 2 5" xfId="57324"/>
    <cellStyle name="Normal 5 3 3 3" xfId="57325"/>
    <cellStyle name="Normal 5 3 3 3 2" xfId="57326"/>
    <cellStyle name="Normal 5 3 3 3 3" xfId="57327"/>
    <cellStyle name="Normal 5 3 3 3 4" xfId="57328"/>
    <cellStyle name="Normal 5 3 3 3 5" xfId="57329"/>
    <cellStyle name="Normal 5 3 3 4" xfId="57330"/>
    <cellStyle name="Normal 5 3 3 4 2" xfId="57331"/>
    <cellStyle name="Normal 5 3 3 4 3" xfId="57332"/>
    <cellStyle name="Normal 5 3 3 4 4" xfId="57333"/>
    <cellStyle name="Normal 5 3 3 4 5" xfId="57334"/>
    <cellStyle name="Normal 5 3 3 5" xfId="57335"/>
    <cellStyle name="Normal 5 3 3 5 2" xfId="57336"/>
    <cellStyle name="Normal 5 3 3 5 3" xfId="57337"/>
    <cellStyle name="Normal 5 3 3 5 4" xfId="57338"/>
    <cellStyle name="Normal 5 3 3 5 5" xfId="57339"/>
    <cellStyle name="Normal 5 3 3 6" xfId="57340"/>
    <cellStyle name="Normal 5 3 3 6 2" xfId="57341"/>
    <cellStyle name="Normal 5 3 3 6 3" xfId="57342"/>
    <cellStyle name="Normal 5 3 3 6 4" xfId="57343"/>
    <cellStyle name="Normal 5 3 3 6 5" xfId="57344"/>
    <cellStyle name="Normal 5 3 3 7" xfId="57345"/>
    <cellStyle name="Normal 5 3 3 7 2" xfId="57346"/>
    <cellStyle name="Normal 5 3 3 7 3" xfId="57347"/>
    <cellStyle name="Normal 5 3 3 7 4" xfId="57348"/>
    <cellStyle name="Normal 5 3 3 7 5" xfId="57349"/>
    <cellStyle name="Normal 5 3 3 8" xfId="57350"/>
    <cellStyle name="Normal 5 3 3 8 2" xfId="57351"/>
    <cellStyle name="Normal 5 3 3 8 3" xfId="57352"/>
    <cellStyle name="Normal 5 3 3 8 4" xfId="57353"/>
    <cellStyle name="Normal 5 3 3 8 5" xfId="57354"/>
    <cellStyle name="Normal 5 3 3 9" xfId="57355"/>
    <cellStyle name="Normal 5 3 30" xfId="56936"/>
    <cellStyle name="Normal 5 3 4" xfId="57356"/>
    <cellStyle name="Normal 5 3 4 10" xfId="57357"/>
    <cellStyle name="Normal 5 3 4 11" xfId="57358"/>
    <cellStyle name="Normal 5 3 4 12" xfId="57359"/>
    <cellStyle name="Normal 5 3 4 13" xfId="57360"/>
    <cellStyle name="Normal 5 3 4 14" xfId="57361"/>
    <cellStyle name="Normal 5 3 4 2" xfId="57362"/>
    <cellStyle name="Normal 5 3 4 2 2" xfId="57363"/>
    <cellStyle name="Normal 5 3 4 2 3" xfId="57364"/>
    <cellStyle name="Normal 5 3 4 2 4" xfId="57365"/>
    <cellStyle name="Normal 5 3 4 2 5" xfId="57366"/>
    <cellStyle name="Normal 5 3 4 3" xfId="57367"/>
    <cellStyle name="Normal 5 3 4 3 2" xfId="57368"/>
    <cellStyle name="Normal 5 3 4 3 3" xfId="57369"/>
    <cellStyle name="Normal 5 3 4 3 4" xfId="57370"/>
    <cellStyle name="Normal 5 3 4 3 5" xfId="57371"/>
    <cellStyle name="Normal 5 3 4 4" xfId="57372"/>
    <cellStyle name="Normal 5 3 4 4 2" xfId="57373"/>
    <cellStyle name="Normal 5 3 4 4 3" xfId="57374"/>
    <cellStyle name="Normal 5 3 4 4 4" xfId="57375"/>
    <cellStyle name="Normal 5 3 4 4 5" xfId="57376"/>
    <cellStyle name="Normal 5 3 4 5" xfId="57377"/>
    <cellStyle name="Normal 5 3 4 5 2" xfId="57378"/>
    <cellStyle name="Normal 5 3 4 5 3" xfId="57379"/>
    <cellStyle name="Normal 5 3 4 5 4" xfId="57380"/>
    <cellStyle name="Normal 5 3 4 5 5" xfId="57381"/>
    <cellStyle name="Normal 5 3 4 6" xfId="57382"/>
    <cellStyle name="Normal 5 3 4 6 2" xfId="57383"/>
    <cellStyle name="Normal 5 3 4 6 3" xfId="57384"/>
    <cellStyle name="Normal 5 3 4 6 4" xfId="57385"/>
    <cellStyle name="Normal 5 3 4 6 5" xfId="57386"/>
    <cellStyle name="Normal 5 3 4 7" xfId="57387"/>
    <cellStyle name="Normal 5 3 4 7 2" xfId="57388"/>
    <cellStyle name="Normal 5 3 4 7 3" xfId="57389"/>
    <cellStyle name="Normal 5 3 4 7 4" xfId="57390"/>
    <cellStyle name="Normal 5 3 4 7 5" xfId="57391"/>
    <cellStyle name="Normal 5 3 4 8" xfId="57392"/>
    <cellStyle name="Normal 5 3 4 8 2" xfId="57393"/>
    <cellStyle name="Normal 5 3 4 8 3" xfId="57394"/>
    <cellStyle name="Normal 5 3 4 8 4" xfId="57395"/>
    <cellStyle name="Normal 5 3 4 8 5" xfId="57396"/>
    <cellStyle name="Normal 5 3 4 9" xfId="57397"/>
    <cellStyle name="Normal 5 3 5" xfId="57398"/>
    <cellStyle name="Normal 5 3 5 10" xfId="57399"/>
    <cellStyle name="Normal 5 3 5 11" xfId="57400"/>
    <cellStyle name="Normal 5 3 5 12" xfId="57401"/>
    <cellStyle name="Normal 5 3 5 13" xfId="57402"/>
    <cellStyle name="Normal 5 3 5 14" xfId="57403"/>
    <cellStyle name="Normal 5 3 5 2" xfId="57404"/>
    <cellStyle name="Normal 5 3 5 2 2" xfId="57405"/>
    <cellStyle name="Normal 5 3 5 2 3" xfId="57406"/>
    <cellStyle name="Normal 5 3 5 2 4" xfId="57407"/>
    <cellStyle name="Normal 5 3 5 2 5" xfId="57408"/>
    <cellStyle name="Normal 5 3 5 3" xfId="57409"/>
    <cellStyle name="Normal 5 3 5 3 2" xfId="57410"/>
    <cellStyle name="Normal 5 3 5 3 3" xfId="57411"/>
    <cellStyle name="Normal 5 3 5 3 4" xfId="57412"/>
    <cellStyle name="Normal 5 3 5 3 5" xfId="57413"/>
    <cellStyle name="Normal 5 3 5 4" xfId="57414"/>
    <cellStyle name="Normal 5 3 5 4 2" xfId="57415"/>
    <cellStyle name="Normal 5 3 5 4 3" xfId="57416"/>
    <cellStyle name="Normal 5 3 5 4 4" xfId="57417"/>
    <cellStyle name="Normal 5 3 5 4 5" xfId="57418"/>
    <cellStyle name="Normal 5 3 5 5" xfId="57419"/>
    <cellStyle name="Normal 5 3 5 5 2" xfId="57420"/>
    <cellStyle name="Normal 5 3 5 5 3" xfId="57421"/>
    <cellStyle name="Normal 5 3 5 5 4" xfId="57422"/>
    <cellStyle name="Normal 5 3 5 5 5" xfId="57423"/>
    <cellStyle name="Normal 5 3 5 6" xfId="57424"/>
    <cellStyle name="Normal 5 3 5 6 2" xfId="57425"/>
    <cellStyle name="Normal 5 3 5 6 3" xfId="57426"/>
    <cellStyle name="Normal 5 3 5 6 4" xfId="57427"/>
    <cellStyle name="Normal 5 3 5 6 5" xfId="57428"/>
    <cellStyle name="Normal 5 3 5 7" xfId="57429"/>
    <cellStyle name="Normal 5 3 5 7 2" xfId="57430"/>
    <cellStyle name="Normal 5 3 5 7 3" xfId="57431"/>
    <cellStyle name="Normal 5 3 5 7 4" xfId="57432"/>
    <cellStyle name="Normal 5 3 5 7 5" xfId="57433"/>
    <cellStyle name="Normal 5 3 5 8" xfId="57434"/>
    <cellStyle name="Normal 5 3 5 8 2" xfId="57435"/>
    <cellStyle name="Normal 5 3 5 8 3" xfId="57436"/>
    <cellStyle name="Normal 5 3 5 8 4" xfId="57437"/>
    <cellStyle name="Normal 5 3 5 8 5" xfId="57438"/>
    <cellStyle name="Normal 5 3 5 9" xfId="57439"/>
    <cellStyle name="Normal 5 3 6" xfId="57440"/>
    <cellStyle name="Normal 5 3 6 10" xfId="57441"/>
    <cellStyle name="Normal 5 3 6 11" xfId="57442"/>
    <cellStyle name="Normal 5 3 6 12" xfId="57443"/>
    <cellStyle name="Normal 5 3 6 13" xfId="57444"/>
    <cellStyle name="Normal 5 3 6 14" xfId="57445"/>
    <cellStyle name="Normal 5 3 6 2" xfId="57446"/>
    <cellStyle name="Normal 5 3 6 2 2" xfId="57447"/>
    <cellStyle name="Normal 5 3 6 2 3" xfId="57448"/>
    <cellStyle name="Normal 5 3 6 2 4" xfId="57449"/>
    <cellStyle name="Normal 5 3 6 2 5" xfId="57450"/>
    <cellStyle name="Normal 5 3 6 3" xfId="57451"/>
    <cellStyle name="Normal 5 3 6 3 2" xfId="57452"/>
    <cellStyle name="Normal 5 3 6 3 3" xfId="57453"/>
    <cellStyle name="Normal 5 3 6 3 4" xfId="57454"/>
    <cellStyle name="Normal 5 3 6 3 5" xfId="57455"/>
    <cellStyle name="Normal 5 3 6 4" xfId="57456"/>
    <cellStyle name="Normal 5 3 6 4 2" xfId="57457"/>
    <cellStyle name="Normal 5 3 6 4 3" xfId="57458"/>
    <cellStyle name="Normal 5 3 6 4 4" xfId="57459"/>
    <cellStyle name="Normal 5 3 6 4 5" xfId="57460"/>
    <cellStyle name="Normal 5 3 6 5" xfId="57461"/>
    <cellStyle name="Normal 5 3 6 5 2" xfId="57462"/>
    <cellStyle name="Normal 5 3 6 5 3" xfId="57463"/>
    <cellStyle name="Normal 5 3 6 5 4" xfId="57464"/>
    <cellStyle name="Normal 5 3 6 5 5" xfId="57465"/>
    <cellStyle name="Normal 5 3 6 6" xfId="57466"/>
    <cellStyle name="Normal 5 3 6 6 2" xfId="57467"/>
    <cellStyle name="Normal 5 3 6 6 3" xfId="57468"/>
    <cellStyle name="Normal 5 3 6 6 4" xfId="57469"/>
    <cellStyle name="Normal 5 3 6 6 5" xfId="57470"/>
    <cellStyle name="Normal 5 3 6 7" xfId="57471"/>
    <cellStyle name="Normal 5 3 6 7 2" xfId="57472"/>
    <cellStyle name="Normal 5 3 6 7 3" xfId="57473"/>
    <cellStyle name="Normal 5 3 6 7 4" xfId="57474"/>
    <cellStyle name="Normal 5 3 6 7 5" xfId="57475"/>
    <cellStyle name="Normal 5 3 6 8" xfId="57476"/>
    <cellStyle name="Normal 5 3 6 8 2" xfId="57477"/>
    <cellStyle name="Normal 5 3 6 8 3" xfId="57478"/>
    <cellStyle name="Normal 5 3 6 8 4" xfId="57479"/>
    <cellStyle name="Normal 5 3 6 8 5" xfId="57480"/>
    <cellStyle name="Normal 5 3 6 9" xfId="57481"/>
    <cellStyle name="Normal 5 3 7" xfId="57482"/>
    <cellStyle name="Normal 5 3 7 10" xfId="57483"/>
    <cellStyle name="Normal 5 3 7 11" xfId="57484"/>
    <cellStyle name="Normal 5 3 7 12" xfId="57485"/>
    <cellStyle name="Normal 5 3 7 13" xfId="57486"/>
    <cellStyle name="Normal 5 3 7 14" xfId="57487"/>
    <cellStyle name="Normal 5 3 7 2" xfId="57488"/>
    <cellStyle name="Normal 5 3 7 2 2" xfId="57489"/>
    <cellStyle name="Normal 5 3 7 2 3" xfId="57490"/>
    <cellStyle name="Normal 5 3 7 2 4" xfId="57491"/>
    <cellStyle name="Normal 5 3 7 2 5" xfId="57492"/>
    <cellStyle name="Normal 5 3 7 3" xfId="57493"/>
    <cellStyle name="Normal 5 3 7 3 2" xfId="57494"/>
    <cellStyle name="Normal 5 3 7 3 3" xfId="57495"/>
    <cellStyle name="Normal 5 3 7 3 4" xfId="57496"/>
    <cellStyle name="Normal 5 3 7 3 5" xfId="57497"/>
    <cellStyle name="Normal 5 3 7 4" xfId="57498"/>
    <cellStyle name="Normal 5 3 7 4 2" xfId="57499"/>
    <cellStyle name="Normal 5 3 7 4 3" xfId="57500"/>
    <cellStyle name="Normal 5 3 7 4 4" xfId="57501"/>
    <cellStyle name="Normal 5 3 7 4 5" xfId="57502"/>
    <cellStyle name="Normal 5 3 7 5" xfId="57503"/>
    <cellStyle name="Normal 5 3 7 5 2" xfId="57504"/>
    <cellStyle name="Normal 5 3 7 5 3" xfId="57505"/>
    <cellStyle name="Normal 5 3 7 5 4" xfId="57506"/>
    <cellStyle name="Normal 5 3 7 5 5" xfId="57507"/>
    <cellStyle name="Normal 5 3 7 6" xfId="57508"/>
    <cellStyle name="Normal 5 3 7 6 2" xfId="57509"/>
    <cellStyle name="Normal 5 3 7 6 3" xfId="57510"/>
    <cellStyle name="Normal 5 3 7 6 4" xfId="57511"/>
    <cellStyle name="Normal 5 3 7 6 5" xfId="57512"/>
    <cellStyle name="Normal 5 3 7 7" xfId="57513"/>
    <cellStyle name="Normal 5 3 7 7 2" xfId="57514"/>
    <cellStyle name="Normal 5 3 7 7 3" xfId="57515"/>
    <cellStyle name="Normal 5 3 7 7 4" xfId="57516"/>
    <cellStyle name="Normal 5 3 7 7 5" xfId="57517"/>
    <cellStyle name="Normal 5 3 7 8" xfId="57518"/>
    <cellStyle name="Normal 5 3 7 8 2" xfId="57519"/>
    <cellStyle name="Normal 5 3 7 8 3" xfId="57520"/>
    <cellStyle name="Normal 5 3 7 8 4" xfId="57521"/>
    <cellStyle name="Normal 5 3 7 8 5" xfId="57522"/>
    <cellStyle name="Normal 5 3 7 9" xfId="57523"/>
    <cellStyle name="Normal 5 3 8" xfId="57524"/>
    <cellStyle name="Normal 5 3 8 10" xfId="57525"/>
    <cellStyle name="Normal 5 3 8 11" xfId="57526"/>
    <cellStyle name="Normal 5 3 8 12" xfId="57527"/>
    <cellStyle name="Normal 5 3 8 13" xfId="57528"/>
    <cellStyle name="Normal 5 3 8 14" xfId="57529"/>
    <cellStyle name="Normal 5 3 8 2" xfId="57530"/>
    <cellStyle name="Normal 5 3 8 2 2" xfId="57531"/>
    <cellStyle name="Normal 5 3 8 2 3" xfId="57532"/>
    <cellStyle name="Normal 5 3 8 2 4" xfId="57533"/>
    <cellStyle name="Normal 5 3 8 2 5" xfId="57534"/>
    <cellStyle name="Normal 5 3 8 3" xfId="57535"/>
    <cellStyle name="Normal 5 3 8 3 2" xfId="57536"/>
    <cellStyle name="Normal 5 3 8 3 3" xfId="57537"/>
    <cellStyle name="Normal 5 3 8 3 4" xfId="57538"/>
    <cellStyle name="Normal 5 3 8 3 5" xfId="57539"/>
    <cellStyle name="Normal 5 3 8 4" xfId="57540"/>
    <cellStyle name="Normal 5 3 8 4 2" xfId="57541"/>
    <cellStyle name="Normal 5 3 8 4 3" xfId="57542"/>
    <cellStyle name="Normal 5 3 8 4 4" xfId="57543"/>
    <cellStyle name="Normal 5 3 8 4 5" xfId="57544"/>
    <cellStyle name="Normal 5 3 8 5" xfId="57545"/>
    <cellStyle name="Normal 5 3 8 5 2" xfId="57546"/>
    <cellStyle name="Normal 5 3 8 5 3" xfId="57547"/>
    <cellStyle name="Normal 5 3 8 5 4" xfId="57548"/>
    <cellStyle name="Normal 5 3 8 5 5" xfId="57549"/>
    <cellStyle name="Normal 5 3 8 6" xfId="57550"/>
    <cellStyle name="Normal 5 3 8 6 2" xfId="57551"/>
    <cellStyle name="Normal 5 3 8 6 3" xfId="57552"/>
    <cellStyle name="Normal 5 3 8 6 4" xfId="57553"/>
    <cellStyle name="Normal 5 3 8 6 5" xfId="57554"/>
    <cellStyle name="Normal 5 3 8 7" xfId="57555"/>
    <cellStyle name="Normal 5 3 8 7 2" xfId="57556"/>
    <cellStyle name="Normal 5 3 8 7 3" xfId="57557"/>
    <cellStyle name="Normal 5 3 8 7 4" xfId="57558"/>
    <cellStyle name="Normal 5 3 8 7 5" xfId="57559"/>
    <cellStyle name="Normal 5 3 8 8" xfId="57560"/>
    <cellStyle name="Normal 5 3 8 8 2" xfId="57561"/>
    <cellStyle name="Normal 5 3 8 8 3" xfId="57562"/>
    <cellStyle name="Normal 5 3 8 8 4" xfId="57563"/>
    <cellStyle name="Normal 5 3 8 8 5" xfId="57564"/>
    <cellStyle name="Normal 5 3 8 9" xfId="57565"/>
    <cellStyle name="Normal 5 3 9" xfId="57566"/>
    <cellStyle name="Normal 5 3 9 10" xfId="57567"/>
    <cellStyle name="Normal 5 3 9 11" xfId="57568"/>
    <cellStyle name="Normal 5 3 9 12" xfId="57569"/>
    <cellStyle name="Normal 5 3 9 13" xfId="57570"/>
    <cellStyle name="Normal 5 3 9 14" xfId="57571"/>
    <cellStyle name="Normal 5 3 9 2" xfId="57572"/>
    <cellStyle name="Normal 5 3 9 2 2" xfId="57573"/>
    <cellStyle name="Normal 5 3 9 2 3" xfId="57574"/>
    <cellStyle name="Normal 5 3 9 2 4" xfId="57575"/>
    <cellStyle name="Normal 5 3 9 2 5" xfId="57576"/>
    <cellStyle name="Normal 5 3 9 3" xfId="57577"/>
    <cellStyle name="Normal 5 3 9 3 2" xfId="57578"/>
    <cellStyle name="Normal 5 3 9 3 3" xfId="57579"/>
    <cellStyle name="Normal 5 3 9 3 4" xfId="57580"/>
    <cellStyle name="Normal 5 3 9 3 5" xfId="57581"/>
    <cellStyle name="Normal 5 3 9 4" xfId="57582"/>
    <cellStyle name="Normal 5 3 9 4 2" xfId="57583"/>
    <cellStyle name="Normal 5 3 9 4 3" xfId="57584"/>
    <cellStyle name="Normal 5 3 9 4 4" xfId="57585"/>
    <cellStyle name="Normal 5 3 9 4 5" xfId="57586"/>
    <cellStyle name="Normal 5 3 9 5" xfId="57587"/>
    <cellStyle name="Normal 5 3 9 5 2" xfId="57588"/>
    <cellStyle name="Normal 5 3 9 5 3" xfId="57589"/>
    <cellStyle name="Normal 5 3 9 5 4" xfId="57590"/>
    <cellStyle name="Normal 5 3 9 5 5" xfId="57591"/>
    <cellStyle name="Normal 5 3 9 6" xfId="57592"/>
    <cellStyle name="Normal 5 3 9 6 2" xfId="57593"/>
    <cellStyle name="Normal 5 3 9 6 3" xfId="57594"/>
    <cellStyle name="Normal 5 3 9 6 4" xfId="57595"/>
    <cellStyle name="Normal 5 3 9 6 5" xfId="57596"/>
    <cellStyle name="Normal 5 3 9 7" xfId="57597"/>
    <cellStyle name="Normal 5 3 9 7 2" xfId="57598"/>
    <cellStyle name="Normal 5 3 9 7 3" xfId="57599"/>
    <cellStyle name="Normal 5 3 9 7 4" xfId="57600"/>
    <cellStyle name="Normal 5 3 9 7 5" xfId="57601"/>
    <cellStyle name="Normal 5 3 9 8" xfId="57602"/>
    <cellStyle name="Normal 5 3 9 8 2" xfId="57603"/>
    <cellStyle name="Normal 5 3 9 8 3" xfId="57604"/>
    <cellStyle name="Normal 5 3 9 8 4" xfId="57605"/>
    <cellStyle name="Normal 5 3 9 8 5" xfId="57606"/>
    <cellStyle name="Normal 5 3 9 9" xfId="57607"/>
    <cellStyle name="Normal 5 30" xfId="57608"/>
    <cellStyle name="Normal 5 30 10" xfId="57609"/>
    <cellStyle name="Normal 5 30 11" xfId="57610"/>
    <cellStyle name="Normal 5 30 12" xfId="57611"/>
    <cellStyle name="Normal 5 30 13" xfId="57612"/>
    <cellStyle name="Normal 5 30 2" xfId="57613"/>
    <cellStyle name="Normal 5 30 2 2" xfId="57614"/>
    <cellStyle name="Normal 5 30 2 3" xfId="57615"/>
    <cellStyle name="Normal 5 30 2 4" xfId="57616"/>
    <cellStyle name="Normal 5 30 2 5" xfId="57617"/>
    <cellStyle name="Normal 5 30 3" xfId="57618"/>
    <cellStyle name="Normal 5 30 3 2" xfId="57619"/>
    <cellStyle name="Normal 5 30 3 3" xfId="57620"/>
    <cellStyle name="Normal 5 30 3 4" xfId="57621"/>
    <cellStyle name="Normal 5 30 3 5" xfId="57622"/>
    <cellStyle name="Normal 5 30 4" xfId="57623"/>
    <cellStyle name="Normal 5 30 4 2" xfId="57624"/>
    <cellStyle name="Normal 5 30 4 3" xfId="57625"/>
    <cellStyle name="Normal 5 30 4 4" xfId="57626"/>
    <cellStyle name="Normal 5 30 4 5" xfId="57627"/>
    <cellStyle name="Normal 5 30 5" xfId="57628"/>
    <cellStyle name="Normal 5 30 5 2" xfId="57629"/>
    <cellStyle name="Normal 5 30 5 3" xfId="57630"/>
    <cellStyle name="Normal 5 30 5 4" xfId="57631"/>
    <cellStyle name="Normal 5 30 5 5" xfId="57632"/>
    <cellStyle name="Normal 5 30 6" xfId="57633"/>
    <cellStyle name="Normal 5 30 6 2" xfId="57634"/>
    <cellStyle name="Normal 5 30 6 3" xfId="57635"/>
    <cellStyle name="Normal 5 30 6 4" xfId="57636"/>
    <cellStyle name="Normal 5 30 6 5" xfId="57637"/>
    <cellStyle name="Normal 5 30 7" xfId="57638"/>
    <cellStyle name="Normal 5 30 7 2" xfId="57639"/>
    <cellStyle name="Normal 5 30 7 3" xfId="57640"/>
    <cellStyle name="Normal 5 30 7 4" xfId="57641"/>
    <cellStyle name="Normal 5 30 7 5" xfId="57642"/>
    <cellStyle name="Normal 5 30 8" xfId="57643"/>
    <cellStyle name="Normal 5 30 8 2" xfId="57644"/>
    <cellStyle name="Normal 5 30 8 3" xfId="57645"/>
    <cellStyle name="Normal 5 30 8 4" xfId="57646"/>
    <cellStyle name="Normal 5 30 8 5" xfId="57647"/>
    <cellStyle name="Normal 5 30 9" xfId="57648"/>
    <cellStyle name="Normal 5 31" xfId="57649"/>
    <cellStyle name="Normal 5 31 10" xfId="57650"/>
    <cellStyle name="Normal 5 31 11" xfId="57651"/>
    <cellStyle name="Normal 5 31 12" xfId="57652"/>
    <cellStyle name="Normal 5 31 13" xfId="57653"/>
    <cellStyle name="Normal 5 31 2" xfId="57654"/>
    <cellStyle name="Normal 5 31 2 2" xfId="57655"/>
    <cellStyle name="Normal 5 31 2 3" xfId="57656"/>
    <cellStyle name="Normal 5 31 2 4" xfId="57657"/>
    <cellStyle name="Normal 5 31 2 5" xfId="57658"/>
    <cellStyle name="Normal 5 31 3" xfId="57659"/>
    <cellStyle name="Normal 5 31 3 2" xfId="57660"/>
    <cellStyle name="Normal 5 31 3 3" xfId="57661"/>
    <cellStyle name="Normal 5 31 3 4" xfId="57662"/>
    <cellStyle name="Normal 5 31 3 5" xfId="57663"/>
    <cellStyle name="Normal 5 31 4" xfId="57664"/>
    <cellStyle name="Normal 5 31 4 2" xfId="57665"/>
    <cellStyle name="Normal 5 31 4 3" xfId="57666"/>
    <cellStyle name="Normal 5 31 4 4" xfId="57667"/>
    <cellStyle name="Normal 5 31 4 5" xfId="57668"/>
    <cellStyle name="Normal 5 31 5" xfId="57669"/>
    <cellStyle name="Normal 5 31 5 2" xfId="57670"/>
    <cellStyle name="Normal 5 31 5 3" xfId="57671"/>
    <cellStyle name="Normal 5 31 5 4" xfId="57672"/>
    <cellStyle name="Normal 5 31 5 5" xfId="57673"/>
    <cellStyle name="Normal 5 31 6" xfId="57674"/>
    <cellStyle name="Normal 5 31 6 2" xfId="57675"/>
    <cellStyle name="Normal 5 31 6 3" xfId="57676"/>
    <cellStyle name="Normal 5 31 6 4" xfId="57677"/>
    <cellStyle name="Normal 5 31 6 5" xfId="57678"/>
    <cellStyle name="Normal 5 31 7" xfId="57679"/>
    <cellStyle name="Normal 5 31 7 2" xfId="57680"/>
    <cellStyle name="Normal 5 31 7 3" xfId="57681"/>
    <cellStyle name="Normal 5 31 7 4" xfId="57682"/>
    <cellStyle name="Normal 5 31 7 5" xfId="57683"/>
    <cellStyle name="Normal 5 31 8" xfId="57684"/>
    <cellStyle name="Normal 5 31 8 2" xfId="57685"/>
    <cellStyle name="Normal 5 31 8 3" xfId="57686"/>
    <cellStyle name="Normal 5 31 8 4" xfId="57687"/>
    <cellStyle name="Normal 5 31 8 5" xfId="57688"/>
    <cellStyle name="Normal 5 31 9" xfId="57689"/>
    <cellStyle name="Normal 5 32" xfId="57690"/>
    <cellStyle name="Normal 5 32 10" xfId="57691"/>
    <cellStyle name="Normal 5 32 11" xfId="57692"/>
    <cellStyle name="Normal 5 32 12" xfId="57693"/>
    <cellStyle name="Normal 5 32 13" xfId="57694"/>
    <cellStyle name="Normal 5 32 2" xfId="57695"/>
    <cellStyle name="Normal 5 32 2 2" xfId="57696"/>
    <cellStyle name="Normal 5 32 2 3" xfId="57697"/>
    <cellStyle name="Normal 5 32 2 4" xfId="57698"/>
    <cellStyle name="Normal 5 32 2 5" xfId="57699"/>
    <cellStyle name="Normal 5 32 3" xfId="57700"/>
    <cellStyle name="Normal 5 32 3 2" xfId="57701"/>
    <cellStyle name="Normal 5 32 3 3" xfId="57702"/>
    <cellStyle name="Normal 5 32 3 4" xfId="57703"/>
    <cellStyle name="Normal 5 32 3 5" xfId="57704"/>
    <cellStyle name="Normal 5 32 4" xfId="57705"/>
    <cellStyle name="Normal 5 32 4 2" xfId="57706"/>
    <cellStyle name="Normal 5 32 4 3" xfId="57707"/>
    <cellStyle name="Normal 5 32 4 4" xfId="57708"/>
    <cellStyle name="Normal 5 32 4 5" xfId="57709"/>
    <cellStyle name="Normal 5 32 5" xfId="57710"/>
    <cellStyle name="Normal 5 32 5 2" xfId="57711"/>
    <cellStyle name="Normal 5 32 5 3" xfId="57712"/>
    <cellStyle name="Normal 5 32 5 4" xfId="57713"/>
    <cellStyle name="Normal 5 32 5 5" xfId="57714"/>
    <cellStyle name="Normal 5 32 6" xfId="57715"/>
    <cellStyle name="Normal 5 32 6 2" xfId="57716"/>
    <cellStyle name="Normal 5 32 6 3" xfId="57717"/>
    <cellStyle name="Normal 5 32 6 4" xfId="57718"/>
    <cellStyle name="Normal 5 32 6 5" xfId="57719"/>
    <cellStyle name="Normal 5 32 7" xfId="57720"/>
    <cellStyle name="Normal 5 32 7 2" xfId="57721"/>
    <cellStyle name="Normal 5 32 7 3" xfId="57722"/>
    <cellStyle name="Normal 5 32 7 4" xfId="57723"/>
    <cellStyle name="Normal 5 32 7 5" xfId="57724"/>
    <cellStyle name="Normal 5 32 8" xfId="57725"/>
    <cellStyle name="Normal 5 32 8 2" xfId="57726"/>
    <cellStyle name="Normal 5 32 8 3" xfId="57727"/>
    <cellStyle name="Normal 5 32 8 4" xfId="57728"/>
    <cellStyle name="Normal 5 32 8 5" xfId="57729"/>
    <cellStyle name="Normal 5 32 9" xfId="57730"/>
    <cellStyle name="Normal 5 33" xfId="57731"/>
    <cellStyle name="Normal 5 33 10" xfId="57732"/>
    <cellStyle name="Normal 5 33 11" xfId="57733"/>
    <cellStyle name="Normal 5 33 12" xfId="57734"/>
    <cellStyle name="Normal 5 33 13" xfId="57735"/>
    <cellStyle name="Normal 5 33 2" xfId="57736"/>
    <cellStyle name="Normal 5 33 2 2" xfId="57737"/>
    <cellStyle name="Normal 5 33 2 3" xfId="57738"/>
    <cellStyle name="Normal 5 33 2 4" xfId="57739"/>
    <cellStyle name="Normal 5 33 2 5" xfId="57740"/>
    <cellStyle name="Normal 5 33 3" xfId="57741"/>
    <cellStyle name="Normal 5 33 3 2" xfId="57742"/>
    <cellStyle name="Normal 5 33 3 3" xfId="57743"/>
    <cellStyle name="Normal 5 33 3 4" xfId="57744"/>
    <cellStyle name="Normal 5 33 3 5" xfId="57745"/>
    <cellStyle name="Normal 5 33 4" xfId="57746"/>
    <cellStyle name="Normal 5 33 4 2" xfId="57747"/>
    <cellStyle name="Normal 5 33 4 3" xfId="57748"/>
    <cellStyle name="Normal 5 33 4 4" xfId="57749"/>
    <cellStyle name="Normal 5 33 4 5" xfId="57750"/>
    <cellStyle name="Normal 5 33 5" xfId="57751"/>
    <cellStyle name="Normal 5 33 5 2" xfId="57752"/>
    <cellStyle name="Normal 5 33 5 3" xfId="57753"/>
    <cellStyle name="Normal 5 33 5 4" xfId="57754"/>
    <cellStyle name="Normal 5 33 5 5" xfId="57755"/>
    <cellStyle name="Normal 5 33 6" xfId="57756"/>
    <cellStyle name="Normal 5 33 6 2" xfId="57757"/>
    <cellStyle name="Normal 5 33 6 3" xfId="57758"/>
    <cellStyle name="Normal 5 33 6 4" xfId="57759"/>
    <cellStyle name="Normal 5 33 6 5" xfId="57760"/>
    <cellStyle name="Normal 5 33 7" xfId="57761"/>
    <cellStyle name="Normal 5 33 7 2" xfId="57762"/>
    <cellStyle name="Normal 5 33 7 3" xfId="57763"/>
    <cellStyle name="Normal 5 33 7 4" xfId="57764"/>
    <cellStyle name="Normal 5 33 7 5" xfId="57765"/>
    <cellStyle name="Normal 5 33 8" xfId="57766"/>
    <cellStyle name="Normal 5 33 8 2" xfId="57767"/>
    <cellStyle name="Normal 5 33 8 3" xfId="57768"/>
    <cellStyle name="Normal 5 33 8 4" xfId="57769"/>
    <cellStyle name="Normal 5 33 8 5" xfId="57770"/>
    <cellStyle name="Normal 5 33 9" xfId="57771"/>
    <cellStyle name="Normal 5 34" xfId="57772"/>
    <cellStyle name="Normal 5 34 2" xfId="57773"/>
    <cellStyle name="Normal 5 34 3" xfId="57774"/>
    <cellStyle name="Normal 5 34 4" xfId="57775"/>
    <cellStyle name="Normal 5 34 5" xfId="57776"/>
    <cellStyle name="Normal 5 35" xfId="57777"/>
    <cellStyle name="Normal 5 35 2" xfId="57778"/>
    <cellStyle name="Normal 5 35 3" xfId="57779"/>
    <cellStyle name="Normal 5 35 4" xfId="57780"/>
    <cellStyle name="Normal 5 35 5" xfId="57781"/>
    <cellStyle name="Normal 5 36" xfId="57782"/>
    <cellStyle name="Normal 5 36 2" xfId="57783"/>
    <cellStyle name="Normal 5 36 3" xfId="57784"/>
    <cellStyle name="Normal 5 36 4" xfId="57785"/>
    <cellStyle name="Normal 5 36 5" xfId="57786"/>
    <cellStyle name="Normal 5 37" xfId="57787"/>
    <cellStyle name="Normal 5 37 2" xfId="57788"/>
    <cellStyle name="Normal 5 37 3" xfId="57789"/>
    <cellStyle name="Normal 5 37 4" xfId="57790"/>
    <cellStyle name="Normal 5 37 5" xfId="57791"/>
    <cellStyle name="Normal 5 38" xfId="57792"/>
    <cellStyle name="Normal 5 38 2" xfId="57793"/>
    <cellStyle name="Normal 5 38 3" xfId="57794"/>
    <cellStyle name="Normal 5 38 4" xfId="57795"/>
    <cellStyle name="Normal 5 38 5" xfId="57796"/>
    <cellStyle name="Normal 5 39" xfId="57797"/>
    <cellStyle name="Normal 5 39 2" xfId="57798"/>
    <cellStyle name="Normal 5 39 3" xfId="57799"/>
    <cellStyle name="Normal 5 39 4" xfId="57800"/>
    <cellStyle name="Normal 5 39 5" xfId="57801"/>
    <cellStyle name="Normal 5 4" xfId="232"/>
    <cellStyle name="Normal 5 4 10" xfId="57803"/>
    <cellStyle name="Normal 5 4 10 10" xfId="57804"/>
    <cellStyle name="Normal 5 4 10 11" xfId="57805"/>
    <cellStyle name="Normal 5 4 10 12" xfId="57806"/>
    <cellStyle name="Normal 5 4 10 13" xfId="57807"/>
    <cellStyle name="Normal 5 4 10 14" xfId="57808"/>
    <cellStyle name="Normal 5 4 10 2" xfId="57809"/>
    <cellStyle name="Normal 5 4 10 2 2" xfId="57810"/>
    <cellStyle name="Normal 5 4 10 2 3" xfId="57811"/>
    <cellStyle name="Normal 5 4 10 2 4" xfId="57812"/>
    <cellStyle name="Normal 5 4 10 2 5" xfId="57813"/>
    <cellStyle name="Normal 5 4 10 3" xfId="57814"/>
    <cellStyle name="Normal 5 4 10 3 2" xfId="57815"/>
    <cellStyle name="Normal 5 4 10 3 3" xfId="57816"/>
    <cellStyle name="Normal 5 4 10 3 4" xfId="57817"/>
    <cellStyle name="Normal 5 4 10 3 5" xfId="57818"/>
    <cellStyle name="Normal 5 4 10 4" xfId="57819"/>
    <cellStyle name="Normal 5 4 10 4 2" xfId="57820"/>
    <cellStyle name="Normal 5 4 10 4 3" xfId="57821"/>
    <cellStyle name="Normal 5 4 10 4 4" xfId="57822"/>
    <cellStyle name="Normal 5 4 10 4 5" xfId="57823"/>
    <cellStyle name="Normal 5 4 10 5" xfId="57824"/>
    <cellStyle name="Normal 5 4 10 5 2" xfId="57825"/>
    <cellStyle name="Normal 5 4 10 5 3" xfId="57826"/>
    <cellStyle name="Normal 5 4 10 5 4" xfId="57827"/>
    <cellStyle name="Normal 5 4 10 5 5" xfId="57828"/>
    <cellStyle name="Normal 5 4 10 6" xfId="57829"/>
    <cellStyle name="Normal 5 4 10 6 2" xfId="57830"/>
    <cellStyle name="Normal 5 4 10 6 3" xfId="57831"/>
    <cellStyle name="Normal 5 4 10 6 4" xfId="57832"/>
    <cellStyle name="Normal 5 4 10 6 5" xfId="57833"/>
    <cellStyle name="Normal 5 4 10 7" xfId="57834"/>
    <cellStyle name="Normal 5 4 10 7 2" xfId="57835"/>
    <cellStyle name="Normal 5 4 10 7 3" xfId="57836"/>
    <cellStyle name="Normal 5 4 10 7 4" xfId="57837"/>
    <cellStyle name="Normal 5 4 10 7 5" xfId="57838"/>
    <cellStyle name="Normal 5 4 10 8" xfId="57839"/>
    <cellStyle name="Normal 5 4 10 8 2" xfId="57840"/>
    <cellStyle name="Normal 5 4 10 8 3" xfId="57841"/>
    <cellStyle name="Normal 5 4 10 8 4" xfId="57842"/>
    <cellStyle name="Normal 5 4 10 8 5" xfId="57843"/>
    <cellStyle name="Normal 5 4 10 9" xfId="57844"/>
    <cellStyle name="Normal 5 4 11" xfId="57845"/>
    <cellStyle name="Normal 5 4 11 10" xfId="57846"/>
    <cellStyle name="Normal 5 4 11 11" xfId="57847"/>
    <cellStyle name="Normal 5 4 11 12" xfId="57848"/>
    <cellStyle name="Normal 5 4 11 13" xfId="57849"/>
    <cellStyle name="Normal 5 4 11 14" xfId="57850"/>
    <cellStyle name="Normal 5 4 11 2" xfId="57851"/>
    <cellStyle name="Normal 5 4 11 2 2" xfId="57852"/>
    <cellStyle name="Normal 5 4 11 2 3" xfId="57853"/>
    <cellStyle name="Normal 5 4 11 2 4" xfId="57854"/>
    <cellStyle name="Normal 5 4 11 2 5" xfId="57855"/>
    <cellStyle name="Normal 5 4 11 3" xfId="57856"/>
    <cellStyle name="Normal 5 4 11 3 2" xfId="57857"/>
    <cellStyle name="Normal 5 4 11 3 3" xfId="57858"/>
    <cellStyle name="Normal 5 4 11 3 4" xfId="57859"/>
    <cellStyle name="Normal 5 4 11 3 5" xfId="57860"/>
    <cellStyle name="Normal 5 4 11 4" xfId="57861"/>
    <cellStyle name="Normal 5 4 11 4 2" xfId="57862"/>
    <cellStyle name="Normal 5 4 11 4 3" xfId="57863"/>
    <cellStyle name="Normal 5 4 11 4 4" xfId="57864"/>
    <cellStyle name="Normal 5 4 11 4 5" xfId="57865"/>
    <cellStyle name="Normal 5 4 11 5" xfId="57866"/>
    <cellStyle name="Normal 5 4 11 5 2" xfId="57867"/>
    <cellStyle name="Normal 5 4 11 5 3" xfId="57868"/>
    <cellStyle name="Normal 5 4 11 5 4" xfId="57869"/>
    <cellStyle name="Normal 5 4 11 5 5" xfId="57870"/>
    <cellStyle name="Normal 5 4 11 6" xfId="57871"/>
    <cellStyle name="Normal 5 4 11 6 2" xfId="57872"/>
    <cellStyle name="Normal 5 4 11 6 3" xfId="57873"/>
    <cellStyle name="Normal 5 4 11 6 4" xfId="57874"/>
    <cellStyle name="Normal 5 4 11 6 5" xfId="57875"/>
    <cellStyle name="Normal 5 4 11 7" xfId="57876"/>
    <cellStyle name="Normal 5 4 11 7 2" xfId="57877"/>
    <cellStyle name="Normal 5 4 11 7 3" xfId="57878"/>
    <cellStyle name="Normal 5 4 11 7 4" xfId="57879"/>
    <cellStyle name="Normal 5 4 11 7 5" xfId="57880"/>
    <cellStyle name="Normal 5 4 11 8" xfId="57881"/>
    <cellStyle name="Normal 5 4 11 8 2" xfId="57882"/>
    <cellStyle name="Normal 5 4 11 8 3" xfId="57883"/>
    <cellStyle name="Normal 5 4 11 8 4" xfId="57884"/>
    <cellStyle name="Normal 5 4 11 8 5" xfId="57885"/>
    <cellStyle name="Normal 5 4 11 9" xfId="57886"/>
    <cellStyle name="Normal 5 4 12" xfId="57887"/>
    <cellStyle name="Normal 5 4 12 10" xfId="57888"/>
    <cellStyle name="Normal 5 4 12 11" xfId="57889"/>
    <cellStyle name="Normal 5 4 12 12" xfId="57890"/>
    <cellStyle name="Normal 5 4 12 13" xfId="57891"/>
    <cellStyle name="Normal 5 4 12 14" xfId="57892"/>
    <cellStyle name="Normal 5 4 12 2" xfId="57893"/>
    <cellStyle name="Normal 5 4 12 2 2" xfId="57894"/>
    <cellStyle name="Normal 5 4 12 2 3" xfId="57895"/>
    <cellStyle name="Normal 5 4 12 2 4" xfId="57896"/>
    <cellStyle name="Normal 5 4 12 2 5" xfId="57897"/>
    <cellStyle name="Normal 5 4 12 3" xfId="57898"/>
    <cellStyle name="Normal 5 4 12 3 2" xfId="57899"/>
    <cellStyle name="Normal 5 4 12 3 3" xfId="57900"/>
    <cellStyle name="Normal 5 4 12 3 4" xfId="57901"/>
    <cellStyle name="Normal 5 4 12 3 5" xfId="57902"/>
    <cellStyle name="Normal 5 4 12 4" xfId="57903"/>
    <cellStyle name="Normal 5 4 12 4 2" xfId="57904"/>
    <cellStyle name="Normal 5 4 12 4 3" xfId="57905"/>
    <cellStyle name="Normal 5 4 12 4 4" xfId="57906"/>
    <cellStyle name="Normal 5 4 12 4 5" xfId="57907"/>
    <cellStyle name="Normal 5 4 12 5" xfId="57908"/>
    <cellStyle name="Normal 5 4 12 5 2" xfId="57909"/>
    <cellStyle name="Normal 5 4 12 5 3" xfId="57910"/>
    <cellStyle name="Normal 5 4 12 5 4" xfId="57911"/>
    <cellStyle name="Normal 5 4 12 5 5" xfId="57912"/>
    <cellStyle name="Normal 5 4 12 6" xfId="57913"/>
    <cellStyle name="Normal 5 4 12 6 2" xfId="57914"/>
    <cellStyle name="Normal 5 4 12 6 3" xfId="57915"/>
    <cellStyle name="Normal 5 4 12 6 4" xfId="57916"/>
    <cellStyle name="Normal 5 4 12 6 5" xfId="57917"/>
    <cellStyle name="Normal 5 4 12 7" xfId="57918"/>
    <cellStyle name="Normal 5 4 12 7 2" xfId="57919"/>
    <cellStyle name="Normal 5 4 12 7 3" xfId="57920"/>
    <cellStyle name="Normal 5 4 12 7 4" xfId="57921"/>
    <cellStyle name="Normal 5 4 12 7 5" xfId="57922"/>
    <cellStyle name="Normal 5 4 12 8" xfId="57923"/>
    <cellStyle name="Normal 5 4 12 8 2" xfId="57924"/>
    <cellStyle name="Normal 5 4 12 8 3" xfId="57925"/>
    <cellStyle name="Normal 5 4 12 8 4" xfId="57926"/>
    <cellStyle name="Normal 5 4 12 8 5" xfId="57927"/>
    <cellStyle name="Normal 5 4 12 9" xfId="57928"/>
    <cellStyle name="Normal 5 4 13" xfId="57929"/>
    <cellStyle name="Normal 5 4 13 10" xfId="57930"/>
    <cellStyle name="Normal 5 4 13 11" xfId="57931"/>
    <cellStyle name="Normal 5 4 13 12" xfId="57932"/>
    <cellStyle name="Normal 5 4 13 13" xfId="57933"/>
    <cellStyle name="Normal 5 4 13 14" xfId="57934"/>
    <cellStyle name="Normal 5 4 13 2" xfId="57935"/>
    <cellStyle name="Normal 5 4 13 2 2" xfId="57936"/>
    <cellStyle name="Normal 5 4 13 2 3" xfId="57937"/>
    <cellStyle name="Normal 5 4 13 2 4" xfId="57938"/>
    <cellStyle name="Normal 5 4 13 2 5" xfId="57939"/>
    <cellStyle name="Normal 5 4 13 3" xfId="57940"/>
    <cellStyle name="Normal 5 4 13 3 2" xfId="57941"/>
    <cellStyle name="Normal 5 4 13 3 3" xfId="57942"/>
    <cellStyle name="Normal 5 4 13 3 4" xfId="57943"/>
    <cellStyle name="Normal 5 4 13 3 5" xfId="57944"/>
    <cellStyle name="Normal 5 4 13 4" xfId="57945"/>
    <cellStyle name="Normal 5 4 13 4 2" xfId="57946"/>
    <cellStyle name="Normal 5 4 13 4 3" xfId="57947"/>
    <cellStyle name="Normal 5 4 13 4 4" xfId="57948"/>
    <cellStyle name="Normal 5 4 13 4 5" xfId="57949"/>
    <cellStyle name="Normal 5 4 13 5" xfId="57950"/>
    <cellStyle name="Normal 5 4 13 5 2" xfId="57951"/>
    <cellStyle name="Normal 5 4 13 5 3" xfId="57952"/>
    <cellStyle name="Normal 5 4 13 5 4" xfId="57953"/>
    <cellStyle name="Normal 5 4 13 5 5" xfId="57954"/>
    <cellStyle name="Normal 5 4 13 6" xfId="57955"/>
    <cellStyle name="Normal 5 4 13 6 2" xfId="57956"/>
    <cellStyle name="Normal 5 4 13 6 3" xfId="57957"/>
    <cellStyle name="Normal 5 4 13 6 4" xfId="57958"/>
    <cellStyle name="Normal 5 4 13 6 5" xfId="57959"/>
    <cellStyle name="Normal 5 4 13 7" xfId="57960"/>
    <cellStyle name="Normal 5 4 13 7 2" xfId="57961"/>
    <cellStyle name="Normal 5 4 13 7 3" xfId="57962"/>
    <cellStyle name="Normal 5 4 13 7 4" xfId="57963"/>
    <cellStyle name="Normal 5 4 13 7 5" xfId="57964"/>
    <cellStyle name="Normal 5 4 13 8" xfId="57965"/>
    <cellStyle name="Normal 5 4 13 8 2" xfId="57966"/>
    <cellStyle name="Normal 5 4 13 8 3" xfId="57967"/>
    <cellStyle name="Normal 5 4 13 8 4" xfId="57968"/>
    <cellStyle name="Normal 5 4 13 8 5" xfId="57969"/>
    <cellStyle name="Normal 5 4 13 9" xfId="57970"/>
    <cellStyle name="Normal 5 4 14" xfId="57971"/>
    <cellStyle name="Normal 5 4 14 10" xfId="57972"/>
    <cellStyle name="Normal 5 4 14 11" xfId="57973"/>
    <cellStyle name="Normal 5 4 14 12" xfId="57974"/>
    <cellStyle name="Normal 5 4 14 13" xfId="57975"/>
    <cellStyle name="Normal 5 4 14 14" xfId="57976"/>
    <cellStyle name="Normal 5 4 14 2" xfId="57977"/>
    <cellStyle name="Normal 5 4 14 2 2" xfId="57978"/>
    <cellStyle name="Normal 5 4 14 2 3" xfId="57979"/>
    <cellStyle name="Normal 5 4 14 2 4" xfId="57980"/>
    <cellStyle name="Normal 5 4 14 2 5" xfId="57981"/>
    <cellStyle name="Normal 5 4 14 3" xfId="57982"/>
    <cellStyle name="Normal 5 4 14 3 2" xfId="57983"/>
    <cellStyle name="Normal 5 4 14 3 3" xfId="57984"/>
    <cellStyle name="Normal 5 4 14 3 4" xfId="57985"/>
    <cellStyle name="Normal 5 4 14 3 5" xfId="57986"/>
    <cellStyle name="Normal 5 4 14 4" xfId="57987"/>
    <cellStyle name="Normal 5 4 14 4 2" xfId="57988"/>
    <cellStyle name="Normal 5 4 14 4 3" xfId="57989"/>
    <cellStyle name="Normal 5 4 14 4 4" xfId="57990"/>
    <cellStyle name="Normal 5 4 14 4 5" xfId="57991"/>
    <cellStyle name="Normal 5 4 14 5" xfId="57992"/>
    <cellStyle name="Normal 5 4 14 5 2" xfId="57993"/>
    <cellStyle name="Normal 5 4 14 5 3" xfId="57994"/>
    <cellStyle name="Normal 5 4 14 5 4" xfId="57995"/>
    <cellStyle name="Normal 5 4 14 5 5" xfId="57996"/>
    <cellStyle name="Normal 5 4 14 6" xfId="57997"/>
    <cellStyle name="Normal 5 4 14 6 2" xfId="57998"/>
    <cellStyle name="Normal 5 4 14 6 3" xfId="57999"/>
    <cellStyle name="Normal 5 4 14 6 4" xfId="58000"/>
    <cellStyle name="Normal 5 4 14 6 5" xfId="58001"/>
    <cellStyle name="Normal 5 4 14 7" xfId="58002"/>
    <cellStyle name="Normal 5 4 14 7 2" xfId="58003"/>
    <cellStyle name="Normal 5 4 14 7 3" xfId="58004"/>
    <cellStyle name="Normal 5 4 14 7 4" xfId="58005"/>
    <cellStyle name="Normal 5 4 14 7 5" xfId="58006"/>
    <cellStyle name="Normal 5 4 14 8" xfId="58007"/>
    <cellStyle name="Normal 5 4 14 8 2" xfId="58008"/>
    <cellStyle name="Normal 5 4 14 8 3" xfId="58009"/>
    <cellStyle name="Normal 5 4 14 8 4" xfId="58010"/>
    <cellStyle name="Normal 5 4 14 8 5" xfId="58011"/>
    <cellStyle name="Normal 5 4 14 9" xfId="58012"/>
    <cellStyle name="Normal 5 4 15" xfId="58013"/>
    <cellStyle name="Normal 5 4 15 10" xfId="58014"/>
    <cellStyle name="Normal 5 4 15 11" xfId="58015"/>
    <cellStyle name="Normal 5 4 15 12" xfId="58016"/>
    <cellStyle name="Normal 5 4 15 13" xfId="58017"/>
    <cellStyle name="Normal 5 4 15 14" xfId="58018"/>
    <cellStyle name="Normal 5 4 15 2" xfId="58019"/>
    <cellStyle name="Normal 5 4 15 2 2" xfId="58020"/>
    <cellStyle name="Normal 5 4 15 2 3" xfId="58021"/>
    <cellStyle name="Normal 5 4 15 2 4" xfId="58022"/>
    <cellStyle name="Normal 5 4 15 2 5" xfId="58023"/>
    <cellStyle name="Normal 5 4 15 3" xfId="58024"/>
    <cellStyle name="Normal 5 4 15 3 2" xfId="58025"/>
    <cellStyle name="Normal 5 4 15 3 3" xfId="58026"/>
    <cellStyle name="Normal 5 4 15 3 4" xfId="58027"/>
    <cellStyle name="Normal 5 4 15 3 5" xfId="58028"/>
    <cellStyle name="Normal 5 4 15 4" xfId="58029"/>
    <cellStyle name="Normal 5 4 15 4 2" xfId="58030"/>
    <cellStyle name="Normal 5 4 15 4 3" xfId="58031"/>
    <cellStyle name="Normal 5 4 15 4 4" xfId="58032"/>
    <cellStyle name="Normal 5 4 15 4 5" xfId="58033"/>
    <cellStyle name="Normal 5 4 15 5" xfId="58034"/>
    <cellStyle name="Normal 5 4 15 5 2" xfId="58035"/>
    <cellStyle name="Normal 5 4 15 5 3" xfId="58036"/>
    <cellStyle name="Normal 5 4 15 5 4" xfId="58037"/>
    <cellStyle name="Normal 5 4 15 5 5" xfId="58038"/>
    <cellStyle name="Normal 5 4 15 6" xfId="58039"/>
    <cellStyle name="Normal 5 4 15 6 2" xfId="58040"/>
    <cellStyle name="Normal 5 4 15 6 3" xfId="58041"/>
    <cellStyle name="Normal 5 4 15 6 4" xfId="58042"/>
    <cellStyle name="Normal 5 4 15 6 5" xfId="58043"/>
    <cellStyle name="Normal 5 4 15 7" xfId="58044"/>
    <cellStyle name="Normal 5 4 15 7 2" xfId="58045"/>
    <cellStyle name="Normal 5 4 15 7 3" xfId="58046"/>
    <cellStyle name="Normal 5 4 15 7 4" xfId="58047"/>
    <cellStyle name="Normal 5 4 15 7 5" xfId="58048"/>
    <cellStyle name="Normal 5 4 15 8" xfId="58049"/>
    <cellStyle name="Normal 5 4 15 8 2" xfId="58050"/>
    <cellStyle name="Normal 5 4 15 8 3" xfId="58051"/>
    <cellStyle name="Normal 5 4 15 8 4" xfId="58052"/>
    <cellStyle name="Normal 5 4 15 8 5" xfId="58053"/>
    <cellStyle name="Normal 5 4 15 9" xfId="58054"/>
    <cellStyle name="Normal 5 4 16" xfId="58055"/>
    <cellStyle name="Normal 5 4 16 10" xfId="58056"/>
    <cellStyle name="Normal 5 4 16 11" xfId="58057"/>
    <cellStyle name="Normal 5 4 16 12" xfId="58058"/>
    <cellStyle name="Normal 5 4 16 13" xfId="58059"/>
    <cellStyle name="Normal 5 4 16 14" xfId="58060"/>
    <cellStyle name="Normal 5 4 16 2" xfId="58061"/>
    <cellStyle name="Normal 5 4 16 2 2" xfId="58062"/>
    <cellStyle name="Normal 5 4 16 2 3" xfId="58063"/>
    <cellStyle name="Normal 5 4 16 2 4" xfId="58064"/>
    <cellStyle name="Normal 5 4 16 2 5" xfId="58065"/>
    <cellStyle name="Normal 5 4 16 3" xfId="58066"/>
    <cellStyle name="Normal 5 4 16 3 2" xfId="58067"/>
    <cellStyle name="Normal 5 4 16 3 3" xfId="58068"/>
    <cellStyle name="Normal 5 4 16 3 4" xfId="58069"/>
    <cellStyle name="Normal 5 4 16 3 5" xfId="58070"/>
    <cellStyle name="Normal 5 4 16 4" xfId="58071"/>
    <cellStyle name="Normal 5 4 16 4 2" xfId="58072"/>
    <cellStyle name="Normal 5 4 16 4 3" xfId="58073"/>
    <cellStyle name="Normal 5 4 16 4 4" xfId="58074"/>
    <cellStyle name="Normal 5 4 16 4 5" xfId="58075"/>
    <cellStyle name="Normal 5 4 16 5" xfId="58076"/>
    <cellStyle name="Normal 5 4 16 5 2" xfId="58077"/>
    <cellStyle name="Normal 5 4 16 5 3" xfId="58078"/>
    <cellStyle name="Normal 5 4 16 5 4" xfId="58079"/>
    <cellStyle name="Normal 5 4 16 5 5" xfId="58080"/>
    <cellStyle name="Normal 5 4 16 6" xfId="58081"/>
    <cellStyle name="Normal 5 4 16 6 2" xfId="58082"/>
    <cellStyle name="Normal 5 4 16 6 3" xfId="58083"/>
    <cellStyle name="Normal 5 4 16 6 4" xfId="58084"/>
    <cellStyle name="Normal 5 4 16 6 5" xfId="58085"/>
    <cellStyle name="Normal 5 4 16 7" xfId="58086"/>
    <cellStyle name="Normal 5 4 16 7 2" xfId="58087"/>
    <cellStyle name="Normal 5 4 16 7 3" xfId="58088"/>
    <cellStyle name="Normal 5 4 16 7 4" xfId="58089"/>
    <cellStyle name="Normal 5 4 16 7 5" xfId="58090"/>
    <cellStyle name="Normal 5 4 16 8" xfId="58091"/>
    <cellStyle name="Normal 5 4 16 8 2" xfId="58092"/>
    <cellStyle name="Normal 5 4 16 8 3" xfId="58093"/>
    <cellStyle name="Normal 5 4 16 8 4" xfId="58094"/>
    <cellStyle name="Normal 5 4 16 8 5" xfId="58095"/>
    <cellStyle name="Normal 5 4 16 9" xfId="58096"/>
    <cellStyle name="Normal 5 4 17" xfId="58097"/>
    <cellStyle name="Normal 5 4 17 2" xfId="58098"/>
    <cellStyle name="Normal 5 4 17 3" xfId="58099"/>
    <cellStyle name="Normal 5 4 17 4" xfId="58100"/>
    <cellStyle name="Normal 5 4 17 5" xfId="58101"/>
    <cellStyle name="Normal 5 4 18" xfId="58102"/>
    <cellStyle name="Normal 5 4 18 2" xfId="58103"/>
    <cellStyle name="Normal 5 4 18 3" xfId="58104"/>
    <cellStyle name="Normal 5 4 18 4" xfId="58105"/>
    <cellStyle name="Normal 5 4 18 5" xfId="58106"/>
    <cellStyle name="Normal 5 4 19" xfId="58107"/>
    <cellStyle name="Normal 5 4 19 2" xfId="58108"/>
    <cellStyle name="Normal 5 4 19 3" xfId="58109"/>
    <cellStyle name="Normal 5 4 19 4" xfId="58110"/>
    <cellStyle name="Normal 5 4 19 5" xfId="58111"/>
    <cellStyle name="Normal 5 4 2" xfId="58112"/>
    <cellStyle name="Normal 5 4 2 10" xfId="58113"/>
    <cellStyle name="Normal 5 4 2 11" xfId="58114"/>
    <cellStyle name="Normal 5 4 2 12" xfId="58115"/>
    <cellStyle name="Normal 5 4 2 13" xfId="58116"/>
    <cellStyle name="Normal 5 4 2 14" xfId="58117"/>
    <cellStyle name="Normal 5 4 2 2" xfId="58118"/>
    <cellStyle name="Normal 5 4 2 2 2" xfId="58119"/>
    <cellStyle name="Normal 5 4 2 2 3" xfId="58120"/>
    <cellStyle name="Normal 5 4 2 2 4" xfId="58121"/>
    <cellStyle name="Normal 5 4 2 2 5" xfId="58122"/>
    <cellStyle name="Normal 5 4 2 3" xfId="58123"/>
    <cellStyle name="Normal 5 4 2 3 2" xfId="58124"/>
    <cellStyle name="Normal 5 4 2 3 3" xfId="58125"/>
    <cellStyle name="Normal 5 4 2 3 4" xfId="58126"/>
    <cellStyle name="Normal 5 4 2 3 5" xfId="58127"/>
    <cellStyle name="Normal 5 4 2 4" xfId="58128"/>
    <cellStyle name="Normal 5 4 2 4 2" xfId="58129"/>
    <cellStyle name="Normal 5 4 2 4 3" xfId="58130"/>
    <cellStyle name="Normal 5 4 2 4 4" xfId="58131"/>
    <cellStyle name="Normal 5 4 2 4 5" xfId="58132"/>
    <cellStyle name="Normal 5 4 2 5" xfId="58133"/>
    <cellStyle name="Normal 5 4 2 5 2" xfId="58134"/>
    <cellStyle name="Normal 5 4 2 5 3" xfId="58135"/>
    <cellStyle name="Normal 5 4 2 5 4" xfId="58136"/>
    <cellStyle name="Normal 5 4 2 5 5" xfId="58137"/>
    <cellStyle name="Normal 5 4 2 6" xfId="58138"/>
    <cellStyle name="Normal 5 4 2 6 2" xfId="58139"/>
    <cellStyle name="Normal 5 4 2 6 3" xfId="58140"/>
    <cellStyle name="Normal 5 4 2 6 4" xfId="58141"/>
    <cellStyle name="Normal 5 4 2 6 5" xfId="58142"/>
    <cellStyle name="Normal 5 4 2 7" xfId="58143"/>
    <cellStyle name="Normal 5 4 2 7 2" xfId="58144"/>
    <cellStyle name="Normal 5 4 2 7 3" xfId="58145"/>
    <cellStyle name="Normal 5 4 2 7 4" xfId="58146"/>
    <cellStyle name="Normal 5 4 2 7 5" xfId="58147"/>
    <cellStyle name="Normal 5 4 2 8" xfId="58148"/>
    <cellStyle name="Normal 5 4 2 8 2" xfId="58149"/>
    <cellStyle name="Normal 5 4 2 8 3" xfId="58150"/>
    <cellStyle name="Normal 5 4 2 8 4" xfId="58151"/>
    <cellStyle name="Normal 5 4 2 8 5" xfId="58152"/>
    <cellStyle name="Normal 5 4 2 9" xfId="58153"/>
    <cellStyle name="Normal 5 4 20" xfId="58154"/>
    <cellStyle name="Normal 5 4 20 2" xfId="58155"/>
    <cellStyle name="Normal 5 4 20 3" xfId="58156"/>
    <cellStyle name="Normal 5 4 20 4" xfId="58157"/>
    <cellStyle name="Normal 5 4 20 5" xfId="58158"/>
    <cellStyle name="Normal 5 4 21" xfId="58159"/>
    <cellStyle name="Normal 5 4 21 2" xfId="58160"/>
    <cellStyle name="Normal 5 4 21 3" xfId="58161"/>
    <cellStyle name="Normal 5 4 21 4" xfId="58162"/>
    <cellStyle name="Normal 5 4 21 5" xfId="58163"/>
    <cellStyle name="Normal 5 4 22" xfId="58164"/>
    <cellStyle name="Normal 5 4 22 2" xfId="58165"/>
    <cellStyle name="Normal 5 4 22 3" xfId="58166"/>
    <cellStyle name="Normal 5 4 22 4" xfId="58167"/>
    <cellStyle name="Normal 5 4 22 5" xfId="58168"/>
    <cellStyle name="Normal 5 4 23" xfId="58169"/>
    <cellStyle name="Normal 5 4 23 2" xfId="58170"/>
    <cellStyle name="Normal 5 4 23 3" xfId="58171"/>
    <cellStyle name="Normal 5 4 23 4" xfId="58172"/>
    <cellStyle name="Normal 5 4 23 5" xfId="58173"/>
    <cellStyle name="Normal 5 4 24" xfId="58174"/>
    <cellStyle name="Normal 5 4 25" xfId="58175"/>
    <cellStyle name="Normal 5 4 26" xfId="58176"/>
    <cellStyle name="Normal 5 4 27" xfId="58177"/>
    <cellStyle name="Normal 5 4 28" xfId="58178"/>
    <cellStyle name="Normal 5 4 29" xfId="58179"/>
    <cellStyle name="Normal 5 4 3" xfId="58180"/>
    <cellStyle name="Normal 5 4 3 10" xfId="58181"/>
    <cellStyle name="Normal 5 4 3 11" xfId="58182"/>
    <cellStyle name="Normal 5 4 3 12" xfId="58183"/>
    <cellStyle name="Normal 5 4 3 13" xfId="58184"/>
    <cellStyle name="Normal 5 4 3 14" xfId="58185"/>
    <cellStyle name="Normal 5 4 3 2" xfId="58186"/>
    <cellStyle name="Normal 5 4 3 2 2" xfId="58187"/>
    <cellStyle name="Normal 5 4 3 2 3" xfId="58188"/>
    <cellStyle name="Normal 5 4 3 2 4" xfId="58189"/>
    <cellStyle name="Normal 5 4 3 2 5" xfId="58190"/>
    <cellStyle name="Normal 5 4 3 3" xfId="58191"/>
    <cellStyle name="Normal 5 4 3 3 2" xfId="58192"/>
    <cellStyle name="Normal 5 4 3 3 3" xfId="58193"/>
    <cellStyle name="Normal 5 4 3 3 4" xfId="58194"/>
    <cellStyle name="Normal 5 4 3 3 5" xfId="58195"/>
    <cellStyle name="Normal 5 4 3 4" xfId="58196"/>
    <cellStyle name="Normal 5 4 3 4 2" xfId="58197"/>
    <cellStyle name="Normal 5 4 3 4 3" xfId="58198"/>
    <cellStyle name="Normal 5 4 3 4 4" xfId="58199"/>
    <cellStyle name="Normal 5 4 3 4 5" xfId="58200"/>
    <cellStyle name="Normal 5 4 3 5" xfId="58201"/>
    <cellStyle name="Normal 5 4 3 5 2" xfId="58202"/>
    <cellStyle name="Normal 5 4 3 5 3" xfId="58203"/>
    <cellStyle name="Normal 5 4 3 5 4" xfId="58204"/>
    <cellStyle name="Normal 5 4 3 5 5" xfId="58205"/>
    <cellStyle name="Normal 5 4 3 6" xfId="58206"/>
    <cellStyle name="Normal 5 4 3 6 2" xfId="58207"/>
    <cellStyle name="Normal 5 4 3 6 3" xfId="58208"/>
    <cellStyle name="Normal 5 4 3 6 4" xfId="58209"/>
    <cellStyle name="Normal 5 4 3 6 5" xfId="58210"/>
    <cellStyle name="Normal 5 4 3 7" xfId="58211"/>
    <cellStyle name="Normal 5 4 3 7 2" xfId="58212"/>
    <cellStyle name="Normal 5 4 3 7 3" xfId="58213"/>
    <cellStyle name="Normal 5 4 3 7 4" xfId="58214"/>
    <cellStyle name="Normal 5 4 3 7 5" xfId="58215"/>
    <cellStyle name="Normal 5 4 3 8" xfId="58216"/>
    <cellStyle name="Normal 5 4 3 8 2" xfId="58217"/>
    <cellStyle name="Normal 5 4 3 8 3" xfId="58218"/>
    <cellStyle name="Normal 5 4 3 8 4" xfId="58219"/>
    <cellStyle name="Normal 5 4 3 8 5" xfId="58220"/>
    <cellStyle name="Normal 5 4 3 9" xfId="58221"/>
    <cellStyle name="Normal 5 4 30" xfId="57802"/>
    <cellStyle name="Normal 5 4 4" xfId="58222"/>
    <cellStyle name="Normal 5 4 4 10" xfId="58223"/>
    <cellStyle name="Normal 5 4 4 11" xfId="58224"/>
    <cellStyle name="Normal 5 4 4 12" xfId="58225"/>
    <cellStyle name="Normal 5 4 4 13" xfId="58226"/>
    <cellStyle name="Normal 5 4 4 14" xfId="58227"/>
    <cellStyle name="Normal 5 4 4 2" xfId="58228"/>
    <cellStyle name="Normal 5 4 4 2 2" xfId="58229"/>
    <cellStyle name="Normal 5 4 4 2 3" xfId="58230"/>
    <cellStyle name="Normal 5 4 4 2 4" xfId="58231"/>
    <cellStyle name="Normal 5 4 4 2 5" xfId="58232"/>
    <cellStyle name="Normal 5 4 4 3" xfId="58233"/>
    <cellStyle name="Normal 5 4 4 3 2" xfId="58234"/>
    <cellStyle name="Normal 5 4 4 3 3" xfId="58235"/>
    <cellStyle name="Normal 5 4 4 3 4" xfId="58236"/>
    <cellStyle name="Normal 5 4 4 3 5" xfId="58237"/>
    <cellStyle name="Normal 5 4 4 4" xfId="58238"/>
    <cellStyle name="Normal 5 4 4 4 2" xfId="58239"/>
    <cellStyle name="Normal 5 4 4 4 3" xfId="58240"/>
    <cellStyle name="Normal 5 4 4 4 4" xfId="58241"/>
    <cellStyle name="Normal 5 4 4 4 5" xfId="58242"/>
    <cellStyle name="Normal 5 4 4 5" xfId="58243"/>
    <cellStyle name="Normal 5 4 4 5 2" xfId="58244"/>
    <cellStyle name="Normal 5 4 4 5 3" xfId="58245"/>
    <cellStyle name="Normal 5 4 4 5 4" xfId="58246"/>
    <cellStyle name="Normal 5 4 4 5 5" xfId="58247"/>
    <cellStyle name="Normal 5 4 4 6" xfId="58248"/>
    <cellStyle name="Normal 5 4 4 6 2" xfId="58249"/>
    <cellStyle name="Normal 5 4 4 6 3" xfId="58250"/>
    <cellStyle name="Normal 5 4 4 6 4" xfId="58251"/>
    <cellStyle name="Normal 5 4 4 6 5" xfId="58252"/>
    <cellStyle name="Normal 5 4 4 7" xfId="58253"/>
    <cellStyle name="Normal 5 4 4 7 2" xfId="58254"/>
    <cellStyle name="Normal 5 4 4 7 3" xfId="58255"/>
    <cellStyle name="Normal 5 4 4 7 4" xfId="58256"/>
    <cellStyle name="Normal 5 4 4 7 5" xfId="58257"/>
    <cellStyle name="Normal 5 4 4 8" xfId="58258"/>
    <cellStyle name="Normal 5 4 4 8 2" xfId="58259"/>
    <cellStyle name="Normal 5 4 4 8 3" xfId="58260"/>
    <cellStyle name="Normal 5 4 4 8 4" xfId="58261"/>
    <cellStyle name="Normal 5 4 4 8 5" xfId="58262"/>
    <cellStyle name="Normal 5 4 4 9" xfId="58263"/>
    <cellStyle name="Normal 5 4 5" xfId="58264"/>
    <cellStyle name="Normal 5 4 5 10" xfId="58265"/>
    <cellStyle name="Normal 5 4 5 11" xfId="58266"/>
    <cellStyle name="Normal 5 4 5 12" xfId="58267"/>
    <cellStyle name="Normal 5 4 5 13" xfId="58268"/>
    <cellStyle name="Normal 5 4 5 14" xfId="58269"/>
    <cellStyle name="Normal 5 4 5 2" xfId="58270"/>
    <cellStyle name="Normal 5 4 5 2 2" xfId="58271"/>
    <cellStyle name="Normal 5 4 5 2 3" xfId="58272"/>
    <cellStyle name="Normal 5 4 5 2 4" xfId="58273"/>
    <cellStyle name="Normal 5 4 5 2 5" xfId="58274"/>
    <cellStyle name="Normal 5 4 5 3" xfId="58275"/>
    <cellStyle name="Normal 5 4 5 3 2" xfId="58276"/>
    <cellStyle name="Normal 5 4 5 3 3" xfId="58277"/>
    <cellStyle name="Normal 5 4 5 3 4" xfId="58278"/>
    <cellStyle name="Normal 5 4 5 3 5" xfId="58279"/>
    <cellStyle name="Normal 5 4 5 4" xfId="58280"/>
    <cellStyle name="Normal 5 4 5 4 2" xfId="58281"/>
    <cellStyle name="Normal 5 4 5 4 3" xfId="58282"/>
    <cellStyle name="Normal 5 4 5 4 4" xfId="58283"/>
    <cellStyle name="Normal 5 4 5 4 5" xfId="58284"/>
    <cellStyle name="Normal 5 4 5 5" xfId="58285"/>
    <cellStyle name="Normal 5 4 5 5 2" xfId="58286"/>
    <cellStyle name="Normal 5 4 5 5 3" xfId="58287"/>
    <cellStyle name="Normal 5 4 5 5 4" xfId="58288"/>
    <cellStyle name="Normal 5 4 5 5 5" xfId="58289"/>
    <cellStyle name="Normal 5 4 5 6" xfId="58290"/>
    <cellStyle name="Normal 5 4 5 6 2" xfId="58291"/>
    <cellStyle name="Normal 5 4 5 6 3" xfId="58292"/>
    <cellStyle name="Normal 5 4 5 6 4" xfId="58293"/>
    <cellStyle name="Normal 5 4 5 6 5" xfId="58294"/>
    <cellStyle name="Normal 5 4 5 7" xfId="58295"/>
    <cellStyle name="Normal 5 4 5 7 2" xfId="58296"/>
    <cellStyle name="Normal 5 4 5 7 3" xfId="58297"/>
    <cellStyle name="Normal 5 4 5 7 4" xfId="58298"/>
    <cellStyle name="Normal 5 4 5 7 5" xfId="58299"/>
    <cellStyle name="Normal 5 4 5 8" xfId="58300"/>
    <cellStyle name="Normal 5 4 5 8 2" xfId="58301"/>
    <cellStyle name="Normal 5 4 5 8 3" xfId="58302"/>
    <cellStyle name="Normal 5 4 5 8 4" xfId="58303"/>
    <cellStyle name="Normal 5 4 5 8 5" xfId="58304"/>
    <cellStyle name="Normal 5 4 5 9" xfId="58305"/>
    <cellStyle name="Normal 5 4 6" xfId="58306"/>
    <cellStyle name="Normal 5 4 6 10" xfId="58307"/>
    <cellStyle name="Normal 5 4 6 11" xfId="58308"/>
    <cellStyle name="Normal 5 4 6 12" xfId="58309"/>
    <cellStyle name="Normal 5 4 6 13" xfId="58310"/>
    <cellStyle name="Normal 5 4 6 14" xfId="58311"/>
    <cellStyle name="Normal 5 4 6 2" xfId="58312"/>
    <cellStyle name="Normal 5 4 6 2 2" xfId="58313"/>
    <cellStyle name="Normal 5 4 6 2 3" xfId="58314"/>
    <cellStyle name="Normal 5 4 6 2 4" xfId="58315"/>
    <cellStyle name="Normal 5 4 6 2 5" xfId="58316"/>
    <cellStyle name="Normal 5 4 6 3" xfId="58317"/>
    <cellStyle name="Normal 5 4 6 3 2" xfId="58318"/>
    <cellStyle name="Normal 5 4 6 3 3" xfId="58319"/>
    <cellStyle name="Normal 5 4 6 3 4" xfId="58320"/>
    <cellStyle name="Normal 5 4 6 3 5" xfId="58321"/>
    <cellStyle name="Normal 5 4 6 4" xfId="58322"/>
    <cellStyle name="Normal 5 4 6 4 2" xfId="58323"/>
    <cellStyle name="Normal 5 4 6 4 3" xfId="58324"/>
    <cellStyle name="Normal 5 4 6 4 4" xfId="58325"/>
    <cellStyle name="Normal 5 4 6 4 5" xfId="58326"/>
    <cellStyle name="Normal 5 4 6 5" xfId="58327"/>
    <cellStyle name="Normal 5 4 6 5 2" xfId="58328"/>
    <cellStyle name="Normal 5 4 6 5 3" xfId="58329"/>
    <cellStyle name="Normal 5 4 6 5 4" xfId="58330"/>
    <cellStyle name="Normal 5 4 6 5 5" xfId="58331"/>
    <cellStyle name="Normal 5 4 6 6" xfId="58332"/>
    <cellStyle name="Normal 5 4 6 6 2" xfId="58333"/>
    <cellStyle name="Normal 5 4 6 6 3" xfId="58334"/>
    <cellStyle name="Normal 5 4 6 6 4" xfId="58335"/>
    <cellStyle name="Normal 5 4 6 6 5" xfId="58336"/>
    <cellStyle name="Normal 5 4 6 7" xfId="58337"/>
    <cellStyle name="Normal 5 4 6 7 2" xfId="58338"/>
    <cellStyle name="Normal 5 4 6 7 3" xfId="58339"/>
    <cellStyle name="Normal 5 4 6 7 4" xfId="58340"/>
    <cellStyle name="Normal 5 4 6 7 5" xfId="58341"/>
    <cellStyle name="Normal 5 4 6 8" xfId="58342"/>
    <cellStyle name="Normal 5 4 6 8 2" xfId="58343"/>
    <cellStyle name="Normal 5 4 6 8 3" xfId="58344"/>
    <cellStyle name="Normal 5 4 6 8 4" xfId="58345"/>
    <cellStyle name="Normal 5 4 6 8 5" xfId="58346"/>
    <cellStyle name="Normal 5 4 6 9" xfId="58347"/>
    <cellStyle name="Normal 5 4 7" xfId="58348"/>
    <cellStyle name="Normal 5 4 7 10" xfId="58349"/>
    <cellStyle name="Normal 5 4 7 11" xfId="58350"/>
    <cellStyle name="Normal 5 4 7 12" xfId="58351"/>
    <cellStyle name="Normal 5 4 7 13" xfId="58352"/>
    <cellStyle name="Normal 5 4 7 14" xfId="58353"/>
    <cellStyle name="Normal 5 4 7 2" xfId="58354"/>
    <cellStyle name="Normal 5 4 7 2 2" xfId="58355"/>
    <cellStyle name="Normal 5 4 7 2 3" xfId="58356"/>
    <cellStyle name="Normal 5 4 7 2 4" xfId="58357"/>
    <cellStyle name="Normal 5 4 7 2 5" xfId="58358"/>
    <cellStyle name="Normal 5 4 7 3" xfId="58359"/>
    <cellStyle name="Normal 5 4 7 3 2" xfId="58360"/>
    <cellStyle name="Normal 5 4 7 3 3" xfId="58361"/>
    <cellStyle name="Normal 5 4 7 3 4" xfId="58362"/>
    <cellStyle name="Normal 5 4 7 3 5" xfId="58363"/>
    <cellStyle name="Normal 5 4 7 4" xfId="58364"/>
    <cellStyle name="Normal 5 4 7 4 2" xfId="58365"/>
    <cellStyle name="Normal 5 4 7 4 3" xfId="58366"/>
    <cellStyle name="Normal 5 4 7 4 4" xfId="58367"/>
    <cellStyle name="Normal 5 4 7 4 5" xfId="58368"/>
    <cellStyle name="Normal 5 4 7 5" xfId="58369"/>
    <cellStyle name="Normal 5 4 7 5 2" xfId="58370"/>
    <cellStyle name="Normal 5 4 7 5 3" xfId="58371"/>
    <cellStyle name="Normal 5 4 7 5 4" xfId="58372"/>
    <cellStyle name="Normal 5 4 7 5 5" xfId="58373"/>
    <cellStyle name="Normal 5 4 7 6" xfId="58374"/>
    <cellStyle name="Normal 5 4 7 6 2" xfId="58375"/>
    <cellStyle name="Normal 5 4 7 6 3" xfId="58376"/>
    <cellStyle name="Normal 5 4 7 6 4" xfId="58377"/>
    <cellStyle name="Normal 5 4 7 6 5" xfId="58378"/>
    <cellStyle name="Normal 5 4 7 7" xfId="58379"/>
    <cellStyle name="Normal 5 4 7 7 2" xfId="58380"/>
    <cellStyle name="Normal 5 4 7 7 3" xfId="58381"/>
    <cellStyle name="Normal 5 4 7 7 4" xfId="58382"/>
    <cellStyle name="Normal 5 4 7 7 5" xfId="58383"/>
    <cellStyle name="Normal 5 4 7 8" xfId="58384"/>
    <cellStyle name="Normal 5 4 7 8 2" xfId="58385"/>
    <cellStyle name="Normal 5 4 7 8 3" xfId="58386"/>
    <cellStyle name="Normal 5 4 7 8 4" xfId="58387"/>
    <cellStyle name="Normal 5 4 7 8 5" xfId="58388"/>
    <cellStyle name="Normal 5 4 7 9" xfId="58389"/>
    <cellStyle name="Normal 5 4 8" xfId="58390"/>
    <cellStyle name="Normal 5 4 8 10" xfId="58391"/>
    <cellStyle name="Normal 5 4 8 11" xfId="58392"/>
    <cellStyle name="Normal 5 4 8 12" xfId="58393"/>
    <cellStyle name="Normal 5 4 8 13" xfId="58394"/>
    <cellStyle name="Normal 5 4 8 14" xfId="58395"/>
    <cellStyle name="Normal 5 4 8 2" xfId="58396"/>
    <cellStyle name="Normal 5 4 8 2 2" xfId="58397"/>
    <cellStyle name="Normal 5 4 8 2 3" xfId="58398"/>
    <cellStyle name="Normal 5 4 8 2 4" xfId="58399"/>
    <cellStyle name="Normal 5 4 8 2 5" xfId="58400"/>
    <cellStyle name="Normal 5 4 8 3" xfId="58401"/>
    <cellStyle name="Normal 5 4 8 3 2" xfId="58402"/>
    <cellStyle name="Normal 5 4 8 3 3" xfId="58403"/>
    <cellStyle name="Normal 5 4 8 3 4" xfId="58404"/>
    <cellStyle name="Normal 5 4 8 3 5" xfId="58405"/>
    <cellStyle name="Normal 5 4 8 4" xfId="58406"/>
    <cellStyle name="Normal 5 4 8 4 2" xfId="58407"/>
    <cellStyle name="Normal 5 4 8 4 3" xfId="58408"/>
    <cellStyle name="Normal 5 4 8 4 4" xfId="58409"/>
    <cellStyle name="Normal 5 4 8 4 5" xfId="58410"/>
    <cellStyle name="Normal 5 4 8 5" xfId="58411"/>
    <cellStyle name="Normal 5 4 8 5 2" xfId="58412"/>
    <cellStyle name="Normal 5 4 8 5 3" xfId="58413"/>
    <cellStyle name="Normal 5 4 8 5 4" xfId="58414"/>
    <cellStyle name="Normal 5 4 8 5 5" xfId="58415"/>
    <cellStyle name="Normal 5 4 8 6" xfId="58416"/>
    <cellStyle name="Normal 5 4 8 6 2" xfId="58417"/>
    <cellStyle name="Normal 5 4 8 6 3" xfId="58418"/>
    <cellStyle name="Normal 5 4 8 6 4" xfId="58419"/>
    <cellStyle name="Normal 5 4 8 6 5" xfId="58420"/>
    <cellStyle name="Normal 5 4 8 7" xfId="58421"/>
    <cellStyle name="Normal 5 4 8 7 2" xfId="58422"/>
    <cellStyle name="Normal 5 4 8 7 3" xfId="58423"/>
    <cellStyle name="Normal 5 4 8 7 4" xfId="58424"/>
    <cellStyle name="Normal 5 4 8 7 5" xfId="58425"/>
    <cellStyle name="Normal 5 4 8 8" xfId="58426"/>
    <cellStyle name="Normal 5 4 8 8 2" xfId="58427"/>
    <cellStyle name="Normal 5 4 8 8 3" xfId="58428"/>
    <cellStyle name="Normal 5 4 8 8 4" xfId="58429"/>
    <cellStyle name="Normal 5 4 8 8 5" xfId="58430"/>
    <cellStyle name="Normal 5 4 8 9" xfId="58431"/>
    <cellStyle name="Normal 5 4 9" xfId="58432"/>
    <cellStyle name="Normal 5 4 9 10" xfId="58433"/>
    <cellStyle name="Normal 5 4 9 11" xfId="58434"/>
    <cellStyle name="Normal 5 4 9 12" xfId="58435"/>
    <cellStyle name="Normal 5 4 9 13" xfId="58436"/>
    <cellStyle name="Normal 5 4 9 14" xfId="58437"/>
    <cellStyle name="Normal 5 4 9 2" xfId="58438"/>
    <cellStyle name="Normal 5 4 9 2 2" xfId="58439"/>
    <cellStyle name="Normal 5 4 9 2 3" xfId="58440"/>
    <cellStyle name="Normal 5 4 9 2 4" xfId="58441"/>
    <cellStyle name="Normal 5 4 9 2 5" xfId="58442"/>
    <cellStyle name="Normal 5 4 9 3" xfId="58443"/>
    <cellStyle name="Normal 5 4 9 3 2" xfId="58444"/>
    <cellStyle name="Normal 5 4 9 3 3" xfId="58445"/>
    <cellStyle name="Normal 5 4 9 3 4" xfId="58446"/>
    <cellStyle name="Normal 5 4 9 3 5" xfId="58447"/>
    <cellStyle name="Normal 5 4 9 4" xfId="58448"/>
    <cellStyle name="Normal 5 4 9 4 2" xfId="58449"/>
    <cellStyle name="Normal 5 4 9 4 3" xfId="58450"/>
    <cellStyle name="Normal 5 4 9 4 4" xfId="58451"/>
    <cellStyle name="Normal 5 4 9 4 5" xfId="58452"/>
    <cellStyle name="Normal 5 4 9 5" xfId="58453"/>
    <cellStyle name="Normal 5 4 9 5 2" xfId="58454"/>
    <cellStyle name="Normal 5 4 9 5 3" xfId="58455"/>
    <cellStyle name="Normal 5 4 9 5 4" xfId="58456"/>
    <cellStyle name="Normal 5 4 9 5 5" xfId="58457"/>
    <cellStyle name="Normal 5 4 9 6" xfId="58458"/>
    <cellStyle name="Normal 5 4 9 6 2" xfId="58459"/>
    <cellStyle name="Normal 5 4 9 6 3" xfId="58460"/>
    <cellStyle name="Normal 5 4 9 6 4" xfId="58461"/>
    <cellStyle name="Normal 5 4 9 6 5" xfId="58462"/>
    <cellStyle name="Normal 5 4 9 7" xfId="58463"/>
    <cellStyle name="Normal 5 4 9 7 2" xfId="58464"/>
    <cellStyle name="Normal 5 4 9 7 3" xfId="58465"/>
    <cellStyle name="Normal 5 4 9 7 4" xfId="58466"/>
    <cellStyle name="Normal 5 4 9 7 5" xfId="58467"/>
    <cellStyle name="Normal 5 4 9 8" xfId="58468"/>
    <cellStyle name="Normal 5 4 9 8 2" xfId="58469"/>
    <cellStyle name="Normal 5 4 9 8 3" xfId="58470"/>
    <cellStyle name="Normal 5 4 9 8 4" xfId="58471"/>
    <cellStyle name="Normal 5 4 9 8 5" xfId="58472"/>
    <cellStyle name="Normal 5 4 9 9" xfId="58473"/>
    <cellStyle name="Normal 5 40" xfId="58474"/>
    <cellStyle name="Normal 5 40 2" xfId="58475"/>
    <cellStyle name="Normal 5 40 3" xfId="58476"/>
    <cellStyle name="Normal 5 40 4" xfId="58477"/>
    <cellStyle name="Normal 5 40 5" xfId="58478"/>
    <cellStyle name="Normal 5 41" xfId="58479"/>
    <cellStyle name="Normal 5 42" xfId="58480"/>
    <cellStyle name="Normal 5 43" xfId="58481"/>
    <cellStyle name="Normal 5 44" xfId="58482"/>
    <cellStyle name="Normal 5 45" xfId="58483"/>
    <cellStyle name="Normal 5 46" xfId="58484"/>
    <cellStyle name="Normal 5 47" xfId="62651"/>
    <cellStyle name="Normal 5 48" xfId="416"/>
    <cellStyle name="Normal 5 5" xfId="58485"/>
    <cellStyle name="Normal 5 5 10" xfId="58486"/>
    <cellStyle name="Normal 5 5 10 10" xfId="58487"/>
    <cellStyle name="Normal 5 5 10 11" xfId="58488"/>
    <cellStyle name="Normal 5 5 10 12" xfId="58489"/>
    <cellStyle name="Normal 5 5 10 13" xfId="58490"/>
    <cellStyle name="Normal 5 5 10 14" xfId="58491"/>
    <cellStyle name="Normal 5 5 10 2" xfId="58492"/>
    <cellStyle name="Normal 5 5 10 2 2" xfId="58493"/>
    <cellStyle name="Normal 5 5 10 2 3" xfId="58494"/>
    <cellStyle name="Normal 5 5 10 2 4" xfId="58495"/>
    <cellStyle name="Normal 5 5 10 2 5" xfId="58496"/>
    <cellStyle name="Normal 5 5 10 3" xfId="58497"/>
    <cellStyle name="Normal 5 5 10 3 2" xfId="58498"/>
    <cellStyle name="Normal 5 5 10 3 3" xfId="58499"/>
    <cellStyle name="Normal 5 5 10 3 4" xfId="58500"/>
    <cellStyle name="Normal 5 5 10 3 5" xfId="58501"/>
    <cellStyle name="Normal 5 5 10 4" xfId="58502"/>
    <cellStyle name="Normal 5 5 10 4 2" xfId="58503"/>
    <cellStyle name="Normal 5 5 10 4 3" xfId="58504"/>
    <cellStyle name="Normal 5 5 10 4 4" xfId="58505"/>
    <cellStyle name="Normal 5 5 10 4 5" xfId="58506"/>
    <cellStyle name="Normal 5 5 10 5" xfId="58507"/>
    <cellStyle name="Normal 5 5 10 5 2" xfId="58508"/>
    <cellStyle name="Normal 5 5 10 5 3" xfId="58509"/>
    <cellStyle name="Normal 5 5 10 5 4" xfId="58510"/>
    <cellStyle name="Normal 5 5 10 5 5" xfId="58511"/>
    <cellStyle name="Normal 5 5 10 6" xfId="58512"/>
    <cellStyle name="Normal 5 5 10 6 2" xfId="58513"/>
    <cellStyle name="Normal 5 5 10 6 3" xfId="58514"/>
    <cellStyle name="Normal 5 5 10 6 4" xfId="58515"/>
    <cellStyle name="Normal 5 5 10 6 5" xfId="58516"/>
    <cellStyle name="Normal 5 5 10 7" xfId="58517"/>
    <cellStyle name="Normal 5 5 10 7 2" xfId="58518"/>
    <cellStyle name="Normal 5 5 10 7 3" xfId="58519"/>
    <cellStyle name="Normal 5 5 10 7 4" xfId="58520"/>
    <cellStyle name="Normal 5 5 10 7 5" xfId="58521"/>
    <cellStyle name="Normal 5 5 10 8" xfId="58522"/>
    <cellStyle name="Normal 5 5 10 8 2" xfId="58523"/>
    <cellStyle name="Normal 5 5 10 8 3" xfId="58524"/>
    <cellStyle name="Normal 5 5 10 8 4" xfId="58525"/>
    <cellStyle name="Normal 5 5 10 8 5" xfId="58526"/>
    <cellStyle name="Normal 5 5 10 9" xfId="58527"/>
    <cellStyle name="Normal 5 5 11" xfId="58528"/>
    <cellStyle name="Normal 5 5 11 10" xfId="58529"/>
    <cellStyle name="Normal 5 5 11 11" xfId="58530"/>
    <cellStyle name="Normal 5 5 11 12" xfId="58531"/>
    <cellStyle name="Normal 5 5 11 13" xfId="58532"/>
    <cellStyle name="Normal 5 5 11 14" xfId="58533"/>
    <cellStyle name="Normal 5 5 11 2" xfId="58534"/>
    <cellStyle name="Normal 5 5 11 2 2" xfId="58535"/>
    <cellStyle name="Normal 5 5 11 2 3" xfId="58536"/>
    <cellStyle name="Normal 5 5 11 2 4" xfId="58537"/>
    <cellStyle name="Normal 5 5 11 2 5" xfId="58538"/>
    <cellStyle name="Normal 5 5 11 3" xfId="58539"/>
    <cellStyle name="Normal 5 5 11 3 2" xfId="58540"/>
    <cellStyle name="Normal 5 5 11 3 3" xfId="58541"/>
    <cellStyle name="Normal 5 5 11 3 4" xfId="58542"/>
    <cellStyle name="Normal 5 5 11 3 5" xfId="58543"/>
    <cellStyle name="Normal 5 5 11 4" xfId="58544"/>
    <cellStyle name="Normal 5 5 11 4 2" xfId="58545"/>
    <cellStyle name="Normal 5 5 11 4 3" xfId="58546"/>
    <cellStyle name="Normal 5 5 11 4 4" xfId="58547"/>
    <cellStyle name="Normal 5 5 11 4 5" xfId="58548"/>
    <cellStyle name="Normal 5 5 11 5" xfId="58549"/>
    <cellStyle name="Normal 5 5 11 5 2" xfId="58550"/>
    <cellStyle name="Normal 5 5 11 5 3" xfId="58551"/>
    <cellStyle name="Normal 5 5 11 5 4" xfId="58552"/>
    <cellStyle name="Normal 5 5 11 5 5" xfId="58553"/>
    <cellStyle name="Normal 5 5 11 6" xfId="58554"/>
    <cellStyle name="Normal 5 5 11 6 2" xfId="58555"/>
    <cellStyle name="Normal 5 5 11 6 3" xfId="58556"/>
    <cellStyle name="Normal 5 5 11 6 4" xfId="58557"/>
    <cellStyle name="Normal 5 5 11 6 5" xfId="58558"/>
    <cellStyle name="Normal 5 5 11 7" xfId="58559"/>
    <cellStyle name="Normal 5 5 11 7 2" xfId="58560"/>
    <cellStyle name="Normal 5 5 11 7 3" xfId="58561"/>
    <cellStyle name="Normal 5 5 11 7 4" xfId="58562"/>
    <cellStyle name="Normal 5 5 11 7 5" xfId="58563"/>
    <cellStyle name="Normal 5 5 11 8" xfId="58564"/>
    <cellStyle name="Normal 5 5 11 8 2" xfId="58565"/>
    <cellStyle name="Normal 5 5 11 8 3" xfId="58566"/>
    <cellStyle name="Normal 5 5 11 8 4" xfId="58567"/>
    <cellStyle name="Normal 5 5 11 8 5" xfId="58568"/>
    <cellStyle name="Normal 5 5 11 9" xfId="58569"/>
    <cellStyle name="Normal 5 5 12" xfId="58570"/>
    <cellStyle name="Normal 5 5 12 10" xfId="58571"/>
    <cellStyle name="Normal 5 5 12 11" xfId="58572"/>
    <cellStyle name="Normal 5 5 12 12" xfId="58573"/>
    <cellStyle name="Normal 5 5 12 13" xfId="58574"/>
    <cellStyle name="Normal 5 5 12 14" xfId="58575"/>
    <cellStyle name="Normal 5 5 12 2" xfId="58576"/>
    <cellStyle name="Normal 5 5 12 2 2" xfId="58577"/>
    <cellStyle name="Normal 5 5 12 2 3" xfId="58578"/>
    <cellStyle name="Normal 5 5 12 2 4" xfId="58579"/>
    <cellStyle name="Normal 5 5 12 2 5" xfId="58580"/>
    <cellStyle name="Normal 5 5 12 3" xfId="58581"/>
    <cellStyle name="Normal 5 5 12 3 2" xfId="58582"/>
    <cellStyle name="Normal 5 5 12 3 3" xfId="58583"/>
    <cellStyle name="Normal 5 5 12 3 4" xfId="58584"/>
    <cellStyle name="Normal 5 5 12 3 5" xfId="58585"/>
    <cellStyle name="Normal 5 5 12 4" xfId="58586"/>
    <cellStyle name="Normal 5 5 12 4 2" xfId="58587"/>
    <cellStyle name="Normal 5 5 12 4 3" xfId="58588"/>
    <cellStyle name="Normal 5 5 12 4 4" xfId="58589"/>
    <cellStyle name="Normal 5 5 12 4 5" xfId="58590"/>
    <cellStyle name="Normal 5 5 12 5" xfId="58591"/>
    <cellStyle name="Normal 5 5 12 5 2" xfId="58592"/>
    <cellStyle name="Normal 5 5 12 5 3" xfId="58593"/>
    <cellStyle name="Normal 5 5 12 5 4" xfId="58594"/>
    <cellStyle name="Normal 5 5 12 5 5" xfId="58595"/>
    <cellStyle name="Normal 5 5 12 6" xfId="58596"/>
    <cellStyle name="Normal 5 5 12 6 2" xfId="58597"/>
    <cellStyle name="Normal 5 5 12 6 3" xfId="58598"/>
    <cellStyle name="Normal 5 5 12 6 4" xfId="58599"/>
    <cellStyle name="Normal 5 5 12 6 5" xfId="58600"/>
    <cellStyle name="Normal 5 5 12 7" xfId="58601"/>
    <cellStyle name="Normal 5 5 12 7 2" xfId="58602"/>
    <cellStyle name="Normal 5 5 12 7 3" xfId="58603"/>
    <cellStyle name="Normal 5 5 12 7 4" xfId="58604"/>
    <cellStyle name="Normal 5 5 12 7 5" xfId="58605"/>
    <cellStyle name="Normal 5 5 12 8" xfId="58606"/>
    <cellStyle name="Normal 5 5 12 8 2" xfId="58607"/>
    <cellStyle name="Normal 5 5 12 8 3" xfId="58608"/>
    <cellStyle name="Normal 5 5 12 8 4" xfId="58609"/>
    <cellStyle name="Normal 5 5 12 8 5" xfId="58610"/>
    <cellStyle name="Normal 5 5 12 9" xfId="58611"/>
    <cellStyle name="Normal 5 5 13" xfId="58612"/>
    <cellStyle name="Normal 5 5 13 10" xfId="58613"/>
    <cellStyle name="Normal 5 5 13 11" xfId="58614"/>
    <cellStyle name="Normal 5 5 13 12" xfId="58615"/>
    <cellStyle name="Normal 5 5 13 13" xfId="58616"/>
    <cellStyle name="Normal 5 5 13 14" xfId="58617"/>
    <cellStyle name="Normal 5 5 13 2" xfId="58618"/>
    <cellStyle name="Normal 5 5 13 2 2" xfId="58619"/>
    <cellStyle name="Normal 5 5 13 2 3" xfId="58620"/>
    <cellStyle name="Normal 5 5 13 2 4" xfId="58621"/>
    <cellStyle name="Normal 5 5 13 2 5" xfId="58622"/>
    <cellStyle name="Normal 5 5 13 3" xfId="58623"/>
    <cellStyle name="Normal 5 5 13 3 2" xfId="58624"/>
    <cellStyle name="Normal 5 5 13 3 3" xfId="58625"/>
    <cellStyle name="Normal 5 5 13 3 4" xfId="58626"/>
    <cellStyle name="Normal 5 5 13 3 5" xfId="58627"/>
    <cellStyle name="Normal 5 5 13 4" xfId="58628"/>
    <cellStyle name="Normal 5 5 13 4 2" xfId="58629"/>
    <cellStyle name="Normal 5 5 13 4 3" xfId="58630"/>
    <cellStyle name="Normal 5 5 13 4 4" xfId="58631"/>
    <cellStyle name="Normal 5 5 13 4 5" xfId="58632"/>
    <cellStyle name="Normal 5 5 13 5" xfId="58633"/>
    <cellStyle name="Normal 5 5 13 5 2" xfId="58634"/>
    <cellStyle name="Normal 5 5 13 5 3" xfId="58635"/>
    <cellStyle name="Normal 5 5 13 5 4" xfId="58636"/>
    <cellStyle name="Normal 5 5 13 5 5" xfId="58637"/>
    <cellStyle name="Normal 5 5 13 6" xfId="58638"/>
    <cellStyle name="Normal 5 5 13 6 2" xfId="58639"/>
    <cellStyle name="Normal 5 5 13 6 3" xfId="58640"/>
    <cellStyle name="Normal 5 5 13 6 4" xfId="58641"/>
    <cellStyle name="Normal 5 5 13 6 5" xfId="58642"/>
    <cellStyle name="Normal 5 5 13 7" xfId="58643"/>
    <cellStyle name="Normal 5 5 13 7 2" xfId="58644"/>
    <cellStyle name="Normal 5 5 13 7 3" xfId="58645"/>
    <cellStyle name="Normal 5 5 13 7 4" xfId="58646"/>
    <cellStyle name="Normal 5 5 13 7 5" xfId="58647"/>
    <cellStyle name="Normal 5 5 13 8" xfId="58648"/>
    <cellStyle name="Normal 5 5 13 8 2" xfId="58649"/>
    <cellStyle name="Normal 5 5 13 8 3" xfId="58650"/>
    <cellStyle name="Normal 5 5 13 8 4" xfId="58651"/>
    <cellStyle name="Normal 5 5 13 8 5" xfId="58652"/>
    <cellStyle name="Normal 5 5 13 9" xfId="58653"/>
    <cellStyle name="Normal 5 5 14" xfId="58654"/>
    <cellStyle name="Normal 5 5 14 10" xfId="58655"/>
    <cellStyle name="Normal 5 5 14 11" xfId="58656"/>
    <cellStyle name="Normal 5 5 14 12" xfId="58657"/>
    <cellStyle name="Normal 5 5 14 13" xfId="58658"/>
    <cellStyle name="Normal 5 5 14 14" xfId="58659"/>
    <cellStyle name="Normal 5 5 14 2" xfId="58660"/>
    <cellStyle name="Normal 5 5 14 2 2" xfId="58661"/>
    <cellStyle name="Normal 5 5 14 2 3" xfId="58662"/>
    <cellStyle name="Normal 5 5 14 2 4" xfId="58663"/>
    <cellStyle name="Normal 5 5 14 2 5" xfId="58664"/>
    <cellStyle name="Normal 5 5 14 3" xfId="58665"/>
    <cellStyle name="Normal 5 5 14 3 2" xfId="58666"/>
    <cellStyle name="Normal 5 5 14 3 3" xfId="58667"/>
    <cellStyle name="Normal 5 5 14 3 4" xfId="58668"/>
    <cellStyle name="Normal 5 5 14 3 5" xfId="58669"/>
    <cellStyle name="Normal 5 5 14 4" xfId="58670"/>
    <cellStyle name="Normal 5 5 14 4 2" xfId="58671"/>
    <cellStyle name="Normal 5 5 14 4 3" xfId="58672"/>
    <cellStyle name="Normal 5 5 14 4 4" xfId="58673"/>
    <cellStyle name="Normal 5 5 14 4 5" xfId="58674"/>
    <cellStyle name="Normal 5 5 14 5" xfId="58675"/>
    <cellStyle name="Normal 5 5 14 5 2" xfId="58676"/>
    <cellStyle name="Normal 5 5 14 5 3" xfId="58677"/>
    <cellStyle name="Normal 5 5 14 5 4" xfId="58678"/>
    <cellStyle name="Normal 5 5 14 5 5" xfId="58679"/>
    <cellStyle name="Normal 5 5 14 6" xfId="58680"/>
    <cellStyle name="Normal 5 5 14 6 2" xfId="58681"/>
    <cellStyle name="Normal 5 5 14 6 3" xfId="58682"/>
    <cellStyle name="Normal 5 5 14 6 4" xfId="58683"/>
    <cellStyle name="Normal 5 5 14 6 5" xfId="58684"/>
    <cellStyle name="Normal 5 5 14 7" xfId="58685"/>
    <cellStyle name="Normal 5 5 14 7 2" xfId="58686"/>
    <cellStyle name="Normal 5 5 14 7 3" xfId="58687"/>
    <cellStyle name="Normal 5 5 14 7 4" xfId="58688"/>
    <cellStyle name="Normal 5 5 14 7 5" xfId="58689"/>
    <cellStyle name="Normal 5 5 14 8" xfId="58690"/>
    <cellStyle name="Normal 5 5 14 8 2" xfId="58691"/>
    <cellStyle name="Normal 5 5 14 8 3" xfId="58692"/>
    <cellStyle name="Normal 5 5 14 8 4" xfId="58693"/>
    <cellStyle name="Normal 5 5 14 8 5" xfId="58694"/>
    <cellStyle name="Normal 5 5 14 9" xfId="58695"/>
    <cellStyle name="Normal 5 5 15" xfId="58696"/>
    <cellStyle name="Normal 5 5 15 10" xfId="58697"/>
    <cellStyle name="Normal 5 5 15 11" xfId="58698"/>
    <cellStyle name="Normal 5 5 15 12" xfId="58699"/>
    <cellStyle name="Normal 5 5 15 13" xfId="58700"/>
    <cellStyle name="Normal 5 5 15 14" xfId="58701"/>
    <cellStyle name="Normal 5 5 15 2" xfId="58702"/>
    <cellStyle name="Normal 5 5 15 2 2" xfId="58703"/>
    <cellStyle name="Normal 5 5 15 2 3" xfId="58704"/>
    <cellStyle name="Normal 5 5 15 2 4" xfId="58705"/>
    <cellStyle name="Normal 5 5 15 2 5" xfId="58706"/>
    <cellStyle name="Normal 5 5 15 3" xfId="58707"/>
    <cellStyle name="Normal 5 5 15 3 2" xfId="58708"/>
    <cellStyle name="Normal 5 5 15 3 3" xfId="58709"/>
    <cellStyle name="Normal 5 5 15 3 4" xfId="58710"/>
    <cellStyle name="Normal 5 5 15 3 5" xfId="58711"/>
    <cellStyle name="Normal 5 5 15 4" xfId="58712"/>
    <cellStyle name="Normal 5 5 15 4 2" xfId="58713"/>
    <cellStyle name="Normal 5 5 15 4 3" xfId="58714"/>
    <cellStyle name="Normal 5 5 15 4 4" xfId="58715"/>
    <cellStyle name="Normal 5 5 15 4 5" xfId="58716"/>
    <cellStyle name="Normal 5 5 15 5" xfId="58717"/>
    <cellStyle name="Normal 5 5 15 5 2" xfId="58718"/>
    <cellStyle name="Normal 5 5 15 5 3" xfId="58719"/>
    <cellStyle name="Normal 5 5 15 5 4" xfId="58720"/>
    <cellStyle name="Normal 5 5 15 5 5" xfId="58721"/>
    <cellStyle name="Normal 5 5 15 6" xfId="58722"/>
    <cellStyle name="Normal 5 5 15 6 2" xfId="58723"/>
    <cellStyle name="Normal 5 5 15 6 3" xfId="58724"/>
    <cellStyle name="Normal 5 5 15 6 4" xfId="58725"/>
    <cellStyle name="Normal 5 5 15 6 5" xfId="58726"/>
    <cellStyle name="Normal 5 5 15 7" xfId="58727"/>
    <cellStyle name="Normal 5 5 15 7 2" xfId="58728"/>
    <cellStyle name="Normal 5 5 15 7 3" xfId="58729"/>
    <cellStyle name="Normal 5 5 15 7 4" xfId="58730"/>
    <cellStyle name="Normal 5 5 15 7 5" xfId="58731"/>
    <cellStyle name="Normal 5 5 15 8" xfId="58732"/>
    <cellStyle name="Normal 5 5 15 8 2" xfId="58733"/>
    <cellStyle name="Normal 5 5 15 8 3" xfId="58734"/>
    <cellStyle name="Normal 5 5 15 8 4" xfId="58735"/>
    <cellStyle name="Normal 5 5 15 8 5" xfId="58736"/>
    <cellStyle name="Normal 5 5 15 9" xfId="58737"/>
    <cellStyle name="Normal 5 5 16" xfId="58738"/>
    <cellStyle name="Normal 5 5 16 10" xfId="58739"/>
    <cellStyle name="Normal 5 5 16 11" xfId="58740"/>
    <cellStyle name="Normal 5 5 16 12" xfId="58741"/>
    <cellStyle name="Normal 5 5 16 13" xfId="58742"/>
    <cellStyle name="Normal 5 5 16 14" xfId="58743"/>
    <cellStyle name="Normal 5 5 16 2" xfId="58744"/>
    <cellStyle name="Normal 5 5 16 2 2" xfId="58745"/>
    <cellStyle name="Normal 5 5 16 2 3" xfId="58746"/>
    <cellStyle name="Normal 5 5 16 2 4" xfId="58747"/>
    <cellStyle name="Normal 5 5 16 2 5" xfId="58748"/>
    <cellStyle name="Normal 5 5 16 3" xfId="58749"/>
    <cellStyle name="Normal 5 5 16 3 2" xfId="58750"/>
    <cellStyle name="Normal 5 5 16 3 3" xfId="58751"/>
    <cellStyle name="Normal 5 5 16 3 4" xfId="58752"/>
    <cellStyle name="Normal 5 5 16 3 5" xfId="58753"/>
    <cellStyle name="Normal 5 5 16 4" xfId="58754"/>
    <cellStyle name="Normal 5 5 16 4 2" xfId="58755"/>
    <cellStyle name="Normal 5 5 16 4 3" xfId="58756"/>
    <cellStyle name="Normal 5 5 16 4 4" xfId="58757"/>
    <cellStyle name="Normal 5 5 16 4 5" xfId="58758"/>
    <cellStyle name="Normal 5 5 16 5" xfId="58759"/>
    <cellStyle name="Normal 5 5 16 5 2" xfId="58760"/>
    <cellStyle name="Normal 5 5 16 5 3" xfId="58761"/>
    <cellStyle name="Normal 5 5 16 5 4" xfId="58762"/>
    <cellStyle name="Normal 5 5 16 5 5" xfId="58763"/>
    <cellStyle name="Normal 5 5 16 6" xfId="58764"/>
    <cellStyle name="Normal 5 5 16 6 2" xfId="58765"/>
    <cellStyle name="Normal 5 5 16 6 3" xfId="58766"/>
    <cellStyle name="Normal 5 5 16 6 4" xfId="58767"/>
    <cellStyle name="Normal 5 5 16 6 5" xfId="58768"/>
    <cellStyle name="Normal 5 5 16 7" xfId="58769"/>
    <cellStyle name="Normal 5 5 16 7 2" xfId="58770"/>
    <cellStyle name="Normal 5 5 16 7 3" xfId="58771"/>
    <cellStyle name="Normal 5 5 16 7 4" xfId="58772"/>
    <cellStyle name="Normal 5 5 16 7 5" xfId="58773"/>
    <cellStyle name="Normal 5 5 16 8" xfId="58774"/>
    <cellStyle name="Normal 5 5 16 8 2" xfId="58775"/>
    <cellStyle name="Normal 5 5 16 8 3" xfId="58776"/>
    <cellStyle name="Normal 5 5 16 8 4" xfId="58777"/>
    <cellStyle name="Normal 5 5 16 8 5" xfId="58778"/>
    <cellStyle name="Normal 5 5 16 9" xfId="58779"/>
    <cellStyle name="Normal 5 5 17" xfId="58780"/>
    <cellStyle name="Normal 5 5 17 2" xfId="58781"/>
    <cellStyle name="Normal 5 5 17 3" xfId="58782"/>
    <cellStyle name="Normal 5 5 17 4" xfId="58783"/>
    <cellStyle name="Normal 5 5 17 5" xfId="58784"/>
    <cellStyle name="Normal 5 5 18" xfId="58785"/>
    <cellStyle name="Normal 5 5 18 2" xfId="58786"/>
    <cellStyle name="Normal 5 5 18 3" xfId="58787"/>
    <cellStyle name="Normal 5 5 18 4" xfId="58788"/>
    <cellStyle name="Normal 5 5 18 5" xfId="58789"/>
    <cellStyle name="Normal 5 5 19" xfId="58790"/>
    <cellStyle name="Normal 5 5 19 2" xfId="58791"/>
    <cellStyle name="Normal 5 5 19 3" xfId="58792"/>
    <cellStyle name="Normal 5 5 19 4" xfId="58793"/>
    <cellStyle name="Normal 5 5 19 5" xfId="58794"/>
    <cellStyle name="Normal 5 5 2" xfId="58795"/>
    <cellStyle name="Normal 5 5 2 10" xfId="58796"/>
    <cellStyle name="Normal 5 5 2 11" xfId="58797"/>
    <cellStyle name="Normal 5 5 2 12" xfId="58798"/>
    <cellStyle name="Normal 5 5 2 13" xfId="58799"/>
    <cellStyle name="Normal 5 5 2 14" xfId="58800"/>
    <cellStyle name="Normal 5 5 2 2" xfId="58801"/>
    <cellStyle name="Normal 5 5 2 2 2" xfId="58802"/>
    <cellStyle name="Normal 5 5 2 2 3" xfId="58803"/>
    <cellStyle name="Normal 5 5 2 2 4" xfId="58804"/>
    <cellStyle name="Normal 5 5 2 2 5" xfId="58805"/>
    <cellStyle name="Normal 5 5 2 3" xfId="58806"/>
    <cellStyle name="Normal 5 5 2 3 2" xfId="58807"/>
    <cellStyle name="Normal 5 5 2 3 3" xfId="58808"/>
    <cellStyle name="Normal 5 5 2 3 4" xfId="58809"/>
    <cellStyle name="Normal 5 5 2 3 5" xfId="58810"/>
    <cellStyle name="Normal 5 5 2 4" xfId="58811"/>
    <cellStyle name="Normal 5 5 2 4 2" xfId="58812"/>
    <cellStyle name="Normal 5 5 2 4 3" xfId="58813"/>
    <cellStyle name="Normal 5 5 2 4 4" xfId="58814"/>
    <cellStyle name="Normal 5 5 2 4 5" xfId="58815"/>
    <cellStyle name="Normal 5 5 2 5" xfId="58816"/>
    <cellStyle name="Normal 5 5 2 5 2" xfId="58817"/>
    <cellStyle name="Normal 5 5 2 5 3" xfId="58818"/>
    <cellStyle name="Normal 5 5 2 5 4" xfId="58819"/>
    <cellStyle name="Normal 5 5 2 5 5" xfId="58820"/>
    <cellStyle name="Normal 5 5 2 6" xfId="58821"/>
    <cellStyle name="Normal 5 5 2 6 2" xfId="58822"/>
    <cellStyle name="Normal 5 5 2 6 3" xfId="58823"/>
    <cellStyle name="Normal 5 5 2 6 4" xfId="58824"/>
    <cellStyle name="Normal 5 5 2 6 5" xfId="58825"/>
    <cellStyle name="Normal 5 5 2 7" xfId="58826"/>
    <cellStyle name="Normal 5 5 2 7 2" xfId="58827"/>
    <cellStyle name="Normal 5 5 2 7 3" xfId="58828"/>
    <cellStyle name="Normal 5 5 2 7 4" xfId="58829"/>
    <cellStyle name="Normal 5 5 2 7 5" xfId="58830"/>
    <cellStyle name="Normal 5 5 2 8" xfId="58831"/>
    <cellStyle name="Normal 5 5 2 8 2" xfId="58832"/>
    <cellStyle name="Normal 5 5 2 8 3" xfId="58833"/>
    <cellStyle name="Normal 5 5 2 8 4" xfId="58834"/>
    <cellStyle name="Normal 5 5 2 8 5" xfId="58835"/>
    <cellStyle name="Normal 5 5 2 9" xfId="58836"/>
    <cellStyle name="Normal 5 5 20" xfId="58837"/>
    <cellStyle name="Normal 5 5 20 2" xfId="58838"/>
    <cellStyle name="Normal 5 5 20 3" xfId="58839"/>
    <cellStyle name="Normal 5 5 20 4" xfId="58840"/>
    <cellStyle name="Normal 5 5 20 5" xfId="58841"/>
    <cellStyle name="Normal 5 5 21" xfId="58842"/>
    <cellStyle name="Normal 5 5 21 2" xfId="58843"/>
    <cellStyle name="Normal 5 5 21 3" xfId="58844"/>
    <cellStyle name="Normal 5 5 21 4" xfId="58845"/>
    <cellStyle name="Normal 5 5 21 5" xfId="58846"/>
    <cellStyle name="Normal 5 5 22" xfId="58847"/>
    <cellStyle name="Normal 5 5 22 2" xfId="58848"/>
    <cellStyle name="Normal 5 5 22 3" xfId="58849"/>
    <cellStyle name="Normal 5 5 22 4" xfId="58850"/>
    <cellStyle name="Normal 5 5 22 5" xfId="58851"/>
    <cellStyle name="Normal 5 5 23" xfId="58852"/>
    <cellStyle name="Normal 5 5 23 2" xfId="58853"/>
    <cellStyle name="Normal 5 5 23 3" xfId="58854"/>
    <cellStyle name="Normal 5 5 23 4" xfId="58855"/>
    <cellStyle name="Normal 5 5 23 5" xfId="58856"/>
    <cellStyle name="Normal 5 5 24" xfId="58857"/>
    <cellStyle name="Normal 5 5 25" xfId="58858"/>
    <cellStyle name="Normal 5 5 26" xfId="58859"/>
    <cellStyle name="Normal 5 5 27" xfId="58860"/>
    <cellStyle name="Normal 5 5 28" xfId="58861"/>
    <cellStyle name="Normal 5 5 29" xfId="58862"/>
    <cellStyle name="Normal 5 5 3" xfId="58863"/>
    <cellStyle name="Normal 5 5 3 10" xfId="58864"/>
    <cellStyle name="Normal 5 5 3 11" xfId="58865"/>
    <cellStyle name="Normal 5 5 3 12" xfId="58866"/>
    <cellStyle name="Normal 5 5 3 13" xfId="58867"/>
    <cellStyle name="Normal 5 5 3 14" xfId="58868"/>
    <cellStyle name="Normal 5 5 3 2" xfId="58869"/>
    <cellStyle name="Normal 5 5 3 2 2" xfId="58870"/>
    <cellStyle name="Normal 5 5 3 2 3" xfId="58871"/>
    <cellStyle name="Normal 5 5 3 2 4" xfId="58872"/>
    <cellStyle name="Normal 5 5 3 2 5" xfId="58873"/>
    <cellStyle name="Normal 5 5 3 3" xfId="58874"/>
    <cellStyle name="Normal 5 5 3 3 2" xfId="58875"/>
    <cellStyle name="Normal 5 5 3 3 3" xfId="58876"/>
    <cellStyle name="Normal 5 5 3 3 4" xfId="58877"/>
    <cellStyle name="Normal 5 5 3 3 5" xfId="58878"/>
    <cellStyle name="Normal 5 5 3 4" xfId="58879"/>
    <cellStyle name="Normal 5 5 3 4 2" xfId="58880"/>
    <cellStyle name="Normal 5 5 3 4 3" xfId="58881"/>
    <cellStyle name="Normal 5 5 3 4 4" xfId="58882"/>
    <cellStyle name="Normal 5 5 3 4 5" xfId="58883"/>
    <cellStyle name="Normal 5 5 3 5" xfId="58884"/>
    <cellStyle name="Normal 5 5 3 5 2" xfId="58885"/>
    <cellStyle name="Normal 5 5 3 5 3" xfId="58886"/>
    <cellStyle name="Normal 5 5 3 5 4" xfId="58887"/>
    <cellStyle name="Normal 5 5 3 5 5" xfId="58888"/>
    <cellStyle name="Normal 5 5 3 6" xfId="58889"/>
    <cellStyle name="Normal 5 5 3 6 2" xfId="58890"/>
    <cellStyle name="Normal 5 5 3 6 3" xfId="58891"/>
    <cellStyle name="Normal 5 5 3 6 4" xfId="58892"/>
    <cellStyle name="Normal 5 5 3 6 5" xfId="58893"/>
    <cellStyle name="Normal 5 5 3 7" xfId="58894"/>
    <cellStyle name="Normal 5 5 3 7 2" xfId="58895"/>
    <cellStyle name="Normal 5 5 3 7 3" xfId="58896"/>
    <cellStyle name="Normal 5 5 3 7 4" xfId="58897"/>
    <cellStyle name="Normal 5 5 3 7 5" xfId="58898"/>
    <cellStyle name="Normal 5 5 3 8" xfId="58899"/>
    <cellStyle name="Normal 5 5 3 8 2" xfId="58900"/>
    <cellStyle name="Normal 5 5 3 8 3" xfId="58901"/>
    <cellStyle name="Normal 5 5 3 8 4" xfId="58902"/>
    <cellStyle name="Normal 5 5 3 8 5" xfId="58903"/>
    <cellStyle name="Normal 5 5 3 9" xfId="58904"/>
    <cellStyle name="Normal 5 5 4" xfId="58905"/>
    <cellStyle name="Normal 5 5 4 10" xfId="58906"/>
    <cellStyle name="Normal 5 5 4 11" xfId="58907"/>
    <cellStyle name="Normal 5 5 4 12" xfId="58908"/>
    <cellStyle name="Normal 5 5 4 13" xfId="58909"/>
    <cellStyle name="Normal 5 5 4 14" xfId="58910"/>
    <cellStyle name="Normal 5 5 4 2" xfId="58911"/>
    <cellStyle name="Normal 5 5 4 2 2" xfId="58912"/>
    <cellStyle name="Normal 5 5 4 2 3" xfId="58913"/>
    <cellStyle name="Normal 5 5 4 2 4" xfId="58914"/>
    <cellStyle name="Normal 5 5 4 2 5" xfId="58915"/>
    <cellStyle name="Normal 5 5 4 3" xfId="58916"/>
    <cellStyle name="Normal 5 5 4 3 2" xfId="58917"/>
    <cellStyle name="Normal 5 5 4 3 3" xfId="58918"/>
    <cellStyle name="Normal 5 5 4 3 4" xfId="58919"/>
    <cellStyle name="Normal 5 5 4 3 5" xfId="58920"/>
    <cellStyle name="Normal 5 5 4 4" xfId="58921"/>
    <cellStyle name="Normal 5 5 4 4 2" xfId="58922"/>
    <cellStyle name="Normal 5 5 4 4 3" xfId="58923"/>
    <cellStyle name="Normal 5 5 4 4 4" xfId="58924"/>
    <cellStyle name="Normal 5 5 4 4 5" xfId="58925"/>
    <cellStyle name="Normal 5 5 4 5" xfId="58926"/>
    <cellStyle name="Normal 5 5 4 5 2" xfId="58927"/>
    <cellStyle name="Normal 5 5 4 5 3" xfId="58928"/>
    <cellStyle name="Normal 5 5 4 5 4" xfId="58929"/>
    <cellStyle name="Normal 5 5 4 5 5" xfId="58930"/>
    <cellStyle name="Normal 5 5 4 6" xfId="58931"/>
    <cellStyle name="Normal 5 5 4 6 2" xfId="58932"/>
    <cellStyle name="Normal 5 5 4 6 3" xfId="58933"/>
    <cellStyle name="Normal 5 5 4 6 4" xfId="58934"/>
    <cellStyle name="Normal 5 5 4 6 5" xfId="58935"/>
    <cellStyle name="Normal 5 5 4 7" xfId="58936"/>
    <cellStyle name="Normal 5 5 4 7 2" xfId="58937"/>
    <cellStyle name="Normal 5 5 4 7 3" xfId="58938"/>
    <cellStyle name="Normal 5 5 4 7 4" xfId="58939"/>
    <cellStyle name="Normal 5 5 4 7 5" xfId="58940"/>
    <cellStyle name="Normal 5 5 4 8" xfId="58941"/>
    <cellStyle name="Normal 5 5 4 8 2" xfId="58942"/>
    <cellStyle name="Normal 5 5 4 8 3" xfId="58943"/>
    <cellStyle name="Normal 5 5 4 8 4" xfId="58944"/>
    <cellStyle name="Normal 5 5 4 8 5" xfId="58945"/>
    <cellStyle name="Normal 5 5 4 9" xfId="58946"/>
    <cellStyle name="Normal 5 5 5" xfId="58947"/>
    <cellStyle name="Normal 5 5 5 10" xfId="58948"/>
    <cellStyle name="Normal 5 5 5 11" xfId="58949"/>
    <cellStyle name="Normal 5 5 5 12" xfId="58950"/>
    <cellStyle name="Normal 5 5 5 13" xfId="58951"/>
    <cellStyle name="Normal 5 5 5 14" xfId="58952"/>
    <cellStyle name="Normal 5 5 5 2" xfId="58953"/>
    <cellStyle name="Normal 5 5 5 2 2" xfId="58954"/>
    <cellStyle name="Normal 5 5 5 2 3" xfId="58955"/>
    <cellStyle name="Normal 5 5 5 2 4" xfId="58956"/>
    <cellStyle name="Normal 5 5 5 2 5" xfId="58957"/>
    <cellStyle name="Normal 5 5 5 3" xfId="58958"/>
    <cellStyle name="Normal 5 5 5 3 2" xfId="58959"/>
    <cellStyle name="Normal 5 5 5 3 3" xfId="58960"/>
    <cellStyle name="Normal 5 5 5 3 4" xfId="58961"/>
    <cellStyle name="Normal 5 5 5 3 5" xfId="58962"/>
    <cellStyle name="Normal 5 5 5 4" xfId="58963"/>
    <cellStyle name="Normal 5 5 5 4 2" xfId="58964"/>
    <cellStyle name="Normal 5 5 5 4 3" xfId="58965"/>
    <cellStyle name="Normal 5 5 5 4 4" xfId="58966"/>
    <cellStyle name="Normal 5 5 5 4 5" xfId="58967"/>
    <cellStyle name="Normal 5 5 5 5" xfId="58968"/>
    <cellStyle name="Normal 5 5 5 5 2" xfId="58969"/>
    <cellStyle name="Normal 5 5 5 5 3" xfId="58970"/>
    <cellStyle name="Normal 5 5 5 5 4" xfId="58971"/>
    <cellStyle name="Normal 5 5 5 5 5" xfId="58972"/>
    <cellStyle name="Normal 5 5 5 6" xfId="58973"/>
    <cellStyle name="Normal 5 5 5 6 2" xfId="58974"/>
    <cellStyle name="Normal 5 5 5 6 3" xfId="58975"/>
    <cellStyle name="Normal 5 5 5 6 4" xfId="58976"/>
    <cellStyle name="Normal 5 5 5 6 5" xfId="58977"/>
    <cellStyle name="Normal 5 5 5 7" xfId="58978"/>
    <cellStyle name="Normal 5 5 5 7 2" xfId="58979"/>
    <cellStyle name="Normal 5 5 5 7 3" xfId="58980"/>
    <cellStyle name="Normal 5 5 5 7 4" xfId="58981"/>
    <cellStyle name="Normal 5 5 5 7 5" xfId="58982"/>
    <cellStyle name="Normal 5 5 5 8" xfId="58983"/>
    <cellStyle name="Normal 5 5 5 8 2" xfId="58984"/>
    <cellStyle name="Normal 5 5 5 8 3" xfId="58985"/>
    <cellStyle name="Normal 5 5 5 8 4" xfId="58986"/>
    <cellStyle name="Normal 5 5 5 8 5" xfId="58987"/>
    <cellStyle name="Normal 5 5 5 9" xfId="58988"/>
    <cellStyle name="Normal 5 5 6" xfId="58989"/>
    <cellStyle name="Normal 5 5 6 10" xfId="58990"/>
    <cellStyle name="Normal 5 5 6 11" xfId="58991"/>
    <cellStyle name="Normal 5 5 6 12" xfId="58992"/>
    <cellStyle name="Normal 5 5 6 13" xfId="58993"/>
    <cellStyle name="Normal 5 5 6 14" xfId="58994"/>
    <cellStyle name="Normal 5 5 6 2" xfId="58995"/>
    <cellStyle name="Normal 5 5 6 2 2" xfId="58996"/>
    <cellStyle name="Normal 5 5 6 2 3" xfId="58997"/>
    <cellStyle name="Normal 5 5 6 2 4" xfId="58998"/>
    <cellStyle name="Normal 5 5 6 2 5" xfId="58999"/>
    <cellStyle name="Normal 5 5 6 3" xfId="59000"/>
    <cellStyle name="Normal 5 5 6 3 2" xfId="59001"/>
    <cellStyle name="Normal 5 5 6 3 3" xfId="59002"/>
    <cellStyle name="Normal 5 5 6 3 4" xfId="59003"/>
    <cellStyle name="Normal 5 5 6 3 5" xfId="59004"/>
    <cellStyle name="Normal 5 5 6 4" xfId="59005"/>
    <cellStyle name="Normal 5 5 6 4 2" xfId="59006"/>
    <cellStyle name="Normal 5 5 6 4 3" xfId="59007"/>
    <cellStyle name="Normal 5 5 6 4 4" xfId="59008"/>
    <cellStyle name="Normal 5 5 6 4 5" xfId="59009"/>
    <cellStyle name="Normal 5 5 6 5" xfId="59010"/>
    <cellStyle name="Normal 5 5 6 5 2" xfId="59011"/>
    <cellStyle name="Normal 5 5 6 5 3" xfId="59012"/>
    <cellStyle name="Normal 5 5 6 5 4" xfId="59013"/>
    <cellStyle name="Normal 5 5 6 5 5" xfId="59014"/>
    <cellStyle name="Normal 5 5 6 6" xfId="59015"/>
    <cellStyle name="Normal 5 5 6 6 2" xfId="59016"/>
    <cellStyle name="Normal 5 5 6 6 3" xfId="59017"/>
    <cellStyle name="Normal 5 5 6 6 4" xfId="59018"/>
    <cellStyle name="Normal 5 5 6 6 5" xfId="59019"/>
    <cellStyle name="Normal 5 5 6 7" xfId="59020"/>
    <cellStyle name="Normal 5 5 6 7 2" xfId="59021"/>
    <cellStyle name="Normal 5 5 6 7 3" xfId="59022"/>
    <cellStyle name="Normal 5 5 6 7 4" xfId="59023"/>
    <cellStyle name="Normal 5 5 6 7 5" xfId="59024"/>
    <cellStyle name="Normal 5 5 6 8" xfId="59025"/>
    <cellStyle name="Normal 5 5 6 8 2" xfId="59026"/>
    <cellStyle name="Normal 5 5 6 8 3" xfId="59027"/>
    <cellStyle name="Normal 5 5 6 8 4" xfId="59028"/>
    <cellStyle name="Normal 5 5 6 8 5" xfId="59029"/>
    <cellStyle name="Normal 5 5 6 9" xfId="59030"/>
    <cellStyle name="Normal 5 5 7" xfId="59031"/>
    <cellStyle name="Normal 5 5 7 10" xfId="59032"/>
    <cellStyle name="Normal 5 5 7 11" xfId="59033"/>
    <cellStyle name="Normal 5 5 7 12" xfId="59034"/>
    <cellStyle name="Normal 5 5 7 13" xfId="59035"/>
    <cellStyle name="Normal 5 5 7 14" xfId="59036"/>
    <cellStyle name="Normal 5 5 7 2" xfId="59037"/>
    <cellStyle name="Normal 5 5 7 2 2" xfId="59038"/>
    <cellStyle name="Normal 5 5 7 2 3" xfId="59039"/>
    <cellStyle name="Normal 5 5 7 2 4" xfId="59040"/>
    <cellStyle name="Normal 5 5 7 2 5" xfId="59041"/>
    <cellStyle name="Normal 5 5 7 3" xfId="59042"/>
    <cellStyle name="Normal 5 5 7 3 2" xfId="59043"/>
    <cellStyle name="Normal 5 5 7 3 3" xfId="59044"/>
    <cellStyle name="Normal 5 5 7 3 4" xfId="59045"/>
    <cellStyle name="Normal 5 5 7 3 5" xfId="59046"/>
    <cellStyle name="Normal 5 5 7 4" xfId="59047"/>
    <cellStyle name="Normal 5 5 7 4 2" xfId="59048"/>
    <cellStyle name="Normal 5 5 7 4 3" xfId="59049"/>
    <cellStyle name="Normal 5 5 7 4 4" xfId="59050"/>
    <cellStyle name="Normal 5 5 7 4 5" xfId="59051"/>
    <cellStyle name="Normal 5 5 7 5" xfId="59052"/>
    <cellStyle name="Normal 5 5 7 5 2" xfId="59053"/>
    <cellStyle name="Normal 5 5 7 5 3" xfId="59054"/>
    <cellStyle name="Normal 5 5 7 5 4" xfId="59055"/>
    <cellStyle name="Normal 5 5 7 5 5" xfId="59056"/>
    <cellStyle name="Normal 5 5 7 6" xfId="59057"/>
    <cellStyle name="Normal 5 5 7 6 2" xfId="59058"/>
    <cellStyle name="Normal 5 5 7 6 3" xfId="59059"/>
    <cellStyle name="Normal 5 5 7 6 4" xfId="59060"/>
    <cellStyle name="Normal 5 5 7 6 5" xfId="59061"/>
    <cellStyle name="Normal 5 5 7 7" xfId="59062"/>
    <cellStyle name="Normal 5 5 7 7 2" xfId="59063"/>
    <cellStyle name="Normal 5 5 7 7 3" xfId="59064"/>
    <cellStyle name="Normal 5 5 7 7 4" xfId="59065"/>
    <cellStyle name="Normal 5 5 7 7 5" xfId="59066"/>
    <cellStyle name="Normal 5 5 7 8" xfId="59067"/>
    <cellStyle name="Normal 5 5 7 8 2" xfId="59068"/>
    <cellStyle name="Normal 5 5 7 8 3" xfId="59069"/>
    <cellStyle name="Normal 5 5 7 8 4" xfId="59070"/>
    <cellStyle name="Normal 5 5 7 8 5" xfId="59071"/>
    <cellStyle name="Normal 5 5 7 9" xfId="59072"/>
    <cellStyle name="Normal 5 5 8" xfId="59073"/>
    <cellStyle name="Normal 5 5 8 10" xfId="59074"/>
    <cellStyle name="Normal 5 5 8 11" xfId="59075"/>
    <cellStyle name="Normal 5 5 8 12" xfId="59076"/>
    <cellStyle name="Normal 5 5 8 13" xfId="59077"/>
    <cellStyle name="Normal 5 5 8 14" xfId="59078"/>
    <cellStyle name="Normal 5 5 8 2" xfId="59079"/>
    <cellStyle name="Normal 5 5 8 2 2" xfId="59080"/>
    <cellStyle name="Normal 5 5 8 2 3" xfId="59081"/>
    <cellStyle name="Normal 5 5 8 2 4" xfId="59082"/>
    <cellStyle name="Normal 5 5 8 2 5" xfId="59083"/>
    <cellStyle name="Normal 5 5 8 3" xfId="59084"/>
    <cellStyle name="Normal 5 5 8 3 2" xfId="59085"/>
    <cellStyle name="Normal 5 5 8 3 3" xfId="59086"/>
    <cellStyle name="Normal 5 5 8 3 4" xfId="59087"/>
    <cellStyle name="Normal 5 5 8 3 5" xfId="59088"/>
    <cellStyle name="Normal 5 5 8 4" xfId="59089"/>
    <cellStyle name="Normal 5 5 8 4 2" xfId="59090"/>
    <cellStyle name="Normal 5 5 8 4 3" xfId="59091"/>
    <cellStyle name="Normal 5 5 8 4 4" xfId="59092"/>
    <cellStyle name="Normal 5 5 8 4 5" xfId="59093"/>
    <cellStyle name="Normal 5 5 8 5" xfId="59094"/>
    <cellStyle name="Normal 5 5 8 5 2" xfId="59095"/>
    <cellStyle name="Normal 5 5 8 5 3" xfId="59096"/>
    <cellStyle name="Normal 5 5 8 5 4" xfId="59097"/>
    <cellStyle name="Normal 5 5 8 5 5" xfId="59098"/>
    <cellStyle name="Normal 5 5 8 6" xfId="59099"/>
    <cellStyle name="Normal 5 5 8 6 2" xfId="59100"/>
    <cellStyle name="Normal 5 5 8 6 3" xfId="59101"/>
    <cellStyle name="Normal 5 5 8 6 4" xfId="59102"/>
    <cellStyle name="Normal 5 5 8 6 5" xfId="59103"/>
    <cellStyle name="Normal 5 5 8 7" xfId="59104"/>
    <cellStyle name="Normal 5 5 8 7 2" xfId="59105"/>
    <cellStyle name="Normal 5 5 8 7 3" xfId="59106"/>
    <cellStyle name="Normal 5 5 8 7 4" xfId="59107"/>
    <cellStyle name="Normal 5 5 8 7 5" xfId="59108"/>
    <cellStyle name="Normal 5 5 8 8" xfId="59109"/>
    <cellStyle name="Normal 5 5 8 8 2" xfId="59110"/>
    <cellStyle name="Normal 5 5 8 8 3" xfId="59111"/>
    <cellStyle name="Normal 5 5 8 8 4" xfId="59112"/>
    <cellStyle name="Normal 5 5 8 8 5" xfId="59113"/>
    <cellStyle name="Normal 5 5 8 9" xfId="59114"/>
    <cellStyle name="Normal 5 5 9" xfId="59115"/>
    <cellStyle name="Normal 5 5 9 10" xfId="59116"/>
    <cellStyle name="Normal 5 5 9 11" xfId="59117"/>
    <cellStyle name="Normal 5 5 9 12" xfId="59118"/>
    <cellStyle name="Normal 5 5 9 13" xfId="59119"/>
    <cellStyle name="Normal 5 5 9 14" xfId="59120"/>
    <cellStyle name="Normal 5 5 9 2" xfId="59121"/>
    <cellStyle name="Normal 5 5 9 2 2" xfId="59122"/>
    <cellStyle name="Normal 5 5 9 2 3" xfId="59123"/>
    <cellStyle name="Normal 5 5 9 2 4" xfId="59124"/>
    <cellStyle name="Normal 5 5 9 2 5" xfId="59125"/>
    <cellStyle name="Normal 5 5 9 3" xfId="59126"/>
    <cellStyle name="Normal 5 5 9 3 2" xfId="59127"/>
    <cellStyle name="Normal 5 5 9 3 3" xfId="59128"/>
    <cellStyle name="Normal 5 5 9 3 4" xfId="59129"/>
    <cellStyle name="Normal 5 5 9 3 5" xfId="59130"/>
    <cellStyle name="Normal 5 5 9 4" xfId="59131"/>
    <cellStyle name="Normal 5 5 9 4 2" xfId="59132"/>
    <cellStyle name="Normal 5 5 9 4 3" xfId="59133"/>
    <cellStyle name="Normal 5 5 9 4 4" xfId="59134"/>
    <cellStyle name="Normal 5 5 9 4 5" xfId="59135"/>
    <cellStyle name="Normal 5 5 9 5" xfId="59136"/>
    <cellStyle name="Normal 5 5 9 5 2" xfId="59137"/>
    <cellStyle name="Normal 5 5 9 5 3" xfId="59138"/>
    <cellStyle name="Normal 5 5 9 5 4" xfId="59139"/>
    <cellStyle name="Normal 5 5 9 5 5" xfId="59140"/>
    <cellStyle name="Normal 5 5 9 6" xfId="59141"/>
    <cellStyle name="Normal 5 5 9 6 2" xfId="59142"/>
    <cellStyle name="Normal 5 5 9 6 3" xfId="59143"/>
    <cellStyle name="Normal 5 5 9 6 4" xfId="59144"/>
    <cellStyle name="Normal 5 5 9 6 5" xfId="59145"/>
    <cellStyle name="Normal 5 5 9 7" xfId="59146"/>
    <cellStyle name="Normal 5 5 9 7 2" xfId="59147"/>
    <cellStyle name="Normal 5 5 9 7 3" xfId="59148"/>
    <cellStyle name="Normal 5 5 9 7 4" xfId="59149"/>
    <cellStyle name="Normal 5 5 9 7 5" xfId="59150"/>
    <cellStyle name="Normal 5 5 9 8" xfId="59151"/>
    <cellStyle name="Normal 5 5 9 8 2" xfId="59152"/>
    <cellStyle name="Normal 5 5 9 8 3" xfId="59153"/>
    <cellStyle name="Normal 5 5 9 8 4" xfId="59154"/>
    <cellStyle name="Normal 5 5 9 8 5" xfId="59155"/>
    <cellStyle name="Normal 5 5 9 9" xfId="59156"/>
    <cellStyle name="Normal 5 6" xfId="59157"/>
    <cellStyle name="Normal 5 6 10" xfId="59158"/>
    <cellStyle name="Normal 5 6 11" xfId="59159"/>
    <cellStyle name="Normal 5 6 12" xfId="59160"/>
    <cellStyle name="Normal 5 6 13" xfId="59161"/>
    <cellStyle name="Normal 5 6 14" xfId="59162"/>
    <cellStyle name="Normal 5 6 2" xfId="59163"/>
    <cellStyle name="Normal 5 6 2 2" xfId="59164"/>
    <cellStyle name="Normal 5 6 2 3" xfId="59165"/>
    <cellStyle name="Normal 5 6 2 4" xfId="59166"/>
    <cellStyle name="Normal 5 6 2 5" xfId="59167"/>
    <cellStyle name="Normal 5 6 3" xfId="59168"/>
    <cellStyle name="Normal 5 6 3 2" xfId="59169"/>
    <cellStyle name="Normal 5 6 3 3" xfId="59170"/>
    <cellStyle name="Normal 5 6 3 4" xfId="59171"/>
    <cellStyle name="Normal 5 6 3 5" xfId="59172"/>
    <cellStyle name="Normal 5 6 4" xfId="59173"/>
    <cellStyle name="Normal 5 6 4 2" xfId="59174"/>
    <cellStyle name="Normal 5 6 4 3" xfId="59175"/>
    <cellStyle name="Normal 5 6 4 4" xfId="59176"/>
    <cellStyle name="Normal 5 6 4 5" xfId="59177"/>
    <cellStyle name="Normal 5 6 5" xfId="59178"/>
    <cellStyle name="Normal 5 6 5 2" xfId="59179"/>
    <cellStyle name="Normal 5 6 5 3" xfId="59180"/>
    <cellStyle name="Normal 5 6 5 4" xfId="59181"/>
    <cellStyle name="Normal 5 6 5 5" xfId="59182"/>
    <cellStyle name="Normal 5 6 6" xfId="59183"/>
    <cellStyle name="Normal 5 6 6 2" xfId="59184"/>
    <cellStyle name="Normal 5 6 6 3" xfId="59185"/>
    <cellStyle name="Normal 5 6 6 4" xfId="59186"/>
    <cellStyle name="Normal 5 6 6 5" xfId="59187"/>
    <cellStyle name="Normal 5 6 7" xfId="59188"/>
    <cellStyle name="Normal 5 6 7 2" xfId="59189"/>
    <cellStyle name="Normal 5 6 7 3" xfId="59190"/>
    <cellStyle name="Normal 5 6 7 4" xfId="59191"/>
    <cellStyle name="Normal 5 6 7 5" xfId="59192"/>
    <cellStyle name="Normal 5 6 8" xfId="59193"/>
    <cellStyle name="Normal 5 6 8 2" xfId="59194"/>
    <cellStyle name="Normal 5 6 8 3" xfId="59195"/>
    <cellStyle name="Normal 5 6 8 4" xfId="59196"/>
    <cellStyle name="Normal 5 6 8 5" xfId="59197"/>
    <cellStyle name="Normal 5 6 9" xfId="59198"/>
    <cellStyle name="Normal 5 7" xfId="59199"/>
    <cellStyle name="Normal 5 7 10" xfId="59200"/>
    <cellStyle name="Normal 5 7 11" xfId="59201"/>
    <cellStyle name="Normal 5 7 12" xfId="59202"/>
    <cellStyle name="Normal 5 7 13" xfId="59203"/>
    <cellStyle name="Normal 5 7 14" xfId="59204"/>
    <cellStyle name="Normal 5 7 2" xfId="59205"/>
    <cellStyle name="Normal 5 7 2 2" xfId="59206"/>
    <cellStyle name="Normal 5 7 2 3" xfId="59207"/>
    <cellStyle name="Normal 5 7 2 4" xfId="59208"/>
    <cellStyle name="Normal 5 7 2 5" xfId="59209"/>
    <cellStyle name="Normal 5 7 3" xfId="59210"/>
    <cellStyle name="Normal 5 7 3 2" xfId="59211"/>
    <cellStyle name="Normal 5 7 3 3" xfId="59212"/>
    <cellStyle name="Normal 5 7 3 4" xfId="59213"/>
    <cellStyle name="Normal 5 7 3 5" xfId="59214"/>
    <cellStyle name="Normal 5 7 4" xfId="59215"/>
    <cellStyle name="Normal 5 7 4 2" xfId="59216"/>
    <cellStyle name="Normal 5 7 4 3" xfId="59217"/>
    <cellStyle name="Normal 5 7 4 4" xfId="59218"/>
    <cellStyle name="Normal 5 7 4 5" xfId="59219"/>
    <cellStyle name="Normal 5 7 5" xfId="59220"/>
    <cellStyle name="Normal 5 7 5 2" xfId="59221"/>
    <cellStyle name="Normal 5 7 5 3" xfId="59222"/>
    <cellStyle name="Normal 5 7 5 4" xfId="59223"/>
    <cellStyle name="Normal 5 7 5 5" xfId="59224"/>
    <cellStyle name="Normal 5 7 6" xfId="59225"/>
    <cellStyle name="Normal 5 7 6 2" xfId="59226"/>
    <cellStyle name="Normal 5 7 6 3" xfId="59227"/>
    <cellStyle name="Normal 5 7 6 4" xfId="59228"/>
    <cellStyle name="Normal 5 7 6 5" xfId="59229"/>
    <cellStyle name="Normal 5 7 7" xfId="59230"/>
    <cellStyle name="Normal 5 7 7 2" xfId="59231"/>
    <cellStyle name="Normal 5 7 7 3" xfId="59232"/>
    <cellStyle name="Normal 5 7 7 4" xfId="59233"/>
    <cellStyle name="Normal 5 7 7 5" xfId="59234"/>
    <cellStyle name="Normal 5 7 8" xfId="59235"/>
    <cellStyle name="Normal 5 7 8 2" xfId="59236"/>
    <cellStyle name="Normal 5 7 8 3" xfId="59237"/>
    <cellStyle name="Normal 5 7 8 4" xfId="59238"/>
    <cellStyle name="Normal 5 7 8 5" xfId="59239"/>
    <cellStyle name="Normal 5 7 9" xfId="59240"/>
    <cellStyle name="Normal 5 8" xfId="59241"/>
    <cellStyle name="Normal 5 8 10" xfId="59242"/>
    <cellStyle name="Normal 5 8 11" xfId="59243"/>
    <cellStyle name="Normal 5 8 12" xfId="59244"/>
    <cellStyle name="Normal 5 8 13" xfId="59245"/>
    <cellStyle name="Normal 5 8 14" xfId="59246"/>
    <cellStyle name="Normal 5 8 2" xfId="59247"/>
    <cellStyle name="Normal 5 8 2 2" xfId="59248"/>
    <cellStyle name="Normal 5 8 2 3" xfId="59249"/>
    <cellStyle name="Normal 5 8 2 4" xfId="59250"/>
    <cellStyle name="Normal 5 8 2 5" xfId="59251"/>
    <cellStyle name="Normal 5 8 3" xfId="59252"/>
    <cellStyle name="Normal 5 8 3 2" xfId="59253"/>
    <cellStyle name="Normal 5 8 3 3" xfId="59254"/>
    <cellStyle name="Normal 5 8 3 4" xfId="59255"/>
    <cellStyle name="Normal 5 8 3 5" xfId="59256"/>
    <cellStyle name="Normal 5 8 4" xfId="59257"/>
    <cellStyle name="Normal 5 8 4 2" xfId="59258"/>
    <cellStyle name="Normal 5 8 4 3" xfId="59259"/>
    <cellStyle name="Normal 5 8 4 4" xfId="59260"/>
    <cellStyle name="Normal 5 8 4 5" xfId="59261"/>
    <cellStyle name="Normal 5 8 5" xfId="59262"/>
    <cellStyle name="Normal 5 8 5 2" xfId="59263"/>
    <cellStyle name="Normal 5 8 5 3" xfId="59264"/>
    <cellStyle name="Normal 5 8 5 4" xfId="59265"/>
    <cellStyle name="Normal 5 8 5 5" xfId="59266"/>
    <cellStyle name="Normal 5 8 6" xfId="59267"/>
    <cellStyle name="Normal 5 8 6 2" xfId="59268"/>
    <cellStyle name="Normal 5 8 6 3" xfId="59269"/>
    <cellStyle name="Normal 5 8 6 4" xfId="59270"/>
    <cellStyle name="Normal 5 8 6 5" xfId="59271"/>
    <cellStyle name="Normal 5 8 7" xfId="59272"/>
    <cellStyle name="Normal 5 8 7 2" xfId="59273"/>
    <cellStyle name="Normal 5 8 7 3" xfId="59274"/>
    <cellStyle name="Normal 5 8 7 4" xfId="59275"/>
    <cellStyle name="Normal 5 8 7 5" xfId="59276"/>
    <cellStyle name="Normal 5 8 8" xfId="59277"/>
    <cellStyle name="Normal 5 8 8 2" xfId="59278"/>
    <cellStyle name="Normal 5 8 8 3" xfId="59279"/>
    <cellStyle name="Normal 5 8 8 4" xfId="59280"/>
    <cellStyle name="Normal 5 8 8 5" xfId="59281"/>
    <cellStyle name="Normal 5 8 9" xfId="59282"/>
    <cellStyle name="Normal 5 9" xfId="59283"/>
    <cellStyle name="Normal 5 9 10" xfId="59284"/>
    <cellStyle name="Normal 5 9 11" xfId="59285"/>
    <cellStyle name="Normal 5 9 12" xfId="59286"/>
    <cellStyle name="Normal 5 9 13" xfId="59287"/>
    <cellStyle name="Normal 5 9 14" xfId="59288"/>
    <cellStyle name="Normal 5 9 2" xfId="59289"/>
    <cellStyle name="Normal 5 9 2 2" xfId="59290"/>
    <cellStyle name="Normal 5 9 2 3" xfId="59291"/>
    <cellStyle name="Normal 5 9 2 4" xfId="59292"/>
    <cellStyle name="Normal 5 9 2 5" xfId="59293"/>
    <cellStyle name="Normal 5 9 3" xfId="59294"/>
    <cellStyle name="Normal 5 9 3 2" xfId="59295"/>
    <cellStyle name="Normal 5 9 3 3" xfId="59296"/>
    <cellStyle name="Normal 5 9 3 4" xfId="59297"/>
    <cellStyle name="Normal 5 9 3 5" xfId="59298"/>
    <cellStyle name="Normal 5 9 4" xfId="59299"/>
    <cellStyle name="Normal 5 9 4 2" xfId="59300"/>
    <cellStyle name="Normal 5 9 4 3" xfId="59301"/>
    <cellStyle name="Normal 5 9 4 4" xfId="59302"/>
    <cellStyle name="Normal 5 9 4 5" xfId="59303"/>
    <cellStyle name="Normal 5 9 5" xfId="59304"/>
    <cellStyle name="Normal 5 9 5 2" xfId="59305"/>
    <cellStyle name="Normal 5 9 5 3" xfId="59306"/>
    <cellStyle name="Normal 5 9 5 4" xfId="59307"/>
    <cellStyle name="Normal 5 9 5 5" xfId="59308"/>
    <cellStyle name="Normal 5 9 6" xfId="59309"/>
    <cellStyle name="Normal 5 9 6 2" xfId="59310"/>
    <cellStyle name="Normal 5 9 6 3" xfId="59311"/>
    <cellStyle name="Normal 5 9 6 4" xfId="59312"/>
    <cellStyle name="Normal 5 9 6 5" xfId="59313"/>
    <cellStyle name="Normal 5 9 7" xfId="59314"/>
    <cellStyle name="Normal 5 9 7 2" xfId="59315"/>
    <cellStyle name="Normal 5 9 7 3" xfId="59316"/>
    <cellStyle name="Normal 5 9 7 4" xfId="59317"/>
    <cellStyle name="Normal 5 9 7 5" xfId="59318"/>
    <cellStyle name="Normal 5 9 8" xfId="59319"/>
    <cellStyle name="Normal 5 9 8 2" xfId="59320"/>
    <cellStyle name="Normal 5 9 8 3" xfId="59321"/>
    <cellStyle name="Normal 5 9 8 4" xfId="59322"/>
    <cellStyle name="Normal 5 9 8 5" xfId="59323"/>
    <cellStyle name="Normal 5 9 9" xfId="59324"/>
    <cellStyle name="Normal 6" xfId="208"/>
    <cellStyle name="Normal 6 10" xfId="59325"/>
    <cellStyle name="Normal 6 10 10" xfId="59326"/>
    <cellStyle name="Normal 6 10 11" xfId="59327"/>
    <cellStyle name="Normal 6 10 12" xfId="59328"/>
    <cellStyle name="Normal 6 10 13" xfId="59329"/>
    <cellStyle name="Normal 6 10 14" xfId="59330"/>
    <cellStyle name="Normal 6 10 2" xfId="59331"/>
    <cellStyle name="Normal 6 10 2 2" xfId="59332"/>
    <cellStyle name="Normal 6 10 2 3" xfId="59333"/>
    <cellStyle name="Normal 6 10 2 4" xfId="59334"/>
    <cellStyle name="Normal 6 10 2 5" xfId="59335"/>
    <cellStyle name="Normal 6 10 3" xfId="59336"/>
    <cellStyle name="Normal 6 10 3 2" xfId="59337"/>
    <cellStyle name="Normal 6 10 3 3" xfId="59338"/>
    <cellStyle name="Normal 6 10 3 4" xfId="59339"/>
    <cellStyle name="Normal 6 10 3 5" xfId="59340"/>
    <cellStyle name="Normal 6 10 4" xfId="59341"/>
    <cellStyle name="Normal 6 10 4 2" xfId="59342"/>
    <cellStyle name="Normal 6 10 4 3" xfId="59343"/>
    <cellStyle name="Normal 6 10 4 4" xfId="59344"/>
    <cellStyle name="Normal 6 10 4 5" xfId="59345"/>
    <cellStyle name="Normal 6 10 5" xfId="59346"/>
    <cellStyle name="Normal 6 10 5 2" xfId="59347"/>
    <cellStyle name="Normal 6 10 5 3" xfId="59348"/>
    <cellStyle name="Normal 6 10 5 4" xfId="59349"/>
    <cellStyle name="Normal 6 10 5 5" xfId="59350"/>
    <cellStyle name="Normal 6 10 6" xfId="59351"/>
    <cellStyle name="Normal 6 10 6 2" xfId="59352"/>
    <cellStyle name="Normal 6 10 6 3" xfId="59353"/>
    <cellStyle name="Normal 6 10 6 4" xfId="59354"/>
    <cellStyle name="Normal 6 10 6 5" xfId="59355"/>
    <cellStyle name="Normal 6 10 7" xfId="59356"/>
    <cellStyle name="Normal 6 10 7 2" xfId="59357"/>
    <cellStyle name="Normal 6 10 7 3" xfId="59358"/>
    <cellStyle name="Normal 6 10 7 4" xfId="59359"/>
    <cellStyle name="Normal 6 10 7 5" xfId="59360"/>
    <cellStyle name="Normal 6 10 8" xfId="59361"/>
    <cellStyle name="Normal 6 10 8 2" xfId="59362"/>
    <cellStyle name="Normal 6 10 8 3" xfId="59363"/>
    <cellStyle name="Normal 6 10 8 4" xfId="59364"/>
    <cellStyle name="Normal 6 10 8 5" xfId="59365"/>
    <cellStyle name="Normal 6 10 9" xfId="59366"/>
    <cellStyle name="Normal 6 11" xfId="59367"/>
    <cellStyle name="Normal 6 11 10" xfId="59368"/>
    <cellStyle name="Normal 6 11 11" xfId="59369"/>
    <cellStyle name="Normal 6 11 12" xfId="59370"/>
    <cellStyle name="Normal 6 11 13" xfId="59371"/>
    <cellStyle name="Normal 6 11 14" xfId="59372"/>
    <cellStyle name="Normal 6 11 2" xfId="59373"/>
    <cellStyle name="Normal 6 11 2 2" xfId="59374"/>
    <cellStyle name="Normal 6 11 2 3" xfId="59375"/>
    <cellStyle name="Normal 6 11 2 4" xfId="59376"/>
    <cellStyle name="Normal 6 11 2 5" xfId="59377"/>
    <cellStyle name="Normal 6 11 3" xfId="59378"/>
    <cellStyle name="Normal 6 11 3 2" xfId="59379"/>
    <cellStyle name="Normal 6 11 3 3" xfId="59380"/>
    <cellStyle name="Normal 6 11 3 4" xfId="59381"/>
    <cellStyle name="Normal 6 11 3 5" xfId="59382"/>
    <cellStyle name="Normal 6 11 4" xfId="59383"/>
    <cellStyle name="Normal 6 11 4 2" xfId="59384"/>
    <cellStyle name="Normal 6 11 4 3" xfId="59385"/>
    <cellStyle name="Normal 6 11 4 4" xfId="59386"/>
    <cellStyle name="Normal 6 11 4 5" xfId="59387"/>
    <cellStyle name="Normal 6 11 5" xfId="59388"/>
    <cellStyle name="Normal 6 11 5 2" xfId="59389"/>
    <cellStyle name="Normal 6 11 5 3" xfId="59390"/>
    <cellStyle name="Normal 6 11 5 4" xfId="59391"/>
    <cellStyle name="Normal 6 11 5 5" xfId="59392"/>
    <cellStyle name="Normal 6 11 6" xfId="59393"/>
    <cellStyle name="Normal 6 11 6 2" xfId="59394"/>
    <cellStyle name="Normal 6 11 6 3" xfId="59395"/>
    <cellStyle name="Normal 6 11 6 4" xfId="59396"/>
    <cellStyle name="Normal 6 11 6 5" xfId="59397"/>
    <cellStyle name="Normal 6 11 7" xfId="59398"/>
    <cellStyle name="Normal 6 11 7 2" xfId="59399"/>
    <cellStyle name="Normal 6 11 7 3" xfId="59400"/>
    <cellStyle name="Normal 6 11 7 4" xfId="59401"/>
    <cellStyle name="Normal 6 11 7 5" xfId="59402"/>
    <cellStyle name="Normal 6 11 8" xfId="59403"/>
    <cellStyle name="Normal 6 11 8 2" xfId="59404"/>
    <cellStyle name="Normal 6 11 8 3" xfId="59405"/>
    <cellStyle name="Normal 6 11 8 4" xfId="59406"/>
    <cellStyle name="Normal 6 11 8 5" xfId="59407"/>
    <cellStyle name="Normal 6 11 9" xfId="59408"/>
    <cellStyle name="Normal 6 12" xfId="59409"/>
    <cellStyle name="Normal 6 12 10" xfId="59410"/>
    <cellStyle name="Normal 6 12 11" xfId="59411"/>
    <cellStyle name="Normal 6 12 12" xfId="59412"/>
    <cellStyle name="Normal 6 12 13" xfId="59413"/>
    <cellStyle name="Normal 6 12 14" xfId="59414"/>
    <cellStyle name="Normal 6 12 2" xfId="59415"/>
    <cellStyle name="Normal 6 12 2 2" xfId="59416"/>
    <cellStyle name="Normal 6 12 2 3" xfId="59417"/>
    <cellStyle name="Normal 6 12 2 4" xfId="59418"/>
    <cellStyle name="Normal 6 12 2 5" xfId="59419"/>
    <cellStyle name="Normal 6 12 3" xfId="59420"/>
    <cellStyle name="Normal 6 12 3 2" xfId="59421"/>
    <cellStyle name="Normal 6 12 3 3" xfId="59422"/>
    <cellStyle name="Normal 6 12 3 4" xfId="59423"/>
    <cellStyle name="Normal 6 12 3 5" xfId="59424"/>
    <cellStyle name="Normal 6 12 4" xfId="59425"/>
    <cellStyle name="Normal 6 12 4 2" xfId="59426"/>
    <cellStyle name="Normal 6 12 4 3" xfId="59427"/>
    <cellStyle name="Normal 6 12 4 4" xfId="59428"/>
    <cellStyle name="Normal 6 12 4 5" xfId="59429"/>
    <cellStyle name="Normal 6 12 5" xfId="59430"/>
    <cellStyle name="Normal 6 12 5 2" xfId="59431"/>
    <cellStyle name="Normal 6 12 5 3" xfId="59432"/>
    <cellStyle name="Normal 6 12 5 4" xfId="59433"/>
    <cellStyle name="Normal 6 12 5 5" xfId="59434"/>
    <cellStyle name="Normal 6 12 6" xfId="59435"/>
    <cellStyle name="Normal 6 12 6 2" xfId="59436"/>
    <cellStyle name="Normal 6 12 6 3" xfId="59437"/>
    <cellStyle name="Normal 6 12 6 4" xfId="59438"/>
    <cellStyle name="Normal 6 12 6 5" xfId="59439"/>
    <cellStyle name="Normal 6 12 7" xfId="59440"/>
    <cellStyle name="Normal 6 12 7 2" xfId="59441"/>
    <cellStyle name="Normal 6 12 7 3" xfId="59442"/>
    <cellStyle name="Normal 6 12 7 4" xfId="59443"/>
    <cellStyle name="Normal 6 12 7 5" xfId="59444"/>
    <cellStyle name="Normal 6 12 8" xfId="59445"/>
    <cellStyle name="Normal 6 12 8 2" xfId="59446"/>
    <cellStyle name="Normal 6 12 8 3" xfId="59447"/>
    <cellStyle name="Normal 6 12 8 4" xfId="59448"/>
    <cellStyle name="Normal 6 12 8 5" xfId="59449"/>
    <cellStyle name="Normal 6 12 9" xfId="59450"/>
    <cellStyle name="Normal 6 13" xfId="59451"/>
    <cellStyle name="Normal 6 13 10" xfId="59452"/>
    <cellStyle name="Normal 6 13 11" xfId="59453"/>
    <cellStyle name="Normal 6 13 12" xfId="59454"/>
    <cellStyle name="Normal 6 13 13" xfId="59455"/>
    <cellStyle name="Normal 6 13 14" xfId="59456"/>
    <cellStyle name="Normal 6 13 2" xfId="59457"/>
    <cellStyle name="Normal 6 13 2 2" xfId="59458"/>
    <cellStyle name="Normal 6 13 2 3" xfId="59459"/>
    <cellStyle name="Normal 6 13 2 4" xfId="59460"/>
    <cellStyle name="Normal 6 13 2 5" xfId="59461"/>
    <cellStyle name="Normal 6 13 3" xfId="59462"/>
    <cellStyle name="Normal 6 13 3 2" xfId="59463"/>
    <cellStyle name="Normal 6 13 3 3" xfId="59464"/>
    <cellStyle name="Normal 6 13 3 4" xfId="59465"/>
    <cellStyle name="Normal 6 13 3 5" xfId="59466"/>
    <cellStyle name="Normal 6 13 4" xfId="59467"/>
    <cellStyle name="Normal 6 13 4 2" xfId="59468"/>
    <cellStyle name="Normal 6 13 4 3" xfId="59469"/>
    <cellStyle name="Normal 6 13 4 4" xfId="59470"/>
    <cellStyle name="Normal 6 13 4 5" xfId="59471"/>
    <cellStyle name="Normal 6 13 5" xfId="59472"/>
    <cellStyle name="Normal 6 13 5 2" xfId="59473"/>
    <cellStyle name="Normal 6 13 5 3" xfId="59474"/>
    <cellStyle name="Normal 6 13 5 4" xfId="59475"/>
    <cellStyle name="Normal 6 13 5 5" xfId="59476"/>
    <cellStyle name="Normal 6 13 6" xfId="59477"/>
    <cellStyle name="Normal 6 13 6 2" xfId="59478"/>
    <cellStyle name="Normal 6 13 6 3" xfId="59479"/>
    <cellStyle name="Normal 6 13 6 4" xfId="59480"/>
    <cellStyle name="Normal 6 13 6 5" xfId="59481"/>
    <cellStyle name="Normal 6 13 7" xfId="59482"/>
    <cellStyle name="Normal 6 13 7 2" xfId="59483"/>
    <cellStyle name="Normal 6 13 7 3" xfId="59484"/>
    <cellStyle name="Normal 6 13 7 4" xfId="59485"/>
    <cellStyle name="Normal 6 13 7 5" xfId="59486"/>
    <cellStyle name="Normal 6 13 8" xfId="59487"/>
    <cellStyle name="Normal 6 13 8 2" xfId="59488"/>
    <cellStyle name="Normal 6 13 8 3" xfId="59489"/>
    <cellStyle name="Normal 6 13 8 4" xfId="59490"/>
    <cellStyle name="Normal 6 13 8 5" xfId="59491"/>
    <cellStyle name="Normal 6 13 9" xfId="59492"/>
    <cellStyle name="Normal 6 14" xfId="59493"/>
    <cellStyle name="Normal 6 14 10" xfId="59494"/>
    <cellStyle name="Normal 6 14 11" xfId="59495"/>
    <cellStyle name="Normal 6 14 12" xfId="59496"/>
    <cellStyle name="Normal 6 14 13" xfId="59497"/>
    <cellStyle name="Normal 6 14 14" xfId="59498"/>
    <cellStyle name="Normal 6 14 2" xfId="59499"/>
    <cellStyle name="Normal 6 14 2 2" xfId="59500"/>
    <cellStyle name="Normal 6 14 2 3" xfId="59501"/>
    <cellStyle name="Normal 6 14 2 4" xfId="59502"/>
    <cellStyle name="Normal 6 14 2 5" xfId="59503"/>
    <cellStyle name="Normal 6 14 3" xfId="59504"/>
    <cellStyle name="Normal 6 14 3 2" xfId="59505"/>
    <cellStyle name="Normal 6 14 3 3" xfId="59506"/>
    <cellStyle name="Normal 6 14 3 4" xfId="59507"/>
    <cellStyle name="Normal 6 14 3 5" xfId="59508"/>
    <cellStyle name="Normal 6 14 4" xfId="59509"/>
    <cellStyle name="Normal 6 14 4 2" xfId="59510"/>
    <cellStyle name="Normal 6 14 4 3" xfId="59511"/>
    <cellStyle name="Normal 6 14 4 4" xfId="59512"/>
    <cellStyle name="Normal 6 14 4 5" xfId="59513"/>
    <cellStyle name="Normal 6 14 5" xfId="59514"/>
    <cellStyle name="Normal 6 14 5 2" xfId="59515"/>
    <cellStyle name="Normal 6 14 5 3" xfId="59516"/>
    <cellStyle name="Normal 6 14 5 4" xfId="59517"/>
    <cellStyle name="Normal 6 14 5 5" xfId="59518"/>
    <cellStyle name="Normal 6 14 6" xfId="59519"/>
    <cellStyle name="Normal 6 14 6 2" xfId="59520"/>
    <cellStyle name="Normal 6 14 6 3" xfId="59521"/>
    <cellStyle name="Normal 6 14 6 4" xfId="59522"/>
    <cellStyle name="Normal 6 14 6 5" xfId="59523"/>
    <cellStyle name="Normal 6 14 7" xfId="59524"/>
    <cellStyle name="Normal 6 14 7 2" xfId="59525"/>
    <cellStyle name="Normal 6 14 7 3" xfId="59526"/>
    <cellStyle name="Normal 6 14 7 4" xfId="59527"/>
    <cellStyle name="Normal 6 14 7 5" xfId="59528"/>
    <cellStyle name="Normal 6 14 8" xfId="59529"/>
    <cellStyle name="Normal 6 14 8 2" xfId="59530"/>
    <cellStyle name="Normal 6 14 8 3" xfId="59531"/>
    <cellStyle name="Normal 6 14 8 4" xfId="59532"/>
    <cellStyle name="Normal 6 14 8 5" xfId="59533"/>
    <cellStyle name="Normal 6 14 9" xfId="59534"/>
    <cellStyle name="Normal 6 15" xfId="59535"/>
    <cellStyle name="Normal 6 15 10" xfId="59536"/>
    <cellStyle name="Normal 6 15 11" xfId="59537"/>
    <cellStyle name="Normal 6 15 12" xfId="59538"/>
    <cellStyle name="Normal 6 15 13" xfId="59539"/>
    <cellStyle name="Normal 6 15 14" xfId="59540"/>
    <cellStyle name="Normal 6 15 2" xfId="59541"/>
    <cellStyle name="Normal 6 15 2 2" xfId="59542"/>
    <cellStyle name="Normal 6 15 2 3" xfId="59543"/>
    <cellStyle name="Normal 6 15 2 4" xfId="59544"/>
    <cellStyle name="Normal 6 15 2 5" xfId="59545"/>
    <cellStyle name="Normal 6 15 3" xfId="59546"/>
    <cellStyle name="Normal 6 15 3 2" xfId="59547"/>
    <cellStyle name="Normal 6 15 3 3" xfId="59548"/>
    <cellStyle name="Normal 6 15 3 4" xfId="59549"/>
    <cellStyle name="Normal 6 15 3 5" xfId="59550"/>
    <cellStyle name="Normal 6 15 4" xfId="59551"/>
    <cellStyle name="Normal 6 15 4 2" xfId="59552"/>
    <cellStyle name="Normal 6 15 4 3" xfId="59553"/>
    <cellStyle name="Normal 6 15 4 4" xfId="59554"/>
    <cellStyle name="Normal 6 15 4 5" xfId="59555"/>
    <cellStyle name="Normal 6 15 5" xfId="59556"/>
    <cellStyle name="Normal 6 15 5 2" xfId="59557"/>
    <cellStyle name="Normal 6 15 5 3" xfId="59558"/>
    <cellStyle name="Normal 6 15 5 4" xfId="59559"/>
    <cellStyle name="Normal 6 15 5 5" xfId="59560"/>
    <cellStyle name="Normal 6 15 6" xfId="59561"/>
    <cellStyle name="Normal 6 15 6 2" xfId="59562"/>
    <cellStyle name="Normal 6 15 6 3" xfId="59563"/>
    <cellStyle name="Normal 6 15 6 4" xfId="59564"/>
    <cellStyle name="Normal 6 15 6 5" xfId="59565"/>
    <cellStyle name="Normal 6 15 7" xfId="59566"/>
    <cellStyle name="Normal 6 15 7 2" xfId="59567"/>
    <cellStyle name="Normal 6 15 7 3" xfId="59568"/>
    <cellStyle name="Normal 6 15 7 4" xfId="59569"/>
    <cellStyle name="Normal 6 15 7 5" xfId="59570"/>
    <cellStyle name="Normal 6 15 8" xfId="59571"/>
    <cellStyle name="Normal 6 15 8 2" xfId="59572"/>
    <cellStyle name="Normal 6 15 8 3" xfId="59573"/>
    <cellStyle name="Normal 6 15 8 4" xfId="59574"/>
    <cellStyle name="Normal 6 15 8 5" xfId="59575"/>
    <cellStyle name="Normal 6 15 9" xfId="59576"/>
    <cellStyle name="Normal 6 16" xfId="59577"/>
    <cellStyle name="Normal 6 16 10" xfId="59578"/>
    <cellStyle name="Normal 6 16 11" xfId="59579"/>
    <cellStyle name="Normal 6 16 12" xfId="59580"/>
    <cellStyle name="Normal 6 16 13" xfId="59581"/>
    <cellStyle name="Normal 6 16 14" xfId="59582"/>
    <cellStyle name="Normal 6 16 2" xfId="59583"/>
    <cellStyle name="Normal 6 16 2 2" xfId="59584"/>
    <cellStyle name="Normal 6 16 2 3" xfId="59585"/>
    <cellStyle name="Normal 6 16 2 4" xfId="59586"/>
    <cellStyle name="Normal 6 16 2 5" xfId="59587"/>
    <cellStyle name="Normal 6 16 3" xfId="59588"/>
    <cellStyle name="Normal 6 16 3 2" xfId="59589"/>
    <cellStyle name="Normal 6 16 3 3" xfId="59590"/>
    <cellStyle name="Normal 6 16 3 4" xfId="59591"/>
    <cellStyle name="Normal 6 16 3 5" xfId="59592"/>
    <cellStyle name="Normal 6 16 4" xfId="59593"/>
    <cellStyle name="Normal 6 16 4 2" xfId="59594"/>
    <cellStyle name="Normal 6 16 4 3" xfId="59595"/>
    <cellStyle name="Normal 6 16 4 4" xfId="59596"/>
    <cellStyle name="Normal 6 16 4 5" xfId="59597"/>
    <cellStyle name="Normal 6 16 5" xfId="59598"/>
    <cellStyle name="Normal 6 16 5 2" xfId="59599"/>
    <cellStyle name="Normal 6 16 5 3" xfId="59600"/>
    <cellStyle name="Normal 6 16 5 4" xfId="59601"/>
    <cellStyle name="Normal 6 16 5 5" xfId="59602"/>
    <cellStyle name="Normal 6 16 6" xfId="59603"/>
    <cellStyle name="Normal 6 16 6 2" xfId="59604"/>
    <cellStyle name="Normal 6 16 6 3" xfId="59605"/>
    <cellStyle name="Normal 6 16 6 4" xfId="59606"/>
    <cellStyle name="Normal 6 16 6 5" xfId="59607"/>
    <cellStyle name="Normal 6 16 7" xfId="59608"/>
    <cellStyle name="Normal 6 16 7 2" xfId="59609"/>
    <cellStyle name="Normal 6 16 7 3" xfId="59610"/>
    <cellStyle name="Normal 6 16 7 4" xfId="59611"/>
    <cellStyle name="Normal 6 16 7 5" xfId="59612"/>
    <cellStyle name="Normal 6 16 8" xfId="59613"/>
    <cellStyle name="Normal 6 16 8 2" xfId="59614"/>
    <cellStyle name="Normal 6 16 8 3" xfId="59615"/>
    <cellStyle name="Normal 6 16 8 4" xfId="59616"/>
    <cellStyle name="Normal 6 16 8 5" xfId="59617"/>
    <cellStyle name="Normal 6 16 9" xfId="59618"/>
    <cellStyle name="Normal 6 17" xfId="59619"/>
    <cellStyle name="Normal 6 17 10" xfId="59620"/>
    <cellStyle name="Normal 6 17 11" xfId="59621"/>
    <cellStyle name="Normal 6 17 12" xfId="59622"/>
    <cellStyle name="Normal 6 17 13" xfId="59623"/>
    <cellStyle name="Normal 6 17 14" xfId="59624"/>
    <cellStyle name="Normal 6 17 2" xfId="59625"/>
    <cellStyle name="Normal 6 17 2 2" xfId="59626"/>
    <cellStyle name="Normal 6 17 2 3" xfId="59627"/>
    <cellStyle name="Normal 6 17 2 4" xfId="59628"/>
    <cellStyle name="Normal 6 17 2 5" xfId="59629"/>
    <cellStyle name="Normal 6 17 3" xfId="59630"/>
    <cellStyle name="Normal 6 17 3 2" xfId="59631"/>
    <cellStyle name="Normal 6 17 3 3" xfId="59632"/>
    <cellStyle name="Normal 6 17 3 4" xfId="59633"/>
    <cellStyle name="Normal 6 17 3 5" xfId="59634"/>
    <cellStyle name="Normal 6 17 4" xfId="59635"/>
    <cellStyle name="Normal 6 17 4 2" xfId="59636"/>
    <cellStyle name="Normal 6 17 4 3" xfId="59637"/>
    <cellStyle name="Normal 6 17 4 4" xfId="59638"/>
    <cellStyle name="Normal 6 17 4 5" xfId="59639"/>
    <cellStyle name="Normal 6 17 5" xfId="59640"/>
    <cellStyle name="Normal 6 17 5 2" xfId="59641"/>
    <cellStyle name="Normal 6 17 5 3" xfId="59642"/>
    <cellStyle name="Normal 6 17 5 4" xfId="59643"/>
    <cellStyle name="Normal 6 17 5 5" xfId="59644"/>
    <cellStyle name="Normal 6 17 6" xfId="59645"/>
    <cellStyle name="Normal 6 17 6 2" xfId="59646"/>
    <cellStyle name="Normal 6 17 6 3" xfId="59647"/>
    <cellStyle name="Normal 6 17 6 4" xfId="59648"/>
    <cellStyle name="Normal 6 17 6 5" xfId="59649"/>
    <cellStyle name="Normal 6 17 7" xfId="59650"/>
    <cellStyle name="Normal 6 17 7 2" xfId="59651"/>
    <cellStyle name="Normal 6 17 7 3" xfId="59652"/>
    <cellStyle name="Normal 6 17 7 4" xfId="59653"/>
    <cellStyle name="Normal 6 17 7 5" xfId="59654"/>
    <cellStyle name="Normal 6 17 8" xfId="59655"/>
    <cellStyle name="Normal 6 17 8 2" xfId="59656"/>
    <cellStyle name="Normal 6 17 8 3" xfId="59657"/>
    <cellStyle name="Normal 6 17 8 4" xfId="59658"/>
    <cellStyle name="Normal 6 17 8 5" xfId="59659"/>
    <cellStyle name="Normal 6 17 9" xfId="59660"/>
    <cellStyle name="Normal 6 18" xfId="59661"/>
    <cellStyle name="Normal 6 18 10" xfId="59662"/>
    <cellStyle name="Normal 6 18 11" xfId="59663"/>
    <cellStyle name="Normal 6 18 12" xfId="59664"/>
    <cellStyle name="Normal 6 18 13" xfId="59665"/>
    <cellStyle name="Normal 6 18 2" xfId="59666"/>
    <cellStyle name="Normal 6 18 2 2" xfId="59667"/>
    <cellStyle name="Normal 6 18 2 3" xfId="59668"/>
    <cellStyle name="Normal 6 18 2 4" xfId="59669"/>
    <cellStyle name="Normal 6 18 2 5" xfId="59670"/>
    <cellStyle name="Normal 6 18 3" xfId="59671"/>
    <cellStyle name="Normal 6 18 3 2" xfId="59672"/>
    <cellStyle name="Normal 6 18 3 3" xfId="59673"/>
    <cellStyle name="Normal 6 18 3 4" xfId="59674"/>
    <cellStyle name="Normal 6 18 3 5" xfId="59675"/>
    <cellStyle name="Normal 6 18 4" xfId="59676"/>
    <cellStyle name="Normal 6 18 4 2" xfId="59677"/>
    <cellStyle name="Normal 6 18 4 3" xfId="59678"/>
    <cellStyle name="Normal 6 18 4 4" xfId="59679"/>
    <cellStyle name="Normal 6 18 4 5" xfId="59680"/>
    <cellStyle name="Normal 6 18 5" xfId="59681"/>
    <cellStyle name="Normal 6 18 5 2" xfId="59682"/>
    <cellStyle name="Normal 6 18 5 3" xfId="59683"/>
    <cellStyle name="Normal 6 18 5 4" xfId="59684"/>
    <cellStyle name="Normal 6 18 5 5" xfId="59685"/>
    <cellStyle name="Normal 6 18 6" xfId="59686"/>
    <cellStyle name="Normal 6 18 6 2" xfId="59687"/>
    <cellStyle name="Normal 6 18 6 3" xfId="59688"/>
    <cellStyle name="Normal 6 18 6 4" xfId="59689"/>
    <cellStyle name="Normal 6 18 6 5" xfId="59690"/>
    <cellStyle name="Normal 6 18 7" xfId="59691"/>
    <cellStyle name="Normal 6 18 7 2" xfId="59692"/>
    <cellStyle name="Normal 6 18 7 3" xfId="59693"/>
    <cellStyle name="Normal 6 18 7 4" xfId="59694"/>
    <cellStyle name="Normal 6 18 7 5" xfId="59695"/>
    <cellStyle name="Normal 6 18 8" xfId="59696"/>
    <cellStyle name="Normal 6 18 8 2" xfId="59697"/>
    <cellStyle name="Normal 6 18 8 3" xfId="59698"/>
    <cellStyle name="Normal 6 18 8 4" xfId="59699"/>
    <cellStyle name="Normal 6 18 8 5" xfId="59700"/>
    <cellStyle name="Normal 6 18 9" xfId="59701"/>
    <cellStyle name="Normal 6 19" xfId="59702"/>
    <cellStyle name="Normal 6 19 10" xfId="59703"/>
    <cellStyle name="Normal 6 19 11" xfId="59704"/>
    <cellStyle name="Normal 6 19 12" xfId="59705"/>
    <cellStyle name="Normal 6 19 13" xfId="59706"/>
    <cellStyle name="Normal 6 19 2" xfId="59707"/>
    <cellStyle name="Normal 6 19 2 2" xfId="59708"/>
    <cellStyle name="Normal 6 19 2 3" xfId="59709"/>
    <cellStyle name="Normal 6 19 2 4" xfId="59710"/>
    <cellStyle name="Normal 6 19 2 5" xfId="59711"/>
    <cellStyle name="Normal 6 19 3" xfId="59712"/>
    <cellStyle name="Normal 6 19 3 2" xfId="59713"/>
    <cellStyle name="Normal 6 19 3 3" xfId="59714"/>
    <cellStyle name="Normal 6 19 3 4" xfId="59715"/>
    <cellStyle name="Normal 6 19 3 5" xfId="59716"/>
    <cellStyle name="Normal 6 19 4" xfId="59717"/>
    <cellStyle name="Normal 6 19 4 2" xfId="59718"/>
    <cellStyle name="Normal 6 19 4 3" xfId="59719"/>
    <cellStyle name="Normal 6 19 4 4" xfId="59720"/>
    <cellStyle name="Normal 6 19 4 5" xfId="59721"/>
    <cellStyle name="Normal 6 19 5" xfId="59722"/>
    <cellStyle name="Normal 6 19 5 2" xfId="59723"/>
    <cellStyle name="Normal 6 19 5 3" xfId="59724"/>
    <cellStyle name="Normal 6 19 5 4" xfId="59725"/>
    <cellStyle name="Normal 6 19 5 5" xfId="59726"/>
    <cellStyle name="Normal 6 19 6" xfId="59727"/>
    <cellStyle name="Normal 6 19 6 2" xfId="59728"/>
    <cellStyle name="Normal 6 19 6 3" xfId="59729"/>
    <cellStyle name="Normal 6 19 6 4" xfId="59730"/>
    <cellStyle name="Normal 6 19 6 5" xfId="59731"/>
    <cellStyle name="Normal 6 19 7" xfId="59732"/>
    <cellStyle name="Normal 6 19 7 2" xfId="59733"/>
    <cellStyle name="Normal 6 19 7 3" xfId="59734"/>
    <cellStyle name="Normal 6 19 7 4" xfId="59735"/>
    <cellStyle name="Normal 6 19 7 5" xfId="59736"/>
    <cellStyle name="Normal 6 19 8" xfId="59737"/>
    <cellStyle name="Normal 6 19 8 2" xfId="59738"/>
    <cellStyle name="Normal 6 19 8 3" xfId="59739"/>
    <cellStyle name="Normal 6 19 8 4" xfId="59740"/>
    <cellStyle name="Normal 6 19 8 5" xfId="59741"/>
    <cellStyle name="Normal 6 19 9" xfId="59742"/>
    <cellStyle name="Normal 6 2" xfId="209"/>
    <cellStyle name="Normal 6 2 10" xfId="59743"/>
    <cellStyle name="Normal 6 2 11" xfId="59744"/>
    <cellStyle name="Normal 6 2 12" xfId="59745"/>
    <cellStyle name="Normal 6 2 13" xfId="59746"/>
    <cellStyle name="Normal 6 2 14" xfId="59747"/>
    <cellStyle name="Normal 6 2 15" xfId="62657"/>
    <cellStyle name="Normal 6 2 16" xfId="417"/>
    <cellStyle name="Normal 6 2 17" xfId="390"/>
    <cellStyle name="Normal 6 2 2" xfId="319"/>
    <cellStyle name="Normal 6 2 2 2" xfId="59749"/>
    <cellStyle name="Normal 6 2 2 3" xfId="59750"/>
    <cellStyle name="Normal 6 2 2 4" xfId="59751"/>
    <cellStyle name="Normal 6 2 2 5" xfId="59752"/>
    <cellStyle name="Normal 6 2 2 6" xfId="59748"/>
    <cellStyle name="Normal 6 2 2 7" xfId="404"/>
    <cellStyle name="Normal 6 2 3" xfId="279"/>
    <cellStyle name="Normal 6 2 3 2" xfId="59754"/>
    <cellStyle name="Normal 6 2 3 3" xfId="59755"/>
    <cellStyle name="Normal 6 2 3 4" xfId="59756"/>
    <cellStyle name="Normal 6 2 3 5" xfId="59757"/>
    <cellStyle name="Normal 6 2 3 6" xfId="59753"/>
    <cellStyle name="Normal 6 2 4" xfId="356"/>
    <cellStyle name="Normal 6 2 4 2" xfId="59759"/>
    <cellStyle name="Normal 6 2 4 3" xfId="59760"/>
    <cellStyle name="Normal 6 2 4 4" xfId="59761"/>
    <cellStyle name="Normal 6 2 4 5" xfId="59762"/>
    <cellStyle name="Normal 6 2 4 6" xfId="59758"/>
    <cellStyle name="Normal 6 2 5" xfId="233"/>
    <cellStyle name="Normal 6 2 5 2" xfId="59764"/>
    <cellStyle name="Normal 6 2 5 3" xfId="59765"/>
    <cellStyle name="Normal 6 2 5 4" xfId="59766"/>
    <cellStyle name="Normal 6 2 5 5" xfId="59767"/>
    <cellStyle name="Normal 6 2 5 6" xfId="59763"/>
    <cellStyle name="Normal 6 2 6" xfId="59768"/>
    <cellStyle name="Normal 6 2 6 2" xfId="59769"/>
    <cellStyle name="Normal 6 2 6 3" xfId="59770"/>
    <cellStyle name="Normal 6 2 6 4" xfId="59771"/>
    <cellStyle name="Normal 6 2 6 5" xfId="59772"/>
    <cellStyle name="Normal 6 2 7" xfId="59773"/>
    <cellStyle name="Normal 6 2 7 2" xfId="59774"/>
    <cellStyle name="Normal 6 2 7 3" xfId="59775"/>
    <cellStyle name="Normal 6 2 7 4" xfId="59776"/>
    <cellStyle name="Normal 6 2 7 5" xfId="59777"/>
    <cellStyle name="Normal 6 2 8" xfId="59778"/>
    <cellStyle name="Normal 6 2 8 2" xfId="59779"/>
    <cellStyle name="Normal 6 2 8 3" xfId="59780"/>
    <cellStyle name="Normal 6 2 8 4" xfId="59781"/>
    <cellStyle name="Normal 6 2 8 5" xfId="59782"/>
    <cellStyle name="Normal 6 2 9" xfId="59783"/>
    <cellStyle name="Normal 6 20" xfId="59784"/>
    <cellStyle name="Normal 6 20 10" xfId="59785"/>
    <cellStyle name="Normal 6 20 11" xfId="59786"/>
    <cellStyle name="Normal 6 20 12" xfId="59787"/>
    <cellStyle name="Normal 6 20 13" xfId="59788"/>
    <cellStyle name="Normal 6 20 2" xfId="59789"/>
    <cellStyle name="Normal 6 20 2 2" xfId="59790"/>
    <cellStyle name="Normal 6 20 2 3" xfId="59791"/>
    <cellStyle name="Normal 6 20 2 4" xfId="59792"/>
    <cellStyle name="Normal 6 20 2 5" xfId="59793"/>
    <cellStyle name="Normal 6 20 3" xfId="59794"/>
    <cellStyle name="Normal 6 20 3 2" xfId="59795"/>
    <cellStyle name="Normal 6 20 3 3" xfId="59796"/>
    <cellStyle name="Normal 6 20 3 4" xfId="59797"/>
    <cellStyle name="Normal 6 20 3 5" xfId="59798"/>
    <cellStyle name="Normal 6 20 4" xfId="59799"/>
    <cellStyle name="Normal 6 20 4 2" xfId="59800"/>
    <cellStyle name="Normal 6 20 4 3" xfId="59801"/>
    <cellStyle name="Normal 6 20 4 4" xfId="59802"/>
    <cellStyle name="Normal 6 20 4 5" xfId="59803"/>
    <cellStyle name="Normal 6 20 5" xfId="59804"/>
    <cellStyle name="Normal 6 20 5 2" xfId="59805"/>
    <cellStyle name="Normal 6 20 5 3" xfId="59806"/>
    <cellStyle name="Normal 6 20 5 4" xfId="59807"/>
    <cellStyle name="Normal 6 20 5 5" xfId="59808"/>
    <cellStyle name="Normal 6 20 6" xfId="59809"/>
    <cellStyle name="Normal 6 20 6 2" xfId="59810"/>
    <cellStyle name="Normal 6 20 6 3" xfId="59811"/>
    <cellStyle name="Normal 6 20 6 4" xfId="59812"/>
    <cellStyle name="Normal 6 20 6 5" xfId="59813"/>
    <cellStyle name="Normal 6 20 7" xfId="59814"/>
    <cellStyle name="Normal 6 20 7 2" xfId="59815"/>
    <cellStyle name="Normal 6 20 7 3" xfId="59816"/>
    <cellStyle name="Normal 6 20 7 4" xfId="59817"/>
    <cellStyle name="Normal 6 20 7 5" xfId="59818"/>
    <cellStyle name="Normal 6 20 8" xfId="59819"/>
    <cellStyle name="Normal 6 20 8 2" xfId="59820"/>
    <cellStyle name="Normal 6 20 8 3" xfId="59821"/>
    <cellStyle name="Normal 6 20 8 4" xfId="59822"/>
    <cellStyle name="Normal 6 20 8 5" xfId="59823"/>
    <cellStyle name="Normal 6 20 9" xfId="59824"/>
    <cellStyle name="Normal 6 21" xfId="59825"/>
    <cellStyle name="Normal 6 21 10" xfId="59826"/>
    <cellStyle name="Normal 6 21 11" xfId="59827"/>
    <cellStyle name="Normal 6 21 12" xfId="59828"/>
    <cellStyle name="Normal 6 21 13" xfId="59829"/>
    <cellStyle name="Normal 6 21 2" xfId="59830"/>
    <cellStyle name="Normal 6 21 2 2" xfId="59831"/>
    <cellStyle name="Normal 6 21 2 3" xfId="59832"/>
    <cellStyle name="Normal 6 21 2 4" xfId="59833"/>
    <cellStyle name="Normal 6 21 2 5" xfId="59834"/>
    <cellStyle name="Normal 6 21 3" xfId="59835"/>
    <cellStyle name="Normal 6 21 3 2" xfId="59836"/>
    <cellStyle name="Normal 6 21 3 3" xfId="59837"/>
    <cellStyle name="Normal 6 21 3 4" xfId="59838"/>
    <cellStyle name="Normal 6 21 3 5" xfId="59839"/>
    <cellStyle name="Normal 6 21 4" xfId="59840"/>
    <cellStyle name="Normal 6 21 4 2" xfId="59841"/>
    <cellStyle name="Normal 6 21 4 3" xfId="59842"/>
    <cellStyle name="Normal 6 21 4 4" xfId="59843"/>
    <cellStyle name="Normal 6 21 4 5" xfId="59844"/>
    <cellStyle name="Normal 6 21 5" xfId="59845"/>
    <cellStyle name="Normal 6 21 5 2" xfId="59846"/>
    <cellStyle name="Normal 6 21 5 3" xfId="59847"/>
    <cellStyle name="Normal 6 21 5 4" xfId="59848"/>
    <cellStyle name="Normal 6 21 5 5" xfId="59849"/>
    <cellStyle name="Normal 6 21 6" xfId="59850"/>
    <cellStyle name="Normal 6 21 6 2" xfId="59851"/>
    <cellStyle name="Normal 6 21 6 3" xfId="59852"/>
    <cellStyle name="Normal 6 21 6 4" xfId="59853"/>
    <cellStyle name="Normal 6 21 6 5" xfId="59854"/>
    <cellStyle name="Normal 6 21 7" xfId="59855"/>
    <cellStyle name="Normal 6 21 7 2" xfId="59856"/>
    <cellStyle name="Normal 6 21 7 3" xfId="59857"/>
    <cellStyle name="Normal 6 21 7 4" xfId="59858"/>
    <cellStyle name="Normal 6 21 7 5" xfId="59859"/>
    <cellStyle name="Normal 6 21 8" xfId="59860"/>
    <cellStyle name="Normal 6 21 8 2" xfId="59861"/>
    <cellStyle name="Normal 6 21 8 3" xfId="59862"/>
    <cellStyle name="Normal 6 21 8 4" xfId="59863"/>
    <cellStyle name="Normal 6 21 8 5" xfId="59864"/>
    <cellStyle name="Normal 6 21 9" xfId="59865"/>
    <cellStyle name="Normal 6 22" xfId="59866"/>
    <cellStyle name="Normal 6 22 10" xfId="59867"/>
    <cellStyle name="Normal 6 22 11" xfId="59868"/>
    <cellStyle name="Normal 6 22 12" xfId="59869"/>
    <cellStyle name="Normal 6 22 13" xfId="59870"/>
    <cellStyle name="Normal 6 22 2" xfId="59871"/>
    <cellStyle name="Normal 6 22 2 2" xfId="59872"/>
    <cellStyle name="Normal 6 22 2 3" xfId="59873"/>
    <cellStyle name="Normal 6 22 2 4" xfId="59874"/>
    <cellStyle name="Normal 6 22 2 5" xfId="59875"/>
    <cellStyle name="Normal 6 22 3" xfId="59876"/>
    <cellStyle name="Normal 6 22 3 2" xfId="59877"/>
    <cellStyle name="Normal 6 22 3 3" xfId="59878"/>
    <cellStyle name="Normal 6 22 3 4" xfId="59879"/>
    <cellStyle name="Normal 6 22 3 5" xfId="59880"/>
    <cellStyle name="Normal 6 22 4" xfId="59881"/>
    <cellStyle name="Normal 6 22 4 2" xfId="59882"/>
    <cellStyle name="Normal 6 22 4 3" xfId="59883"/>
    <cellStyle name="Normal 6 22 4 4" xfId="59884"/>
    <cellStyle name="Normal 6 22 4 5" xfId="59885"/>
    <cellStyle name="Normal 6 22 5" xfId="59886"/>
    <cellStyle name="Normal 6 22 5 2" xfId="59887"/>
    <cellStyle name="Normal 6 22 5 3" xfId="59888"/>
    <cellStyle name="Normal 6 22 5 4" xfId="59889"/>
    <cellStyle name="Normal 6 22 5 5" xfId="59890"/>
    <cellStyle name="Normal 6 22 6" xfId="59891"/>
    <cellStyle name="Normal 6 22 6 2" xfId="59892"/>
    <cellStyle name="Normal 6 22 6 3" xfId="59893"/>
    <cellStyle name="Normal 6 22 6 4" xfId="59894"/>
    <cellStyle name="Normal 6 22 6 5" xfId="59895"/>
    <cellStyle name="Normal 6 22 7" xfId="59896"/>
    <cellStyle name="Normal 6 22 7 2" xfId="59897"/>
    <cellStyle name="Normal 6 22 7 3" xfId="59898"/>
    <cellStyle name="Normal 6 22 7 4" xfId="59899"/>
    <cellStyle name="Normal 6 22 7 5" xfId="59900"/>
    <cellStyle name="Normal 6 22 8" xfId="59901"/>
    <cellStyle name="Normal 6 22 8 2" xfId="59902"/>
    <cellStyle name="Normal 6 22 8 3" xfId="59903"/>
    <cellStyle name="Normal 6 22 8 4" xfId="59904"/>
    <cellStyle name="Normal 6 22 8 5" xfId="59905"/>
    <cellStyle name="Normal 6 22 9" xfId="59906"/>
    <cellStyle name="Normal 6 23" xfId="59907"/>
    <cellStyle name="Normal 6 23 10" xfId="59908"/>
    <cellStyle name="Normal 6 23 11" xfId="59909"/>
    <cellStyle name="Normal 6 23 12" xfId="59910"/>
    <cellStyle name="Normal 6 23 13" xfId="59911"/>
    <cellStyle name="Normal 6 23 2" xfId="59912"/>
    <cellStyle name="Normal 6 23 2 2" xfId="59913"/>
    <cellStyle name="Normal 6 23 2 3" xfId="59914"/>
    <cellStyle name="Normal 6 23 2 4" xfId="59915"/>
    <cellStyle name="Normal 6 23 2 5" xfId="59916"/>
    <cellStyle name="Normal 6 23 3" xfId="59917"/>
    <cellStyle name="Normal 6 23 3 2" xfId="59918"/>
    <cellStyle name="Normal 6 23 3 3" xfId="59919"/>
    <cellStyle name="Normal 6 23 3 4" xfId="59920"/>
    <cellStyle name="Normal 6 23 3 5" xfId="59921"/>
    <cellStyle name="Normal 6 23 4" xfId="59922"/>
    <cellStyle name="Normal 6 23 4 2" xfId="59923"/>
    <cellStyle name="Normal 6 23 4 3" xfId="59924"/>
    <cellStyle name="Normal 6 23 4 4" xfId="59925"/>
    <cellStyle name="Normal 6 23 4 5" xfId="59926"/>
    <cellStyle name="Normal 6 23 5" xfId="59927"/>
    <cellStyle name="Normal 6 23 5 2" xfId="59928"/>
    <cellStyle name="Normal 6 23 5 3" xfId="59929"/>
    <cellStyle name="Normal 6 23 5 4" xfId="59930"/>
    <cellStyle name="Normal 6 23 5 5" xfId="59931"/>
    <cellStyle name="Normal 6 23 6" xfId="59932"/>
    <cellStyle name="Normal 6 23 6 2" xfId="59933"/>
    <cellStyle name="Normal 6 23 6 3" xfId="59934"/>
    <cellStyle name="Normal 6 23 6 4" xfId="59935"/>
    <cellStyle name="Normal 6 23 6 5" xfId="59936"/>
    <cellStyle name="Normal 6 23 7" xfId="59937"/>
    <cellStyle name="Normal 6 23 7 2" xfId="59938"/>
    <cellStyle name="Normal 6 23 7 3" xfId="59939"/>
    <cellStyle name="Normal 6 23 7 4" xfId="59940"/>
    <cellStyle name="Normal 6 23 7 5" xfId="59941"/>
    <cellStyle name="Normal 6 23 8" xfId="59942"/>
    <cellStyle name="Normal 6 23 8 2" xfId="59943"/>
    <cellStyle name="Normal 6 23 8 3" xfId="59944"/>
    <cellStyle name="Normal 6 23 8 4" xfId="59945"/>
    <cellStyle name="Normal 6 23 8 5" xfId="59946"/>
    <cellStyle name="Normal 6 23 9" xfId="59947"/>
    <cellStyle name="Normal 6 24" xfId="59948"/>
    <cellStyle name="Normal 6 24 10" xfId="59949"/>
    <cellStyle name="Normal 6 24 11" xfId="59950"/>
    <cellStyle name="Normal 6 24 12" xfId="59951"/>
    <cellStyle name="Normal 6 24 13" xfId="59952"/>
    <cellStyle name="Normal 6 24 2" xfId="59953"/>
    <cellStyle name="Normal 6 24 2 2" xfId="59954"/>
    <cellStyle name="Normal 6 24 2 3" xfId="59955"/>
    <cellStyle name="Normal 6 24 2 4" xfId="59956"/>
    <cellStyle name="Normal 6 24 2 5" xfId="59957"/>
    <cellStyle name="Normal 6 24 3" xfId="59958"/>
    <cellStyle name="Normal 6 24 3 2" xfId="59959"/>
    <cellStyle name="Normal 6 24 3 3" xfId="59960"/>
    <cellStyle name="Normal 6 24 3 4" xfId="59961"/>
    <cellStyle name="Normal 6 24 3 5" xfId="59962"/>
    <cellStyle name="Normal 6 24 4" xfId="59963"/>
    <cellStyle name="Normal 6 24 4 2" xfId="59964"/>
    <cellStyle name="Normal 6 24 4 3" xfId="59965"/>
    <cellStyle name="Normal 6 24 4 4" xfId="59966"/>
    <cellStyle name="Normal 6 24 4 5" xfId="59967"/>
    <cellStyle name="Normal 6 24 5" xfId="59968"/>
    <cellStyle name="Normal 6 24 5 2" xfId="59969"/>
    <cellStyle name="Normal 6 24 5 3" xfId="59970"/>
    <cellStyle name="Normal 6 24 5 4" xfId="59971"/>
    <cellStyle name="Normal 6 24 5 5" xfId="59972"/>
    <cellStyle name="Normal 6 24 6" xfId="59973"/>
    <cellStyle name="Normal 6 24 6 2" xfId="59974"/>
    <cellStyle name="Normal 6 24 6 3" xfId="59975"/>
    <cellStyle name="Normal 6 24 6 4" xfId="59976"/>
    <cellStyle name="Normal 6 24 6 5" xfId="59977"/>
    <cellStyle name="Normal 6 24 7" xfId="59978"/>
    <cellStyle name="Normal 6 24 7 2" xfId="59979"/>
    <cellStyle name="Normal 6 24 7 3" xfId="59980"/>
    <cellStyle name="Normal 6 24 7 4" xfId="59981"/>
    <cellStyle name="Normal 6 24 7 5" xfId="59982"/>
    <cellStyle name="Normal 6 24 8" xfId="59983"/>
    <cellStyle name="Normal 6 24 8 2" xfId="59984"/>
    <cellStyle name="Normal 6 24 8 3" xfId="59985"/>
    <cellStyle name="Normal 6 24 8 4" xfId="59986"/>
    <cellStyle name="Normal 6 24 8 5" xfId="59987"/>
    <cellStyle name="Normal 6 24 9" xfId="59988"/>
    <cellStyle name="Normal 6 25" xfId="59989"/>
    <cellStyle name="Normal 6 25 10" xfId="59990"/>
    <cellStyle name="Normal 6 25 11" xfId="59991"/>
    <cellStyle name="Normal 6 25 12" xfId="59992"/>
    <cellStyle name="Normal 6 25 13" xfId="59993"/>
    <cellStyle name="Normal 6 25 2" xfId="59994"/>
    <cellStyle name="Normal 6 25 2 2" xfId="59995"/>
    <cellStyle name="Normal 6 25 2 3" xfId="59996"/>
    <cellStyle name="Normal 6 25 2 4" xfId="59997"/>
    <cellStyle name="Normal 6 25 2 5" xfId="59998"/>
    <cellStyle name="Normal 6 25 3" xfId="59999"/>
    <cellStyle name="Normal 6 25 3 2" xfId="60000"/>
    <cellStyle name="Normal 6 25 3 3" xfId="60001"/>
    <cellStyle name="Normal 6 25 3 4" xfId="60002"/>
    <cellStyle name="Normal 6 25 3 5" xfId="60003"/>
    <cellStyle name="Normal 6 25 4" xfId="60004"/>
    <cellStyle name="Normal 6 25 4 2" xfId="60005"/>
    <cellStyle name="Normal 6 25 4 3" xfId="60006"/>
    <cellStyle name="Normal 6 25 4 4" xfId="60007"/>
    <cellStyle name="Normal 6 25 4 5" xfId="60008"/>
    <cellStyle name="Normal 6 25 5" xfId="60009"/>
    <cellStyle name="Normal 6 25 5 2" xfId="60010"/>
    <cellStyle name="Normal 6 25 5 3" xfId="60011"/>
    <cellStyle name="Normal 6 25 5 4" xfId="60012"/>
    <cellStyle name="Normal 6 25 5 5" xfId="60013"/>
    <cellStyle name="Normal 6 25 6" xfId="60014"/>
    <cellStyle name="Normal 6 25 6 2" xfId="60015"/>
    <cellStyle name="Normal 6 25 6 3" xfId="60016"/>
    <cellStyle name="Normal 6 25 6 4" xfId="60017"/>
    <cellStyle name="Normal 6 25 6 5" xfId="60018"/>
    <cellStyle name="Normal 6 25 7" xfId="60019"/>
    <cellStyle name="Normal 6 25 7 2" xfId="60020"/>
    <cellStyle name="Normal 6 25 7 3" xfId="60021"/>
    <cellStyle name="Normal 6 25 7 4" xfId="60022"/>
    <cellStyle name="Normal 6 25 7 5" xfId="60023"/>
    <cellStyle name="Normal 6 25 8" xfId="60024"/>
    <cellStyle name="Normal 6 25 8 2" xfId="60025"/>
    <cellStyle name="Normal 6 25 8 3" xfId="60026"/>
    <cellStyle name="Normal 6 25 8 4" xfId="60027"/>
    <cellStyle name="Normal 6 25 8 5" xfId="60028"/>
    <cellStyle name="Normal 6 25 9" xfId="60029"/>
    <cellStyle name="Normal 6 26" xfId="60030"/>
    <cellStyle name="Normal 6 26 10" xfId="60031"/>
    <cellStyle name="Normal 6 26 11" xfId="60032"/>
    <cellStyle name="Normal 6 26 12" xfId="60033"/>
    <cellStyle name="Normal 6 26 13" xfId="60034"/>
    <cellStyle name="Normal 6 26 2" xfId="60035"/>
    <cellStyle name="Normal 6 26 2 2" xfId="60036"/>
    <cellStyle name="Normal 6 26 2 3" xfId="60037"/>
    <cellStyle name="Normal 6 26 2 4" xfId="60038"/>
    <cellStyle name="Normal 6 26 2 5" xfId="60039"/>
    <cellStyle name="Normal 6 26 3" xfId="60040"/>
    <cellStyle name="Normal 6 26 3 2" xfId="60041"/>
    <cellStyle name="Normal 6 26 3 3" xfId="60042"/>
    <cellStyle name="Normal 6 26 3 4" xfId="60043"/>
    <cellStyle name="Normal 6 26 3 5" xfId="60044"/>
    <cellStyle name="Normal 6 26 4" xfId="60045"/>
    <cellStyle name="Normal 6 26 4 2" xfId="60046"/>
    <cellStyle name="Normal 6 26 4 3" xfId="60047"/>
    <cellStyle name="Normal 6 26 4 4" xfId="60048"/>
    <cellStyle name="Normal 6 26 4 5" xfId="60049"/>
    <cellStyle name="Normal 6 26 5" xfId="60050"/>
    <cellStyle name="Normal 6 26 5 2" xfId="60051"/>
    <cellStyle name="Normal 6 26 5 3" xfId="60052"/>
    <cellStyle name="Normal 6 26 5 4" xfId="60053"/>
    <cellStyle name="Normal 6 26 5 5" xfId="60054"/>
    <cellStyle name="Normal 6 26 6" xfId="60055"/>
    <cellStyle name="Normal 6 26 6 2" xfId="60056"/>
    <cellStyle name="Normal 6 26 6 3" xfId="60057"/>
    <cellStyle name="Normal 6 26 6 4" xfId="60058"/>
    <cellStyle name="Normal 6 26 6 5" xfId="60059"/>
    <cellStyle name="Normal 6 26 7" xfId="60060"/>
    <cellStyle name="Normal 6 26 7 2" xfId="60061"/>
    <cellStyle name="Normal 6 26 7 3" xfId="60062"/>
    <cellStyle name="Normal 6 26 7 4" xfId="60063"/>
    <cellStyle name="Normal 6 26 7 5" xfId="60064"/>
    <cellStyle name="Normal 6 26 8" xfId="60065"/>
    <cellStyle name="Normal 6 26 8 2" xfId="60066"/>
    <cellStyle name="Normal 6 26 8 3" xfId="60067"/>
    <cellStyle name="Normal 6 26 8 4" xfId="60068"/>
    <cellStyle name="Normal 6 26 8 5" xfId="60069"/>
    <cellStyle name="Normal 6 26 9" xfId="60070"/>
    <cellStyle name="Normal 6 27" xfId="60071"/>
    <cellStyle name="Normal 6 27 10" xfId="60072"/>
    <cellStyle name="Normal 6 27 11" xfId="60073"/>
    <cellStyle name="Normal 6 27 12" xfId="60074"/>
    <cellStyle name="Normal 6 27 13" xfId="60075"/>
    <cellStyle name="Normal 6 27 2" xfId="60076"/>
    <cellStyle name="Normal 6 27 2 2" xfId="60077"/>
    <cellStyle name="Normal 6 27 2 3" xfId="60078"/>
    <cellStyle name="Normal 6 27 2 4" xfId="60079"/>
    <cellStyle name="Normal 6 27 2 5" xfId="60080"/>
    <cellStyle name="Normal 6 27 3" xfId="60081"/>
    <cellStyle name="Normal 6 27 3 2" xfId="60082"/>
    <cellStyle name="Normal 6 27 3 3" xfId="60083"/>
    <cellStyle name="Normal 6 27 3 4" xfId="60084"/>
    <cellStyle name="Normal 6 27 3 5" xfId="60085"/>
    <cellStyle name="Normal 6 27 4" xfId="60086"/>
    <cellStyle name="Normal 6 27 4 2" xfId="60087"/>
    <cellStyle name="Normal 6 27 4 3" xfId="60088"/>
    <cellStyle name="Normal 6 27 4 4" xfId="60089"/>
    <cellStyle name="Normal 6 27 4 5" xfId="60090"/>
    <cellStyle name="Normal 6 27 5" xfId="60091"/>
    <cellStyle name="Normal 6 27 5 2" xfId="60092"/>
    <cellStyle name="Normal 6 27 5 3" xfId="60093"/>
    <cellStyle name="Normal 6 27 5 4" xfId="60094"/>
    <cellStyle name="Normal 6 27 5 5" xfId="60095"/>
    <cellStyle name="Normal 6 27 6" xfId="60096"/>
    <cellStyle name="Normal 6 27 6 2" xfId="60097"/>
    <cellStyle name="Normal 6 27 6 3" xfId="60098"/>
    <cellStyle name="Normal 6 27 6 4" xfId="60099"/>
    <cellStyle name="Normal 6 27 6 5" xfId="60100"/>
    <cellStyle name="Normal 6 27 7" xfId="60101"/>
    <cellStyle name="Normal 6 27 7 2" xfId="60102"/>
    <cellStyle name="Normal 6 27 7 3" xfId="60103"/>
    <cellStyle name="Normal 6 27 7 4" xfId="60104"/>
    <cellStyle name="Normal 6 27 7 5" xfId="60105"/>
    <cellStyle name="Normal 6 27 8" xfId="60106"/>
    <cellStyle name="Normal 6 27 8 2" xfId="60107"/>
    <cellStyle name="Normal 6 27 8 3" xfId="60108"/>
    <cellStyle name="Normal 6 27 8 4" xfId="60109"/>
    <cellStyle name="Normal 6 27 8 5" xfId="60110"/>
    <cellStyle name="Normal 6 27 9" xfId="60111"/>
    <cellStyle name="Normal 6 28" xfId="60112"/>
    <cellStyle name="Normal 6 28 10" xfId="60113"/>
    <cellStyle name="Normal 6 28 11" xfId="60114"/>
    <cellStyle name="Normal 6 28 12" xfId="60115"/>
    <cellStyle name="Normal 6 28 13" xfId="60116"/>
    <cellStyle name="Normal 6 28 2" xfId="60117"/>
    <cellStyle name="Normal 6 28 2 2" xfId="60118"/>
    <cellStyle name="Normal 6 28 2 3" xfId="60119"/>
    <cellStyle name="Normal 6 28 2 4" xfId="60120"/>
    <cellStyle name="Normal 6 28 2 5" xfId="60121"/>
    <cellStyle name="Normal 6 28 3" xfId="60122"/>
    <cellStyle name="Normal 6 28 3 2" xfId="60123"/>
    <cellStyle name="Normal 6 28 3 3" xfId="60124"/>
    <cellStyle name="Normal 6 28 3 4" xfId="60125"/>
    <cellStyle name="Normal 6 28 3 5" xfId="60126"/>
    <cellStyle name="Normal 6 28 4" xfId="60127"/>
    <cellStyle name="Normal 6 28 4 2" xfId="60128"/>
    <cellStyle name="Normal 6 28 4 3" xfId="60129"/>
    <cellStyle name="Normal 6 28 4 4" xfId="60130"/>
    <cellStyle name="Normal 6 28 4 5" xfId="60131"/>
    <cellStyle name="Normal 6 28 5" xfId="60132"/>
    <cellStyle name="Normal 6 28 5 2" xfId="60133"/>
    <cellStyle name="Normal 6 28 5 3" xfId="60134"/>
    <cellStyle name="Normal 6 28 5 4" xfId="60135"/>
    <cellStyle name="Normal 6 28 5 5" xfId="60136"/>
    <cellStyle name="Normal 6 28 6" xfId="60137"/>
    <cellStyle name="Normal 6 28 6 2" xfId="60138"/>
    <cellStyle name="Normal 6 28 6 3" xfId="60139"/>
    <cellStyle name="Normal 6 28 6 4" xfId="60140"/>
    <cellStyle name="Normal 6 28 6 5" xfId="60141"/>
    <cellStyle name="Normal 6 28 7" xfId="60142"/>
    <cellStyle name="Normal 6 28 7 2" xfId="60143"/>
    <cellStyle name="Normal 6 28 7 3" xfId="60144"/>
    <cellStyle name="Normal 6 28 7 4" xfId="60145"/>
    <cellStyle name="Normal 6 28 7 5" xfId="60146"/>
    <cellStyle name="Normal 6 28 8" xfId="60147"/>
    <cellStyle name="Normal 6 28 8 2" xfId="60148"/>
    <cellStyle name="Normal 6 28 8 3" xfId="60149"/>
    <cellStyle name="Normal 6 28 8 4" xfId="60150"/>
    <cellStyle name="Normal 6 28 8 5" xfId="60151"/>
    <cellStyle name="Normal 6 28 9" xfId="60152"/>
    <cellStyle name="Normal 6 29" xfId="60153"/>
    <cellStyle name="Normal 6 29 2" xfId="60154"/>
    <cellStyle name="Normal 6 29 3" xfId="60155"/>
    <cellStyle name="Normal 6 29 4" xfId="60156"/>
    <cellStyle name="Normal 6 29 5" xfId="60157"/>
    <cellStyle name="Normal 6 3" xfId="210"/>
    <cellStyle name="Normal 6 3 10" xfId="60158"/>
    <cellStyle name="Normal 6 3 11" xfId="60159"/>
    <cellStyle name="Normal 6 3 12" xfId="60160"/>
    <cellStyle name="Normal 6 3 13" xfId="60161"/>
    <cellStyle name="Normal 6 3 14" xfId="60162"/>
    <cellStyle name="Normal 6 3 15" xfId="62668"/>
    <cellStyle name="Normal 6 3 16" xfId="421"/>
    <cellStyle name="Normal 6 3 17" xfId="391"/>
    <cellStyle name="Normal 6 3 2" xfId="320"/>
    <cellStyle name="Normal 6 3 2 2" xfId="60164"/>
    <cellStyle name="Normal 6 3 2 3" xfId="60165"/>
    <cellStyle name="Normal 6 3 2 4" xfId="60166"/>
    <cellStyle name="Normal 6 3 2 5" xfId="60167"/>
    <cellStyle name="Normal 6 3 2 6" xfId="60163"/>
    <cellStyle name="Normal 6 3 2 7" xfId="405"/>
    <cellStyle name="Normal 6 3 3" xfId="280"/>
    <cellStyle name="Normal 6 3 3 2" xfId="60169"/>
    <cellStyle name="Normal 6 3 3 3" xfId="60170"/>
    <cellStyle name="Normal 6 3 3 4" xfId="60171"/>
    <cellStyle name="Normal 6 3 3 5" xfId="60172"/>
    <cellStyle name="Normal 6 3 3 6" xfId="60168"/>
    <cellStyle name="Normal 6 3 4" xfId="371"/>
    <cellStyle name="Normal 6 3 4 2" xfId="60174"/>
    <cellStyle name="Normal 6 3 4 3" xfId="60175"/>
    <cellStyle name="Normal 6 3 4 4" xfId="60176"/>
    <cellStyle name="Normal 6 3 4 5" xfId="60177"/>
    <cellStyle name="Normal 6 3 4 6" xfId="60173"/>
    <cellStyle name="Normal 6 3 5" xfId="247"/>
    <cellStyle name="Normal 6 3 5 2" xfId="60179"/>
    <cellStyle name="Normal 6 3 5 3" xfId="60180"/>
    <cellStyle name="Normal 6 3 5 4" xfId="60181"/>
    <cellStyle name="Normal 6 3 5 5" xfId="60182"/>
    <cellStyle name="Normal 6 3 5 6" xfId="60178"/>
    <cellStyle name="Normal 6 3 6" xfId="60183"/>
    <cellStyle name="Normal 6 3 6 2" xfId="60184"/>
    <cellStyle name="Normal 6 3 6 3" xfId="60185"/>
    <cellStyle name="Normal 6 3 6 4" xfId="60186"/>
    <cellStyle name="Normal 6 3 6 5" xfId="60187"/>
    <cellStyle name="Normal 6 3 7" xfId="60188"/>
    <cellStyle name="Normal 6 3 7 2" xfId="60189"/>
    <cellStyle name="Normal 6 3 7 3" xfId="60190"/>
    <cellStyle name="Normal 6 3 7 4" xfId="60191"/>
    <cellStyle name="Normal 6 3 7 5" xfId="60192"/>
    <cellStyle name="Normal 6 3 8" xfId="60193"/>
    <cellStyle name="Normal 6 3 8 2" xfId="60194"/>
    <cellStyle name="Normal 6 3 8 3" xfId="60195"/>
    <cellStyle name="Normal 6 3 8 4" xfId="60196"/>
    <cellStyle name="Normal 6 3 8 5" xfId="60197"/>
    <cellStyle name="Normal 6 3 9" xfId="60198"/>
    <cellStyle name="Normal 6 30" xfId="60199"/>
    <cellStyle name="Normal 6 30 2" xfId="60200"/>
    <cellStyle name="Normal 6 30 3" xfId="60201"/>
    <cellStyle name="Normal 6 30 4" xfId="60202"/>
    <cellStyle name="Normal 6 30 5" xfId="60203"/>
    <cellStyle name="Normal 6 31" xfId="60204"/>
    <cellStyle name="Normal 6 31 2" xfId="60205"/>
    <cellStyle name="Normal 6 31 3" xfId="60206"/>
    <cellStyle name="Normal 6 31 4" xfId="60207"/>
    <cellStyle name="Normal 6 31 5" xfId="60208"/>
    <cellStyle name="Normal 6 32" xfId="60209"/>
    <cellStyle name="Normal 6 32 2" xfId="60210"/>
    <cellStyle name="Normal 6 32 3" xfId="60211"/>
    <cellStyle name="Normal 6 32 4" xfId="60212"/>
    <cellStyle name="Normal 6 32 5" xfId="60213"/>
    <cellStyle name="Normal 6 33" xfId="60214"/>
    <cellStyle name="Normal 6 33 2" xfId="60215"/>
    <cellStyle name="Normal 6 33 3" xfId="60216"/>
    <cellStyle name="Normal 6 33 4" xfId="60217"/>
    <cellStyle name="Normal 6 33 5" xfId="60218"/>
    <cellStyle name="Normal 6 34" xfId="60219"/>
    <cellStyle name="Normal 6 34 2" xfId="60220"/>
    <cellStyle name="Normal 6 34 3" xfId="60221"/>
    <cellStyle name="Normal 6 34 4" xfId="60222"/>
    <cellStyle name="Normal 6 34 5" xfId="60223"/>
    <cellStyle name="Normal 6 35" xfId="60224"/>
    <cellStyle name="Normal 6 35 2" xfId="60225"/>
    <cellStyle name="Normal 6 35 3" xfId="60226"/>
    <cellStyle name="Normal 6 35 4" xfId="60227"/>
    <cellStyle name="Normal 6 35 5" xfId="60228"/>
    <cellStyle name="Normal 6 36" xfId="60229"/>
    <cellStyle name="Normal 6 37" xfId="60230"/>
    <cellStyle name="Normal 6 38" xfId="60231"/>
    <cellStyle name="Normal 6 39" xfId="60232"/>
    <cellStyle name="Normal 6 4" xfId="318"/>
    <cellStyle name="Normal 6 4 10" xfId="60234"/>
    <cellStyle name="Normal 6 4 11" xfId="60235"/>
    <cellStyle name="Normal 6 4 12" xfId="60236"/>
    <cellStyle name="Normal 6 4 13" xfId="60237"/>
    <cellStyle name="Normal 6 4 14" xfId="60238"/>
    <cellStyle name="Normal 6 4 15" xfId="60233"/>
    <cellStyle name="Normal 6 4 16" xfId="403"/>
    <cellStyle name="Normal 6 4 2" xfId="60239"/>
    <cellStyle name="Normal 6 4 2 2" xfId="60240"/>
    <cellStyle name="Normal 6 4 2 3" xfId="60241"/>
    <cellStyle name="Normal 6 4 2 4" xfId="60242"/>
    <cellStyle name="Normal 6 4 2 5" xfId="60243"/>
    <cellStyle name="Normal 6 4 3" xfId="60244"/>
    <cellStyle name="Normal 6 4 3 2" xfId="60245"/>
    <cellStyle name="Normal 6 4 3 3" xfId="60246"/>
    <cellStyle name="Normal 6 4 3 4" xfId="60247"/>
    <cellStyle name="Normal 6 4 3 5" xfId="60248"/>
    <cellStyle name="Normal 6 4 4" xfId="60249"/>
    <cellStyle name="Normal 6 4 4 2" xfId="60250"/>
    <cellStyle name="Normal 6 4 4 3" xfId="60251"/>
    <cellStyle name="Normal 6 4 4 4" xfId="60252"/>
    <cellStyle name="Normal 6 4 4 5" xfId="60253"/>
    <cellStyle name="Normal 6 4 5" xfId="60254"/>
    <cellStyle name="Normal 6 4 5 2" xfId="60255"/>
    <cellStyle name="Normal 6 4 5 3" xfId="60256"/>
    <cellStyle name="Normal 6 4 5 4" xfId="60257"/>
    <cellStyle name="Normal 6 4 5 5" xfId="60258"/>
    <cellStyle name="Normal 6 4 6" xfId="60259"/>
    <cellStyle name="Normal 6 4 6 2" xfId="60260"/>
    <cellStyle name="Normal 6 4 6 3" xfId="60261"/>
    <cellStyle name="Normal 6 4 6 4" xfId="60262"/>
    <cellStyle name="Normal 6 4 6 5" xfId="60263"/>
    <cellStyle name="Normal 6 4 7" xfId="60264"/>
    <cellStyle name="Normal 6 4 7 2" xfId="60265"/>
    <cellStyle name="Normal 6 4 7 3" xfId="60266"/>
    <cellStyle name="Normal 6 4 7 4" xfId="60267"/>
    <cellStyle name="Normal 6 4 7 5" xfId="60268"/>
    <cellStyle name="Normal 6 4 8" xfId="60269"/>
    <cellStyle name="Normal 6 4 8 2" xfId="60270"/>
    <cellStyle name="Normal 6 4 8 3" xfId="60271"/>
    <cellStyle name="Normal 6 4 8 4" xfId="60272"/>
    <cellStyle name="Normal 6 4 8 5" xfId="60273"/>
    <cellStyle name="Normal 6 4 9" xfId="60274"/>
    <cellStyle name="Normal 6 40" xfId="60275"/>
    <cellStyle name="Normal 6 41" xfId="62654"/>
    <cellStyle name="Normal 6 42" xfId="414"/>
    <cellStyle name="Normal 6 43" xfId="389"/>
    <cellStyle name="Normal 6 5" xfId="278"/>
    <cellStyle name="Normal 6 5 10" xfId="60277"/>
    <cellStyle name="Normal 6 5 11" xfId="60278"/>
    <cellStyle name="Normal 6 5 12" xfId="60279"/>
    <cellStyle name="Normal 6 5 13" xfId="60280"/>
    <cellStyle name="Normal 6 5 14" xfId="60281"/>
    <cellStyle name="Normal 6 5 15" xfId="60276"/>
    <cellStyle name="Normal 6 5 2" xfId="60282"/>
    <cellStyle name="Normal 6 5 2 2" xfId="60283"/>
    <cellStyle name="Normal 6 5 2 3" xfId="60284"/>
    <cellStyle name="Normal 6 5 2 4" xfId="60285"/>
    <cellStyle name="Normal 6 5 2 5" xfId="60286"/>
    <cellStyle name="Normal 6 5 3" xfId="60287"/>
    <cellStyle name="Normal 6 5 3 2" xfId="60288"/>
    <cellStyle name="Normal 6 5 3 3" xfId="60289"/>
    <cellStyle name="Normal 6 5 3 4" xfId="60290"/>
    <cellStyle name="Normal 6 5 3 5" xfId="60291"/>
    <cellStyle name="Normal 6 5 4" xfId="60292"/>
    <cellStyle name="Normal 6 5 4 2" xfId="60293"/>
    <cellStyle name="Normal 6 5 4 3" xfId="60294"/>
    <cellStyle name="Normal 6 5 4 4" xfId="60295"/>
    <cellStyle name="Normal 6 5 4 5" xfId="60296"/>
    <cellStyle name="Normal 6 5 5" xfId="60297"/>
    <cellStyle name="Normal 6 5 5 2" xfId="60298"/>
    <cellStyle name="Normal 6 5 5 3" xfId="60299"/>
    <cellStyle name="Normal 6 5 5 4" xfId="60300"/>
    <cellStyle name="Normal 6 5 5 5" xfId="60301"/>
    <cellStyle name="Normal 6 5 6" xfId="60302"/>
    <cellStyle name="Normal 6 5 6 2" xfId="60303"/>
    <cellStyle name="Normal 6 5 6 3" xfId="60304"/>
    <cellStyle name="Normal 6 5 6 4" xfId="60305"/>
    <cellStyle name="Normal 6 5 6 5" xfId="60306"/>
    <cellStyle name="Normal 6 5 7" xfId="60307"/>
    <cellStyle name="Normal 6 5 7 2" xfId="60308"/>
    <cellStyle name="Normal 6 5 7 3" xfId="60309"/>
    <cellStyle name="Normal 6 5 7 4" xfId="60310"/>
    <cellStyle name="Normal 6 5 7 5" xfId="60311"/>
    <cellStyle name="Normal 6 5 8" xfId="60312"/>
    <cellStyle name="Normal 6 5 8 2" xfId="60313"/>
    <cellStyle name="Normal 6 5 8 3" xfId="60314"/>
    <cellStyle name="Normal 6 5 8 4" xfId="60315"/>
    <cellStyle name="Normal 6 5 8 5" xfId="60316"/>
    <cellStyle name="Normal 6 5 9" xfId="60317"/>
    <cellStyle name="Normal 6 6" xfId="349"/>
    <cellStyle name="Normal 6 6 10" xfId="60319"/>
    <cellStyle name="Normal 6 6 11" xfId="60320"/>
    <cellStyle name="Normal 6 6 12" xfId="60321"/>
    <cellStyle name="Normal 6 6 13" xfId="60322"/>
    <cellStyle name="Normal 6 6 14" xfId="60323"/>
    <cellStyle name="Normal 6 6 15" xfId="60318"/>
    <cellStyle name="Normal 6 6 2" xfId="60324"/>
    <cellStyle name="Normal 6 6 2 2" xfId="60325"/>
    <cellStyle name="Normal 6 6 2 3" xfId="60326"/>
    <cellStyle name="Normal 6 6 2 4" xfId="60327"/>
    <cellStyle name="Normal 6 6 2 5" xfId="60328"/>
    <cellStyle name="Normal 6 6 3" xfId="60329"/>
    <cellStyle name="Normal 6 6 3 2" xfId="60330"/>
    <cellStyle name="Normal 6 6 3 3" xfId="60331"/>
    <cellStyle name="Normal 6 6 3 4" xfId="60332"/>
    <cellStyle name="Normal 6 6 3 5" xfId="60333"/>
    <cellStyle name="Normal 6 6 4" xfId="60334"/>
    <cellStyle name="Normal 6 6 4 2" xfId="60335"/>
    <cellStyle name="Normal 6 6 4 3" xfId="60336"/>
    <cellStyle name="Normal 6 6 4 4" xfId="60337"/>
    <cellStyle name="Normal 6 6 4 5" xfId="60338"/>
    <cellStyle name="Normal 6 6 5" xfId="60339"/>
    <cellStyle name="Normal 6 6 5 2" xfId="60340"/>
    <cellStyle name="Normal 6 6 5 3" xfId="60341"/>
    <cellStyle name="Normal 6 6 5 4" xfId="60342"/>
    <cellStyle name="Normal 6 6 5 5" xfId="60343"/>
    <cellStyle name="Normal 6 6 6" xfId="60344"/>
    <cellStyle name="Normal 6 6 6 2" xfId="60345"/>
    <cellStyle name="Normal 6 6 6 3" xfId="60346"/>
    <cellStyle name="Normal 6 6 6 4" xfId="60347"/>
    <cellStyle name="Normal 6 6 6 5" xfId="60348"/>
    <cellStyle name="Normal 6 6 7" xfId="60349"/>
    <cellStyle name="Normal 6 6 7 2" xfId="60350"/>
    <cellStyle name="Normal 6 6 7 3" xfId="60351"/>
    <cellStyle name="Normal 6 6 7 4" xfId="60352"/>
    <cellStyle name="Normal 6 6 7 5" xfId="60353"/>
    <cellStyle name="Normal 6 6 8" xfId="60354"/>
    <cellStyle name="Normal 6 6 8 2" xfId="60355"/>
    <cellStyle name="Normal 6 6 8 3" xfId="60356"/>
    <cellStyle name="Normal 6 6 8 4" xfId="60357"/>
    <cellStyle name="Normal 6 6 8 5" xfId="60358"/>
    <cellStyle name="Normal 6 6 9" xfId="60359"/>
    <cellStyle name="Normal 6 7" xfId="229"/>
    <cellStyle name="Normal 6 7 10" xfId="60361"/>
    <cellStyle name="Normal 6 7 11" xfId="60362"/>
    <cellStyle name="Normal 6 7 12" xfId="60363"/>
    <cellStyle name="Normal 6 7 13" xfId="60364"/>
    <cellStyle name="Normal 6 7 14" xfId="60365"/>
    <cellStyle name="Normal 6 7 15" xfId="60360"/>
    <cellStyle name="Normal 6 7 2" xfId="60366"/>
    <cellStyle name="Normal 6 7 2 2" xfId="60367"/>
    <cellStyle name="Normal 6 7 2 3" xfId="60368"/>
    <cellStyle name="Normal 6 7 2 4" xfId="60369"/>
    <cellStyle name="Normal 6 7 2 5" xfId="60370"/>
    <cellStyle name="Normal 6 7 3" xfId="60371"/>
    <cellStyle name="Normal 6 7 3 2" xfId="60372"/>
    <cellStyle name="Normal 6 7 3 3" xfId="60373"/>
    <cellStyle name="Normal 6 7 3 4" xfId="60374"/>
    <cellStyle name="Normal 6 7 3 5" xfId="60375"/>
    <cellStyle name="Normal 6 7 4" xfId="60376"/>
    <cellStyle name="Normal 6 7 4 2" xfId="60377"/>
    <cellStyle name="Normal 6 7 4 3" xfId="60378"/>
    <cellStyle name="Normal 6 7 4 4" xfId="60379"/>
    <cellStyle name="Normal 6 7 4 5" xfId="60380"/>
    <cellStyle name="Normal 6 7 5" xfId="60381"/>
    <cellStyle name="Normal 6 7 5 2" xfId="60382"/>
    <cellStyle name="Normal 6 7 5 3" xfId="60383"/>
    <cellStyle name="Normal 6 7 5 4" xfId="60384"/>
    <cellStyle name="Normal 6 7 5 5" xfId="60385"/>
    <cellStyle name="Normal 6 7 6" xfId="60386"/>
    <cellStyle name="Normal 6 7 6 2" xfId="60387"/>
    <cellStyle name="Normal 6 7 6 3" xfId="60388"/>
    <cellStyle name="Normal 6 7 6 4" xfId="60389"/>
    <cellStyle name="Normal 6 7 6 5" xfId="60390"/>
    <cellStyle name="Normal 6 7 7" xfId="60391"/>
    <cellStyle name="Normal 6 7 7 2" xfId="60392"/>
    <cellStyle name="Normal 6 7 7 3" xfId="60393"/>
    <cellStyle name="Normal 6 7 7 4" xfId="60394"/>
    <cellStyle name="Normal 6 7 7 5" xfId="60395"/>
    <cellStyle name="Normal 6 7 8" xfId="60396"/>
    <cellStyle name="Normal 6 7 8 2" xfId="60397"/>
    <cellStyle name="Normal 6 7 8 3" xfId="60398"/>
    <cellStyle name="Normal 6 7 8 4" xfId="60399"/>
    <cellStyle name="Normal 6 7 8 5" xfId="60400"/>
    <cellStyle name="Normal 6 7 9" xfId="60401"/>
    <cellStyle name="Normal 6 8" xfId="60402"/>
    <cellStyle name="Normal 6 8 10" xfId="60403"/>
    <cellStyle name="Normal 6 8 11" xfId="60404"/>
    <cellStyle name="Normal 6 8 12" xfId="60405"/>
    <cellStyle name="Normal 6 8 13" xfId="60406"/>
    <cellStyle name="Normal 6 8 14" xfId="60407"/>
    <cellStyle name="Normal 6 8 2" xfId="60408"/>
    <cellStyle name="Normal 6 8 2 2" xfId="60409"/>
    <cellStyle name="Normal 6 8 2 3" xfId="60410"/>
    <cellStyle name="Normal 6 8 2 4" xfId="60411"/>
    <cellStyle name="Normal 6 8 2 5" xfId="60412"/>
    <cellStyle name="Normal 6 8 3" xfId="60413"/>
    <cellStyle name="Normal 6 8 3 2" xfId="60414"/>
    <cellStyle name="Normal 6 8 3 3" xfId="60415"/>
    <cellStyle name="Normal 6 8 3 4" xfId="60416"/>
    <cellStyle name="Normal 6 8 3 5" xfId="60417"/>
    <cellStyle name="Normal 6 8 4" xfId="60418"/>
    <cellStyle name="Normal 6 8 4 2" xfId="60419"/>
    <cellStyle name="Normal 6 8 4 3" xfId="60420"/>
    <cellStyle name="Normal 6 8 4 4" xfId="60421"/>
    <cellStyle name="Normal 6 8 4 5" xfId="60422"/>
    <cellStyle name="Normal 6 8 5" xfId="60423"/>
    <cellStyle name="Normal 6 8 5 2" xfId="60424"/>
    <cellStyle name="Normal 6 8 5 3" xfId="60425"/>
    <cellStyle name="Normal 6 8 5 4" xfId="60426"/>
    <cellStyle name="Normal 6 8 5 5" xfId="60427"/>
    <cellStyle name="Normal 6 8 6" xfId="60428"/>
    <cellStyle name="Normal 6 8 6 2" xfId="60429"/>
    <cellStyle name="Normal 6 8 6 3" xfId="60430"/>
    <cellStyle name="Normal 6 8 6 4" xfId="60431"/>
    <cellStyle name="Normal 6 8 6 5" xfId="60432"/>
    <cellStyle name="Normal 6 8 7" xfId="60433"/>
    <cellStyle name="Normal 6 8 7 2" xfId="60434"/>
    <cellStyle name="Normal 6 8 7 3" xfId="60435"/>
    <cellStyle name="Normal 6 8 7 4" xfId="60436"/>
    <cellStyle name="Normal 6 8 7 5" xfId="60437"/>
    <cellStyle name="Normal 6 8 8" xfId="60438"/>
    <cellStyle name="Normal 6 8 8 2" xfId="60439"/>
    <cellStyle name="Normal 6 8 8 3" xfId="60440"/>
    <cellStyle name="Normal 6 8 8 4" xfId="60441"/>
    <cellStyle name="Normal 6 8 8 5" xfId="60442"/>
    <cellStyle name="Normal 6 8 9" xfId="60443"/>
    <cellStyle name="Normal 6 9" xfId="60444"/>
    <cellStyle name="Normal 6 9 10" xfId="60445"/>
    <cellStyle name="Normal 6 9 11" xfId="60446"/>
    <cellStyle name="Normal 6 9 12" xfId="60447"/>
    <cellStyle name="Normal 6 9 13" xfId="60448"/>
    <cellStyle name="Normal 6 9 14" xfId="60449"/>
    <cellStyle name="Normal 6 9 2" xfId="60450"/>
    <cellStyle name="Normal 6 9 2 2" xfId="60451"/>
    <cellStyle name="Normal 6 9 2 3" xfId="60452"/>
    <cellStyle name="Normal 6 9 2 4" xfId="60453"/>
    <cellStyle name="Normal 6 9 2 5" xfId="60454"/>
    <cellStyle name="Normal 6 9 3" xfId="60455"/>
    <cellStyle name="Normal 6 9 3 2" xfId="60456"/>
    <cellStyle name="Normal 6 9 3 3" xfId="60457"/>
    <cellStyle name="Normal 6 9 3 4" xfId="60458"/>
    <cellStyle name="Normal 6 9 3 5" xfId="60459"/>
    <cellStyle name="Normal 6 9 4" xfId="60460"/>
    <cellStyle name="Normal 6 9 4 2" xfId="60461"/>
    <cellStyle name="Normal 6 9 4 3" xfId="60462"/>
    <cellStyle name="Normal 6 9 4 4" xfId="60463"/>
    <cellStyle name="Normal 6 9 4 5" xfId="60464"/>
    <cellStyle name="Normal 6 9 5" xfId="60465"/>
    <cellStyle name="Normal 6 9 5 2" xfId="60466"/>
    <cellStyle name="Normal 6 9 5 3" xfId="60467"/>
    <cellStyle name="Normal 6 9 5 4" xfId="60468"/>
    <cellStyle name="Normal 6 9 5 5" xfId="60469"/>
    <cellStyle name="Normal 6 9 6" xfId="60470"/>
    <cellStyle name="Normal 6 9 6 2" xfId="60471"/>
    <cellStyle name="Normal 6 9 6 3" xfId="60472"/>
    <cellStyle name="Normal 6 9 6 4" xfId="60473"/>
    <cellStyle name="Normal 6 9 6 5" xfId="60474"/>
    <cellStyle name="Normal 6 9 7" xfId="60475"/>
    <cellStyle name="Normal 6 9 7 2" xfId="60476"/>
    <cellStyle name="Normal 6 9 7 3" xfId="60477"/>
    <cellStyle name="Normal 6 9 7 4" xfId="60478"/>
    <cellStyle name="Normal 6 9 7 5" xfId="60479"/>
    <cellStyle name="Normal 6 9 8" xfId="60480"/>
    <cellStyle name="Normal 6 9 8 2" xfId="60481"/>
    <cellStyle name="Normal 6 9 8 3" xfId="60482"/>
    <cellStyle name="Normal 6 9 8 4" xfId="60483"/>
    <cellStyle name="Normal 6 9 8 5" xfId="60484"/>
    <cellStyle name="Normal 6 9 9" xfId="60485"/>
    <cellStyle name="Normal 7" xfId="211"/>
    <cellStyle name="Normal 7 10" xfId="60486"/>
    <cellStyle name="Normal 7 10 10" xfId="60487"/>
    <cellStyle name="Normal 7 10 11" xfId="60488"/>
    <cellStyle name="Normal 7 10 12" xfId="60489"/>
    <cellStyle name="Normal 7 10 13" xfId="60490"/>
    <cellStyle name="Normal 7 10 14" xfId="60491"/>
    <cellStyle name="Normal 7 10 2" xfId="60492"/>
    <cellStyle name="Normal 7 10 2 2" xfId="60493"/>
    <cellStyle name="Normal 7 10 2 3" xfId="60494"/>
    <cellStyle name="Normal 7 10 2 4" xfId="60495"/>
    <cellStyle name="Normal 7 10 2 5" xfId="60496"/>
    <cellStyle name="Normal 7 10 3" xfId="60497"/>
    <cellStyle name="Normal 7 10 3 2" xfId="60498"/>
    <cellStyle name="Normal 7 10 3 3" xfId="60499"/>
    <cellStyle name="Normal 7 10 3 4" xfId="60500"/>
    <cellStyle name="Normal 7 10 3 5" xfId="60501"/>
    <cellStyle name="Normal 7 10 4" xfId="60502"/>
    <cellStyle name="Normal 7 10 4 2" xfId="60503"/>
    <cellStyle name="Normal 7 10 4 3" xfId="60504"/>
    <cellStyle name="Normal 7 10 4 4" xfId="60505"/>
    <cellStyle name="Normal 7 10 4 5" xfId="60506"/>
    <cellStyle name="Normal 7 10 5" xfId="60507"/>
    <cellStyle name="Normal 7 10 5 2" xfId="60508"/>
    <cellStyle name="Normal 7 10 5 3" xfId="60509"/>
    <cellStyle name="Normal 7 10 5 4" xfId="60510"/>
    <cellStyle name="Normal 7 10 5 5" xfId="60511"/>
    <cellStyle name="Normal 7 10 6" xfId="60512"/>
    <cellStyle name="Normal 7 10 6 2" xfId="60513"/>
    <cellStyle name="Normal 7 10 6 3" xfId="60514"/>
    <cellStyle name="Normal 7 10 6 4" xfId="60515"/>
    <cellStyle name="Normal 7 10 6 5" xfId="60516"/>
    <cellStyle name="Normal 7 10 7" xfId="60517"/>
    <cellStyle name="Normal 7 10 7 2" xfId="60518"/>
    <cellStyle name="Normal 7 10 7 3" xfId="60519"/>
    <cellStyle name="Normal 7 10 7 4" xfId="60520"/>
    <cellStyle name="Normal 7 10 7 5" xfId="60521"/>
    <cellStyle name="Normal 7 10 8" xfId="60522"/>
    <cellStyle name="Normal 7 10 8 2" xfId="60523"/>
    <cellStyle name="Normal 7 10 8 3" xfId="60524"/>
    <cellStyle name="Normal 7 10 8 4" xfId="60525"/>
    <cellStyle name="Normal 7 10 8 5" xfId="60526"/>
    <cellStyle name="Normal 7 10 9" xfId="60527"/>
    <cellStyle name="Normal 7 11" xfId="60528"/>
    <cellStyle name="Normal 7 11 10" xfId="60529"/>
    <cellStyle name="Normal 7 11 11" xfId="60530"/>
    <cellStyle name="Normal 7 11 12" xfId="60531"/>
    <cellStyle name="Normal 7 11 13" xfId="60532"/>
    <cellStyle name="Normal 7 11 14" xfId="60533"/>
    <cellStyle name="Normal 7 11 2" xfId="60534"/>
    <cellStyle name="Normal 7 11 2 2" xfId="60535"/>
    <cellStyle name="Normal 7 11 2 3" xfId="60536"/>
    <cellStyle name="Normal 7 11 2 4" xfId="60537"/>
    <cellStyle name="Normal 7 11 2 5" xfId="60538"/>
    <cellStyle name="Normal 7 11 3" xfId="60539"/>
    <cellStyle name="Normal 7 11 3 2" xfId="60540"/>
    <cellStyle name="Normal 7 11 3 3" xfId="60541"/>
    <cellStyle name="Normal 7 11 3 4" xfId="60542"/>
    <cellStyle name="Normal 7 11 3 5" xfId="60543"/>
    <cellStyle name="Normal 7 11 4" xfId="60544"/>
    <cellStyle name="Normal 7 11 4 2" xfId="60545"/>
    <cellStyle name="Normal 7 11 4 3" xfId="60546"/>
    <cellStyle name="Normal 7 11 4 4" xfId="60547"/>
    <cellStyle name="Normal 7 11 4 5" xfId="60548"/>
    <cellStyle name="Normal 7 11 5" xfId="60549"/>
    <cellStyle name="Normal 7 11 5 2" xfId="60550"/>
    <cellStyle name="Normal 7 11 5 3" xfId="60551"/>
    <cellStyle name="Normal 7 11 5 4" xfId="60552"/>
    <cellStyle name="Normal 7 11 5 5" xfId="60553"/>
    <cellStyle name="Normal 7 11 6" xfId="60554"/>
    <cellStyle name="Normal 7 11 6 2" xfId="60555"/>
    <cellStyle name="Normal 7 11 6 3" xfId="60556"/>
    <cellStyle name="Normal 7 11 6 4" xfId="60557"/>
    <cellStyle name="Normal 7 11 6 5" xfId="60558"/>
    <cellStyle name="Normal 7 11 7" xfId="60559"/>
    <cellStyle name="Normal 7 11 7 2" xfId="60560"/>
    <cellStyle name="Normal 7 11 7 3" xfId="60561"/>
    <cellStyle name="Normal 7 11 7 4" xfId="60562"/>
    <cellStyle name="Normal 7 11 7 5" xfId="60563"/>
    <cellStyle name="Normal 7 11 8" xfId="60564"/>
    <cellStyle name="Normal 7 11 8 2" xfId="60565"/>
    <cellStyle name="Normal 7 11 8 3" xfId="60566"/>
    <cellStyle name="Normal 7 11 8 4" xfId="60567"/>
    <cellStyle name="Normal 7 11 8 5" xfId="60568"/>
    <cellStyle name="Normal 7 11 9" xfId="60569"/>
    <cellStyle name="Normal 7 12" xfId="60570"/>
    <cellStyle name="Normal 7 12 10" xfId="60571"/>
    <cellStyle name="Normal 7 12 11" xfId="60572"/>
    <cellStyle name="Normal 7 12 12" xfId="60573"/>
    <cellStyle name="Normal 7 12 13" xfId="60574"/>
    <cellStyle name="Normal 7 12 14" xfId="60575"/>
    <cellStyle name="Normal 7 12 2" xfId="60576"/>
    <cellStyle name="Normal 7 12 2 2" xfId="60577"/>
    <cellStyle name="Normal 7 12 2 3" xfId="60578"/>
    <cellStyle name="Normal 7 12 2 4" xfId="60579"/>
    <cellStyle name="Normal 7 12 2 5" xfId="60580"/>
    <cellStyle name="Normal 7 12 3" xfId="60581"/>
    <cellStyle name="Normal 7 12 3 2" xfId="60582"/>
    <cellStyle name="Normal 7 12 3 3" xfId="60583"/>
    <cellStyle name="Normal 7 12 3 4" xfId="60584"/>
    <cellStyle name="Normal 7 12 3 5" xfId="60585"/>
    <cellStyle name="Normal 7 12 4" xfId="60586"/>
    <cellStyle name="Normal 7 12 4 2" xfId="60587"/>
    <cellStyle name="Normal 7 12 4 3" xfId="60588"/>
    <cellStyle name="Normal 7 12 4 4" xfId="60589"/>
    <cellStyle name="Normal 7 12 4 5" xfId="60590"/>
    <cellStyle name="Normal 7 12 5" xfId="60591"/>
    <cellStyle name="Normal 7 12 5 2" xfId="60592"/>
    <cellStyle name="Normal 7 12 5 3" xfId="60593"/>
    <cellStyle name="Normal 7 12 5 4" xfId="60594"/>
    <cellStyle name="Normal 7 12 5 5" xfId="60595"/>
    <cellStyle name="Normal 7 12 6" xfId="60596"/>
    <cellStyle name="Normal 7 12 6 2" xfId="60597"/>
    <cellStyle name="Normal 7 12 6 3" xfId="60598"/>
    <cellStyle name="Normal 7 12 6 4" xfId="60599"/>
    <cellStyle name="Normal 7 12 6 5" xfId="60600"/>
    <cellStyle name="Normal 7 12 7" xfId="60601"/>
    <cellStyle name="Normal 7 12 7 2" xfId="60602"/>
    <cellStyle name="Normal 7 12 7 3" xfId="60603"/>
    <cellStyle name="Normal 7 12 7 4" xfId="60604"/>
    <cellStyle name="Normal 7 12 7 5" xfId="60605"/>
    <cellStyle name="Normal 7 12 8" xfId="60606"/>
    <cellStyle name="Normal 7 12 8 2" xfId="60607"/>
    <cellStyle name="Normal 7 12 8 3" xfId="60608"/>
    <cellStyle name="Normal 7 12 8 4" xfId="60609"/>
    <cellStyle name="Normal 7 12 8 5" xfId="60610"/>
    <cellStyle name="Normal 7 12 9" xfId="60611"/>
    <cellStyle name="Normal 7 13" xfId="60612"/>
    <cellStyle name="Normal 7 13 10" xfId="60613"/>
    <cellStyle name="Normal 7 13 11" xfId="60614"/>
    <cellStyle name="Normal 7 13 12" xfId="60615"/>
    <cellStyle name="Normal 7 13 13" xfId="60616"/>
    <cellStyle name="Normal 7 13 14" xfId="60617"/>
    <cellStyle name="Normal 7 13 2" xfId="60618"/>
    <cellStyle name="Normal 7 13 2 2" xfId="60619"/>
    <cellStyle name="Normal 7 13 2 3" xfId="60620"/>
    <cellStyle name="Normal 7 13 2 4" xfId="60621"/>
    <cellStyle name="Normal 7 13 2 5" xfId="60622"/>
    <cellStyle name="Normal 7 13 3" xfId="60623"/>
    <cellStyle name="Normal 7 13 3 2" xfId="60624"/>
    <cellStyle name="Normal 7 13 3 3" xfId="60625"/>
    <cellStyle name="Normal 7 13 3 4" xfId="60626"/>
    <cellStyle name="Normal 7 13 3 5" xfId="60627"/>
    <cellStyle name="Normal 7 13 4" xfId="60628"/>
    <cellStyle name="Normal 7 13 4 2" xfId="60629"/>
    <cellStyle name="Normal 7 13 4 3" xfId="60630"/>
    <cellStyle name="Normal 7 13 4 4" xfId="60631"/>
    <cellStyle name="Normal 7 13 4 5" xfId="60632"/>
    <cellStyle name="Normal 7 13 5" xfId="60633"/>
    <cellStyle name="Normal 7 13 5 2" xfId="60634"/>
    <cellStyle name="Normal 7 13 5 3" xfId="60635"/>
    <cellStyle name="Normal 7 13 5 4" xfId="60636"/>
    <cellStyle name="Normal 7 13 5 5" xfId="60637"/>
    <cellStyle name="Normal 7 13 6" xfId="60638"/>
    <cellStyle name="Normal 7 13 6 2" xfId="60639"/>
    <cellStyle name="Normal 7 13 6 3" xfId="60640"/>
    <cellStyle name="Normal 7 13 6 4" xfId="60641"/>
    <cellStyle name="Normal 7 13 6 5" xfId="60642"/>
    <cellStyle name="Normal 7 13 7" xfId="60643"/>
    <cellStyle name="Normal 7 13 7 2" xfId="60644"/>
    <cellStyle name="Normal 7 13 7 3" xfId="60645"/>
    <cellStyle name="Normal 7 13 7 4" xfId="60646"/>
    <cellStyle name="Normal 7 13 7 5" xfId="60647"/>
    <cellStyle name="Normal 7 13 8" xfId="60648"/>
    <cellStyle name="Normal 7 13 8 2" xfId="60649"/>
    <cellStyle name="Normal 7 13 8 3" xfId="60650"/>
    <cellStyle name="Normal 7 13 8 4" xfId="60651"/>
    <cellStyle name="Normal 7 13 8 5" xfId="60652"/>
    <cellStyle name="Normal 7 13 9" xfId="60653"/>
    <cellStyle name="Normal 7 14" xfId="60654"/>
    <cellStyle name="Normal 7 14 10" xfId="60655"/>
    <cellStyle name="Normal 7 14 11" xfId="60656"/>
    <cellStyle name="Normal 7 14 12" xfId="60657"/>
    <cellStyle name="Normal 7 14 13" xfId="60658"/>
    <cellStyle name="Normal 7 14 14" xfId="60659"/>
    <cellStyle name="Normal 7 14 2" xfId="60660"/>
    <cellStyle name="Normal 7 14 2 2" xfId="60661"/>
    <cellStyle name="Normal 7 14 2 3" xfId="60662"/>
    <cellStyle name="Normal 7 14 2 4" xfId="60663"/>
    <cellStyle name="Normal 7 14 2 5" xfId="60664"/>
    <cellStyle name="Normal 7 14 3" xfId="60665"/>
    <cellStyle name="Normal 7 14 3 2" xfId="60666"/>
    <cellStyle name="Normal 7 14 3 3" xfId="60667"/>
    <cellStyle name="Normal 7 14 3 4" xfId="60668"/>
    <cellStyle name="Normal 7 14 3 5" xfId="60669"/>
    <cellStyle name="Normal 7 14 4" xfId="60670"/>
    <cellStyle name="Normal 7 14 4 2" xfId="60671"/>
    <cellStyle name="Normal 7 14 4 3" xfId="60672"/>
    <cellStyle name="Normal 7 14 4 4" xfId="60673"/>
    <cellStyle name="Normal 7 14 4 5" xfId="60674"/>
    <cellStyle name="Normal 7 14 5" xfId="60675"/>
    <cellStyle name="Normal 7 14 5 2" xfId="60676"/>
    <cellStyle name="Normal 7 14 5 3" xfId="60677"/>
    <cellStyle name="Normal 7 14 5 4" xfId="60678"/>
    <cellStyle name="Normal 7 14 5 5" xfId="60679"/>
    <cellStyle name="Normal 7 14 6" xfId="60680"/>
    <cellStyle name="Normal 7 14 6 2" xfId="60681"/>
    <cellStyle name="Normal 7 14 6 3" xfId="60682"/>
    <cellStyle name="Normal 7 14 6 4" xfId="60683"/>
    <cellStyle name="Normal 7 14 6 5" xfId="60684"/>
    <cellStyle name="Normal 7 14 7" xfId="60685"/>
    <cellStyle name="Normal 7 14 7 2" xfId="60686"/>
    <cellStyle name="Normal 7 14 7 3" xfId="60687"/>
    <cellStyle name="Normal 7 14 7 4" xfId="60688"/>
    <cellStyle name="Normal 7 14 7 5" xfId="60689"/>
    <cellStyle name="Normal 7 14 8" xfId="60690"/>
    <cellStyle name="Normal 7 14 8 2" xfId="60691"/>
    <cellStyle name="Normal 7 14 8 3" xfId="60692"/>
    <cellStyle name="Normal 7 14 8 4" xfId="60693"/>
    <cellStyle name="Normal 7 14 8 5" xfId="60694"/>
    <cellStyle name="Normal 7 14 9" xfId="60695"/>
    <cellStyle name="Normal 7 15" xfId="60696"/>
    <cellStyle name="Normal 7 15 10" xfId="60697"/>
    <cellStyle name="Normal 7 15 11" xfId="60698"/>
    <cellStyle name="Normal 7 15 12" xfId="60699"/>
    <cellStyle name="Normal 7 15 13" xfId="60700"/>
    <cellStyle name="Normal 7 15 14" xfId="60701"/>
    <cellStyle name="Normal 7 15 2" xfId="60702"/>
    <cellStyle name="Normal 7 15 2 2" xfId="60703"/>
    <cellStyle name="Normal 7 15 2 3" xfId="60704"/>
    <cellStyle name="Normal 7 15 2 4" xfId="60705"/>
    <cellStyle name="Normal 7 15 2 5" xfId="60706"/>
    <cellStyle name="Normal 7 15 3" xfId="60707"/>
    <cellStyle name="Normal 7 15 3 2" xfId="60708"/>
    <cellStyle name="Normal 7 15 3 3" xfId="60709"/>
    <cellStyle name="Normal 7 15 3 4" xfId="60710"/>
    <cellStyle name="Normal 7 15 3 5" xfId="60711"/>
    <cellStyle name="Normal 7 15 4" xfId="60712"/>
    <cellStyle name="Normal 7 15 4 2" xfId="60713"/>
    <cellStyle name="Normal 7 15 4 3" xfId="60714"/>
    <cellStyle name="Normal 7 15 4 4" xfId="60715"/>
    <cellStyle name="Normal 7 15 4 5" xfId="60716"/>
    <cellStyle name="Normal 7 15 5" xfId="60717"/>
    <cellStyle name="Normal 7 15 5 2" xfId="60718"/>
    <cellStyle name="Normal 7 15 5 3" xfId="60719"/>
    <cellStyle name="Normal 7 15 5 4" xfId="60720"/>
    <cellStyle name="Normal 7 15 5 5" xfId="60721"/>
    <cellStyle name="Normal 7 15 6" xfId="60722"/>
    <cellStyle name="Normal 7 15 6 2" xfId="60723"/>
    <cellStyle name="Normal 7 15 6 3" xfId="60724"/>
    <cellStyle name="Normal 7 15 6 4" xfId="60725"/>
    <cellStyle name="Normal 7 15 6 5" xfId="60726"/>
    <cellStyle name="Normal 7 15 7" xfId="60727"/>
    <cellStyle name="Normal 7 15 7 2" xfId="60728"/>
    <cellStyle name="Normal 7 15 7 3" xfId="60729"/>
    <cellStyle name="Normal 7 15 7 4" xfId="60730"/>
    <cellStyle name="Normal 7 15 7 5" xfId="60731"/>
    <cellStyle name="Normal 7 15 8" xfId="60732"/>
    <cellStyle name="Normal 7 15 8 2" xfId="60733"/>
    <cellStyle name="Normal 7 15 8 3" xfId="60734"/>
    <cellStyle name="Normal 7 15 8 4" xfId="60735"/>
    <cellStyle name="Normal 7 15 8 5" xfId="60736"/>
    <cellStyle name="Normal 7 15 9" xfId="60737"/>
    <cellStyle name="Normal 7 16" xfId="60738"/>
    <cellStyle name="Normal 7 16 10" xfId="60739"/>
    <cellStyle name="Normal 7 16 11" xfId="60740"/>
    <cellStyle name="Normal 7 16 12" xfId="60741"/>
    <cellStyle name="Normal 7 16 13" xfId="60742"/>
    <cellStyle name="Normal 7 16 14" xfId="60743"/>
    <cellStyle name="Normal 7 16 2" xfId="60744"/>
    <cellStyle name="Normal 7 16 2 2" xfId="60745"/>
    <cellStyle name="Normal 7 16 2 3" xfId="60746"/>
    <cellStyle name="Normal 7 16 2 4" xfId="60747"/>
    <cellStyle name="Normal 7 16 2 5" xfId="60748"/>
    <cellStyle name="Normal 7 16 3" xfId="60749"/>
    <cellStyle name="Normal 7 16 3 2" xfId="60750"/>
    <cellStyle name="Normal 7 16 3 3" xfId="60751"/>
    <cellStyle name="Normal 7 16 3 4" xfId="60752"/>
    <cellStyle name="Normal 7 16 3 5" xfId="60753"/>
    <cellStyle name="Normal 7 16 4" xfId="60754"/>
    <cellStyle name="Normal 7 16 4 2" xfId="60755"/>
    <cellStyle name="Normal 7 16 4 3" xfId="60756"/>
    <cellStyle name="Normal 7 16 4 4" xfId="60757"/>
    <cellStyle name="Normal 7 16 4 5" xfId="60758"/>
    <cellStyle name="Normal 7 16 5" xfId="60759"/>
    <cellStyle name="Normal 7 16 5 2" xfId="60760"/>
    <cellStyle name="Normal 7 16 5 3" xfId="60761"/>
    <cellStyle name="Normal 7 16 5 4" xfId="60762"/>
    <cellStyle name="Normal 7 16 5 5" xfId="60763"/>
    <cellStyle name="Normal 7 16 6" xfId="60764"/>
    <cellStyle name="Normal 7 16 6 2" xfId="60765"/>
    <cellStyle name="Normal 7 16 6 3" xfId="60766"/>
    <cellStyle name="Normal 7 16 6 4" xfId="60767"/>
    <cellStyle name="Normal 7 16 6 5" xfId="60768"/>
    <cellStyle name="Normal 7 16 7" xfId="60769"/>
    <cellStyle name="Normal 7 16 7 2" xfId="60770"/>
    <cellStyle name="Normal 7 16 7 3" xfId="60771"/>
    <cellStyle name="Normal 7 16 7 4" xfId="60772"/>
    <cellStyle name="Normal 7 16 7 5" xfId="60773"/>
    <cellStyle name="Normal 7 16 8" xfId="60774"/>
    <cellStyle name="Normal 7 16 8 2" xfId="60775"/>
    <cellStyle name="Normal 7 16 8 3" xfId="60776"/>
    <cellStyle name="Normal 7 16 8 4" xfId="60777"/>
    <cellStyle name="Normal 7 16 8 5" xfId="60778"/>
    <cellStyle name="Normal 7 16 9" xfId="60779"/>
    <cellStyle name="Normal 7 17" xfId="60780"/>
    <cellStyle name="Normal 7 17 10" xfId="60781"/>
    <cellStyle name="Normal 7 17 11" xfId="60782"/>
    <cellStyle name="Normal 7 17 12" xfId="60783"/>
    <cellStyle name="Normal 7 17 13" xfId="60784"/>
    <cellStyle name="Normal 7 17 14" xfId="60785"/>
    <cellStyle name="Normal 7 17 2" xfId="60786"/>
    <cellStyle name="Normal 7 17 2 2" xfId="60787"/>
    <cellStyle name="Normal 7 17 2 3" xfId="60788"/>
    <cellStyle name="Normal 7 17 2 4" xfId="60789"/>
    <cellStyle name="Normal 7 17 2 5" xfId="60790"/>
    <cellStyle name="Normal 7 17 3" xfId="60791"/>
    <cellStyle name="Normal 7 17 3 2" xfId="60792"/>
    <cellStyle name="Normal 7 17 3 3" xfId="60793"/>
    <cellStyle name="Normal 7 17 3 4" xfId="60794"/>
    <cellStyle name="Normal 7 17 3 5" xfId="60795"/>
    <cellStyle name="Normal 7 17 4" xfId="60796"/>
    <cellStyle name="Normal 7 17 4 2" xfId="60797"/>
    <cellStyle name="Normal 7 17 4 3" xfId="60798"/>
    <cellStyle name="Normal 7 17 4 4" xfId="60799"/>
    <cellStyle name="Normal 7 17 4 5" xfId="60800"/>
    <cellStyle name="Normal 7 17 5" xfId="60801"/>
    <cellStyle name="Normal 7 17 5 2" xfId="60802"/>
    <cellStyle name="Normal 7 17 5 3" xfId="60803"/>
    <cellStyle name="Normal 7 17 5 4" xfId="60804"/>
    <cellStyle name="Normal 7 17 5 5" xfId="60805"/>
    <cellStyle name="Normal 7 17 6" xfId="60806"/>
    <cellStyle name="Normal 7 17 6 2" xfId="60807"/>
    <cellStyle name="Normal 7 17 6 3" xfId="60808"/>
    <cellStyle name="Normal 7 17 6 4" xfId="60809"/>
    <cellStyle name="Normal 7 17 6 5" xfId="60810"/>
    <cellStyle name="Normal 7 17 7" xfId="60811"/>
    <cellStyle name="Normal 7 17 7 2" xfId="60812"/>
    <cellStyle name="Normal 7 17 7 3" xfId="60813"/>
    <cellStyle name="Normal 7 17 7 4" xfId="60814"/>
    <cellStyle name="Normal 7 17 7 5" xfId="60815"/>
    <cellStyle name="Normal 7 17 8" xfId="60816"/>
    <cellStyle name="Normal 7 17 8 2" xfId="60817"/>
    <cellStyle name="Normal 7 17 8 3" xfId="60818"/>
    <cellStyle name="Normal 7 17 8 4" xfId="60819"/>
    <cellStyle name="Normal 7 17 8 5" xfId="60820"/>
    <cellStyle name="Normal 7 17 9" xfId="60821"/>
    <cellStyle name="Normal 7 18" xfId="60822"/>
    <cellStyle name="Normal 7 18 2" xfId="60823"/>
    <cellStyle name="Normal 7 18 3" xfId="60824"/>
    <cellStyle name="Normal 7 18 4" xfId="60825"/>
    <cellStyle name="Normal 7 18 5" xfId="60826"/>
    <cellStyle name="Normal 7 19" xfId="60827"/>
    <cellStyle name="Normal 7 19 2" xfId="60828"/>
    <cellStyle name="Normal 7 19 3" xfId="60829"/>
    <cellStyle name="Normal 7 19 4" xfId="60830"/>
    <cellStyle name="Normal 7 19 5" xfId="60831"/>
    <cellStyle name="Normal 7 2" xfId="321"/>
    <cellStyle name="Normal 7 2 10" xfId="60833"/>
    <cellStyle name="Normal 7 2 11" xfId="60834"/>
    <cellStyle name="Normal 7 2 12" xfId="60835"/>
    <cellStyle name="Normal 7 2 13" xfId="60836"/>
    <cellStyle name="Normal 7 2 14" xfId="60837"/>
    <cellStyle name="Normal 7 2 15" xfId="60832"/>
    <cellStyle name="Normal 7 2 16" xfId="406"/>
    <cellStyle name="Normal 7 2 2" xfId="60838"/>
    <cellStyle name="Normal 7 2 2 2" xfId="60839"/>
    <cellStyle name="Normal 7 2 2 3" xfId="60840"/>
    <cellStyle name="Normal 7 2 2 4" xfId="60841"/>
    <cellStyle name="Normal 7 2 2 5" xfId="60842"/>
    <cellStyle name="Normal 7 2 3" xfId="60843"/>
    <cellStyle name="Normal 7 2 3 2" xfId="60844"/>
    <cellStyle name="Normal 7 2 3 3" xfId="60845"/>
    <cellStyle name="Normal 7 2 3 4" xfId="60846"/>
    <cellStyle name="Normal 7 2 3 5" xfId="60847"/>
    <cellStyle name="Normal 7 2 4" xfId="60848"/>
    <cellStyle name="Normal 7 2 4 2" xfId="60849"/>
    <cellStyle name="Normal 7 2 4 3" xfId="60850"/>
    <cellStyle name="Normal 7 2 4 4" xfId="60851"/>
    <cellStyle name="Normal 7 2 4 5" xfId="60852"/>
    <cellStyle name="Normal 7 2 5" xfId="60853"/>
    <cellStyle name="Normal 7 2 5 2" xfId="60854"/>
    <cellStyle name="Normal 7 2 5 3" xfId="60855"/>
    <cellStyle name="Normal 7 2 5 4" xfId="60856"/>
    <cellStyle name="Normal 7 2 5 5" xfId="60857"/>
    <cellStyle name="Normal 7 2 6" xfId="60858"/>
    <cellStyle name="Normal 7 2 6 2" xfId="60859"/>
    <cellStyle name="Normal 7 2 6 3" xfId="60860"/>
    <cellStyle name="Normal 7 2 6 4" xfId="60861"/>
    <cellStyle name="Normal 7 2 6 5" xfId="60862"/>
    <cellStyle name="Normal 7 2 7" xfId="60863"/>
    <cellStyle name="Normal 7 2 7 2" xfId="60864"/>
    <cellStyle name="Normal 7 2 7 3" xfId="60865"/>
    <cellStyle name="Normal 7 2 7 4" xfId="60866"/>
    <cellStyle name="Normal 7 2 7 5" xfId="60867"/>
    <cellStyle name="Normal 7 2 8" xfId="60868"/>
    <cellStyle name="Normal 7 2 8 2" xfId="60869"/>
    <cellStyle name="Normal 7 2 8 3" xfId="60870"/>
    <cellStyle name="Normal 7 2 8 4" xfId="60871"/>
    <cellStyle name="Normal 7 2 8 5" xfId="60872"/>
    <cellStyle name="Normal 7 2 9" xfId="60873"/>
    <cellStyle name="Normal 7 20" xfId="60874"/>
    <cellStyle name="Normal 7 20 2" xfId="60875"/>
    <cellStyle name="Normal 7 20 3" xfId="60876"/>
    <cellStyle name="Normal 7 20 4" xfId="60877"/>
    <cellStyle name="Normal 7 20 5" xfId="60878"/>
    <cellStyle name="Normal 7 21" xfId="60879"/>
    <cellStyle name="Normal 7 21 2" xfId="60880"/>
    <cellStyle name="Normal 7 21 3" xfId="60881"/>
    <cellStyle name="Normal 7 21 4" xfId="60882"/>
    <cellStyle name="Normal 7 21 5" xfId="60883"/>
    <cellStyle name="Normal 7 22" xfId="60884"/>
    <cellStyle name="Normal 7 22 2" xfId="60885"/>
    <cellStyle name="Normal 7 22 3" xfId="60886"/>
    <cellStyle name="Normal 7 22 4" xfId="60887"/>
    <cellStyle name="Normal 7 22 5" xfId="60888"/>
    <cellStyle name="Normal 7 23" xfId="60889"/>
    <cellStyle name="Normal 7 23 2" xfId="60890"/>
    <cellStyle name="Normal 7 23 3" xfId="60891"/>
    <cellStyle name="Normal 7 23 4" xfId="60892"/>
    <cellStyle name="Normal 7 23 5" xfId="60893"/>
    <cellStyle name="Normal 7 24" xfId="60894"/>
    <cellStyle name="Normal 7 24 2" xfId="60895"/>
    <cellStyle name="Normal 7 24 3" xfId="60896"/>
    <cellStyle name="Normal 7 24 4" xfId="60897"/>
    <cellStyle name="Normal 7 24 5" xfId="60898"/>
    <cellStyle name="Normal 7 25" xfId="60899"/>
    <cellStyle name="Normal 7 26" xfId="60900"/>
    <cellStyle name="Normal 7 27" xfId="60901"/>
    <cellStyle name="Normal 7 28" xfId="60902"/>
    <cellStyle name="Normal 7 29" xfId="60903"/>
    <cellStyle name="Normal 7 3" xfId="281"/>
    <cellStyle name="Normal 7 3 10" xfId="60905"/>
    <cellStyle name="Normal 7 3 11" xfId="60906"/>
    <cellStyle name="Normal 7 3 12" xfId="60907"/>
    <cellStyle name="Normal 7 3 13" xfId="60908"/>
    <cellStyle name="Normal 7 3 14" xfId="60909"/>
    <cellStyle name="Normal 7 3 15" xfId="60904"/>
    <cellStyle name="Normal 7 3 2" xfId="60910"/>
    <cellStyle name="Normal 7 3 2 2" xfId="60911"/>
    <cellStyle name="Normal 7 3 2 3" xfId="60912"/>
    <cellStyle name="Normal 7 3 2 4" xfId="60913"/>
    <cellStyle name="Normal 7 3 2 5" xfId="60914"/>
    <cellStyle name="Normal 7 3 3" xfId="60915"/>
    <cellStyle name="Normal 7 3 3 2" xfId="60916"/>
    <cellStyle name="Normal 7 3 3 3" xfId="60917"/>
    <cellStyle name="Normal 7 3 3 4" xfId="60918"/>
    <cellStyle name="Normal 7 3 3 5" xfId="60919"/>
    <cellStyle name="Normal 7 3 4" xfId="60920"/>
    <cellStyle name="Normal 7 3 4 2" xfId="60921"/>
    <cellStyle name="Normal 7 3 4 3" xfId="60922"/>
    <cellStyle name="Normal 7 3 4 4" xfId="60923"/>
    <cellStyle name="Normal 7 3 4 5" xfId="60924"/>
    <cellStyle name="Normal 7 3 5" xfId="60925"/>
    <cellStyle name="Normal 7 3 5 2" xfId="60926"/>
    <cellStyle name="Normal 7 3 5 3" xfId="60927"/>
    <cellStyle name="Normal 7 3 5 4" xfId="60928"/>
    <cellStyle name="Normal 7 3 5 5" xfId="60929"/>
    <cellStyle name="Normal 7 3 6" xfId="60930"/>
    <cellStyle name="Normal 7 3 6 2" xfId="60931"/>
    <cellStyle name="Normal 7 3 6 3" xfId="60932"/>
    <cellStyle name="Normal 7 3 6 4" xfId="60933"/>
    <cellStyle name="Normal 7 3 6 5" xfId="60934"/>
    <cellStyle name="Normal 7 3 7" xfId="60935"/>
    <cellStyle name="Normal 7 3 7 2" xfId="60936"/>
    <cellStyle name="Normal 7 3 7 3" xfId="60937"/>
    <cellStyle name="Normal 7 3 7 4" xfId="60938"/>
    <cellStyle name="Normal 7 3 7 5" xfId="60939"/>
    <cellStyle name="Normal 7 3 8" xfId="60940"/>
    <cellStyle name="Normal 7 3 8 2" xfId="60941"/>
    <cellStyle name="Normal 7 3 8 3" xfId="60942"/>
    <cellStyle name="Normal 7 3 8 4" xfId="60943"/>
    <cellStyle name="Normal 7 3 8 5" xfId="60944"/>
    <cellStyle name="Normal 7 3 9" xfId="60945"/>
    <cellStyle name="Normal 7 30" xfId="60946"/>
    <cellStyle name="Normal 7 31" xfId="62658"/>
    <cellStyle name="Normal 7 32" xfId="418"/>
    <cellStyle name="Normal 7 33" xfId="392"/>
    <cellStyle name="Normal 7 4" xfId="357"/>
    <cellStyle name="Normal 7 4 10" xfId="60948"/>
    <cellStyle name="Normal 7 4 11" xfId="60949"/>
    <cellStyle name="Normal 7 4 12" xfId="60950"/>
    <cellStyle name="Normal 7 4 13" xfId="60951"/>
    <cellStyle name="Normal 7 4 14" xfId="60952"/>
    <cellStyle name="Normal 7 4 15" xfId="60947"/>
    <cellStyle name="Normal 7 4 2" xfId="60953"/>
    <cellStyle name="Normal 7 4 2 2" xfId="60954"/>
    <cellStyle name="Normal 7 4 2 3" xfId="60955"/>
    <cellStyle name="Normal 7 4 2 4" xfId="60956"/>
    <cellStyle name="Normal 7 4 2 5" xfId="60957"/>
    <cellStyle name="Normal 7 4 3" xfId="60958"/>
    <cellStyle name="Normal 7 4 3 2" xfId="60959"/>
    <cellStyle name="Normal 7 4 3 3" xfId="60960"/>
    <cellStyle name="Normal 7 4 3 4" xfId="60961"/>
    <cellStyle name="Normal 7 4 3 5" xfId="60962"/>
    <cellStyle name="Normal 7 4 4" xfId="60963"/>
    <cellStyle name="Normal 7 4 4 2" xfId="60964"/>
    <cellStyle name="Normal 7 4 4 3" xfId="60965"/>
    <cellStyle name="Normal 7 4 4 4" xfId="60966"/>
    <cellStyle name="Normal 7 4 4 5" xfId="60967"/>
    <cellStyle name="Normal 7 4 5" xfId="60968"/>
    <cellStyle name="Normal 7 4 5 2" xfId="60969"/>
    <cellStyle name="Normal 7 4 5 3" xfId="60970"/>
    <cellStyle name="Normal 7 4 5 4" xfId="60971"/>
    <cellStyle name="Normal 7 4 5 5" xfId="60972"/>
    <cellStyle name="Normal 7 4 6" xfId="60973"/>
    <cellStyle name="Normal 7 4 6 2" xfId="60974"/>
    <cellStyle name="Normal 7 4 6 3" xfId="60975"/>
    <cellStyle name="Normal 7 4 6 4" xfId="60976"/>
    <cellStyle name="Normal 7 4 6 5" xfId="60977"/>
    <cellStyle name="Normal 7 4 7" xfId="60978"/>
    <cellStyle name="Normal 7 4 7 2" xfId="60979"/>
    <cellStyle name="Normal 7 4 7 3" xfId="60980"/>
    <cellStyle name="Normal 7 4 7 4" xfId="60981"/>
    <cellStyle name="Normal 7 4 7 5" xfId="60982"/>
    <cellStyle name="Normal 7 4 8" xfId="60983"/>
    <cellStyle name="Normal 7 4 8 2" xfId="60984"/>
    <cellStyle name="Normal 7 4 8 3" xfId="60985"/>
    <cellStyle name="Normal 7 4 8 4" xfId="60986"/>
    <cellStyle name="Normal 7 4 8 5" xfId="60987"/>
    <cellStyle name="Normal 7 4 9" xfId="60988"/>
    <cellStyle name="Normal 7 5" xfId="234"/>
    <cellStyle name="Normal 7 5 10" xfId="60990"/>
    <cellStyle name="Normal 7 5 11" xfId="60991"/>
    <cellStyle name="Normal 7 5 12" xfId="60992"/>
    <cellStyle name="Normal 7 5 13" xfId="60993"/>
    <cellStyle name="Normal 7 5 14" xfId="60994"/>
    <cellStyle name="Normal 7 5 15" xfId="60989"/>
    <cellStyle name="Normal 7 5 2" xfId="60995"/>
    <cellStyle name="Normal 7 5 2 2" xfId="60996"/>
    <cellStyle name="Normal 7 5 2 3" xfId="60997"/>
    <cellStyle name="Normal 7 5 2 4" xfId="60998"/>
    <cellStyle name="Normal 7 5 2 5" xfId="60999"/>
    <cellStyle name="Normal 7 5 3" xfId="61000"/>
    <cellStyle name="Normal 7 5 3 2" xfId="61001"/>
    <cellStyle name="Normal 7 5 3 3" xfId="61002"/>
    <cellStyle name="Normal 7 5 3 4" xfId="61003"/>
    <cellStyle name="Normal 7 5 3 5" xfId="61004"/>
    <cellStyle name="Normal 7 5 4" xfId="61005"/>
    <cellStyle name="Normal 7 5 4 2" xfId="61006"/>
    <cellStyle name="Normal 7 5 4 3" xfId="61007"/>
    <cellStyle name="Normal 7 5 4 4" xfId="61008"/>
    <cellStyle name="Normal 7 5 4 5" xfId="61009"/>
    <cellStyle name="Normal 7 5 5" xfId="61010"/>
    <cellStyle name="Normal 7 5 5 2" xfId="61011"/>
    <cellStyle name="Normal 7 5 5 3" xfId="61012"/>
    <cellStyle name="Normal 7 5 5 4" xfId="61013"/>
    <cellStyle name="Normal 7 5 5 5" xfId="61014"/>
    <cellStyle name="Normal 7 5 6" xfId="61015"/>
    <cellStyle name="Normal 7 5 6 2" xfId="61016"/>
    <cellStyle name="Normal 7 5 6 3" xfId="61017"/>
    <cellStyle name="Normal 7 5 6 4" xfId="61018"/>
    <cellStyle name="Normal 7 5 6 5" xfId="61019"/>
    <cellStyle name="Normal 7 5 7" xfId="61020"/>
    <cellStyle name="Normal 7 5 7 2" xfId="61021"/>
    <cellStyle name="Normal 7 5 7 3" xfId="61022"/>
    <cellStyle name="Normal 7 5 7 4" xfId="61023"/>
    <cellStyle name="Normal 7 5 7 5" xfId="61024"/>
    <cellStyle name="Normal 7 5 8" xfId="61025"/>
    <cellStyle name="Normal 7 5 8 2" xfId="61026"/>
    <cellStyle name="Normal 7 5 8 3" xfId="61027"/>
    <cellStyle name="Normal 7 5 8 4" xfId="61028"/>
    <cellStyle name="Normal 7 5 8 5" xfId="61029"/>
    <cellStyle name="Normal 7 5 9" xfId="61030"/>
    <cellStyle name="Normal 7 6" xfId="61031"/>
    <cellStyle name="Normal 7 6 10" xfId="61032"/>
    <cellStyle name="Normal 7 6 11" xfId="61033"/>
    <cellStyle name="Normal 7 6 12" xfId="61034"/>
    <cellStyle name="Normal 7 6 13" xfId="61035"/>
    <cellStyle name="Normal 7 6 14" xfId="61036"/>
    <cellStyle name="Normal 7 6 2" xfId="61037"/>
    <cellStyle name="Normal 7 6 2 2" xfId="61038"/>
    <cellStyle name="Normal 7 6 2 3" xfId="61039"/>
    <cellStyle name="Normal 7 6 2 4" xfId="61040"/>
    <cellStyle name="Normal 7 6 2 5" xfId="61041"/>
    <cellStyle name="Normal 7 6 3" xfId="61042"/>
    <cellStyle name="Normal 7 6 3 2" xfId="61043"/>
    <cellStyle name="Normal 7 6 3 3" xfId="61044"/>
    <cellStyle name="Normal 7 6 3 4" xfId="61045"/>
    <cellStyle name="Normal 7 6 3 5" xfId="61046"/>
    <cellStyle name="Normal 7 6 4" xfId="61047"/>
    <cellStyle name="Normal 7 6 4 2" xfId="61048"/>
    <cellStyle name="Normal 7 6 4 3" xfId="61049"/>
    <cellStyle name="Normal 7 6 4 4" xfId="61050"/>
    <cellStyle name="Normal 7 6 4 5" xfId="61051"/>
    <cellStyle name="Normal 7 6 5" xfId="61052"/>
    <cellStyle name="Normal 7 6 5 2" xfId="61053"/>
    <cellStyle name="Normal 7 6 5 3" xfId="61054"/>
    <cellStyle name="Normal 7 6 5 4" xfId="61055"/>
    <cellStyle name="Normal 7 6 5 5" xfId="61056"/>
    <cellStyle name="Normal 7 6 6" xfId="61057"/>
    <cellStyle name="Normal 7 6 6 2" xfId="61058"/>
    <cellStyle name="Normal 7 6 6 3" xfId="61059"/>
    <cellStyle name="Normal 7 6 6 4" xfId="61060"/>
    <cellStyle name="Normal 7 6 6 5" xfId="61061"/>
    <cellStyle name="Normal 7 6 7" xfId="61062"/>
    <cellStyle name="Normal 7 6 7 2" xfId="61063"/>
    <cellStyle name="Normal 7 6 7 3" xfId="61064"/>
    <cellStyle name="Normal 7 6 7 4" xfId="61065"/>
    <cellStyle name="Normal 7 6 7 5" xfId="61066"/>
    <cellStyle name="Normal 7 6 8" xfId="61067"/>
    <cellStyle name="Normal 7 6 8 2" xfId="61068"/>
    <cellStyle name="Normal 7 6 8 3" xfId="61069"/>
    <cellStyle name="Normal 7 6 8 4" xfId="61070"/>
    <cellStyle name="Normal 7 6 8 5" xfId="61071"/>
    <cellStyle name="Normal 7 6 9" xfId="61072"/>
    <cellStyle name="Normal 7 7" xfId="61073"/>
    <cellStyle name="Normal 7 7 10" xfId="61074"/>
    <cellStyle name="Normal 7 7 11" xfId="61075"/>
    <cellStyle name="Normal 7 7 12" xfId="61076"/>
    <cellStyle name="Normal 7 7 13" xfId="61077"/>
    <cellStyle name="Normal 7 7 14" xfId="61078"/>
    <cellStyle name="Normal 7 7 2" xfId="61079"/>
    <cellStyle name="Normal 7 7 2 2" xfId="61080"/>
    <cellStyle name="Normal 7 7 2 3" xfId="61081"/>
    <cellStyle name="Normal 7 7 2 4" xfId="61082"/>
    <cellStyle name="Normal 7 7 2 5" xfId="61083"/>
    <cellStyle name="Normal 7 7 3" xfId="61084"/>
    <cellStyle name="Normal 7 7 3 2" xfId="61085"/>
    <cellStyle name="Normal 7 7 3 3" xfId="61086"/>
    <cellStyle name="Normal 7 7 3 4" xfId="61087"/>
    <cellStyle name="Normal 7 7 3 5" xfId="61088"/>
    <cellStyle name="Normal 7 7 4" xfId="61089"/>
    <cellStyle name="Normal 7 7 4 2" xfId="61090"/>
    <cellStyle name="Normal 7 7 4 3" xfId="61091"/>
    <cellStyle name="Normal 7 7 4 4" xfId="61092"/>
    <cellStyle name="Normal 7 7 4 5" xfId="61093"/>
    <cellStyle name="Normal 7 7 5" xfId="61094"/>
    <cellStyle name="Normal 7 7 5 2" xfId="61095"/>
    <cellStyle name="Normal 7 7 5 3" xfId="61096"/>
    <cellStyle name="Normal 7 7 5 4" xfId="61097"/>
    <cellStyle name="Normal 7 7 5 5" xfId="61098"/>
    <cellStyle name="Normal 7 7 6" xfId="61099"/>
    <cellStyle name="Normal 7 7 6 2" xfId="61100"/>
    <cellStyle name="Normal 7 7 6 3" xfId="61101"/>
    <cellStyle name="Normal 7 7 6 4" xfId="61102"/>
    <cellStyle name="Normal 7 7 6 5" xfId="61103"/>
    <cellStyle name="Normal 7 7 7" xfId="61104"/>
    <cellStyle name="Normal 7 7 7 2" xfId="61105"/>
    <cellStyle name="Normal 7 7 7 3" xfId="61106"/>
    <cellStyle name="Normal 7 7 7 4" xfId="61107"/>
    <cellStyle name="Normal 7 7 7 5" xfId="61108"/>
    <cellStyle name="Normal 7 7 8" xfId="61109"/>
    <cellStyle name="Normal 7 7 8 2" xfId="61110"/>
    <cellStyle name="Normal 7 7 8 3" xfId="61111"/>
    <cellStyle name="Normal 7 7 8 4" xfId="61112"/>
    <cellStyle name="Normal 7 7 8 5" xfId="61113"/>
    <cellStyle name="Normal 7 7 9" xfId="61114"/>
    <cellStyle name="Normal 7 8" xfId="61115"/>
    <cellStyle name="Normal 7 8 10" xfId="61116"/>
    <cellStyle name="Normal 7 8 11" xfId="61117"/>
    <cellStyle name="Normal 7 8 12" xfId="61118"/>
    <cellStyle name="Normal 7 8 13" xfId="61119"/>
    <cellStyle name="Normal 7 8 14" xfId="61120"/>
    <cellStyle name="Normal 7 8 2" xfId="61121"/>
    <cellStyle name="Normal 7 8 2 2" xfId="61122"/>
    <cellStyle name="Normal 7 8 2 3" xfId="61123"/>
    <cellStyle name="Normal 7 8 2 4" xfId="61124"/>
    <cellStyle name="Normal 7 8 2 5" xfId="61125"/>
    <cellStyle name="Normal 7 8 3" xfId="61126"/>
    <cellStyle name="Normal 7 8 3 2" xfId="61127"/>
    <cellStyle name="Normal 7 8 3 3" xfId="61128"/>
    <cellStyle name="Normal 7 8 3 4" xfId="61129"/>
    <cellStyle name="Normal 7 8 3 5" xfId="61130"/>
    <cellStyle name="Normal 7 8 4" xfId="61131"/>
    <cellStyle name="Normal 7 8 4 2" xfId="61132"/>
    <cellStyle name="Normal 7 8 4 3" xfId="61133"/>
    <cellStyle name="Normal 7 8 4 4" xfId="61134"/>
    <cellStyle name="Normal 7 8 4 5" xfId="61135"/>
    <cellStyle name="Normal 7 8 5" xfId="61136"/>
    <cellStyle name="Normal 7 8 5 2" xfId="61137"/>
    <cellStyle name="Normal 7 8 5 3" xfId="61138"/>
    <cellStyle name="Normal 7 8 5 4" xfId="61139"/>
    <cellStyle name="Normal 7 8 5 5" xfId="61140"/>
    <cellStyle name="Normal 7 8 6" xfId="61141"/>
    <cellStyle name="Normal 7 8 6 2" xfId="61142"/>
    <cellStyle name="Normal 7 8 6 3" xfId="61143"/>
    <cellStyle name="Normal 7 8 6 4" xfId="61144"/>
    <cellStyle name="Normal 7 8 6 5" xfId="61145"/>
    <cellStyle name="Normal 7 8 7" xfId="61146"/>
    <cellStyle name="Normal 7 8 7 2" xfId="61147"/>
    <cellStyle name="Normal 7 8 7 3" xfId="61148"/>
    <cellStyle name="Normal 7 8 7 4" xfId="61149"/>
    <cellStyle name="Normal 7 8 7 5" xfId="61150"/>
    <cellStyle name="Normal 7 8 8" xfId="61151"/>
    <cellStyle name="Normal 7 8 8 2" xfId="61152"/>
    <cellStyle name="Normal 7 8 8 3" xfId="61153"/>
    <cellStyle name="Normal 7 8 8 4" xfId="61154"/>
    <cellStyle name="Normal 7 8 8 5" xfId="61155"/>
    <cellStyle name="Normal 7 8 9" xfId="61156"/>
    <cellStyle name="Normal 7 9" xfId="61157"/>
    <cellStyle name="Normal 7 9 10" xfId="61158"/>
    <cellStyle name="Normal 7 9 11" xfId="61159"/>
    <cellStyle name="Normal 7 9 12" xfId="61160"/>
    <cellStyle name="Normal 7 9 13" xfId="61161"/>
    <cellStyle name="Normal 7 9 14" xfId="61162"/>
    <cellStyle name="Normal 7 9 2" xfId="61163"/>
    <cellStyle name="Normal 7 9 2 2" xfId="61164"/>
    <cellStyle name="Normal 7 9 2 3" xfId="61165"/>
    <cellStyle name="Normal 7 9 2 4" xfId="61166"/>
    <cellStyle name="Normal 7 9 2 5" xfId="61167"/>
    <cellStyle name="Normal 7 9 3" xfId="61168"/>
    <cellStyle name="Normal 7 9 3 2" xfId="61169"/>
    <cellStyle name="Normal 7 9 3 3" xfId="61170"/>
    <cellStyle name="Normal 7 9 3 4" xfId="61171"/>
    <cellStyle name="Normal 7 9 3 5" xfId="61172"/>
    <cellStyle name="Normal 7 9 4" xfId="61173"/>
    <cellStyle name="Normal 7 9 4 2" xfId="61174"/>
    <cellStyle name="Normal 7 9 4 3" xfId="61175"/>
    <cellStyle name="Normal 7 9 4 4" xfId="61176"/>
    <cellStyle name="Normal 7 9 4 5" xfId="61177"/>
    <cellStyle name="Normal 7 9 5" xfId="61178"/>
    <cellStyle name="Normal 7 9 5 2" xfId="61179"/>
    <cellStyle name="Normal 7 9 5 3" xfId="61180"/>
    <cellStyle name="Normal 7 9 5 4" xfId="61181"/>
    <cellStyle name="Normal 7 9 5 5" xfId="61182"/>
    <cellStyle name="Normal 7 9 6" xfId="61183"/>
    <cellStyle name="Normal 7 9 6 2" xfId="61184"/>
    <cellStyle name="Normal 7 9 6 3" xfId="61185"/>
    <cellStyle name="Normal 7 9 6 4" xfId="61186"/>
    <cellStyle name="Normal 7 9 6 5" xfId="61187"/>
    <cellStyle name="Normal 7 9 7" xfId="61188"/>
    <cellStyle name="Normal 7 9 7 2" xfId="61189"/>
    <cellStyle name="Normal 7 9 7 3" xfId="61190"/>
    <cellStyle name="Normal 7 9 7 4" xfId="61191"/>
    <cellStyle name="Normal 7 9 7 5" xfId="61192"/>
    <cellStyle name="Normal 7 9 8" xfId="61193"/>
    <cellStyle name="Normal 7 9 8 2" xfId="61194"/>
    <cellStyle name="Normal 7 9 8 3" xfId="61195"/>
    <cellStyle name="Normal 7 9 8 4" xfId="61196"/>
    <cellStyle name="Normal 7 9 8 5" xfId="61197"/>
    <cellStyle name="Normal 7 9 9" xfId="61198"/>
    <cellStyle name="Normal 8" xfId="212"/>
    <cellStyle name="Normal 8 10" xfId="61199"/>
    <cellStyle name="Normal 8 10 10" xfId="61200"/>
    <cellStyle name="Normal 8 10 11" xfId="61201"/>
    <cellStyle name="Normal 8 10 12" xfId="61202"/>
    <cellStyle name="Normal 8 10 13" xfId="61203"/>
    <cellStyle name="Normal 8 10 14" xfId="61204"/>
    <cellStyle name="Normal 8 10 2" xfId="61205"/>
    <cellStyle name="Normal 8 10 2 2" xfId="61206"/>
    <cellStyle name="Normal 8 10 2 3" xfId="61207"/>
    <cellStyle name="Normal 8 10 2 4" xfId="61208"/>
    <cellStyle name="Normal 8 10 2 5" xfId="61209"/>
    <cellStyle name="Normal 8 10 3" xfId="61210"/>
    <cellStyle name="Normal 8 10 3 2" xfId="61211"/>
    <cellStyle name="Normal 8 10 3 3" xfId="61212"/>
    <cellStyle name="Normal 8 10 3 4" xfId="61213"/>
    <cellStyle name="Normal 8 10 3 5" xfId="61214"/>
    <cellStyle name="Normal 8 10 4" xfId="61215"/>
    <cellStyle name="Normal 8 10 4 2" xfId="61216"/>
    <cellStyle name="Normal 8 10 4 3" xfId="61217"/>
    <cellStyle name="Normal 8 10 4 4" xfId="61218"/>
    <cellStyle name="Normal 8 10 4 5" xfId="61219"/>
    <cellStyle name="Normal 8 10 5" xfId="61220"/>
    <cellStyle name="Normal 8 10 5 2" xfId="61221"/>
    <cellStyle name="Normal 8 10 5 3" xfId="61222"/>
    <cellStyle name="Normal 8 10 5 4" xfId="61223"/>
    <cellStyle name="Normal 8 10 5 5" xfId="61224"/>
    <cellStyle name="Normal 8 10 6" xfId="61225"/>
    <cellStyle name="Normal 8 10 6 2" xfId="61226"/>
    <cellStyle name="Normal 8 10 6 3" xfId="61227"/>
    <cellStyle name="Normal 8 10 6 4" xfId="61228"/>
    <cellStyle name="Normal 8 10 6 5" xfId="61229"/>
    <cellStyle name="Normal 8 10 7" xfId="61230"/>
    <cellStyle name="Normal 8 10 7 2" xfId="61231"/>
    <cellStyle name="Normal 8 10 7 3" xfId="61232"/>
    <cellStyle name="Normal 8 10 7 4" xfId="61233"/>
    <cellStyle name="Normal 8 10 7 5" xfId="61234"/>
    <cellStyle name="Normal 8 10 8" xfId="61235"/>
    <cellStyle name="Normal 8 10 8 2" xfId="61236"/>
    <cellStyle name="Normal 8 10 8 3" xfId="61237"/>
    <cellStyle name="Normal 8 10 8 4" xfId="61238"/>
    <cellStyle name="Normal 8 10 8 5" xfId="61239"/>
    <cellStyle name="Normal 8 10 9" xfId="61240"/>
    <cellStyle name="Normal 8 11" xfId="61241"/>
    <cellStyle name="Normal 8 11 10" xfId="61242"/>
    <cellStyle name="Normal 8 11 11" xfId="61243"/>
    <cellStyle name="Normal 8 11 12" xfId="61244"/>
    <cellStyle name="Normal 8 11 13" xfId="61245"/>
    <cellStyle name="Normal 8 11 14" xfId="61246"/>
    <cellStyle name="Normal 8 11 2" xfId="61247"/>
    <cellStyle name="Normal 8 11 2 2" xfId="61248"/>
    <cellStyle name="Normal 8 11 2 3" xfId="61249"/>
    <cellStyle name="Normal 8 11 2 4" xfId="61250"/>
    <cellStyle name="Normal 8 11 2 5" xfId="61251"/>
    <cellStyle name="Normal 8 11 3" xfId="61252"/>
    <cellStyle name="Normal 8 11 3 2" xfId="61253"/>
    <cellStyle name="Normal 8 11 3 3" xfId="61254"/>
    <cellStyle name="Normal 8 11 3 4" xfId="61255"/>
    <cellStyle name="Normal 8 11 3 5" xfId="61256"/>
    <cellStyle name="Normal 8 11 4" xfId="61257"/>
    <cellStyle name="Normal 8 11 4 2" xfId="61258"/>
    <cellStyle name="Normal 8 11 4 3" xfId="61259"/>
    <cellStyle name="Normal 8 11 4 4" xfId="61260"/>
    <cellStyle name="Normal 8 11 4 5" xfId="61261"/>
    <cellStyle name="Normal 8 11 5" xfId="61262"/>
    <cellStyle name="Normal 8 11 5 2" xfId="61263"/>
    <cellStyle name="Normal 8 11 5 3" xfId="61264"/>
    <cellStyle name="Normal 8 11 5 4" xfId="61265"/>
    <cellStyle name="Normal 8 11 5 5" xfId="61266"/>
    <cellStyle name="Normal 8 11 6" xfId="61267"/>
    <cellStyle name="Normal 8 11 6 2" xfId="61268"/>
    <cellStyle name="Normal 8 11 6 3" xfId="61269"/>
    <cellStyle name="Normal 8 11 6 4" xfId="61270"/>
    <cellStyle name="Normal 8 11 6 5" xfId="61271"/>
    <cellStyle name="Normal 8 11 7" xfId="61272"/>
    <cellStyle name="Normal 8 11 7 2" xfId="61273"/>
    <cellStyle name="Normal 8 11 7 3" xfId="61274"/>
    <cellStyle name="Normal 8 11 7 4" xfId="61275"/>
    <cellStyle name="Normal 8 11 7 5" xfId="61276"/>
    <cellStyle name="Normal 8 11 8" xfId="61277"/>
    <cellStyle name="Normal 8 11 8 2" xfId="61278"/>
    <cellStyle name="Normal 8 11 8 3" xfId="61279"/>
    <cellStyle name="Normal 8 11 8 4" xfId="61280"/>
    <cellStyle name="Normal 8 11 8 5" xfId="61281"/>
    <cellStyle name="Normal 8 11 9" xfId="61282"/>
    <cellStyle name="Normal 8 12" xfId="61283"/>
    <cellStyle name="Normal 8 12 10" xfId="61284"/>
    <cellStyle name="Normal 8 12 11" xfId="61285"/>
    <cellStyle name="Normal 8 12 12" xfId="61286"/>
    <cellStyle name="Normal 8 12 13" xfId="61287"/>
    <cellStyle name="Normal 8 12 14" xfId="61288"/>
    <cellStyle name="Normal 8 12 2" xfId="61289"/>
    <cellStyle name="Normal 8 12 2 2" xfId="61290"/>
    <cellStyle name="Normal 8 12 2 3" xfId="61291"/>
    <cellStyle name="Normal 8 12 2 4" xfId="61292"/>
    <cellStyle name="Normal 8 12 2 5" xfId="61293"/>
    <cellStyle name="Normal 8 12 3" xfId="61294"/>
    <cellStyle name="Normal 8 12 3 2" xfId="61295"/>
    <cellStyle name="Normal 8 12 3 3" xfId="61296"/>
    <cellStyle name="Normal 8 12 3 4" xfId="61297"/>
    <cellStyle name="Normal 8 12 3 5" xfId="61298"/>
    <cellStyle name="Normal 8 12 4" xfId="61299"/>
    <cellStyle name="Normal 8 12 4 2" xfId="61300"/>
    <cellStyle name="Normal 8 12 4 3" xfId="61301"/>
    <cellStyle name="Normal 8 12 4 4" xfId="61302"/>
    <cellStyle name="Normal 8 12 4 5" xfId="61303"/>
    <cellStyle name="Normal 8 12 5" xfId="61304"/>
    <cellStyle name="Normal 8 12 5 2" xfId="61305"/>
    <cellStyle name="Normal 8 12 5 3" xfId="61306"/>
    <cellStyle name="Normal 8 12 5 4" xfId="61307"/>
    <cellStyle name="Normal 8 12 5 5" xfId="61308"/>
    <cellStyle name="Normal 8 12 6" xfId="61309"/>
    <cellStyle name="Normal 8 12 6 2" xfId="61310"/>
    <cellStyle name="Normal 8 12 6 3" xfId="61311"/>
    <cellStyle name="Normal 8 12 6 4" xfId="61312"/>
    <cellStyle name="Normal 8 12 6 5" xfId="61313"/>
    <cellStyle name="Normal 8 12 7" xfId="61314"/>
    <cellStyle name="Normal 8 12 7 2" xfId="61315"/>
    <cellStyle name="Normal 8 12 7 3" xfId="61316"/>
    <cellStyle name="Normal 8 12 7 4" xfId="61317"/>
    <cellStyle name="Normal 8 12 7 5" xfId="61318"/>
    <cellStyle name="Normal 8 12 8" xfId="61319"/>
    <cellStyle name="Normal 8 12 8 2" xfId="61320"/>
    <cellStyle name="Normal 8 12 8 3" xfId="61321"/>
    <cellStyle name="Normal 8 12 8 4" xfId="61322"/>
    <cellStyle name="Normal 8 12 8 5" xfId="61323"/>
    <cellStyle name="Normal 8 12 9" xfId="61324"/>
    <cellStyle name="Normal 8 13" xfId="61325"/>
    <cellStyle name="Normal 8 13 10" xfId="61326"/>
    <cellStyle name="Normal 8 13 11" xfId="61327"/>
    <cellStyle name="Normal 8 13 12" xfId="61328"/>
    <cellStyle name="Normal 8 13 13" xfId="61329"/>
    <cellStyle name="Normal 8 13 14" xfId="61330"/>
    <cellStyle name="Normal 8 13 2" xfId="61331"/>
    <cellStyle name="Normal 8 13 2 2" xfId="61332"/>
    <cellStyle name="Normal 8 13 2 3" xfId="61333"/>
    <cellStyle name="Normal 8 13 2 4" xfId="61334"/>
    <cellStyle name="Normal 8 13 2 5" xfId="61335"/>
    <cellStyle name="Normal 8 13 3" xfId="61336"/>
    <cellStyle name="Normal 8 13 3 2" xfId="61337"/>
    <cellStyle name="Normal 8 13 3 3" xfId="61338"/>
    <cellStyle name="Normal 8 13 3 4" xfId="61339"/>
    <cellStyle name="Normal 8 13 3 5" xfId="61340"/>
    <cellStyle name="Normal 8 13 4" xfId="61341"/>
    <cellStyle name="Normal 8 13 4 2" xfId="61342"/>
    <cellStyle name="Normal 8 13 4 3" xfId="61343"/>
    <cellStyle name="Normal 8 13 4 4" xfId="61344"/>
    <cellStyle name="Normal 8 13 4 5" xfId="61345"/>
    <cellStyle name="Normal 8 13 5" xfId="61346"/>
    <cellStyle name="Normal 8 13 5 2" xfId="61347"/>
    <cellStyle name="Normal 8 13 5 3" xfId="61348"/>
    <cellStyle name="Normal 8 13 5 4" xfId="61349"/>
    <cellStyle name="Normal 8 13 5 5" xfId="61350"/>
    <cellStyle name="Normal 8 13 6" xfId="61351"/>
    <cellStyle name="Normal 8 13 6 2" xfId="61352"/>
    <cellStyle name="Normal 8 13 6 3" xfId="61353"/>
    <cellStyle name="Normal 8 13 6 4" xfId="61354"/>
    <cellStyle name="Normal 8 13 6 5" xfId="61355"/>
    <cellStyle name="Normal 8 13 7" xfId="61356"/>
    <cellStyle name="Normal 8 13 7 2" xfId="61357"/>
    <cellStyle name="Normal 8 13 7 3" xfId="61358"/>
    <cellStyle name="Normal 8 13 7 4" xfId="61359"/>
    <cellStyle name="Normal 8 13 7 5" xfId="61360"/>
    <cellStyle name="Normal 8 13 8" xfId="61361"/>
    <cellStyle name="Normal 8 13 8 2" xfId="61362"/>
    <cellStyle name="Normal 8 13 8 3" xfId="61363"/>
    <cellStyle name="Normal 8 13 8 4" xfId="61364"/>
    <cellStyle name="Normal 8 13 8 5" xfId="61365"/>
    <cellStyle name="Normal 8 13 9" xfId="61366"/>
    <cellStyle name="Normal 8 14" xfId="61367"/>
    <cellStyle name="Normal 8 14 10" xfId="61368"/>
    <cellStyle name="Normal 8 14 11" xfId="61369"/>
    <cellStyle name="Normal 8 14 12" xfId="61370"/>
    <cellStyle name="Normal 8 14 13" xfId="61371"/>
    <cellStyle name="Normal 8 14 14" xfId="61372"/>
    <cellStyle name="Normal 8 14 2" xfId="61373"/>
    <cellStyle name="Normal 8 14 2 2" xfId="61374"/>
    <cellStyle name="Normal 8 14 2 3" xfId="61375"/>
    <cellStyle name="Normal 8 14 2 4" xfId="61376"/>
    <cellStyle name="Normal 8 14 2 5" xfId="61377"/>
    <cellStyle name="Normal 8 14 3" xfId="61378"/>
    <cellStyle name="Normal 8 14 3 2" xfId="61379"/>
    <cellStyle name="Normal 8 14 3 3" xfId="61380"/>
    <cellStyle name="Normal 8 14 3 4" xfId="61381"/>
    <cellStyle name="Normal 8 14 3 5" xfId="61382"/>
    <cellStyle name="Normal 8 14 4" xfId="61383"/>
    <cellStyle name="Normal 8 14 4 2" xfId="61384"/>
    <cellStyle name="Normal 8 14 4 3" xfId="61385"/>
    <cellStyle name="Normal 8 14 4 4" xfId="61386"/>
    <cellStyle name="Normal 8 14 4 5" xfId="61387"/>
    <cellStyle name="Normal 8 14 5" xfId="61388"/>
    <cellStyle name="Normal 8 14 5 2" xfId="61389"/>
    <cellStyle name="Normal 8 14 5 3" xfId="61390"/>
    <cellStyle name="Normal 8 14 5 4" xfId="61391"/>
    <cellStyle name="Normal 8 14 5 5" xfId="61392"/>
    <cellStyle name="Normal 8 14 6" xfId="61393"/>
    <cellStyle name="Normal 8 14 6 2" xfId="61394"/>
    <cellStyle name="Normal 8 14 6 3" xfId="61395"/>
    <cellStyle name="Normal 8 14 6 4" xfId="61396"/>
    <cellStyle name="Normal 8 14 6 5" xfId="61397"/>
    <cellStyle name="Normal 8 14 7" xfId="61398"/>
    <cellStyle name="Normal 8 14 7 2" xfId="61399"/>
    <cellStyle name="Normal 8 14 7 3" xfId="61400"/>
    <cellStyle name="Normal 8 14 7 4" xfId="61401"/>
    <cellStyle name="Normal 8 14 7 5" xfId="61402"/>
    <cellStyle name="Normal 8 14 8" xfId="61403"/>
    <cellStyle name="Normal 8 14 8 2" xfId="61404"/>
    <cellStyle name="Normal 8 14 8 3" xfId="61405"/>
    <cellStyle name="Normal 8 14 8 4" xfId="61406"/>
    <cellStyle name="Normal 8 14 8 5" xfId="61407"/>
    <cellStyle name="Normal 8 14 9" xfId="61408"/>
    <cellStyle name="Normal 8 15" xfId="61409"/>
    <cellStyle name="Normal 8 15 10" xfId="61410"/>
    <cellStyle name="Normal 8 15 11" xfId="61411"/>
    <cellStyle name="Normal 8 15 12" xfId="61412"/>
    <cellStyle name="Normal 8 15 13" xfId="61413"/>
    <cellStyle name="Normal 8 15 14" xfId="61414"/>
    <cellStyle name="Normal 8 15 2" xfId="61415"/>
    <cellStyle name="Normal 8 15 2 2" xfId="61416"/>
    <cellStyle name="Normal 8 15 2 3" xfId="61417"/>
    <cellStyle name="Normal 8 15 2 4" xfId="61418"/>
    <cellStyle name="Normal 8 15 2 5" xfId="61419"/>
    <cellStyle name="Normal 8 15 3" xfId="61420"/>
    <cellStyle name="Normal 8 15 3 2" xfId="61421"/>
    <cellStyle name="Normal 8 15 3 3" xfId="61422"/>
    <cellStyle name="Normal 8 15 3 4" xfId="61423"/>
    <cellStyle name="Normal 8 15 3 5" xfId="61424"/>
    <cellStyle name="Normal 8 15 4" xfId="61425"/>
    <cellStyle name="Normal 8 15 4 2" xfId="61426"/>
    <cellStyle name="Normal 8 15 4 3" xfId="61427"/>
    <cellStyle name="Normal 8 15 4 4" xfId="61428"/>
    <cellStyle name="Normal 8 15 4 5" xfId="61429"/>
    <cellStyle name="Normal 8 15 5" xfId="61430"/>
    <cellStyle name="Normal 8 15 5 2" xfId="61431"/>
    <cellStyle name="Normal 8 15 5 3" xfId="61432"/>
    <cellStyle name="Normal 8 15 5 4" xfId="61433"/>
    <cellStyle name="Normal 8 15 5 5" xfId="61434"/>
    <cellStyle name="Normal 8 15 6" xfId="61435"/>
    <cellStyle name="Normal 8 15 6 2" xfId="61436"/>
    <cellStyle name="Normal 8 15 6 3" xfId="61437"/>
    <cellStyle name="Normal 8 15 6 4" xfId="61438"/>
    <cellStyle name="Normal 8 15 6 5" xfId="61439"/>
    <cellStyle name="Normal 8 15 7" xfId="61440"/>
    <cellStyle name="Normal 8 15 7 2" xfId="61441"/>
    <cellStyle name="Normal 8 15 7 3" xfId="61442"/>
    <cellStyle name="Normal 8 15 7 4" xfId="61443"/>
    <cellStyle name="Normal 8 15 7 5" xfId="61444"/>
    <cellStyle name="Normal 8 15 8" xfId="61445"/>
    <cellStyle name="Normal 8 15 8 2" xfId="61446"/>
    <cellStyle name="Normal 8 15 8 3" xfId="61447"/>
    <cellStyle name="Normal 8 15 8 4" xfId="61448"/>
    <cellStyle name="Normal 8 15 8 5" xfId="61449"/>
    <cellStyle name="Normal 8 15 9" xfId="61450"/>
    <cellStyle name="Normal 8 16" xfId="61451"/>
    <cellStyle name="Normal 8 16 10" xfId="61452"/>
    <cellStyle name="Normal 8 16 11" xfId="61453"/>
    <cellStyle name="Normal 8 16 12" xfId="61454"/>
    <cellStyle name="Normal 8 16 13" xfId="61455"/>
    <cellStyle name="Normal 8 16 14" xfId="61456"/>
    <cellStyle name="Normal 8 16 2" xfId="61457"/>
    <cellStyle name="Normal 8 16 2 2" xfId="61458"/>
    <cellStyle name="Normal 8 16 2 3" xfId="61459"/>
    <cellStyle name="Normal 8 16 2 4" xfId="61460"/>
    <cellStyle name="Normal 8 16 2 5" xfId="61461"/>
    <cellStyle name="Normal 8 16 3" xfId="61462"/>
    <cellStyle name="Normal 8 16 3 2" xfId="61463"/>
    <cellStyle name="Normal 8 16 3 3" xfId="61464"/>
    <cellStyle name="Normal 8 16 3 4" xfId="61465"/>
    <cellStyle name="Normal 8 16 3 5" xfId="61466"/>
    <cellStyle name="Normal 8 16 4" xfId="61467"/>
    <cellStyle name="Normal 8 16 4 2" xfId="61468"/>
    <cellStyle name="Normal 8 16 4 3" xfId="61469"/>
    <cellStyle name="Normal 8 16 4 4" xfId="61470"/>
    <cellStyle name="Normal 8 16 4 5" xfId="61471"/>
    <cellStyle name="Normal 8 16 5" xfId="61472"/>
    <cellStyle name="Normal 8 16 5 2" xfId="61473"/>
    <cellStyle name="Normal 8 16 5 3" xfId="61474"/>
    <cellStyle name="Normal 8 16 5 4" xfId="61475"/>
    <cellStyle name="Normal 8 16 5 5" xfId="61476"/>
    <cellStyle name="Normal 8 16 6" xfId="61477"/>
    <cellStyle name="Normal 8 16 6 2" xfId="61478"/>
    <cellStyle name="Normal 8 16 6 3" xfId="61479"/>
    <cellStyle name="Normal 8 16 6 4" xfId="61480"/>
    <cellStyle name="Normal 8 16 6 5" xfId="61481"/>
    <cellStyle name="Normal 8 16 7" xfId="61482"/>
    <cellStyle name="Normal 8 16 7 2" xfId="61483"/>
    <cellStyle name="Normal 8 16 7 3" xfId="61484"/>
    <cellStyle name="Normal 8 16 7 4" xfId="61485"/>
    <cellStyle name="Normal 8 16 7 5" xfId="61486"/>
    <cellStyle name="Normal 8 16 8" xfId="61487"/>
    <cellStyle name="Normal 8 16 8 2" xfId="61488"/>
    <cellStyle name="Normal 8 16 8 3" xfId="61489"/>
    <cellStyle name="Normal 8 16 8 4" xfId="61490"/>
    <cellStyle name="Normal 8 16 8 5" xfId="61491"/>
    <cellStyle name="Normal 8 16 9" xfId="61492"/>
    <cellStyle name="Normal 8 17" xfId="61493"/>
    <cellStyle name="Normal 8 17 10" xfId="61494"/>
    <cellStyle name="Normal 8 17 11" xfId="61495"/>
    <cellStyle name="Normal 8 17 12" xfId="61496"/>
    <cellStyle name="Normal 8 17 13" xfId="61497"/>
    <cellStyle name="Normal 8 17 14" xfId="61498"/>
    <cellStyle name="Normal 8 17 2" xfId="61499"/>
    <cellStyle name="Normal 8 17 2 2" xfId="61500"/>
    <cellStyle name="Normal 8 17 2 3" xfId="61501"/>
    <cellStyle name="Normal 8 17 2 4" xfId="61502"/>
    <cellStyle name="Normal 8 17 2 5" xfId="61503"/>
    <cellStyle name="Normal 8 17 3" xfId="61504"/>
    <cellStyle name="Normal 8 17 3 2" xfId="61505"/>
    <cellStyle name="Normal 8 17 3 3" xfId="61506"/>
    <cellStyle name="Normal 8 17 3 4" xfId="61507"/>
    <cellStyle name="Normal 8 17 3 5" xfId="61508"/>
    <cellStyle name="Normal 8 17 4" xfId="61509"/>
    <cellStyle name="Normal 8 17 4 2" xfId="61510"/>
    <cellStyle name="Normal 8 17 4 3" xfId="61511"/>
    <cellStyle name="Normal 8 17 4 4" xfId="61512"/>
    <cellStyle name="Normal 8 17 4 5" xfId="61513"/>
    <cellStyle name="Normal 8 17 5" xfId="61514"/>
    <cellStyle name="Normal 8 17 5 2" xfId="61515"/>
    <cellStyle name="Normal 8 17 5 3" xfId="61516"/>
    <cellStyle name="Normal 8 17 5 4" xfId="61517"/>
    <cellStyle name="Normal 8 17 5 5" xfId="61518"/>
    <cellStyle name="Normal 8 17 6" xfId="61519"/>
    <cellStyle name="Normal 8 17 6 2" xfId="61520"/>
    <cellStyle name="Normal 8 17 6 3" xfId="61521"/>
    <cellStyle name="Normal 8 17 6 4" xfId="61522"/>
    <cellStyle name="Normal 8 17 6 5" xfId="61523"/>
    <cellStyle name="Normal 8 17 7" xfId="61524"/>
    <cellStyle name="Normal 8 17 7 2" xfId="61525"/>
    <cellStyle name="Normal 8 17 7 3" xfId="61526"/>
    <cellStyle name="Normal 8 17 7 4" xfId="61527"/>
    <cellStyle name="Normal 8 17 7 5" xfId="61528"/>
    <cellStyle name="Normal 8 17 8" xfId="61529"/>
    <cellStyle name="Normal 8 17 8 2" xfId="61530"/>
    <cellStyle name="Normal 8 17 8 3" xfId="61531"/>
    <cellStyle name="Normal 8 17 8 4" xfId="61532"/>
    <cellStyle name="Normal 8 17 8 5" xfId="61533"/>
    <cellStyle name="Normal 8 17 9" xfId="61534"/>
    <cellStyle name="Normal 8 18" xfId="61535"/>
    <cellStyle name="Normal 8 18 2" xfId="61536"/>
    <cellStyle name="Normal 8 18 3" xfId="61537"/>
    <cellStyle name="Normal 8 18 4" xfId="61538"/>
    <cellStyle name="Normal 8 18 5" xfId="61539"/>
    <cellStyle name="Normal 8 19" xfId="61540"/>
    <cellStyle name="Normal 8 19 2" xfId="61541"/>
    <cellStyle name="Normal 8 19 3" xfId="61542"/>
    <cellStyle name="Normal 8 19 4" xfId="61543"/>
    <cellStyle name="Normal 8 19 5" xfId="61544"/>
    <cellStyle name="Normal 8 2" xfId="61545"/>
    <cellStyle name="Normal 8 2 10" xfId="61546"/>
    <cellStyle name="Normal 8 2 11" xfId="61547"/>
    <cellStyle name="Normal 8 2 12" xfId="61548"/>
    <cellStyle name="Normal 8 2 13" xfId="61549"/>
    <cellStyle name="Normal 8 2 14" xfId="61550"/>
    <cellStyle name="Normal 8 2 2" xfId="61551"/>
    <cellStyle name="Normal 8 2 2 2" xfId="61552"/>
    <cellStyle name="Normal 8 2 2 3" xfId="61553"/>
    <cellStyle name="Normal 8 2 2 4" xfId="61554"/>
    <cellStyle name="Normal 8 2 2 5" xfId="61555"/>
    <cellStyle name="Normal 8 2 3" xfId="61556"/>
    <cellStyle name="Normal 8 2 3 2" xfId="61557"/>
    <cellStyle name="Normal 8 2 3 3" xfId="61558"/>
    <cellStyle name="Normal 8 2 3 4" xfId="61559"/>
    <cellStyle name="Normal 8 2 3 5" xfId="61560"/>
    <cellStyle name="Normal 8 2 4" xfId="61561"/>
    <cellStyle name="Normal 8 2 4 2" xfId="61562"/>
    <cellStyle name="Normal 8 2 4 3" xfId="61563"/>
    <cellStyle name="Normal 8 2 4 4" xfId="61564"/>
    <cellStyle name="Normal 8 2 4 5" xfId="61565"/>
    <cellStyle name="Normal 8 2 5" xfId="61566"/>
    <cellStyle name="Normal 8 2 5 2" xfId="61567"/>
    <cellStyle name="Normal 8 2 5 3" xfId="61568"/>
    <cellStyle name="Normal 8 2 5 4" xfId="61569"/>
    <cellStyle name="Normal 8 2 5 5" xfId="61570"/>
    <cellStyle name="Normal 8 2 6" xfId="61571"/>
    <cellStyle name="Normal 8 2 6 2" xfId="61572"/>
    <cellStyle name="Normal 8 2 6 3" xfId="61573"/>
    <cellStyle name="Normal 8 2 6 4" xfId="61574"/>
    <cellStyle name="Normal 8 2 6 5" xfId="61575"/>
    <cellStyle name="Normal 8 2 7" xfId="61576"/>
    <cellStyle name="Normal 8 2 7 2" xfId="61577"/>
    <cellStyle name="Normal 8 2 7 3" xfId="61578"/>
    <cellStyle name="Normal 8 2 7 4" xfId="61579"/>
    <cellStyle name="Normal 8 2 7 5" xfId="61580"/>
    <cellStyle name="Normal 8 2 8" xfId="61581"/>
    <cellStyle name="Normal 8 2 8 2" xfId="61582"/>
    <cellStyle name="Normal 8 2 8 3" xfId="61583"/>
    <cellStyle name="Normal 8 2 8 4" xfId="61584"/>
    <cellStyle name="Normal 8 2 8 5" xfId="61585"/>
    <cellStyle name="Normal 8 2 9" xfId="61586"/>
    <cellStyle name="Normal 8 20" xfId="61587"/>
    <cellStyle name="Normal 8 20 2" xfId="61588"/>
    <cellStyle name="Normal 8 20 3" xfId="61589"/>
    <cellStyle name="Normal 8 20 4" xfId="61590"/>
    <cellStyle name="Normal 8 20 5" xfId="61591"/>
    <cellStyle name="Normal 8 21" xfId="61592"/>
    <cellStyle name="Normal 8 21 2" xfId="61593"/>
    <cellStyle name="Normal 8 21 3" xfId="61594"/>
    <cellStyle name="Normal 8 21 4" xfId="61595"/>
    <cellStyle name="Normal 8 21 5" xfId="61596"/>
    <cellStyle name="Normal 8 22" xfId="61597"/>
    <cellStyle name="Normal 8 22 2" xfId="61598"/>
    <cellStyle name="Normal 8 22 3" xfId="61599"/>
    <cellStyle name="Normal 8 22 4" xfId="61600"/>
    <cellStyle name="Normal 8 22 5" xfId="61601"/>
    <cellStyle name="Normal 8 23" xfId="61602"/>
    <cellStyle name="Normal 8 23 2" xfId="61603"/>
    <cellStyle name="Normal 8 23 3" xfId="61604"/>
    <cellStyle name="Normal 8 23 4" xfId="61605"/>
    <cellStyle name="Normal 8 23 5" xfId="61606"/>
    <cellStyle name="Normal 8 24" xfId="61607"/>
    <cellStyle name="Normal 8 24 2" xfId="61608"/>
    <cellStyle name="Normal 8 24 3" xfId="61609"/>
    <cellStyle name="Normal 8 24 4" xfId="61610"/>
    <cellStyle name="Normal 8 24 5" xfId="61611"/>
    <cellStyle name="Normal 8 25" xfId="61612"/>
    <cellStyle name="Normal 8 26" xfId="61613"/>
    <cellStyle name="Normal 8 27" xfId="61614"/>
    <cellStyle name="Normal 8 28" xfId="61615"/>
    <cellStyle name="Normal 8 29" xfId="61616"/>
    <cellStyle name="Normal 8 3" xfId="61617"/>
    <cellStyle name="Normal 8 3 10" xfId="61618"/>
    <cellStyle name="Normal 8 3 11" xfId="61619"/>
    <cellStyle name="Normal 8 3 12" xfId="61620"/>
    <cellStyle name="Normal 8 3 13" xfId="61621"/>
    <cellStyle name="Normal 8 3 14" xfId="61622"/>
    <cellStyle name="Normal 8 3 2" xfId="61623"/>
    <cellStyle name="Normal 8 3 2 2" xfId="61624"/>
    <cellStyle name="Normal 8 3 2 3" xfId="61625"/>
    <cellStyle name="Normal 8 3 2 4" xfId="61626"/>
    <cellStyle name="Normal 8 3 2 5" xfId="61627"/>
    <cellStyle name="Normal 8 3 3" xfId="61628"/>
    <cellStyle name="Normal 8 3 3 2" xfId="61629"/>
    <cellStyle name="Normal 8 3 3 3" xfId="61630"/>
    <cellStyle name="Normal 8 3 3 4" xfId="61631"/>
    <cellStyle name="Normal 8 3 3 5" xfId="61632"/>
    <cellStyle name="Normal 8 3 4" xfId="61633"/>
    <cellStyle name="Normal 8 3 4 2" xfId="61634"/>
    <cellStyle name="Normal 8 3 4 3" xfId="61635"/>
    <cellStyle name="Normal 8 3 4 4" xfId="61636"/>
    <cellStyle name="Normal 8 3 4 5" xfId="61637"/>
    <cellStyle name="Normal 8 3 5" xfId="61638"/>
    <cellStyle name="Normal 8 3 5 2" xfId="61639"/>
    <cellStyle name="Normal 8 3 5 3" xfId="61640"/>
    <cellStyle name="Normal 8 3 5 4" xfId="61641"/>
    <cellStyle name="Normal 8 3 5 5" xfId="61642"/>
    <cellStyle name="Normal 8 3 6" xfId="61643"/>
    <cellStyle name="Normal 8 3 6 2" xfId="61644"/>
    <cellStyle name="Normal 8 3 6 3" xfId="61645"/>
    <cellStyle name="Normal 8 3 6 4" xfId="61646"/>
    <cellStyle name="Normal 8 3 6 5" xfId="61647"/>
    <cellStyle name="Normal 8 3 7" xfId="61648"/>
    <cellStyle name="Normal 8 3 7 2" xfId="61649"/>
    <cellStyle name="Normal 8 3 7 3" xfId="61650"/>
    <cellStyle name="Normal 8 3 7 4" xfId="61651"/>
    <cellStyle name="Normal 8 3 7 5" xfId="61652"/>
    <cellStyle name="Normal 8 3 8" xfId="61653"/>
    <cellStyle name="Normal 8 3 8 2" xfId="61654"/>
    <cellStyle name="Normal 8 3 8 3" xfId="61655"/>
    <cellStyle name="Normal 8 3 8 4" xfId="61656"/>
    <cellStyle name="Normal 8 3 8 5" xfId="61657"/>
    <cellStyle name="Normal 8 3 9" xfId="61658"/>
    <cellStyle name="Normal 8 30" xfId="61659"/>
    <cellStyle name="Normal 8 4" xfId="61660"/>
    <cellStyle name="Normal 8 4 10" xfId="61661"/>
    <cellStyle name="Normal 8 4 11" xfId="61662"/>
    <cellStyle name="Normal 8 4 12" xfId="61663"/>
    <cellStyle name="Normal 8 4 13" xfId="61664"/>
    <cellStyle name="Normal 8 4 14" xfId="61665"/>
    <cellStyle name="Normal 8 4 2" xfId="61666"/>
    <cellStyle name="Normal 8 4 2 2" xfId="61667"/>
    <cellStyle name="Normal 8 4 2 3" xfId="61668"/>
    <cellStyle name="Normal 8 4 2 4" xfId="61669"/>
    <cellStyle name="Normal 8 4 2 5" xfId="61670"/>
    <cellStyle name="Normal 8 4 3" xfId="61671"/>
    <cellStyle name="Normal 8 4 3 2" xfId="61672"/>
    <cellStyle name="Normal 8 4 3 3" xfId="61673"/>
    <cellStyle name="Normal 8 4 3 4" xfId="61674"/>
    <cellStyle name="Normal 8 4 3 5" xfId="61675"/>
    <cellStyle name="Normal 8 4 4" xfId="61676"/>
    <cellStyle name="Normal 8 4 4 2" xfId="61677"/>
    <cellStyle name="Normal 8 4 4 3" xfId="61678"/>
    <cellStyle name="Normal 8 4 4 4" xfId="61679"/>
    <cellStyle name="Normal 8 4 4 5" xfId="61680"/>
    <cellStyle name="Normal 8 4 5" xfId="61681"/>
    <cellStyle name="Normal 8 4 5 2" xfId="61682"/>
    <cellStyle name="Normal 8 4 5 3" xfId="61683"/>
    <cellStyle name="Normal 8 4 5 4" xfId="61684"/>
    <cellStyle name="Normal 8 4 5 5" xfId="61685"/>
    <cellStyle name="Normal 8 4 6" xfId="61686"/>
    <cellStyle name="Normal 8 4 6 2" xfId="61687"/>
    <cellStyle name="Normal 8 4 6 3" xfId="61688"/>
    <cellStyle name="Normal 8 4 6 4" xfId="61689"/>
    <cellStyle name="Normal 8 4 6 5" xfId="61690"/>
    <cellStyle name="Normal 8 4 7" xfId="61691"/>
    <cellStyle name="Normal 8 4 7 2" xfId="61692"/>
    <cellStyle name="Normal 8 4 7 3" xfId="61693"/>
    <cellStyle name="Normal 8 4 7 4" xfId="61694"/>
    <cellStyle name="Normal 8 4 7 5" xfId="61695"/>
    <cellStyle name="Normal 8 4 8" xfId="61696"/>
    <cellStyle name="Normal 8 4 8 2" xfId="61697"/>
    <cellStyle name="Normal 8 4 8 3" xfId="61698"/>
    <cellStyle name="Normal 8 4 8 4" xfId="61699"/>
    <cellStyle name="Normal 8 4 8 5" xfId="61700"/>
    <cellStyle name="Normal 8 4 9" xfId="61701"/>
    <cellStyle name="Normal 8 5" xfId="61702"/>
    <cellStyle name="Normal 8 5 10" xfId="61703"/>
    <cellStyle name="Normal 8 5 11" xfId="61704"/>
    <cellStyle name="Normal 8 5 12" xfId="61705"/>
    <cellStyle name="Normal 8 5 13" xfId="61706"/>
    <cellStyle name="Normal 8 5 14" xfId="61707"/>
    <cellStyle name="Normal 8 5 2" xfId="61708"/>
    <cellStyle name="Normal 8 5 2 2" xfId="61709"/>
    <cellStyle name="Normal 8 5 2 3" xfId="61710"/>
    <cellStyle name="Normal 8 5 2 4" xfId="61711"/>
    <cellStyle name="Normal 8 5 2 5" xfId="61712"/>
    <cellStyle name="Normal 8 5 3" xfId="61713"/>
    <cellStyle name="Normal 8 5 3 2" xfId="61714"/>
    <cellStyle name="Normal 8 5 3 3" xfId="61715"/>
    <cellStyle name="Normal 8 5 3 4" xfId="61716"/>
    <cellStyle name="Normal 8 5 3 5" xfId="61717"/>
    <cellStyle name="Normal 8 5 4" xfId="61718"/>
    <cellStyle name="Normal 8 5 4 2" xfId="61719"/>
    <cellStyle name="Normal 8 5 4 3" xfId="61720"/>
    <cellStyle name="Normal 8 5 4 4" xfId="61721"/>
    <cellStyle name="Normal 8 5 4 5" xfId="61722"/>
    <cellStyle name="Normal 8 5 5" xfId="61723"/>
    <cellStyle name="Normal 8 5 5 2" xfId="61724"/>
    <cellStyle name="Normal 8 5 5 3" xfId="61725"/>
    <cellStyle name="Normal 8 5 5 4" xfId="61726"/>
    <cellStyle name="Normal 8 5 5 5" xfId="61727"/>
    <cellStyle name="Normal 8 5 6" xfId="61728"/>
    <cellStyle name="Normal 8 5 6 2" xfId="61729"/>
    <cellStyle name="Normal 8 5 6 3" xfId="61730"/>
    <cellStyle name="Normal 8 5 6 4" xfId="61731"/>
    <cellStyle name="Normal 8 5 6 5" xfId="61732"/>
    <cellStyle name="Normal 8 5 7" xfId="61733"/>
    <cellStyle name="Normal 8 5 7 2" xfId="61734"/>
    <cellStyle name="Normal 8 5 7 3" xfId="61735"/>
    <cellStyle name="Normal 8 5 7 4" xfId="61736"/>
    <cellStyle name="Normal 8 5 7 5" xfId="61737"/>
    <cellStyle name="Normal 8 5 8" xfId="61738"/>
    <cellStyle name="Normal 8 5 8 2" xfId="61739"/>
    <cellStyle name="Normal 8 5 8 3" xfId="61740"/>
    <cellStyle name="Normal 8 5 8 4" xfId="61741"/>
    <cellStyle name="Normal 8 5 8 5" xfId="61742"/>
    <cellStyle name="Normal 8 5 9" xfId="61743"/>
    <cellStyle name="Normal 8 6" xfId="61744"/>
    <cellStyle name="Normal 8 6 10" xfId="61745"/>
    <cellStyle name="Normal 8 6 11" xfId="61746"/>
    <cellStyle name="Normal 8 6 12" xfId="61747"/>
    <cellStyle name="Normal 8 6 13" xfId="61748"/>
    <cellStyle name="Normal 8 6 14" xfId="61749"/>
    <cellStyle name="Normal 8 6 2" xfId="61750"/>
    <cellStyle name="Normal 8 6 2 2" xfId="61751"/>
    <cellStyle name="Normal 8 6 2 3" xfId="61752"/>
    <cellStyle name="Normal 8 6 2 4" xfId="61753"/>
    <cellStyle name="Normal 8 6 2 5" xfId="61754"/>
    <cellStyle name="Normal 8 6 3" xfId="61755"/>
    <cellStyle name="Normal 8 6 3 2" xfId="61756"/>
    <cellStyle name="Normal 8 6 3 3" xfId="61757"/>
    <cellStyle name="Normal 8 6 3 4" xfId="61758"/>
    <cellStyle name="Normal 8 6 3 5" xfId="61759"/>
    <cellStyle name="Normal 8 6 4" xfId="61760"/>
    <cellStyle name="Normal 8 6 4 2" xfId="61761"/>
    <cellStyle name="Normal 8 6 4 3" xfId="61762"/>
    <cellStyle name="Normal 8 6 4 4" xfId="61763"/>
    <cellStyle name="Normal 8 6 4 5" xfId="61764"/>
    <cellStyle name="Normal 8 6 5" xfId="61765"/>
    <cellStyle name="Normal 8 6 5 2" xfId="61766"/>
    <cellStyle name="Normal 8 6 5 3" xfId="61767"/>
    <cellStyle name="Normal 8 6 5 4" xfId="61768"/>
    <cellStyle name="Normal 8 6 5 5" xfId="61769"/>
    <cellStyle name="Normal 8 6 6" xfId="61770"/>
    <cellStyle name="Normal 8 6 6 2" xfId="61771"/>
    <cellStyle name="Normal 8 6 6 3" xfId="61772"/>
    <cellStyle name="Normal 8 6 6 4" xfId="61773"/>
    <cellStyle name="Normal 8 6 6 5" xfId="61774"/>
    <cellStyle name="Normal 8 6 7" xfId="61775"/>
    <cellStyle name="Normal 8 6 7 2" xfId="61776"/>
    <cellStyle name="Normal 8 6 7 3" xfId="61777"/>
    <cellStyle name="Normal 8 6 7 4" xfId="61778"/>
    <cellStyle name="Normal 8 6 7 5" xfId="61779"/>
    <cellStyle name="Normal 8 6 8" xfId="61780"/>
    <cellStyle name="Normal 8 6 8 2" xfId="61781"/>
    <cellStyle name="Normal 8 6 8 3" xfId="61782"/>
    <cellStyle name="Normal 8 6 8 4" xfId="61783"/>
    <cellStyle name="Normal 8 6 8 5" xfId="61784"/>
    <cellStyle name="Normal 8 6 9" xfId="61785"/>
    <cellStyle name="Normal 8 7" xfId="61786"/>
    <cellStyle name="Normal 8 7 10" xfId="61787"/>
    <cellStyle name="Normal 8 7 11" xfId="61788"/>
    <cellStyle name="Normal 8 7 12" xfId="61789"/>
    <cellStyle name="Normal 8 7 13" xfId="61790"/>
    <cellStyle name="Normal 8 7 14" xfId="61791"/>
    <cellStyle name="Normal 8 7 2" xfId="61792"/>
    <cellStyle name="Normal 8 7 2 2" xfId="61793"/>
    <cellStyle name="Normal 8 7 2 3" xfId="61794"/>
    <cellStyle name="Normal 8 7 2 4" xfId="61795"/>
    <cellStyle name="Normal 8 7 2 5" xfId="61796"/>
    <cellStyle name="Normal 8 7 3" xfId="61797"/>
    <cellStyle name="Normal 8 7 3 2" xfId="61798"/>
    <cellStyle name="Normal 8 7 3 3" xfId="61799"/>
    <cellStyle name="Normal 8 7 3 4" xfId="61800"/>
    <cellStyle name="Normal 8 7 3 5" xfId="61801"/>
    <cellStyle name="Normal 8 7 4" xfId="61802"/>
    <cellStyle name="Normal 8 7 4 2" xfId="61803"/>
    <cellStyle name="Normal 8 7 4 3" xfId="61804"/>
    <cellStyle name="Normal 8 7 4 4" xfId="61805"/>
    <cellStyle name="Normal 8 7 4 5" xfId="61806"/>
    <cellStyle name="Normal 8 7 5" xfId="61807"/>
    <cellStyle name="Normal 8 7 5 2" xfId="61808"/>
    <cellStyle name="Normal 8 7 5 3" xfId="61809"/>
    <cellStyle name="Normal 8 7 5 4" xfId="61810"/>
    <cellStyle name="Normal 8 7 5 5" xfId="61811"/>
    <cellStyle name="Normal 8 7 6" xfId="61812"/>
    <cellStyle name="Normal 8 7 6 2" xfId="61813"/>
    <cellStyle name="Normal 8 7 6 3" xfId="61814"/>
    <cellStyle name="Normal 8 7 6 4" xfId="61815"/>
    <cellStyle name="Normal 8 7 6 5" xfId="61816"/>
    <cellStyle name="Normal 8 7 7" xfId="61817"/>
    <cellStyle name="Normal 8 7 7 2" xfId="61818"/>
    <cellStyle name="Normal 8 7 7 3" xfId="61819"/>
    <cellStyle name="Normal 8 7 7 4" xfId="61820"/>
    <cellStyle name="Normal 8 7 7 5" xfId="61821"/>
    <cellStyle name="Normal 8 7 8" xfId="61822"/>
    <cellStyle name="Normal 8 7 8 2" xfId="61823"/>
    <cellStyle name="Normal 8 7 8 3" xfId="61824"/>
    <cellStyle name="Normal 8 7 8 4" xfId="61825"/>
    <cellStyle name="Normal 8 7 8 5" xfId="61826"/>
    <cellStyle name="Normal 8 7 9" xfId="61827"/>
    <cellStyle name="Normal 8 8" xfId="61828"/>
    <cellStyle name="Normal 8 8 10" xfId="61829"/>
    <cellStyle name="Normal 8 8 11" xfId="61830"/>
    <cellStyle name="Normal 8 8 12" xfId="61831"/>
    <cellStyle name="Normal 8 8 13" xfId="61832"/>
    <cellStyle name="Normal 8 8 14" xfId="61833"/>
    <cellStyle name="Normal 8 8 2" xfId="61834"/>
    <cellStyle name="Normal 8 8 2 2" xfId="61835"/>
    <cellStyle name="Normal 8 8 2 3" xfId="61836"/>
    <cellStyle name="Normal 8 8 2 4" xfId="61837"/>
    <cellStyle name="Normal 8 8 2 5" xfId="61838"/>
    <cellStyle name="Normal 8 8 3" xfId="61839"/>
    <cellStyle name="Normal 8 8 3 2" xfId="61840"/>
    <cellStyle name="Normal 8 8 3 3" xfId="61841"/>
    <cellStyle name="Normal 8 8 3 4" xfId="61842"/>
    <cellStyle name="Normal 8 8 3 5" xfId="61843"/>
    <cellStyle name="Normal 8 8 4" xfId="61844"/>
    <cellStyle name="Normal 8 8 4 2" xfId="61845"/>
    <cellStyle name="Normal 8 8 4 3" xfId="61846"/>
    <cellStyle name="Normal 8 8 4 4" xfId="61847"/>
    <cellStyle name="Normal 8 8 4 5" xfId="61848"/>
    <cellStyle name="Normal 8 8 5" xfId="61849"/>
    <cellStyle name="Normal 8 8 5 2" xfId="61850"/>
    <cellStyle name="Normal 8 8 5 3" xfId="61851"/>
    <cellStyle name="Normal 8 8 5 4" xfId="61852"/>
    <cellStyle name="Normal 8 8 5 5" xfId="61853"/>
    <cellStyle name="Normal 8 8 6" xfId="61854"/>
    <cellStyle name="Normal 8 8 6 2" xfId="61855"/>
    <cellStyle name="Normal 8 8 6 3" xfId="61856"/>
    <cellStyle name="Normal 8 8 6 4" xfId="61857"/>
    <cellStyle name="Normal 8 8 6 5" xfId="61858"/>
    <cellStyle name="Normal 8 8 7" xfId="61859"/>
    <cellStyle name="Normal 8 8 7 2" xfId="61860"/>
    <cellStyle name="Normal 8 8 7 3" xfId="61861"/>
    <cellStyle name="Normal 8 8 7 4" xfId="61862"/>
    <cellStyle name="Normal 8 8 7 5" xfId="61863"/>
    <cellStyle name="Normal 8 8 8" xfId="61864"/>
    <cellStyle name="Normal 8 8 8 2" xfId="61865"/>
    <cellStyle name="Normal 8 8 8 3" xfId="61866"/>
    <cellStyle name="Normal 8 8 8 4" xfId="61867"/>
    <cellStyle name="Normal 8 8 8 5" xfId="61868"/>
    <cellStyle name="Normal 8 8 9" xfId="61869"/>
    <cellStyle name="Normal 8 9" xfId="61870"/>
    <cellStyle name="Normal 8 9 10" xfId="61871"/>
    <cellStyle name="Normal 8 9 11" xfId="61872"/>
    <cellStyle name="Normal 8 9 12" xfId="61873"/>
    <cellStyle name="Normal 8 9 13" xfId="61874"/>
    <cellStyle name="Normal 8 9 14" xfId="61875"/>
    <cellStyle name="Normal 8 9 2" xfId="61876"/>
    <cellStyle name="Normal 8 9 2 2" xfId="61877"/>
    <cellStyle name="Normal 8 9 2 3" xfId="61878"/>
    <cellStyle name="Normal 8 9 2 4" xfId="61879"/>
    <cellStyle name="Normal 8 9 2 5" xfId="61880"/>
    <cellStyle name="Normal 8 9 3" xfId="61881"/>
    <cellStyle name="Normal 8 9 3 2" xfId="61882"/>
    <cellStyle name="Normal 8 9 3 3" xfId="61883"/>
    <cellStyle name="Normal 8 9 3 4" xfId="61884"/>
    <cellStyle name="Normal 8 9 3 5" xfId="61885"/>
    <cellStyle name="Normal 8 9 4" xfId="61886"/>
    <cellStyle name="Normal 8 9 4 2" xfId="61887"/>
    <cellStyle name="Normal 8 9 4 3" xfId="61888"/>
    <cellStyle name="Normal 8 9 4 4" xfId="61889"/>
    <cellStyle name="Normal 8 9 4 5" xfId="61890"/>
    <cellStyle name="Normal 8 9 5" xfId="61891"/>
    <cellStyle name="Normal 8 9 5 2" xfId="61892"/>
    <cellStyle name="Normal 8 9 5 3" xfId="61893"/>
    <cellStyle name="Normal 8 9 5 4" xfId="61894"/>
    <cellStyle name="Normal 8 9 5 5" xfId="61895"/>
    <cellStyle name="Normal 8 9 6" xfId="61896"/>
    <cellStyle name="Normal 8 9 6 2" xfId="61897"/>
    <cellStyle name="Normal 8 9 6 3" xfId="61898"/>
    <cellStyle name="Normal 8 9 6 4" xfId="61899"/>
    <cellStyle name="Normal 8 9 6 5" xfId="61900"/>
    <cellStyle name="Normal 8 9 7" xfId="61901"/>
    <cellStyle name="Normal 8 9 7 2" xfId="61902"/>
    <cellStyle name="Normal 8 9 7 3" xfId="61903"/>
    <cellStyle name="Normal 8 9 7 4" xfId="61904"/>
    <cellStyle name="Normal 8 9 7 5" xfId="61905"/>
    <cellStyle name="Normal 8 9 8" xfId="61906"/>
    <cellStyle name="Normal 8 9 8 2" xfId="61907"/>
    <cellStyle name="Normal 8 9 8 3" xfId="61908"/>
    <cellStyle name="Normal 8 9 8 4" xfId="61909"/>
    <cellStyle name="Normal 8 9 8 5" xfId="61910"/>
    <cellStyle name="Normal 8 9 9" xfId="61911"/>
    <cellStyle name="Normal 9" xfId="213"/>
    <cellStyle name="Normal 9 10" xfId="61912"/>
    <cellStyle name="Normal 9 10 10" xfId="61913"/>
    <cellStyle name="Normal 9 10 11" xfId="61914"/>
    <cellStyle name="Normal 9 10 12" xfId="61915"/>
    <cellStyle name="Normal 9 10 13" xfId="61916"/>
    <cellStyle name="Normal 9 10 14" xfId="61917"/>
    <cellStyle name="Normal 9 10 2" xfId="61918"/>
    <cellStyle name="Normal 9 10 2 2" xfId="61919"/>
    <cellStyle name="Normal 9 10 2 3" xfId="61920"/>
    <cellStyle name="Normal 9 10 2 4" xfId="61921"/>
    <cellStyle name="Normal 9 10 2 5" xfId="61922"/>
    <cellStyle name="Normal 9 10 3" xfId="61923"/>
    <cellStyle name="Normal 9 10 3 2" xfId="61924"/>
    <cellStyle name="Normal 9 10 3 3" xfId="61925"/>
    <cellStyle name="Normal 9 10 3 4" xfId="61926"/>
    <cellStyle name="Normal 9 10 3 5" xfId="61927"/>
    <cellStyle name="Normal 9 10 4" xfId="61928"/>
    <cellStyle name="Normal 9 10 4 2" xfId="61929"/>
    <cellStyle name="Normal 9 10 4 3" xfId="61930"/>
    <cellStyle name="Normal 9 10 4 4" xfId="61931"/>
    <cellStyle name="Normal 9 10 4 5" xfId="61932"/>
    <cellStyle name="Normal 9 10 5" xfId="61933"/>
    <cellStyle name="Normal 9 10 5 2" xfId="61934"/>
    <cellStyle name="Normal 9 10 5 3" xfId="61935"/>
    <cellStyle name="Normal 9 10 5 4" xfId="61936"/>
    <cellStyle name="Normal 9 10 5 5" xfId="61937"/>
    <cellStyle name="Normal 9 10 6" xfId="61938"/>
    <cellStyle name="Normal 9 10 6 2" xfId="61939"/>
    <cellStyle name="Normal 9 10 6 3" xfId="61940"/>
    <cellStyle name="Normal 9 10 6 4" xfId="61941"/>
    <cellStyle name="Normal 9 10 6 5" xfId="61942"/>
    <cellStyle name="Normal 9 10 7" xfId="61943"/>
    <cellStyle name="Normal 9 10 7 2" xfId="61944"/>
    <cellStyle name="Normal 9 10 7 3" xfId="61945"/>
    <cellStyle name="Normal 9 10 7 4" xfId="61946"/>
    <cellStyle name="Normal 9 10 7 5" xfId="61947"/>
    <cellStyle name="Normal 9 10 8" xfId="61948"/>
    <cellStyle name="Normal 9 10 8 2" xfId="61949"/>
    <cellStyle name="Normal 9 10 8 3" xfId="61950"/>
    <cellStyle name="Normal 9 10 8 4" xfId="61951"/>
    <cellStyle name="Normal 9 10 8 5" xfId="61952"/>
    <cellStyle name="Normal 9 10 9" xfId="61953"/>
    <cellStyle name="Normal 9 11" xfId="61954"/>
    <cellStyle name="Normal 9 11 10" xfId="61955"/>
    <cellStyle name="Normal 9 11 11" xfId="61956"/>
    <cellStyle name="Normal 9 11 12" xfId="61957"/>
    <cellStyle name="Normal 9 11 13" xfId="61958"/>
    <cellStyle name="Normal 9 11 14" xfId="61959"/>
    <cellStyle name="Normal 9 11 2" xfId="61960"/>
    <cellStyle name="Normal 9 11 2 2" xfId="61961"/>
    <cellStyle name="Normal 9 11 2 3" xfId="61962"/>
    <cellStyle name="Normal 9 11 2 4" xfId="61963"/>
    <cellStyle name="Normal 9 11 2 5" xfId="61964"/>
    <cellStyle name="Normal 9 11 3" xfId="61965"/>
    <cellStyle name="Normal 9 11 3 2" xfId="61966"/>
    <cellStyle name="Normal 9 11 3 3" xfId="61967"/>
    <cellStyle name="Normal 9 11 3 4" xfId="61968"/>
    <cellStyle name="Normal 9 11 3 5" xfId="61969"/>
    <cellStyle name="Normal 9 11 4" xfId="61970"/>
    <cellStyle name="Normal 9 11 4 2" xfId="61971"/>
    <cellStyle name="Normal 9 11 4 3" xfId="61972"/>
    <cellStyle name="Normal 9 11 4 4" xfId="61973"/>
    <cellStyle name="Normal 9 11 4 5" xfId="61974"/>
    <cellStyle name="Normal 9 11 5" xfId="61975"/>
    <cellStyle name="Normal 9 11 5 2" xfId="61976"/>
    <cellStyle name="Normal 9 11 5 3" xfId="61977"/>
    <cellStyle name="Normal 9 11 5 4" xfId="61978"/>
    <cellStyle name="Normal 9 11 5 5" xfId="61979"/>
    <cellStyle name="Normal 9 11 6" xfId="61980"/>
    <cellStyle name="Normal 9 11 6 2" xfId="61981"/>
    <cellStyle name="Normal 9 11 6 3" xfId="61982"/>
    <cellStyle name="Normal 9 11 6 4" xfId="61983"/>
    <cellStyle name="Normal 9 11 6 5" xfId="61984"/>
    <cellStyle name="Normal 9 11 7" xfId="61985"/>
    <cellStyle name="Normal 9 11 7 2" xfId="61986"/>
    <cellStyle name="Normal 9 11 7 3" xfId="61987"/>
    <cellStyle name="Normal 9 11 7 4" xfId="61988"/>
    <cellStyle name="Normal 9 11 7 5" xfId="61989"/>
    <cellStyle name="Normal 9 11 8" xfId="61990"/>
    <cellStyle name="Normal 9 11 8 2" xfId="61991"/>
    <cellStyle name="Normal 9 11 8 3" xfId="61992"/>
    <cellStyle name="Normal 9 11 8 4" xfId="61993"/>
    <cellStyle name="Normal 9 11 8 5" xfId="61994"/>
    <cellStyle name="Normal 9 11 9" xfId="61995"/>
    <cellStyle name="Normal 9 12" xfId="61996"/>
    <cellStyle name="Normal 9 12 10" xfId="61997"/>
    <cellStyle name="Normal 9 12 11" xfId="61998"/>
    <cellStyle name="Normal 9 12 12" xfId="61999"/>
    <cellStyle name="Normal 9 12 13" xfId="62000"/>
    <cellStyle name="Normal 9 12 14" xfId="62001"/>
    <cellStyle name="Normal 9 12 2" xfId="62002"/>
    <cellStyle name="Normal 9 12 2 2" xfId="62003"/>
    <cellStyle name="Normal 9 12 2 3" xfId="62004"/>
    <cellStyle name="Normal 9 12 2 4" xfId="62005"/>
    <cellStyle name="Normal 9 12 2 5" xfId="62006"/>
    <cellStyle name="Normal 9 12 3" xfId="62007"/>
    <cellStyle name="Normal 9 12 3 2" xfId="62008"/>
    <cellStyle name="Normal 9 12 3 3" xfId="62009"/>
    <cellStyle name="Normal 9 12 3 4" xfId="62010"/>
    <cellStyle name="Normal 9 12 3 5" xfId="62011"/>
    <cellStyle name="Normal 9 12 4" xfId="62012"/>
    <cellStyle name="Normal 9 12 4 2" xfId="62013"/>
    <cellStyle name="Normal 9 12 4 3" xfId="62014"/>
    <cellStyle name="Normal 9 12 4 4" xfId="62015"/>
    <cellStyle name="Normal 9 12 4 5" xfId="62016"/>
    <cellStyle name="Normal 9 12 5" xfId="62017"/>
    <cellStyle name="Normal 9 12 5 2" xfId="62018"/>
    <cellStyle name="Normal 9 12 5 3" xfId="62019"/>
    <cellStyle name="Normal 9 12 5 4" xfId="62020"/>
    <cellStyle name="Normal 9 12 5 5" xfId="62021"/>
    <cellStyle name="Normal 9 12 6" xfId="62022"/>
    <cellStyle name="Normal 9 12 6 2" xfId="62023"/>
    <cellStyle name="Normal 9 12 6 3" xfId="62024"/>
    <cellStyle name="Normal 9 12 6 4" xfId="62025"/>
    <cellStyle name="Normal 9 12 6 5" xfId="62026"/>
    <cellStyle name="Normal 9 12 7" xfId="62027"/>
    <cellStyle name="Normal 9 12 7 2" xfId="62028"/>
    <cellStyle name="Normal 9 12 7 3" xfId="62029"/>
    <cellStyle name="Normal 9 12 7 4" xfId="62030"/>
    <cellStyle name="Normal 9 12 7 5" xfId="62031"/>
    <cellStyle name="Normal 9 12 8" xfId="62032"/>
    <cellStyle name="Normal 9 12 8 2" xfId="62033"/>
    <cellStyle name="Normal 9 12 8 3" xfId="62034"/>
    <cellStyle name="Normal 9 12 8 4" xfId="62035"/>
    <cellStyle name="Normal 9 12 8 5" xfId="62036"/>
    <cellStyle name="Normal 9 12 9" xfId="62037"/>
    <cellStyle name="Normal 9 13" xfId="62038"/>
    <cellStyle name="Normal 9 13 10" xfId="62039"/>
    <cellStyle name="Normal 9 13 11" xfId="62040"/>
    <cellStyle name="Normal 9 13 12" xfId="62041"/>
    <cellStyle name="Normal 9 13 13" xfId="62042"/>
    <cellStyle name="Normal 9 13 14" xfId="62043"/>
    <cellStyle name="Normal 9 13 2" xfId="62044"/>
    <cellStyle name="Normal 9 13 2 2" xfId="62045"/>
    <cellStyle name="Normal 9 13 2 3" xfId="62046"/>
    <cellStyle name="Normal 9 13 2 4" xfId="62047"/>
    <cellStyle name="Normal 9 13 2 5" xfId="62048"/>
    <cellStyle name="Normal 9 13 3" xfId="62049"/>
    <cellStyle name="Normal 9 13 3 2" xfId="62050"/>
    <cellStyle name="Normal 9 13 3 3" xfId="62051"/>
    <cellStyle name="Normal 9 13 3 4" xfId="62052"/>
    <cellStyle name="Normal 9 13 3 5" xfId="62053"/>
    <cellStyle name="Normal 9 13 4" xfId="62054"/>
    <cellStyle name="Normal 9 13 4 2" xfId="62055"/>
    <cellStyle name="Normal 9 13 4 3" xfId="62056"/>
    <cellStyle name="Normal 9 13 4 4" xfId="62057"/>
    <cellStyle name="Normal 9 13 4 5" xfId="62058"/>
    <cellStyle name="Normal 9 13 5" xfId="62059"/>
    <cellStyle name="Normal 9 13 5 2" xfId="62060"/>
    <cellStyle name="Normal 9 13 5 3" xfId="62061"/>
    <cellStyle name="Normal 9 13 5 4" xfId="62062"/>
    <cellStyle name="Normal 9 13 5 5" xfId="62063"/>
    <cellStyle name="Normal 9 13 6" xfId="62064"/>
    <cellStyle name="Normal 9 13 6 2" xfId="62065"/>
    <cellStyle name="Normal 9 13 6 3" xfId="62066"/>
    <cellStyle name="Normal 9 13 6 4" xfId="62067"/>
    <cellStyle name="Normal 9 13 6 5" xfId="62068"/>
    <cellStyle name="Normal 9 13 7" xfId="62069"/>
    <cellStyle name="Normal 9 13 7 2" xfId="62070"/>
    <cellStyle name="Normal 9 13 7 3" xfId="62071"/>
    <cellStyle name="Normal 9 13 7 4" xfId="62072"/>
    <cellStyle name="Normal 9 13 7 5" xfId="62073"/>
    <cellStyle name="Normal 9 13 8" xfId="62074"/>
    <cellStyle name="Normal 9 13 8 2" xfId="62075"/>
    <cellStyle name="Normal 9 13 8 3" xfId="62076"/>
    <cellStyle name="Normal 9 13 8 4" xfId="62077"/>
    <cellStyle name="Normal 9 13 8 5" xfId="62078"/>
    <cellStyle name="Normal 9 13 9" xfId="62079"/>
    <cellStyle name="Normal 9 14" xfId="62080"/>
    <cellStyle name="Normal 9 14 10" xfId="62081"/>
    <cellStyle name="Normal 9 14 11" xfId="62082"/>
    <cellStyle name="Normal 9 14 12" xfId="62083"/>
    <cellStyle name="Normal 9 14 13" xfId="62084"/>
    <cellStyle name="Normal 9 14 14" xfId="62085"/>
    <cellStyle name="Normal 9 14 2" xfId="62086"/>
    <cellStyle name="Normal 9 14 2 2" xfId="62087"/>
    <cellStyle name="Normal 9 14 2 3" xfId="62088"/>
    <cellStyle name="Normal 9 14 2 4" xfId="62089"/>
    <cellStyle name="Normal 9 14 2 5" xfId="62090"/>
    <cellStyle name="Normal 9 14 3" xfId="62091"/>
    <cellStyle name="Normal 9 14 3 2" xfId="62092"/>
    <cellStyle name="Normal 9 14 3 3" xfId="62093"/>
    <cellStyle name="Normal 9 14 3 4" xfId="62094"/>
    <cellStyle name="Normal 9 14 3 5" xfId="62095"/>
    <cellStyle name="Normal 9 14 4" xfId="62096"/>
    <cellStyle name="Normal 9 14 4 2" xfId="62097"/>
    <cellStyle name="Normal 9 14 4 3" xfId="62098"/>
    <cellStyle name="Normal 9 14 4 4" xfId="62099"/>
    <cellStyle name="Normal 9 14 4 5" xfId="62100"/>
    <cellStyle name="Normal 9 14 5" xfId="62101"/>
    <cellStyle name="Normal 9 14 5 2" xfId="62102"/>
    <cellStyle name="Normal 9 14 5 3" xfId="62103"/>
    <cellStyle name="Normal 9 14 5 4" xfId="62104"/>
    <cellStyle name="Normal 9 14 5 5" xfId="62105"/>
    <cellStyle name="Normal 9 14 6" xfId="62106"/>
    <cellStyle name="Normal 9 14 6 2" xfId="62107"/>
    <cellStyle name="Normal 9 14 6 3" xfId="62108"/>
    <cellStyle name="Normal 9 14 6 4" xfId="62109"/>
    <cellStyle name="Normal 9 14 6 5" xfId="62110"/>
    <cellStyle name="Normal 9 14 7" xfId="62111"/>
    <cellStyle name="Normal 9 14 7 2" xfId="62112"/>
    <cellStyle name="Normal 9 14 7 3" xfId="62113"/>
    <cellStyle name="Normal 9 14 7 4" xfId="62114"/>
    <cellStyle name="Normal 9 14 7 5" xfId="62115"/>
    <cellStyle name="Normal 9 14 8" xfId="62116"/>
    <cellStyle name="Normal 9 14 8 2" xfId="62117"/>
    <cellStyle name="Normal 9 14 8 3" xfId="62118"/>
    <cellStyle name="Normal 9 14 8 4" xfId="62119"/>
    <cellStyle name="Normal 9 14 8 5" xfId="62120"/>
    <cellStyle name="Normal 9 14 9" xfId="62121"/>
    <cellStyle name="Normal 9 15" xfId="62122"/>
    <cellStyle name="Normal 9 15 10" xfId="62123"/>
    <cellStyle name="Normal 9 15 11" xfId="62124"/>
    <cellStyle name="Normal 9 15 12" xfId="62125"/>
    <cellStyle name="Normal 9 15 13" xfId="62126"/>
    <cellStyle name="Normal 9 15 14" xfId="62127"/>
    <cellStyle name="Normal 9 15 2" xfId="62128"/>
    <cellStyle name="Normal 9 15 2 2" xfId="62129"/>
    <cellStyle name="Normal 9 15 2 3" xfId="62130"/>
    <cellStyle name="Normal 9 15 2 4" xfId="62131"/>
    <cellStyle name="Normal 9 15 2 5" xfId="62132"/>
    <cellStyle name="Normal 9 15 3" xfId="62133"/>
    <cellStyle name="Normal 9 15 3 2" xfId="62134"/>
    <cellStyle name="Normal 9 15 3 3" xfId="62135"/>
    <cellStyle name="Normal 9 15 3 4" xfId="62136"/>
    <cellStyle name="Normal 9 15 3 5" xfId="62137"/>
    <cellStyle name="Normal 9 15 4" xfId="62138"/>
    <cellStyle name="Normal 9 15 4 2" xfId="62139"/>
    <cellStyle name="Normal 9 15 4 3" xfId="62140"/>
    <cellStyle name="Normal 9 15 4 4" xfId="62141"/>
    <cellStyle name="Normal 9 15 4 5" xfId="62142"/>
    <cellStyle name="Normal 9 15 5" xfId="62143"/>
    <cellStyle name="Normal 9 15 5 2" xfId="62144"/>
    <cellStyle name="Normal 9 15 5 3" xfId="62145"/>
    <cellStyle name="Normal 9 15 5 4" xfId="62146"/>
    <cellStyle name="Normal 9 15 5 5" xfId="62147"/>
    <cellStyle name="Normal 9 15 6" xfId="62148"/>
    <cellStyle name="Normal 9 15 6 2" xfId="62149"/>
    <cellStyle name="Normal 9 15 6 3" xfId="62150"/>
    <cellStyle name="Normal 9 15 6 4" xfId="62151"/>
    <cellStyle name="Normal 9 15 6 5" xfId="62152"/>
    <cellStyle name="Normal 9 15 7" xfId="62153"/>
    <cellStyle name="Normal 9 15 7 2" xfId="62154"/>
    <cellStyle name="Normal 9 15 7 3" xfId="62155"/>
    <cellStyle name="Normal 9 15 7 4" xfId="62156"/>
    <cellStyle name="Normal 9 15 7 5" xfId="62157"/>
    <cellStyle name="Normal 9 15 8" xfId="62158"/>
    <cellStyle name="Normal 9 15 8 2" xfId="62159"/>
    <cellStyle name="Normal 9 15 8 3" xfId="62160"/>
    <cellStyle name="Normal 9 15 8 4" xfId="62161"/>
    <cellStyle name="Normal 9 15 8 5" xfId="62162"/>
    <cellStyle name="Normal 9 15 9" xfId="62163"/>
    <cellStyle name="Normal 9 16" xfId="62164"/>
    <cellStyle name="Normal 9 16 10" xfId="62165"/>
    <cellStyle name="Normal 9 16 11" xfId="62166"/>
    <cellStyle name="Normal 9 16 12" xfId="62167"/>
    <cellStyle name="Normal 9 16 13" xfId="62168"/>
    <cellStyle name="Normal 9 16 14" xfId="62169"/>
    <cellStyle name="Normal 9 16 2" xfId="62170"/>
    <cellStyle name="Normal 9 16 2 2" xfId="62171"/>
    <cellStyle name="Normal 9 16 2 3" xfId="62172"/>
    <cellStyle name="Normal 9 16 2 4" xfId="62173"/>
    <cellStyle name="Normal 9 16 2 5" xfId="62174"/>
    <cellStyle name="Normal 9 16 3" xfId="62175"/>
    <cellStyle name="Normal 9 16 3 2" xfId="62176"/>
    <cellStyle name="Normal 9 16 3 3" xfId="62177"/>
    <cellStyle name="Normal 9 16 3 4" xfId="62178"/>
    <cellStyle name="Normal 9 16 3 5" xfId="62179"/>
    <cellStyle name="Normal 9 16 4" xfId="62180"/>
    <cellStyle name="Normal 9 16 4 2" xfId="62181"/>
    <cellStyle name="Normal 9 16 4 3" xfId="62182"/>
    <cellStyle name="Normal 9 16 4 4" xfId="62183"/>
    <cellStyle name="Normal 9 16 4 5" xfId="62184"/>
    <cellStyle name="Normal 9 16 5" xfId="62185"/>
    <cellStyle name="Normal 9 16 5 2" xfId="62186"/>
    <cellStyle name="Normal 9 16 5 3" xfId="62187"/>
    <cellStyle name="Normal 9 16 5 4" xfId="62188"/>
    <cellStyle name="Normal 9 16 5 5" xfId="62189"/>
    <cellStyle name="Normal 9 16 6" xfId="62190"/>
    <cellStyle name="Normal 9 16 6 2" xfId="62191"/>
    <cellStyle name="Normal 9 16 6 3" xfId="62192"/>
    <cellStyle name="Normal 9 16 6 4" xfId="62193"/>
    <cellStyle name="Normal 9 16 6 5" xfId="62194"/>
    <cellStyle name="Normal 9 16 7" xfId="62195"/>
    <cellStyle name="Normal 9 16 7 2" xfId="62196"/>
    <cellStyle name="Normal 9 16 7 3" xfId="62197"/>
    <cellStyle name="Normal 9 16 7 4" xfId="62198"/>
    <cellStyle name="Normal 9 16 7 5" xfId="62199"/>
    <cellStyle name="Normal 9 16 8" xfId="62200"/>
    <cellStyle name="Normal 9 16 8 2" xfId="62201"/>
    <cellStyle name="Normal 9 16 8 3" xfId="62202"/>
    <cellStyle name="Normal 9 16 8 4" xfId="62203"/>
    <cellStyle name="Normal 9 16 8 5" xfId="62204"/>
    <cellStyle name="Normal 9 16 9" xfId="62205"/>
    <cellStyle name="Normal 9 17" xfId="62206"/>
    <cellStyle name="Normal 9 17 10" xfId="62207"/>
    <cellStyle name="Normal 9 17 11" xfId="62208"/>
    <cellStyle name="Normal 9 17 12" xfId="62209"/>
    <cellStyle name="Normal 9 17 13" xfId="62210"/>
    <cellStyle name="Normal 9 17 14" xfId="62211"/>
    <cellStyle name="Normal 9 17 2" xfId="62212"/>
    <cellStyle name="Normal 9 17 2 2" xfId="62213"/>
    <cellStyle name="Normal 9 17 2 3" xfId="62214"/>
    <cellStyle name="Normal 9 17 2 4" xfId="62215"/>
    <cellStyle name="Normal 9 17 2 5" xfId="62216"/>
    <cellStyle name="Normal 9 17 3" xfId="62217"/>
    <cellStyle name="Normal 9 17 3 2" xfId="62218"/>
    <cellStyle name="Normal 9 17 3 3" xfId="62219"/>
    <cellStyle name="Normal 9 17 3 4" xfId="62220"/>
    <cellStyle name="Normal 9 17 3 5" xfId="62221"/>
    <cellStyle name="Normal 9 17 4" xfId="62222"/>
    <cellStyle name="Normal 9 17 4 2" xfId="62223"/>
    <cellStyle name="Normal 9 17 4 3" xfId="62224"/>
    <cellStyle name="Normal 9 17 4 4" xfId="62225"/>
    <cellStyle name="Normal 9 17 4 5" xfId="62226"/>
    <cellStyle name="Normal 9 17 5" xfId="62227"/>
    <cellStyle name="Normal 9 17 5 2" xfId="62228"/>
    <cellStyle name="Normal 9 17 5 3" xfId="62229"/>
    <cellStyle name="Normal 9 17 5 4" xfId="62230"/>
    <cellStyle name="Normal 9 17 5 5" xfId="62231"/>
    <cellStyle name="Normal 9 17 6" xfId="62232"/>
    <cellStyle name="Normal 9 17 6 2" xfId="62233"/>
    <cellStyle name="Normal 9 17 6 3" xfId="62234"/>
    <cellStyle name="Normal 9 17 6 4" xfId="62235"/>
    <cellStyle name="Normal 9 17 6 5" xfId="62236"/>
    <cellStyle name="Normal 9 17 7" xfId="62237"/>
    <cellStyle name="Normal 9 17 7 2" xfId="62238"/>
    <cellStyle name="Normal 9 17 7 3" xfId="62239"/>
    <cellStyle name="Normal 9 17 7 4" xfId="62240"/>
    <cellStyle name="Normal 9 17 7 5" xfId="62241"/>
    <cellStyle name="Normal 9 17 8" xfId="62242"/>
    <cellStyle name="Normal 9 17 8 2" xfId="62243"/>
    <cellStyle name="Normal 9 17 8 3" xfId="62244"/>
    <cellStyle name="Normal 9 17 8 4" xfId="62245"/>
    <cellStyle name="Normal 9 17 8 5" xfId="62246"/>
    <cellStyle name="Normal 9 17 9" xfId="62247"/>
    <cellStyle name="Normal 9 18" xfId="62248"/>
    <cellStyle name="Normal 9 18 2" xfId="62249"/>
    <cellStyle name="Normal 9 18 3" xfId="62250"/>
    <cellStyle name="Normal 9 18 4" xfId="62251"/>
    <cellStyle name="Normal 9 18 5" xfId="62252"/>
    <cellStyle name="Normal 9 19" xfId="62253"/>
    <cellStyle name="Normal 9 19 2" xfId="62254"/>
    <cellStyle name="Normal 9 19 3" xfId="62255"/>
    <cellStyle name="Normal 9 19 4" xfId="62256"/>
    <cellStyle name="Normal 9 19 5" xfId="62257"/>
    <cellStyle name="Normal 9 2" xfId="239"/>
    <cellStyle name="Normal 9 2 10" xfId="62259"/>
    <cellStyle name="Normal 9 2 11" xfId="62260"/>
    <cellStyle name="Normal 9 2 12" xfId="62261"/>
    <cellStyle name="Normal 9 2 13" xfId="62262"/>
    <cellStyle name="Normal 9 2 14" xfId="62263"/>
    <cellStyle name="Normal 9 2 15" xfId="62258"/>
    <cellStyle name="Normal 9 2 2" xfId="62264"/>
    <cellStyle name="Normal 9 2 2 2" xfId="62265"/>
    <cellStyle name="Normal 9 2 2 3" xfId="62266"/>
    <cellStyle name="Normal 9 2 2 4" xfId="62267"/>
    <cellStyle name="Normal 9 2 2 5" xfId="62268"/>
    <cellStyle name="Normal 9 2 3" xfId="62269"/>
    <cellStyle name="Normal 9 2 3 2" xfId="62270"/>
    <cellStyle name="Normal 9 2 3 3" xfId="62271"/>
    <cellStyle name="Normal 9 2 3 4" xfId="62272"/>
    <cellStyle name="Normal 9 2 3 5" xfId="62273"/>
    <cellStyle name="Normal 9 2 4" xfId="62274"/>
    <cellStyle name="Normal 9 2 4 2" xfId="62275"/>
    <cellStyle name="Normal 9 2 4 3" xfId="62276"/>
    <cellStyle name="Normal 9 2 4 4" xfId="62277"/>
    <cellStyle name="Normal 9 2 4 5" xfId="62278"/>
    <cellStyle name="Normal 9 2 5" xfId="62279"/>
    <cellStyle name="Normal 9 2 5 2" xfId="62280"/>
    <cellStyle name="Normal 9 2 5 3" xfId="62281"/>
    <cellStyle name="Normal 9 2 5 4" xfId="62282"/>
    <cellStyle name="Normal 9 2 5 5" xfId="62283"/>
    <cellStyle name="Normal 9 2 6" xfId="62284"/>
    <cellStyle name="Normal 9 2 6 2" xfId="62285"/>
    <cellStyle name="Normal 9 2 6 3" xfId="62286"/>
    <cellStyle name="Normal 9 2 6 4" xfId="62287"/>
    <cellStyle name="Normal 9 2 6 5" xfId="62288"/>
    <cellStyle name="Normal 9 2 7" xfId="62289"/>
    <cellStyle name="Normal 9 2 7 2" xfId="62290"/>
    <cellStyle name="Normal 9 2 7 3" xfId="62291"/>
    <cellStyle name="Normal 9 2 7 4" xfId="62292"/>
    <cellStyle name="Normal 9 2 7 5" xfId="62293"/>
    <cellStyle name="Normal 9 2 8" xfId="62294"/>
    <cellStyle name="Normal 9 2 8 2" xfId="62295"/>
    <cellStyle name="Normal 9 2 8 3" xfId="62296"/>
    <cellStyle name="Normal 9 2 8 4" xfId="62297"/>
    <cellStyle name="Normal 9 2 8 5" xfId="62298"/>
    <cellStyle name="Normal 9 2 9" xfId="62299"/>
    <cellStyle name="Normal 9 20" xfId="62300"/>
    <cellStyle name="Normal 9 20 2" xfId="62301"/>
    <cellStyle name="Normal 9 20 3" xfId="62302"/>
    <cellStyle name="Normal 9 20 4" xfId="62303"/>
    <cellStyle name="Normal 9 20 5" xfId="62304"/>
    <cellStyle name="Normal 9 21" xfId="62305"/>
    <cellStyle name="Normal 9 21 2" xfId="62306"/>
    <cellStyle name="Normal 9 21 3" xfId="62307"/>
    <cellStyle name="Normal 9 21 4" xfId="62308"/>
    <cellStyle name="Normal 9 21 5" xfId="62309"/>
    <cellStyle name="Normal 9 22" xfId="62310"/>
    <cellStyle name="Normal 9 22 2" xfId="62311"/>
    <cellStyle name="Normal 9 22 3" xfId="62312"/>
    <cellStyle name="Normal 9 22 4" xfId="62313"/>
    <cellStyle name="Normal 9 22 5" xfId="62314"/>
    <cellStyle name="Normal 9 23" xfId="62315"/>
    <cellStyle name="Normal 9 23 2" xfId="62316"/>
    <cellStyle name="Normal 9 23 3" xfId="62317"/>
    <cellStyle name="Normal 9 23 4" xfId="62318"/>
    <cellStyle name="Normal 9 23 5" xfId="62319"/>
    <cellStyle name="Normal 9 24" xfId="62320"/>
    <cellStyle name="Normal 9 24 2" xfId="62321"/>
    <cellStyle name="Normal 9 24 3" xfId="62322"/>
    <cellStyle name="Normal 9 24 4" xfId="62323"/>
    <cellStyle name="Normal 9 24 5" xfId="62324"/>
    <cellStyle name="Normal 9 25" xfId="62325"/>
    <cellStyle name="Normal 9 26" xfId="62326"/>
    <cellStyle name="Normal 9 27" xfId="62327"/>
    <cellStyle name="Normal 9 28" xfId="62328"/>
    <cellStyle name="Normal 9 29" xfId="62329"/>
    <cellStyle name="Normal 9 3" xfId="62330"/>
    <cellStyle name="Normal 9 3 10" xfId="62331"/>
    <cellStyle name="Normal 9 3 11" xfId="62332"/>
    <cellStyle name="Normal 9 3 12" xfId="62333"/>
    <cellStyle name="Normal 9 3 13" xfId="62334"/>
    <cellStyle name="Normal 9 3 14" xfId="62335"/>
    <cellStyle name="Normal 9 3 2" xfId="62336"/>
    <cellStyle name="Normal 9 3 2 2" xfId="62337"/>
    <cellStyle name="Normal 9 3 2 3" xfId="62338"/>
    <cellStyle name="Normal 9 3 2 4" xfId="62339"/>
    <cellStyle name="Normal 9 3 2 5" xfId="62340"/>
    <cellStyle name="Normal 9 3 3" xfId="62341"/>
    <cellStyle name="Normal 9 3 3 2" xfId="62342"/>
    <cellStyle name="Normal 9 3 3 3" xfId="62343"/>
    <cellStyle name="Normal 9 3 3 4" xfId="62344"/>
    <cellStyle name="Normal 9 3 3 5" xfId="62345"/>
    <cellStyle name="Normal 9 3 4" xfId="62346"/>
    <cellStyle name="Normal 9 3 4 2" xfId="62347"/>
    <cellStyle name="Normal 9 3 4 3" xfId="62348"/>
    <cellStyle name="Normal 9 3 4 4" xfId="62349"/>
    <cellStyle name="Normal 9 3 4 5" xfId="62350"/>
    <cellStyle name="Normal 9 3 5" xfId="62351"/>
    <cellStyle name="Normal 9 3 5 2" xfId="62352"/>
    <cellStyle name="Normal 9 3 5 3" xfId="62353"/>
    <cellStyle name="Normal 9 3 5 4" xfId="62354"/>
    <cellStyle name="Normal 9 3 5 5" xfId="62355"/>
    <cellStyle name="Normal 9 3 6" xfId="62356"/>
    <cellStyle name="Normal 9 3 6 2" xfId="62357"/>
    <cellStyle name="Normal 9 3 6 3" xfId="62358"/>
    <cellStyle name="Normal 9 3 6 4" xfId="62359"/>
    <cellStyle name="Normal 9 3 6 5" xfId="62360"/>
    <cellStyle name="Normal 9 3 7" xfId="62361"/>
    <cellStyle name="Normal 9 3 7 2" xfId="62362"/>
    <cellStyle name="Normal 9 3 7 3" xfId="62363"/>
    <cellStyle name="Normal 9 3 7 4" xfId="62364"/>
    <cellStyle name="Normal 9 3 7 5" xfId="62365"/>
    <cellStyle name="Normal 9 3 8" xfId="62366"/>
    <cellStyle name="Normal 9 3 8 2" xfId="62367"/>
    <cellStyle name="Normal 9 3 8 3" xfId="62368"/>
    <cellStyle name="Normal 9 3 8 4" xfId="62369"/>
    <cellStyle name="Normal 9 3 8 5" xfId="62370"/>
    <cellStyle name="Normal 9 3 9" xfId="62371"/>
    <cellStyle name="Normal 9 30" xfId="62372"/>
    <cellStyle name="Normal 9 4" xfId="62373"/>
    <cellStyle name="Normal 9 4 10" xfId="62374"/>
    <cellStyle name="Normal 9 4 11" xfId="62375"/>
    <cellStyle name="Normal 9 4 12" xfId="62376"/>
    <cellStyle name="Normal 9 4 13" xfId="62377"/>
    <cellStyle name="Normal 9 4 14" xfId="62378"/>
    <cellStyle name="Normal 9 4 2" xfId="62379"/>
    <cellStyle name="Normal 9 4 2 2" xfId="62380"/>
    <cellStyle name="Normal 9 4 2 3" xfId="62381"/>
    <cellStyle name="Normal 9 4 2 4" xfId="62382"/>
    <cellStyle name="Normal 9 4 2 5" xfId="62383"/>
    <cellStyle name="Normal 9 4 3" xfId="62384"/>
    <cellStyle name="Normal 9 4 3 2" xfId="62385"/>
    <cellStyle name="Normal 9 4 3 3" xfId="62386"/>
    <cellStyle name="Normal 9 4 3 4" xfId="62387"/>
    <cellStyle name="Normal 9 4 3 5" xfId="62388"/>
    <cellStyle name="Normal 9 4 4" xfId="62389"/>
    <cellStyle name="Normal 9 4 4 2" xfId="62390"/>
    <cellStyle name="Normal 9 4 4 3" xfId="62391"/>
    <cellStyle name="Normal 9 4 4 4" xfId="62392"/>
    <cellStyle name="Normal 9 4 4 5" xfId="62393"/>
    <cellStyle name="Normal 9 4 5" xfId="62394"/>
    <cellStyle name="Normal 9 4 5 2" xfId="62395"/>
    <cellStyle name="Normal 9 4 5 3" xfId="62396"/>
    <cellStyle name="Normal 9 4 5 4" xfId="62397"/>
    <cellStyle name="Normal 9 4 5 5" xfId="62398"/>
    <cellStyle name="Normal 9 4 6" xfId="62399"/>
    <cellStyle name="Normal 9 4 6 2" xfId="62400"/>
    <cellStyle name="Normal 9 4 6 3" xfId="62401"/>
    <cellStyle name="Normal 9 4 6 4" xfId="62402"/>
    <cellStyle name="Normal 9 4 6 5" xfId="62403"/>
    <cellStyle name="Normal 9 4 7" xfId="62404"/>
    <cellStyle name="Normal 9 4 7 2" xfId="62405"/>
    <cellStyle name="Normal 9 4 7 3" xfId="62406"/>
    <cellStyle name="Normal 9 4 7 4" xfId="62407"/>
    <cellStyle name="Normal 9 4 7 5" xfId="62408"/>
    <cellStyle name="Normal 9 4 8" xfId="62409"/>
    <cellStyle name="Normal 9 4 8 2" xfId="62410"/>
    <cellStyle name="Normal 9 4 8 3" xfId="62411"/>
    <cellStyle name="Normal 9 4 8 4" xfId="62412"/>
    <cellStyle name="Normal 9 4 8 5" xfId="62413"/>
    <cellStyle name="Normal 9 4 9" xfId="62414"/>
    <cellStyle name="Normal 9 5" xfId="62415"/>
    <cellStyle name="Normal 9 5 10" xfId="62416"/>
    <cellStyle name="Normal 9 5 11" xfId="62417"/>
    <cellStyle name="Normal 9 5 12" xfId="62418"/>
    <cellStyle name="Normal 9 5 13" xfId="62419"/>
    <cellStyle name="Normal 9 5 14" xfId="62420"/>
    <cellStyle name="Normal 9 5 2" xfId="62421"/>
    <cellStyle name="Normal 9 5 2 2" xfId="62422"/>
    <cellStyle name="Normal 9 5 2 3" xfId="62423"/>
    <cellStyle name="Normal 9 5 2 4" xfId="62424"/>
    <cellStyle name="Normal 9 5 2 5" xfId="62425"/>
    <cellStyle name="Normal 9 5 3" xfId="62426"/>
    <cellStyle name="Normal 9 5 3 2" xfId="62427"/>
    <cellStyle name="Normal 9 5 3 3" xfId="62428"/>
    <cellStyle name="Normal 9 5 3 4" xfId="62429"/>
    <cellStyle name="Normal 9 5 3 5" xfId="62430"/>
    <cellStyle name="Normal 9 5 4" xfId="62431"/>
    <cellStyle name="Normal 9 5 4 2" xfId="62432"/>
    <cellStyle name="Normal 9 5 4 3" xfId="62433"/>
    <cellStyle name="Normal 9 5 4 4" xfId="62434"/>
    <cellStyle name="Normal 9 5 4 5" xfId="62435"/>
    <cellStyle name="Normal 9 5 5" xfId="62436"/>
    <cellStyle name="Normal 9 5 5 2" xfId="62437"/>
    <cellStyle name="Normal 9 5 5 3" xfId="62438"/>
    <cellStyle name="Normal 9 5 5 4" xfId="62439"/>
    <cellStyle name="Normal 9 5 5 5" xfId="62440"/>
    <cellStyle name="Normal 9 5 6" xfId="62441"/>
    <cellStyle name="Normal 9 5 6 2" xfId="62442"/>
    <cellStyle name="Normal 9 5 6 3" xfId="62443"/>
    <cellStyle name="Normal 9 5 6 4" xfId="62444"/>
    <cellStyle name="Normal 9 5 6 5" xfId="62445"/>
    <cellStyle name="Normal 9 5 7" xfId="62446"/>
    <cellStyle name="Normal 9 5 7 2" xfId="62447"/>
    <cellStyle name="Normal 9 5 7 3" xfId="62448"/>
    <cellStyle name="Normal 9 5 7 4" xfId="62449"/>
    <cellStyle name="Normal 9 5 7 5" xfId="62450"/>
    <cellStyle name="Normal 9 5 8" xfId="62451"/>
    <cellStyle name="Normal 9 5 8 2" xfId="62452"/>
    <cellStyle name="Normal 9 5 8 3" xfId="62453"/>
    <cellStyle name="Normal 9 5 8 4" xfId="62454"/>
    <cellStyle name="Normal 9 5 8 5" xfId="62455"/>
    <cellStyle name="Normal 9 5 9" xfId="62456"/>
    <cellStyle name="Normal 9 6" xfId="62457"/>
    <cellStyle name="Normal 9 6 10" xfId="62458"/>
    <cellStyle name="Normal 9 6 11" xfId="62459"/>
    <cellStyle name="Normal 9 6 12" xfId="62460"/>
    <cellStyle name="Normal 9 6 13" xfId="62461"/>
    <cellStyle name="Normal 9 6 14" xfId="62462"/>
    <cellStyle name="Normal 9 6 2" xfId="62463"/>
    <cellStyle name="Normal 9 6 2 2" xfId="62464"/>
    <cellStyle name="Normal 9 6 2 3" xfId="62465"/>
    <cellStyle name="Normal 9 6 2 4" xfId="62466"/>
    <cellStyle name="Normal 9 6 2 5" xfId="62467"/>
    <cellStyle name="Normal 9 6 3" xfId="62468"/>
    <cellStyle name="Normal 9 6 3 2" xfId="62469"/>
    <cellStyle name="Normal 9 6 3 3" xfId="62470"/>
    <cellStyle name="Normal 9 6 3 4" xfId="62471"/>
    <cellStyle name="Normal 9 6 3 5" xfId="62472"/>
    <cellStyle name="Normal 9 6 4" xfId="62473"/>
    <cellStyle name="Normal 9 6 4 2" xfId="62474"/>
    <cellStyle name="Normal 9 6 4 3" xfId="62475"/>
    <cellStyle name="Normal 9 6 4 4" xfId="62476"/>
    <cellStyle name="Normal 9 6 4 5" xfId="62477"/>
    <cellStyle name="Normal 9 6 5" xfId="62478"/>
    <cellStyle name="Normal 9 6 5 2" xfId="62479"/>
    <cellStyle name="Normal 9 6 5 3" xfId="62480"/>
    <cellStyle name="Normal 9 6 5 4" xfId="62481"/>
    <cellStyle name="Normal 9 6 5 5" xfId="62482"/>
    <cellStyle name="Normal 9 6 6" xfId="62483"/>
    <cellStyle name="Normal 9 6 6 2" xfId="62484"/>
    <cellStyle name="Normal 9 6 6 3" xfId="62485"/>
    <cellStyle name="Normal 9 6 6 4" xfId="62486"/>
    <cellStyle name="Normal 9 6 6 5" xfId="62487"/>
    <cellStyle name="Normal 9 6 7" xfId="62488"/>
    <cellStyle name="Normal 9 6 7 2" xfId="62489"/>
    <cellStyle name="Normal 9 6 7 3" xfId="62490"/>
    <cellStyle name="Normal 9 6 7 4" xfId="62491"/>
    <cellStyle name="Normal 9 6 7 5" xfId="62492"/>
    <cellStyle name="Normal 9 6 8" xfId="62493"/>
    <cellStyle name="Normal 9 6 8 2" xfId="62494"/>
    <cellStyle name="Normal 9 6 8 3" xfId="62495"/>
    <cellStyle name="Normal 9 6 8 4" xfId="62496"/>
    <cellStyle name="Normal 9 6 8 5" xfId="62497"/>
    <cellStyle name="Normal 9 6 9" xfId="62498"/>
    <cellStyle name="Normal 9 7" xfId="62499"/>
    <cellStyle name="Normal 9 7 10" xfId="62500"/>
    <cellStyle name="Normal 9 7 11" xfId="62501"/>
    <cellStyle name="Normal 9 7 12" xfId="62502"/>
    <cellStyle name="Normal 9 7 13" xfId="62503"/>
    <cellStyle name="Normal 9 7 14" xfId="62504"/>
    <cellStyle name="Normal 9 7 2" xfId="62505"/>
    <cellStyle name="Normal 9 7 2 2" xfId="62506"/>
    <cellStyle name="Normal 9 7 2 3" xfId="62507"/>
    <cellStyle name="Normal 9 7 2 4" xfId="62508"/>
    <cellStyle name="Normal 9 7 2 5" xfId="62509"/>
    <cellStyle name="Normal 9 7 3" xfId="62510"/>
    <cellStyle name="Normal 9 7 3 2" xfId="62511"/>
    <cellStyle name="Normal 9 7 3 3" xfId="62512"/>
    <cellStyle name="Normal 9 7 3 4" xfId="62513"/>
    <cellStyle name="Normal 9 7 3 5" xfId="62514"/>
    <cellStyle name="Normal 9 7 4" xfId="62515"/>
    <cellStyle name="Normal 9 7 4 2" xfId="62516"/>
    <cellStyle name="Normal 9 7 4 3" xfId="62517"/>
    <cellStyle name="Normal 9 7 4 4" xfId="62518"/>
    <cellStyle name="Normal 9 7 4 5" xfId="62519"/>
    <cellStyle name="Normal 9 7 5" xfId="62520"/>
    <cellStyle name="Normal 9 7 5 2" xfId="62521"/>
    <cellStyle name="Normal 9 7 5 3" xfId="62522"/>
    <cellStyle name="Normal 9 7 5 4" xfId="62523"/>
    <cellStyle name="Normal 9 7 5 5" xfId="62524"/>
    <cellStyle name="Normal 9 7 6" xfId="62525"/>
    <cellStyle name="Normal 9 7 6 2" xfId="62526"/>
    <cellStyle name="Normal 9 7 6 3" xfId="62527"/>
    <cellStyle name="Normal 9 7 6 4" xfId="62528"/>
    <cellStyle name="Normal 9 7 6 5" xfId="62529"/>
    <cellStyle name="Normal 9 7 7" xfId="62530"/>
    <cellStyle name="Normal 9 7 7 2" xfId="62531"/>
    <cellStyle name="Normal 9 7 7 3" xfId="62532"/>
    <cellStyle name="Normal 9 7 7 4" xfId="62533"/>
    <cellStyle name="Normal 9 7 7 5" xfId="62534"/>
    <cellStyle name="Normal 9 7 8" xfId="62535"/>
    <cellStyle name="Normal 9 7 8 2" xfId="62536"/>
    <cellStyle name="Normal 9 7 8 3" xfId="62537"/>
    <cellStyle name="Normal 9 7 8 4" xfId="62538"/>
    <cellStyle name="Normal 9 7 8 5" xfId="62539"/>
    <cellStyle name="Normal 9 7 9" xfId="62540"/>
    <cellStyle name="Normal 9 8" xfId="62541"/>
    <cellStyle name="Normal 9 8 10" xfId="62542"/>
    <cellStyle name="Normal 9 8 11" xfId="62543"/>
    <cellStyle name="Normal 9 8 12" xfId="62544"/>
    <cellStyle name="Normal 9 8 13" xfId="62545"/>
    <cellStyle name="Normal 9 8 14" xfId="62546"/>
    <cellStyle name="Normal 9 8 2" xfId="62547"/>
    <cellStyle name="Normal 9 8 2 2" xfId="62548"/>
    <cellStyle name="Normal 9 8 2 3" xfId="62549"/>
    <cellStyle name="Normal 9 8 2 4" xfId="62550"/>
    <cellStyle name="Normal 9 8 2 5" xfId="62551"/>
    <cellStyle name="Normal 9 8 3" xfId="62552"/>
    <cellStyle name="Normal 9 8 3 2" xfId="62553"/>
    <cellStyle name="Normal 9 8 3 3" xfId="62554"/>
    <cellStyle name="Normal 9 8 3 4" xfId="62555"/>
    <cellStyle name="Normal 9 8 3 5" xfId="62556"/>
    <cellStyle name="Normal 9 8 4" xfId="62557"/>
    <cellStyle name="Normal 9 8 4 2" xfId="62558"/>
    <cellStyle name="Normal 9 8 4 3" xfId="62559"/>
    <cellStyle name="Normal 9 8 4 4" xfId="62560"/>
    <cellStyle name="Normal 9 8 4 5" xfId="62561"/>
    <cellStyle name="Normal 9 8 5" xfId="62562"/>
    <cellStyle name="Normal 9 8 5 2" xfId="62563"/>
    <cellStyle name="Normal 9 8 5 3" xfId="62564"/>
    <cellStyle name="Normal 9 8 5 4" xfId="62565"/>
    <cellStyle name="Normal 9 8 5 5" xfId="62566"/>
    <cellStyle name="Normal 9 8 6" xfId="62567"/>
    <cellStyle name="Normal 9 8 6 2" xfId="62568"/>
    <cellStyle name="Normal 9 8 6 3" xfId="62569"/>
    <cellStyle name="Normal 9 8 6 4" xfId="62570"/>
    <cellStyle name="Normal 9 8 6 5" xfId="62571"/>
    <cellStyle name="Normal 9 8 7" xfId="62572"/>
    <cellStyle name="Normal 9 8 7 2" xfId="62573"/>
    <cellStyle name="Normal 9 8 7 3" xfId="62574"/>
    <cellStyle name="Normal 9 8 7 4" xfId="62575"/>
    <cellStyle name="Normal 9 8 7 5" xfId="62576"/>
    <cellStyle name="Normal 9 8 8" xfId="62577"/>
    <cellStyle name="Normal 9 8 8 2" xfId="62578"/>
    <cellStyle name="Normal 9 8 8 3" xfId="62579"/>
    <cellStyle name="Normal 9 8 8 4" xfId="62580"/>
    <cellStyle name="Normal 9 8 8 5" xfId="62581"/>
    <cellStyle name="Normal 9 8 9" xfId="62582"/>
    <cellStyle name="Normal 9 9" xfId="62583"/>
    <cellStyle name="Normal 9 9 10" xfId="62584"/>
    <cellStyle name="Normal 9 9 11" xfId="62585"/>
    <cellStyle name="Normal 9 9 12" xfId="62586"/>
    <cellStyle name="Normal 9 9 13" xfId="62587"/>
    <cellStyle name="Normal 9 9 14" xfId="62588"/>
    <cellStyle name="Normal 9 9 2" xfId="62589"/>
    <cellStyle name="Normal 9 9 2 2" xfId="62590"/>
    <cellStyle name="Normal 9 9 2 3" xfId="62591"/>
    <cellStyle name="Normal 9 9 2 4" xfId="62592"/>
    <cellStyle name="Normal 9 9 2 5" xfId="62593"/>
    <cellStyle name="Normal 9 9 3" xfId="62594"/>
    <cellStyle name="Normal 9 9 3 2" xfId="62595"/>
    <cellStyle name="Normal 9 9 3 3" xfId="62596"/>
    <cellStyle name="Normal 9 9 3 4" xfId="62597"/>
    <cellStyle name="Normal 9 9 3 5" xfId="62598"/>
    <cellStyle name="Normal 9 9 4" xfId="62599"/>
    <cellStyle name="Normal 9 9 4 2" xfId="62600"/>
    <cellStyle name="Normal 9 9 4 3" xfId="62601"/>
    <cellStyle name="Normal 9 9 4 4" xfId="62602"/>
    <cellStyle name="Normal 9 9 4 5" xfId="62603"/>
    <cellStyle name="Normal 9 9 5" xfId="62604"/>
    <cellStyle name="Normal 9 9 5 2" xfId="62605"/>
    <cellStyle name="Normal 9 9 5 3" xfId="62606"/>
    <cellStyle name="Normal 9 9 5 4" xfId="62607"/>
    <cellStyle name="Normal 9 9 5 5" xfId="62608"/>
    <cellStyle name="Normal 9 9 6" xfId="62609"/>
    <cellStyle name="Normal 9 9 6 2" xfId="62610"/>
    <cellStyle name="Normal 9 9 6 3" xfId="62611"/>
    <cellStyle name="Normal 9 9 6 4" xfId="62612"/>
    <cellStyle name="Normal 9 9 6 5" xfId="62613"/>
    <cellStyle name="Normal 9 9 7" xfId="62614"/>
    <cellStyle name="Normal 9 9 7 2" xfId="62615"/>
    <cellStyle name="Normal 9 9 7 3" xfId="62616"/>
    <cellStyle name="Normal 9 9 7 4" xfId="62617"/>
    <cellStyle name="Normal 9 9 7 5" xfId="62618"/>
    <cellStyle name="Normal 9 9 8" xfId="62619"/>
    <cellStyle name="Normal 9 9 8 2" xfId="62620"/>
    <cellStyle name="Normal 9 9 8 3" xfId="62621"/>
    <cellStyle name="Normal 9 9 8 4" xfId="62622"/>
    <cellStyle name="Normal 9 9 8 5" xfId="62623"/>
    <cellStyle name="Normal 9 9 9" xfId="62624"/>
    <cellStyle name="Normal_Sheet10" xfId="9"/>
    <cellStyle name="Normal_Sheet3" xfId="4"/>
    <cellStyle name="Normal_Sheet6" xfId="5"/>
    <cellStyle name="Normal_Sheet7" xfId="6"/>
    <cellStyle name="Normal_Sheet8" xfId="8"/>
    <cellStyle name="Normal_Sheet9" xfId="7"/>
    <cellStyle name="Note 2" xfId="62625"/>
    <cellStyle name="Note 3" xfId="62626"/>
    <cellStyle name="Note 4" xfId="62627"/>
    <cellStyle name="Output 2" xfId="62628"/>
    <cellStyle name="Output 3" xfId="62629"/>
    <cellStyle name="Output 4" xfId="62630"/>
    <cellStyle name="Percent" xfId="228" builtinId="5"/>
    <cellStyle name="Percent [2]" xfId="52"/>
    <cellStyle name="Percent [2] 2" xfId="282"/>
    <cellStyle name="Percent 10" xfId="329"/>
    <cellStyle name="Percent 11" xfId="330"/>
    <cellStyle name="Percent 11 2" xfId="419"/>
    <cellStyle name="Percent 12" xfId="372"/>
    <cellStyle name="Percent 13" xfId="381"/>
    <cellStyle name="Percent 14" xfId="379"/>
    <cellStyle name="Percent 15" xfId="361"/>
    <cellStyle name="Percent 16" xfId="351"/>
    <cellStyle name="Percent 17" xfId="342"/>
    <cellStyle name="Percent 18" xfId="380"/>
    <cellStyle name="Percent 2" xfId="11"/>
    <cellStyle name="Percent 2 2" xfId="214"/>
    <cellStyle name="Percent 2 2 2" xfId="431"/>
    <cellStyle name="Percent 2 2 2 2" xfId="62631"/>
    <cellStyle name="Percent 2 3" xfId="62632"/>
    <cellStyle name="Percent 3" xfId="215"/>
    <cellStyle name="Percent 3 2" xfId="216"/>
    <cellStyle name="Percent 3 2 2" xfId="284"/>
    <cellStyle name="Percent 3 3" xfId="283"/>
    <cellStyle name="Percent 3 3 2" xfId="62652"/>
    <cellStyle name="Percent 3 4" xfId="346"/>
    <cellStyle name="Percent 4" xfId="217"/>
    <cellStyle name="Percent 4 2" xfId="347"/>
    <cellStyle name="Percent 4 2 2" xfId="62633"/>
    <cellStyle name="Percent 4 3" xfId="62653"/>
    <cellStyle name="Percent 5" xfId="218"/>
    <cellStyle name="Percent 5 2" xfId="348"/>
    <cellStyle name="Percent 6" xfId="219"/>
    <cellStyle name="Percent 7" xfId="238"/>
    <cellStyle name="Percent 7 2" xfId="305"/>
    <cellStyle name="Percent 7 2 2" xfId="425"/>
    <cellStyle name="Percent 7 3" xfId="400"/>
    <cellStyle name="Percent 8" xfId="243"/>
    <cellStyle name="Percent 8 2" xfId="327"/>
    <cellStyle name="Percent 8 2 2" xfId="62635"/>
    <cellStyle name="Percent 8 3" xfId="62634"/>
    <cellStyle name="Percent 9" xfId="328"/>
    <cellStyle name="Percent 9 2" xfId="62636"/>
    <cellStyle name="PSChar" xfId="53"/>
    <cellStyle name="PSDate" xfId="54"/>
    <cellStyle name="PSDec" xfId="55"/>
    <cellStyle name="PSdesc" xfId="56"/>
    <cellStyle name="PSdesc 2" xfId="285"/>
    <cellStyle name="PSHeading" xfId="57"/>
    <cellStyle name="PSInt" xfId="58"/>
    <cellStyle name="PSSpacer" xfId="59"/>
    <cellStyle name="PStest" xfId="60"/>
    <cellStyle name="PStest 2" xfId="286"/>
    <cellStyle name="R00A" xfId="61"/>
    <cellStyle name="R00B" xfId="62"/>
    <cellStyle name="R00L" xfId="63"/>
    <cellStyle name="R01A" xfId="64"/>
    <cellStyle name="R01B" xfId="65"/>
    <cellStyle name="R01H" xfId="66"/>
    <cellStyle name="R01L" xfId="67"/>
    <cellStyle name="R02A" xfId="68"/>
    <cellStyle name="R02B" xfId="69"/>
    <cellStyle name="R02B 2" xfId="287"/>
    <cellStyle name="R02H" xfId="70"/>
    <cellStyle name="R02L" xfId="71"/>
    <cellStyle name="R03A" xfId="72"/>
    <cellStyle name="R03B" xfId="73"/>
    <cellStyle name="R03B 2" xfId="288"/>
    <cellStyle name="R03H" xfId="74"/>
    <cellStyle name="R03L" xfId="75"/>
    <cellStyle name="R04A" xfId="76"/>
    <cellStyle name="R04B" xfId="77"/>
    <cellStyle name="R04B 2" xfId="289"/>
    <cellStyle name="R04H" xfId="78"/>
    <cellStyle name="R04L" xfId="79"/>
    <cellStyle name="R05A" xfId="80"/>
    <cellStyle name="R05B" xfId="81"/>
    <cellStyle name="R05B 2" xfId="290"/>
    <cellStyle name="R05H" xfId="82"/>
    <cellStyle name="R05L" xfId="83"/>
    <cellStyle name="R05L 2" xfId="291"/>
    <cellStyle name="R06A" xfId="84"/>
    <cellStyle name="R06B" xfId="85"/>
    <cellStyle name="R06B 2" xfId="292"/>
    <cellStyle name="R06H" xfId="86"/>
    <cellStyle name="R06L" xfId="87"/>
    <cellStyle name="R07A" xfId="88"/>
    <cellStyle name="R07B" xfId="89"/>
    <cellStyle name="R07B 2" xfId="293"/>
    <cellStyle name="R07H" xfId="90"/>
    <cellStyle name="R07L" xfId="91"/>
    <cellStyle name="STYLE1" xfId="92"/>
    <cellStyle name="STYLE2" xfId="93"/>
    <cellStyle name="STYLE3" xfId="94"/>
    <cellStyle name="STYLE4" xfId="95"/>
    <cellStyle name="Title 2" xfId="62637"/>
    <cellStyle name="Title 3" xfId="62638"/>
    <cellStyle name="Title 4" xfId="62639"/>
    <cellStyle name="Total 2" xfId="62640"/>
    <cellStyle name="Total 3" xfId="62641"/>
    <cellStyle name="Total 4" xfId="62642"/>
    <cellStyle name="Warning Text 2" xfId="62643"/>
    <cellStyle name="Warning Text 3" xfId="62644"/>
    <cellStyle name="Warning Text 4" xfId="6264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66"/>
      <color rgb="FFFFFF99"/>
      <color rgb="FFFFCCFF"/>
      <color rgb="FFFF99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nancing%20Plan/2009/Documents%20and%20Settings/pkettles/My%20Documents/By%20State/Minnesota/Documents%20and%20Settings/mnguyen/My%20Documents/car.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Finance\2015%20Worksheets\Electric%20Depreciation%201231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b36\rate%20studies\RATE%20STUDY_1\Dande%202_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ATE%20STUDY_1/dande%202_5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RATE%20STUDY_1/Dande%202_64.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nancing%20Plan/2009/Documents%20and%20Settings/pkettles/My%20Documents/By%20State/Minnesota/Documents%20and%20Settings/pkettles/Local%20Settings/Temporary%20Internet%20Files/OLKE/GF%202003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RATE%20STUDY_1/Worthington%20-%202013%20Electric/Wgton%20File/Brewster/Brewster%202013%2006_includes%202012%20wapa%20mres%20split%2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RATE%20STUDY_1/Worthington%20-%202013%20Electric/Excel/Wgton_Study_Approved%20Rates%202013-120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nancing%20Plan/2009/Capital%20Financing%20Model%20Slower%20Pace03-03-0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RATE%20STUDY_1/Plato%20Billing6_205%20Dec%201%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ummary"/>
      <sheetName val="Detail"/>
    </sheetNames>
    <sheetDataSet>
      <sheetData sheetId="0" refreshError="1"/>
      <sheetData sheetId="1" refreshError="1"/>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tric depreciation from Pam"/>
      <sheetName val="Deprec. 2014 Adjusted for Att O"/>
      <sheetName val="Dep Sched 2011 from Att O"/>
    </sheetNames>
    <sheetDataSet>
      <sheetData sheetId="0"/>
      <sheetData sheetId="1"/>
      <sheetData sheetId="2">
        <row r="187">
          <cell r="N187">
            <v>2.5000000000000001E-2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95_003"/>
      <sheetName val="M01_057"/>
      <sheetName val="M01_056"/>
      <sheetName val="M01_055"/>
      <sheetName val="M01_054"/>
      <sheetName val="M01_053"/>
      <sheetName val="M01_052"/>
      <sheetName val="M01_051"/>
      <sheetName val="M01_050"/>
      <sheetName val="M01_049"/>
      <sheetName val="M01_048"/>
      <sheetName val="M01_047"/>
      <sheetName val="M01_046"/>
      <sheetName val="M01_045"/>
      <sheetName val="M00_001"/>
      <sheetName val="DANDE"/>
      <sheetName val="M01_044"/>
      <sheetName val="M01_043"/>
      <sheetName val="M01_042"/>
      <sheetName val="M01_041"/>
      <sheetName val="M01_040"/>
      <sheetName val="M01_039"/>
      <sheetName val="M01_038"/>
      <sheetName val="M01_037"/>
      <sheetName val="M01_036"/>
      <sheetName val="M01_035"/>
      <sheetName val="M01_034"/>
      <sheetName val="M01_033"/>
      <sheetName val="M01_032"/>
      <sheetName val="M01_031"/>
      <sheetName val="M01_030"/>
      <sheetName val="M01_029"/>
      <sheetName val="M01_028"/>
      <sheetName val="M01_027"/>
      <sheetName val="M01_026"/>
      <sheetName val="M01_025"/>
      <sheetName val="M01_024"/>
      <sheetName val="M01_023"/>
      <sheetName val="M01_022"/>
      <sheetName val="M01_021"/>
      <sheetName val="M01_020"/>
      <sheetName val="M01_019"/>
      <sheetName val="M01_018"/>
      <sheetName val="M01_017"/>
      <sheetName val="M01_016"/>
      <sheetName val="M01_015"/>
      <sheetName val="M01_014"/>
      <sheetName val="M01_013"/>
      <sheetName val="M01_012"/>
      <sheetName val="M01_011"/>
      <sheetName val="M01_010"/>
      <sheetName val="M01_009"/>
      <sheetName val="M01_008"/>
      <sheetName val="M01_007"/>
      <sheetName val="M01_006"/>
      <sheetName val="M01_005"/>
      <sheetName val="M01_004"/>
      <sheetName val="M01_003"/>
      <sheetName val="M01_002"/>
      <sheetName val="M01_001"/>
      <sheetName val="M01_058"/>
      <sheetName val="Sioux Center - outlet"/>
      <sheetName val="Sioux Center - towngate"/>
      <sheetName val="M00_002"/>
      <sheetName val="M00_003"/>
      <sheetName val="el"/>
      <sheetName val="M00_004"/>
      <sheetName val="M00_005"/>
      <sheetName val="M00_006"/>
      <sheetName val="M00_057"/>
      <sheetName val="M00_056"/>
      <sheetName val="M00_055"/>
      <sheetName val="M00_054"/>
      <sheetName val="M00_053"/>
      <sheetName val="M00_052"/>
      <sheetName val="M00_051"/>
      <sheetName val="M00_050"/>
      <sheetName val="M00_049"/>
      <sheetName val="M00_048"/>
      <sheetName val="M00_047"/>
      <sheetName val="M00_046"/>
      <sheetName val="M00_045"/>
      <sheetName val="M00_044"/>
      <sheetName val="M00_043"/>
      <sheetName val="M00_042"/>
      <sheetName val="M00_041"/>
      <sheetName val="M00_040"/>
      <sheetName val="M00_039"/>
      <sheetName val="M00_038"/>
      <sheetName val="M00_037"/>
      <sheetName val="M00_036"/>
      <sheetName val="M00_035"/>
      <sheetName val="M00_034"/>
      <sheetName val="M00_033"/>
      <sheetName val="M00_032"/>
      <sheetName val="M00_031"/>
      <sheetName val="M00_030"/>
      <sheetName val="M00_029"/>
      <sheetName val="M00_028"/>
      <sheetName val="M00_027"/>
      <sheetName val="M00_026"/>
      <sheetName val="M00_025"/>
      <sheetName val="M00_024"/>
      <sheetName val="M00_023"/>
      <sheetName val="M00_022"/>
      <sheetName val="M00_021"/>
      <sheetName val="M00_020"/>
      <sheetName val="M00_019"/>
      <sheetName val="M00_018"/>
      <sheetName val="M00_017"/>
      <sheetName val="M00_016"/>
      <sheetName val="M00_015"/>
      <sheetName val="M00_014"/>
      <sheetName val="M00_013"/>
      <sheetName val="M00_012"/>
      <sheetName val="M00_011"/>
      <sheetName val="M00_010"/>
      <sheetName val="M00_009"/>
      <sheetName val="M00_008"/>
      <sheetName val="M00_00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rian TG Nov"/>
      <sheetName val="M002_001"/>
      <sheetName val="DANDE"/>
      <sheetName val="M002_006 (2)"/>
      <sheetName val="M002_011"/>
      <sheetName val="M002_002"/>
      <sheetName val="M002_003"/>
      <sheetName val="M002_004"/>
      <sheetName val="M002_005"/>
      <sheetName val="M002_006"/>
      <sheetName val="M002_007"/>
      <sheetName val="M002_008"/>
      <sheetName val="M002_009"/>
      <sheetName val="TG 9-21"/>
      <sheetName val="lmu"/>
      <sheetName val="M002_010"/>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002_001"/>
      <sheetName val="M003_005"/>
      <sheetName val="M002_002"/>
      <sheetName val="M003_001"/>
      <sheetName val="M003_002"/>
      <sheetName val="M003_003"/>
      <sheetName val="M002_003"/>
      <sheetName val="M003_004"/>
      <sheetName val="mmu"/>
      <sheetName val="M003_006"/>
      <sheetName val="M003_007"/>
      <sheetName val="M003_008"/>
      <sheetName val="M002_004"/>
      <sheetName val="M003_009"/>
      <sheetName val="DANDE"/>
      <sheetName val="Sheet1"/>
      <sheetName val="M002_005"/>
      <sheetName val="M002_007"/>
      <sheetName val="M002_006"/>
      <sheetName val="M002_008"/>
      <sheetName val="M002_009"/>
      <sheetName val="M002_010"/>
      <sheetName val="Towngate"/>
      <sheetName val="M002_011"/>
      <sheetName val="M002_012"/>
      <sheetName val="M002_013"/>
      <sheetName val="M001_058"/>
      <sheetName val="M001_057"/>
      <sheetName val="M001_056"/>
      <sheetName val="M001_055"/>
      <sheetName val="M001_054"/>
      <sheetName val="M001_053"/>
      <sheetName val="M001_052"/>
      <sheetName val="M001_051"/>
      <sheetName val="M001_050"/>
      <sheetName val="M001_049"/>
      <sheetName val="M001_048"/>
      <sheetName val="M001_047"/>
      <sheetName val="M001_046"/>
      <sheetName val="M001_045"/>
      <sheetName val="M001_044"/>
      <sheetName val="M001_043"/>
      <sheetName val="M001_042"/>
      <sheetName val="M001_041"/>
      <sheetName val="M001_040"/>
      <sheetName val="M001_039"/>
      <sheetName val="M001_038"/>
      <sheetName val="M001_037"/>
      <sheetName val="M001_036"/>
      <sheetName val="M001_035"/>
      <sheetName val="M001_034"/>
      <sheetName val="M001_033"/>
      <sheetName val="M001_032"/>
      <sheetName val="M001_031"/>
      <sheetName val="M001_030"/>
      <sheetName val="M001_029"/>
      <sheetName val="M001_028"/>
      <sheetName val="M001_027"/>
      <sheetName val="M001_026"/>
      <sheetName val="M001_025"/>
      <sheetName val="M001_024"/>
      <sheetName val="M001_023"/>
      <sheetName val="M001_022"/>
      <sheetName val="M001_021"/>
      <sheetName val="M001_020"/>
      <sheetName val="M001_019"/>
      <sheetName val="M001_018"/>
      <sheetName val="M001_016"/>
      <sheetName val="M001_015"/>
      <sheetName val="M001_014"/>
      <sheetName val="M001_013"/>
      <sheetName val="M001_012"/>
      <sheetName val="M001_011"/>
      <sheetName val="M001_010"/>
      <sheetName val="M001_009"/>
      <sheetName val="M001_008"/>
      <sheetName val="M001_007"/>
      <sheetName val="M001_006"/>
      <sheetName val="M001_005"/>
      <sheetName val="M001_004"/>
      <sheetName val="M001_003"/>
      <sheetName val="M001_002"/>
      <sheetName val="M001_001"/>
      <sheetName val="Denison"/>
      <sheetName val="M003_004b tg"/>
      <sheetName val="M003_006 (2)"/>
      <sheetName val="Sales Nov"/>
      <sheetName val="Towngate Nov"/>
    </sheetNames>
    <sheetDataSet>
      <sheetData sheetId="0"/>
      <sheetData sheetId="1"/>
      <sheetData sheetId="2"/>
      <sheetData sheetId="3"/>
      <sheetData sheetId="4"/>
      <sheetData sheetId="5"/>
      <sheetData sheetId="6"/>
      <sheetData sheetId="7" refreshError="1"/>
      <sheetData sheetId="8"/>
      <sheetData sheetId="9"/>
      <sheetData sheetId="10"/>
      <sheetData sheetId="11"/>
      <sheetData sheetId="12" refreshError="1"/>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refreshError="1"/>
      <sheetData sheetId="85"/>
      <sheetData sheetId="86"/>
      <sheetData sheetId="8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Capacity 2003"/>
      <sheetName val="Levy Limit"/>
      <sheetName val="Rev Summary"/>
      <sheetName val="Rev Detail"/>
      <sheetName val="2003 Summary"/>
      <sheetName val="Exp Summary"/>
      <sheetName val="Exp Detail"/>
      <sheetName val="Dept Summary (2)"/>
      <sheetName val="$200K Home"/>
      <sheetName val="Per Capita"/>
    </sheetNames>
    <sheetDataSet>
      <sheetData sheetId="0"/>
      <sheetData sheetId="1"/>
      <sheetData sheetId="2"/>
      <sheetData sheetId="3"/>
      <sheetData sheetId="4"/>
      <sheetData sheetId="5"/>
      <sheetData sheetId="6" refreshError="1"/>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IONS"/>
      <sheetName val="TRANSMISSION"/>
      <sheetName val="Brewster Purchases"/>
      <sheetName val="Statement"/>
      <sheetName val="Reads"/>
    </sheetNames>
    <sheetDataSet>
      <sheetData sheetId="0">
        <row r="8">
          <cell r="C8">
            <v>41456</v>
          </cell>
        </row>
        <row r="11">
          <cell r="C11">
            <v>744</v>
          </cell>
        </row>
        <row r="16">
          <cell r="C16">
            <v>91234</v>
          </cell>
        </row>
        <row r="19">
          <cell r="C19">
            <v>326400</v>
          </cell>
        </row>
        <row r="21">
          <cell r="C21">
            <v>329664</v>
          </cell>
        </row>
        <row r="29">
          <cell r="C29">
            <v>1044</v>
          </cell>
        </row>
        <row r="32">
          <cell r="C32">
            <v>179107</v>
          </cell>
        </row>
        <row r="33">
          <cell r="C33">
            <v>392</v>
          </cell>
        </row>
        <row r="38">
          <cell r="C38">
            <v>652</v>
          </cell>
          <cell r="E38">
            <v>150557</v>
          </cell>
        </row>
        <row r="40">
          <cell r="B40">
            <v>3.3000000000000002E-2</v>
          </cell>
          <cell r="C40">
            <v>22</v>
          </cell>
          <cell r="E40">
            <v>4968</v>
          </cell>
        </row>
        <row r="41">
          <cell r="C41">
            <v>674</v>
          </cell>
          <cell r="E41">
            <v>155525</v>
          </cell>
        </row>
      </sheetData>
      <sheetData sheetId="1">
        <row r="15">
          <cell r="C15">
            <v>1202</v>
          </cell>
        </row>
      </sheetData>
      <sheetData sheetId="2" refreshError="1"/>
      <sheetData sheetId="3" refreshError="1"/>
      <sheetData sheetId="4">
        <row r="1">
          <cell r="F1">
            <v>600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wer Rates aug 2013"/>
      <sheetName val="Power Cost Detail"/>
      <sheetName val="Proposed PCA 2014"/>
      <sheetName val="PCA 2015"/>
      <sheetName val="PCA 2016"/>
      <sheetName val="PCA 2017"/>
      <sheetName val="2013 PCA Proj &amp; Brewster"/>
      <sheetName val="Load forecast towngate"/>
      <sheetName val="Power rates"/>
      <sheetName val="DCP"/>
      <sheetName val="Financials"/>
      <sheetName val="reserves rec (2)"/>
      <sheetName val="Op_Results"/>
      <sheetName val="Op_Results Proposed"/>
      <sheetName val="Requirements"/>
      <sheetName val="kWhs_Losses"/>
      <sheetName val="Rev_Proj"/>
      <sheetName val="Rates for Report"/>
      <sheetName val="Dave's rates"/>
      <sheetName val="Brewster Purchases"/>
      <sheetName val="Monthly Transfer"/>
      <sheetName val="2011 Transfers"/>
      <sheetName val="Transfers"/>
      <sheetName val="Reserves comp"/>
      <sheetName val="Industrial"/>
      <sheetName val="Residential"/>
      <sheetName val="Seasonal"/>
      <sheetName val="Loss comp"/>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4">
          <cell r="Q44">
            <v>3234</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Electric Fund Historical"/>
      <sheetName val="Electric Fund"/>
      <sheetName val="Water Fund Historical"/>
      <sheetName val="Water Fund"/>
      <sheetName val="Combined Utility"/>
      <sheetName val="Investments-Electric"/>
      <sheetName val="Investments-Water"/>
      <sheetName val="New Electric CIP Debt"/>
      <sheetName val="New Water CIP Debt"/>
      <sheetName val="Reserve Fund Estimate"/>
      <sheetName val="Existing Debt Service Schedule"/>
      <sheetName val="CIP Link"/>
      <sheetName val="CIPInput"/>
      <sheetName val="Year 1"/>
      <sheetName val="Year 2"/>
      <sheetName val="Year 3"/>
      <sheetName val="Year 4"/>
      <sheetName val="Year 5"/>
      <sheetName val="Year 6"/>
      <sheetName val="Year 7"/>
      <sheetName val="Year 8"/>
      <sheetName val="Year 9"/>
      <sheetName val="Year 10"/>
      <sheetName val="Year 11"/>
      <sheetName val="Year 12"/>
      <sheetName val="Year 13"/>
      <sheetName val="Year 14"/>
      <sheetName val="Year 15"/>
      <sheetName val="Electric Depreciation"/>
      <sheetName val="Water Depreciation"/>
      <sheetName val="Elec Exp"/>
      <sheetName val="Elec Rev"/>
      <sheetName val="Water Exp"/>
      <sheetName val="Water Rev"/>
    </sheetNames>
    <sheetDataSet>
      <sheetData sheetId="0"/>
      <sheetData sheetId="1"/>
      <sheetData sheetId="2">
        <row r="1">
          <cell r="D1">
            <v>2009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250TotCost_001"/>
      <sheetName val="000250Billing_001"/>
      <sheetName val="000256TotCost_001"/>
      <sheetName val="000256Billing_001"/>
      <sheetName val="000257TotCost_001"/>
      <sheetName val="000257TotCost_002"/>
      <sheetName val="000258TotCost_001"/>
      <sheetName val="000258Billing_001"/>
      <sheetName val="Billing"/>
      <sheetName val="FibroQueries"/>
      <sheetName val="RelNotes"/>
      <sheetName val="Bill Tbls"/>
      <sheetName val="Pl Tbls"/>
      <sheetName val="Sheet25"/>
      <sheetName val="Sheet1"/>
      <sheetName val="Plato Billing6_205 Dec 1 2014"/>
      <sheetName val="000251TotCost_001"/>
      <sheetName val="000251Billing_001"/>
      <sheetName val="000252TotCost_002"/>
      <sheetName val="000252Billing_002"/>
      <sheetName val="000252TotCost_001"/>
      <sheetName val="000252Billing_001"/>
      <sheetName val="000252TotCost_003"/>
      <sheetName val="000252Billing_003"/>
      <sheetName val="RateEdit"/>
      <sheetName val="000244Billing_001"/>
      <sheetName val="000244TotCost_002"/>
      <sheetName val="000244Billing_002"/>
      <sheetName val="000246EM_001"/>
      <sheetName val="000246TotCost_001"/>
      <sheetName val="000246Billing_001"/>
      <sheetName val="000246TotCost_002"/>
      <sheetName val="000246Billing_002"/>
      <sheetName val="000246TotCost_003"/>
      <sheetName val="000246Billing_003"/>
      <sheetName val="000246TotCost_004"/>
      <sheetName val="000254TotCost_001"/>
      <sheetName val="000254Billing_001"/>
      <sheetName val="000254TotCost_002"/>
      <sheetName val="000254Billing_002"/>
      <sheetName val="000255TotCost_001"/>
      <sheetName val="000255Billing_001"/>
      <sheetName val="000257TotCost_003"/>
      <sheetName val="000257Billing_001"/>
      <sheetName val="000258TotCost_002"/>
      <sheetName val="000257TotCost_004"/>
      <sheetName val="000257Billing_002"/>
      <sheetName val="000258TotCost_003"/>
      <sheetName val="000258Billing_002"/>
      <sheetName val="000260TotCost_001"/>
      <sheetName val="000260Billing_001"/>
      <sheetName val="000261EM_001"/>
      <sheetName val="000261TotCost_001"/>
      <sheetName val="000261Billing_001"/>
      <sheetName val="000261TotCost_002"/>
      <sheetName val="000261Billing_002"/>
      <sheetName val="000270EM_001"/>
      <sheetName val="000270TotCost_001"/>
      <sheetName val="000270Billing_001"/>
      <sheetName val="000270TotCost_002"/>
      <sheetName val="000270Billing_002"/>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row r="24">
          <cell r="AM24">
            <v>15247966.41</v>
          </cell>
        </row>
      </sheetData>
      <sheetData sheetId="38" refreshError="1"/>
      <sheetData sheetId="39" refreshError="1"/>
      <sheetData sheetId="40" refreshError="1"/>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341"/>
  <sheetViews>
    <sheetView tabSelected="1" zoomScale="80" zoomScaleNormal="80" zoomScaleSheetLayoutView="85" workbookViewId="0">
      <selection activeCell="O228" sqref="O228:S242"/>
    </sheetView>
  </sheetViews>
  <sheetFormatPr defaultColWidth="8.90625" defaultRowHeight="15.6"/>
  <cols>
    <col min="1" max="1" width="6" style="325" customWidth="1"/>
    <col min="2" max="2" width="28.453125" style="325" customWidth="1"/>
    <col min="3" max="3" width="32.54296875" style="325" customWidth="1"/>
    <col min="4" max="4" width="17.54296875" style="325" customWidth="1"/>
    <col min="5" max="5" width="5.6328125" style="325" customWidth="1"/>
    <col min="6" max="6" width="4.6328125" style="325" customWidth="1"/>
    <col min="7" max="7" width="9.36328125" style="325" customWidth="1"/>
    <col min="8" max="8" width="3.90625" style="325" customWidth="1"/>
    <col min="9" max="9" width="15" style="325" customWidth="1"/>
    <col min="10" max="10" width="2.08984375" style="325" customWidth="1"/>
    <col min="11" max="11" width="11.54296875" style="325" customWidth="1"/>
    <col min="12" max="13" width="8.90625" style="325"/>
    <col min="14" max="14" width="16.81640625" style="325" customWidth="1"/>
    <col min="15" max="15" width="9.36328125" style="325" bestFit="1" customWidth="1"/>
    <col min="16" max="16" width="9.7265625" style="325" bestFit="1" customWidth="1"/>
    <col min="17" max="16384" width="8.90625" style="325"/>
  </cols>
  <sheetData>
    <row r="1" spans="1:18">
      <c r="K1" s="326" t="s">
        <v>757</v>
      </c>
      <c r="N1" s="327"/>
      <c r="O1" s="327"/>
      <c r="P1" s="327"/>
      <c r="Q1" s="327"/>
      <c r="R1" s="327"/>
    </row>
    <row r="2" spans="1:18">
      <c r="B2" s="328"/>
      <c r="C2" s="328"/>
      <c r="D2" s="329"/>
      <c r="E2" s="328"/>
      <c r="F2" s="328"/>
      <c r="G2" s="328"/>
      <c r="H2" s="330"/>
      <c r="I2" s="330"/>
      <c r="K2" s="331" t="s">
        <v>184</v>
      </c>
      <c r="L2" s="330"/>
      <c r="N2" s="327"/>
      <c r="O2" s="327"/>
      <c r="P2" s="327"/>
      <c r="Q2" s="327"/>
      <c r="R2" s="327"/>
    </row>
    <row r="3" spans="1:18">
      <c r="B3" s="328"/>
      <c r="C3" s="328"/>
      <c r="D3" s="329"/>
      <c r="E3" s="328"/>
      <c r="F3" s="328"/>
      <c r="G3" s="328"/>
      <c r="H3" s="330"/>
      <c r="I3" s="330"/>
      <c r="J3" s="330"/>
      <c r="K3" s="332"/>
      <c r="L3" s="330"/>
      <c r="N3" s="327"/>
      <c r="O3" s="327"/>
      <c r="P3" s="327"/>
      <c r="Q3" s="327"/>
      <c r="R3" s="327"/>
    </row>
    <row r="4" spans="1:18">
      <c r="B4" s="328" t="s">
        <v>0</v>
      </c>
      <c r="C4" s="328"/>
      <c r="D4" s="329" t="s">
        <v>1</v>
      </c>
      <c r="E4" s="328"/>
      <c r="F4" s="328"/>
      <c r="G4" s="328"/>
      <c r="H4" s="333"/>
      <c r="I4" s="334"/>
      <c r="J4" s="333"/>
      <c r="K4" s="335" t="s">
        <v>1009</v>
      </c>
      <c r="L4" s="330"/>
      <c r="N4" s="327"/>
      <c r="O4" s="327"/>
      <c r="P4" s="327"/>
      <c r="Q4" s="327"/>
      <c r="R4" s="327"/>
    </row>
    <row r="5" spans="1:18">
      <c r="B5" s="328"/>
      <c r="C5" s="336" t="s">
        <v>2</v>
      </c>
      <c r="D5" s="336" t="s">
        <v>3</v>
      </c>
      <c r="E5" s="336"/>
      <c r="F5" s="336"/>
      <c r="G5" s="336"/>
      <c r="H5" s="330"/>
      <c r="I5" s="330"/>
      <c r="J5" s="330"/>
      <c r="K5" s="330"/>
      <c r="L5" s="330"/>
      <c r="N5" s="337"/>
      <c r="O5" s="337"/>
      <c r="P5" s="337"/>
      <c r="Q5" s="338"/>
      <c r="R5" s="338"/>
    </row>
    <row r="6" spans="1:18">
      <c r="B6" s="330"/>
      <c r="C6" s="330"/>
      <c r="D6" s="330"/>
      <c r="E6" s="330"/>
      <c r="F6" s="330"/>
      <c r="G6" s="330"/>
      <c r="H6" s="330"/>
      <c r="I6" s="330"/>
      <c r="J6" s="330"/>
      <c r="K6" s="330"/>
      <c r="L6" s="330"/>
      <c r="N6" s="339"/>
      <c r="O6" s="339"/>
      <c r="P6" s="339"/>
      <c r="Q6" s="339"/>
      <c r="R6" s="339"/>
    </row>
    <row r="7" spans="1:18">
      <c r="A7" s="332"/>
      <c r="B7" s="330"/>
      <c r="C7" s="330"/>
      <c r="D7" s="340" t="s">
        <v>795</v>
      </c>
      <c r="E7" s="333"/>
      <c r="F7" s="330"/>
      <c r="G7" s="330"/>
      <c r="H7" s="330"/>
      <c r="I7" s="330"/>
      <c r="J7" s="330"/>
      <c r="K7" s="330"/>
      <c r="L7" s="330"/>
      <c r="N7" s="339"/>
      <c r="O7" s="339"/>
      <c r="P7" s="339"/>
      <c r="Q7" s="339"/>
      <c r="R7" s="339"/>
    </row>
    <row r="8" spans="1:18">
      <c r="A8" s="332"/>
      <c r="B8" s="330"/>
      <c r="C8" s="330"/>
      <c r="D8" s="341"/>
      <c r="E8" s="330"/>
      <c r="F8" s="330"/>
      <c r="G8" s="330"/>
      <c r="H8" s="330"/>
      <c r="I8" s="330"/>
      <c r="J8" s="330"/>
      <c r="K8" s="330"/>
      <c r="L8" s="330"/>
    </row>
    <row r="9" spans="1:18">
      <c r="A9" s="332" t="s">
        <v>4</v>
      </c>
      <c r="B9" s="330"/>
      <c r="C9" s="330"/>
      <c r="D9" s="341"/>
      <c r="E9" s="330"/>
      <c r="F9" s="330"/>
      <c r="G9" s="330"/>
      <c r="H9" s="330"/>
      <c r="I9" s="332" t="s">
        <v>5</v>
      </c>
      <c r="J9" s="330"/>
      <c r="K9" s="330"/>
      <c r="L9" s="330"/>
      <c r="O9" s="474"/>
      <c r="P9" s="474"/>
      <c r="Q9" s="475"/>
      <c r="R9" s="471"/>
    </row>
    <row r="10" spans="1:18" ht="18" thickBot="1">
      <c r="A10" s="342" t="s">
        <v>6</v>
      </c>
      <c r="B10" s="330"/>
      <c r="C10" s="330"/>
      <c r="D10" s="330"/>
      <c r="E10" s="330"/>
      <c r="F10" s="330"/>
      <c r="G10" s="330"/>
      <c r="H10" s="330"/>
      <c r="I10" s="342" t="s">
        <v>7</v>
      </c>
      <c r="J10" s="330"/>
      <c r="K10" s="330"/>
      <c r="L10" s="330"/>
      <c r="O10" s="476"/>
      <c r="P10" s="476"/>
      <c r="Q10" s="475"/>
      <c r="R10" s="471"/>
    </row>
    <row r="11" spans="1:18">
      <c r="A11" s="332">
        <v>1</v>
      </c>
      <c r="B11" s="330" t="s">
        <v>249</v>
      </c>
      <c r="C11" s="330"/>
      <c r="D11" s="343"/>
      <c r="E11" s="330"/>
      <c r="F11" s="330"/>
      <c r="G11" s="330"/>
      <c r="H11" s="330"/>
      <c r="I11" s="344">
        <f>+I201</f>
        <v>295298.06523384963</v>
      </c>
      <c r="J11" s="330"/>
      <c r="K11" s="330"/>
      <c r="L11" s="330"/>
      <c r="N11" s="330"/>
      <c r="O11" s="474"/>
      <c r="P11" s="474"/>
      <c r="Q11" s="477"/>
      <c r="R11" s="471"/>
    </row>
    <row r="12" spans="1:18">
      <c r="A12" s="332"/>
      <c r="B12" s="330"/>
      <c r="C12" s="330"/>
      <c r="D12" s="330"/>
      <c r="E12" s="330"/>
      <c r="F12" s="330"/>
      <c r="G12" s="330"/>
      <c r="H12" s="330"/>
      <c r="I12" s="343"/>
      <c r="J12" s="330"/>
      <c r="K12" s="330"/>
      <c r="L12" s="330"/>
      <c r="N12" s="330"/>
      <c r="O12" s="474"/>
      <c r="P12" s="474"/>
      <c r="Q12" s="475"/>
      <c r="R12" s="471"/>
    </row>
    <row r="13" spans="1:18" ht="16.2" thickBot="1">
      <c r="A13" s="332" t="s">
        <v>2</v>
      </c>
      <c r="B13" s="328" t="s">
        <v>8</v>
      </c>
      <c r="C13" s="336" t="s">
        <v>175</v>
      </c>
      <c r="D13" s="342" t="s">
        <v>9</v>
      </c>
      <c r="E13" s="336"/>
      <c r="F13" s="345" t="s">
        <v>10</v>
      </c>
      <c r="G13" s="345"/>
      <c r="H13" s="330"/>
      <c r="I13" s="343"/>
      <c r="J13" s="330"/>
      <c r="K13" s="330"/>
      <c r="L13" s="330"/>
      <c r="N13" s="330"/>
      <c r="O13" s="474"/>
      <c r="P13" s="474"/>
      <c r="Q13" s="475"/>
      <c r="R13" s="471"/>
    </row>
    <row r="14" spans="1:18">
      <c r="A14" s="332">
        <v>2</v>
      </c>
      <c r="B14" s="328" t="s">
        <v>11</v>
      </c>
      <c r="C14" s="336" t="s">
        <v>168</v>
      </c>
      <c r="D14" s="336">
        <f>I261</f>
        <v>0</v>
      </c>
      <c r="E14" s="336"/>
      <c r="F14" s="336" t="s">
        <v>12</v>
      </c>
      <c r="G14" s="346">
        <f>I220</f>
        <v>1</v>
      </c>
      <c r="H14" s="336"/>
      <c r="I14" s="336">
        <f>+G14*D14</f>
        <v>0</v>
      </c>
      <c r="J14" s="330"/>
      <c r="K14" s="330"/>
      <c r="L14" s="330"/>
      <c r="N14" s="330"/>
      <c r="O14" s="474"/>
      <c r="P14" s="474"/>
      <c r="Q14" s="475"/>
      <c r="R14" s="471"/>
    </row>
    <row r="15" spans="1:18">
      <c r="A15" s="332">
        <v>3</v>
      </c>
      <c r="B15" s="328" t="s">
        <v>192</v>
      </c>
      <c r="C15" s="336" t="s">
        <v>169</v>
      </c>
      <c r="D15" s="336">
        <f>I268</f>
        <v>9633.4</v>
      </c>
      <c r="E15" s="336"/>
      <c r="F15" s="336" t="str">
        <f>+F14</f>
        <v>TP</v>
      </c>
      <c r="G15" s="346">
        <f>+G14</f>
        <v>1</v>
      </c>
      <c r="H15" s="336"/>
      <c r="I15" s="336">
        <f>+G15*D15</f>
        <v>9633.4</v>
      </c>
      <c r="J15" s="330"/>
      <c r="K15" s="330"/>
      <c r="N15" s="330"/>
      <c r="O15" s="474"/>
      <c r="P15" s="474"/>
      <c r="Q15" s="475"/>
      <c r="R15" s="471"/>
    </row>
    <row r="16" spans="1:18">
      <c r="A16" s="332">
        <v>4</v>
      </c>
      <c r="B16" s="328" t="s">
        <v>13</v>
      </c>
      <c r="C16" s="336"/>
      <c r="D16" s="347">
        <v>0</v>
      </c>
      <c r="E16" s="336"/>
      <c r="F16" s="336" t="s">
        <v>12</v>
      </c>
      <c r="G16" s="346">
        <f>+G14</f>
        <v>1</v>
      </c>
      <c r="H16" s="336"/>
      <c r="I16" s="336">
        <f>+G16*D16</f>
        <v>0</v>
      </c>
      <c r="J16" s="330"/>
      <c r="K16" s="330"/>
      <c r="L16" s="348"/>
      <c r="N16" s="330"/>
      <c r="O16" s="474"/>
      <c r="P16" s="474"/>
      <c r="Q16" s="475"/>
      <c r="R16" s="471"/>
    </row>
    <row r="17" spans="1:18" ht="16.2" thickBot="1">
      <c r="A17" s="332">
        <v>5</v>
      </c>
      <c r="B17" s="328" t="s">
        <v>14</v>
      </c>
      <c r="C17" s="336"/>
      <c r="D17" s="347">
        <v>0</v>
      </c>
      <c r="E17" s="336"/>
      <c r="F17" s="336" t="s">
        <v>12</v>
      </c>
      <c r="G17" s="346">
        <f>+G14</f>
        <v>1</v>
      </c>
      <c r="H17" s="336"/>
      <c r="I17" s="349">
        <f>+G17*D17</f>
        <v>0</v>
      </c>
      <c r="J17" s="330"/>
      <c r="K17" s="330"/>
      <c r="L17" s="348"/>
      <c r="N17" s="330"/>
      <c r="O17" s="474"/>
      <c r="P17" s="474"/>
      <c r="Q17" s="475"/>
      <c r="R17" s="471"/>
    </row>
    <row r="18" spans="1:18">
      <c r="A18" s="332">
        <v>6</v>
      </c>
      <c r="B18" s="328" t="s">
        <v>15</v>
      </c>
      <c r="C18" s="330"/>
      <c r="D18" s="350" t="s">
        <v>2</v>
      </c>
      <c r="E18" s="336"/>
      <c r="F18" s="336"/>
      <c r="G18" s="346"/>
      <c r="H18" s="336"/>
      <c r="I18" s="336">
        <f>SUM(I14:I17)</f>
        <v>9633.4</v>
      </c>
      <c r="J18" s="330"/>
      <c r="K18" s="330"/>
      <c r="L18" s="330"/>
      <c r="N18" s="330"/>
      <c r="O18" s="474"/>
      <c r="P18" s="474"/>
      <c r="Q18" s="477"/>
      <c r="R18" s="471"/>
    </row>
    <row r="19" spans="1:18">
      <c r="A19" s="332"/>
      <c r="B19" s="328"/>
      <c r="C19" s="330"/>
      <c r="I19" s="336"/>
      <c r="J19" s="330"/>
      <c r="K19" s="330"/>
      <c r="L19" s="330"/>
      <c r="N19" s="330"/>
      <c r="O19" s="474"/>
      <c r="P19" s="474"/>
      <c r="Q19" s="475"/>
      <c r="R19" s="471"/>
    </row>
    <row r="20" spans="1:18">
      <c r="A20" s="332" t="s">
        <v>922</v>
      </c>
      <c r="B20" s="328" t="s">
        <v>923</v>
      </c>
      <c r="I20" s="351">
        <v>0</v>
      </c>
      <c r="J20" s="330"/>
      <c r="K20" s="330"/>
      <c r="L20" s="330"/>
      <c r="N20" s="330"/>
      <c r="O20" s="474"/>
      <c r="P20" s="474"/>
      <c r="Q20" s="475"/>
      <c r="R20" s="471"/>
    </row>
    <row r="21" spans="1:18">
      <c r="A21" s="332" t="s">
        <v>924</v>
      </c>
      <c r="B21" s="328" t="s">
        <v>925</v>
      </c>
      <c r="I21" s="351">
        <v>0</v>
      </c>
      <c r="J21" s="330"/>
      <c r="K21" s="330"/>
      <c r="L21" s="330"/>
      <c r="N21" s="330"/>
      <c r="O21" s="474"/>
      <c r="P21" s="474"/>
      <c r="Q21" s="475"/>
      <c r="R21" s="471"/>
    </row>
    <row r="22" spans="1:18" ht="16.2" thickBot="1">
      <c r="A22" s="332" t="s">
        <v>926</v>
      </c>
      <c r="B22" s="328" t="s">
        <v>927</v>
      </c>
      <c r="I22" s="352">
        <f>I20+I21</f>
        <v>0</v>
      </c>
      <c r="J22" s="330"/>
      <c r="K22" s="330"/>
      <c r="L22" s="330"/>
      <c r="N22" s="330"/>
      <c r="O22" s="474"/>
      <c r="P22" s="474"/>
      <c r="Q22" s="475"/>
      <c r="R22" s="471"/>
    </row>
    <row r="23" spans="1:18">
      <c r="A23" s="332"/>
      <c r="B23" s="328"/>
      <c r="C23" s="330"/>
      <c r="I23" s="336"/>
      <c r="J23" s="330"/>
      <c r="K23" s="330"/>
      <c r="L23" s="330"/>
      <c r="N23" s="330"/>
      <c r="O23" s="474"/>
      <c r="P23" s="474"/>
      <c r="Q23" s="475"/>
      <c r="R23" s="471"/>
    </row>
    <row r="24" spans="1:18" ht="16.2" thickBot="1">
      <c r="A24" s="332">
        <v>7</v>
      </c>
      <c r="B24" s="328" t="s">
        <v>16</v>
      </c>
      <c r="C24" s="330" t="s">
        <v>928</v>
      </c>
      <c r="D24" s="350" t="s">
        <v>2</v>
      </c>
      <c r="E24" s="336"/>
      <c r="F24" s="336"/>
      <c r="G24" s="336"/>
      <c r="H24" s="336"/>
      <c r="I24" s="353">
        <f>+I11-I18+I22</f>
        <v>285664.66523384961</v>
      </c>
      <c r="J24" s="330"/>
      <c r="K24" s="330"/>
      <c r="L24" s="330"/>
      <c r="N24" s="330"/>
      <c r="O24" s="474"/>
      <c r="P24" s="474"/>
      <c r="Q24" s="477"/>
      <c r="R24" s="472"/>
    </row>
    <row r="25" spans="1:18" ht="16.2" thickTop="1">
      <c r="A25" s="332"/>
      <c r="B25" s="328"/>
      <c r="C25" s="336"/>
      <c r="I25" s="336"/>
      <c r="J25" s="330"/>
      <c r="K25" s="330"/>
      <c r="L25" s="330"/>
      <c r="N25" s="330"/>
      <c r="O25" s="473"/>
      <c r="P25" s="473"/>
      <c r="Q25" s="471"/>
      <c r="R25" s="471"/>
    </row>
    <row r="26" spans="1:18">
      <c r="A26" s="332" t="s">
        <v>2</v>
      </c>
      <c r="B26" s="328" t="s">
        <v>17</v>
      </c>
      <c r="C26" s="330"/>
      <c r="D26" s="343"/>
      <c r="E26" s="330"/>
      <c r="F26" s="330"/>
      <c r="G26" s="330"/>
      <c r="H26" s="330"/>
      <c r="I26" s="343"/>
      <c r="J26" s="330"/>
      <c r="K26" s="330"/>
      <c r="L26" s="330"/>
      <c r="N26" s="330"/>
      <c r="O26" s="473"/>
      <c r="P26" s="473"/>
      <c r="Q26" s="471"/>
      <c r="R26" s="471"/>
    </row>
    <row r="27" spans="1:18">
      <c r="A27" s="332">
        <v>8</v>
      </c>
      <c r="B27" s="328" t="s">
        <v>18</v>
      </c>
      <c r="D27" s="343"/>
      <c r="E27" s="330"/>
      <c r="F27" s="330"/>
      <c r="G27" s="330" t="s">
        <v>19</v>
      </c>
      <c r="H27" s="330"/>
      <c r="I27" s="347">
        <v>0</v>
      </c>
      <c r="J27" s="330"/>
      <c r="K27" s="1" t="s">
        <v>747</v>
      </c>
      <c r="L27" s="354"/>
      <c r="O27" s="330"/>
      <c r="P27" s="330"/>
    </row>
    <row r="28" spans="1:18">
      <c r="A28" s="332">
        <v>9</v>
      </c>
      <c r="B28" s="328" t="s">
        <v>20</v>
      </c>
      <c r="C28" s="336"/>
      <c r="D28" s="336"/>
      <c r="E28" s="336"/>
      <c r="F28" s="336"/>
      <c r="G28" s="336" t="s">
        <v>21</v>
      </c>
      <c r="H28" s="336"/>
      <c r="I28" s="347">
        <v>0</v>
      </c>
      <c r="J28" s="330"/>
      <c r="K28" s="330"/>
      <c r="L28" s="330"/>
      <c r="O28" s="330"/>
      <c r="P28" s="330"/>
    </row>
    <row r="29" spans="1:18">
      <c r="A29" s="332">
        <v>10</v>
      </c>
      <c r="B29" s="328" t="s">
        <v>22</v>
      </c>
      <c r="C29" s="330"/>
      <c r="D29" s="330"/>
      <c r="E29" s="330"/>
      <c r="F29" s="330"/>
      <c r="G29" s="330" t="s">
        <v>23</v>
      </c>
      <c r="H29" s="330"/>
      <c r="I29" s="347">
        <v>0</v>
      </c>
      <c r="J29" s="330"/>
      <c r="K29" s="330"/>
      <c r="L29" s="330"/>
      <c r="O29" s="330"/>
      <c r="P29" s="330"/>
    </row>
    <row r="30" spans="1:18">
      <c r="A30" s="332">
        <v>11</v>
      </c>
      <c r="B30" s="355" t="s">
        <v>24</v>
      </c>
      <c r="C30" s="330"/>
      <c r="D30" s="330"/>
      <c r="E30" s="330"/>
      <c r="F30" s="330"/>
      <c r="G30" s="330" t="s">
        <v>25</v>
      </c>
      <c r="H30" s="330"/>
      <c r="I30" s="347">
        <v>0</v>
      </c>
      <c r="J30" s="330"/>
      <c r="K30" s="330"/>
      <c r="L30" s="330"/>
      <c r="O30" s="330"/>
      <c r="P30" s="330"/>
    </row>
    <row r="31" spans="1:18">
      <c r="A31" s="332">
        <v>12</v>
      </c>
      <c r="B31" s="355" t="s">
        <v>26</v>
      </c>
      <c r="C31" s="330"/>
      <c r="D31" s="330"/>
      <c r="E31" s="330"/>
      <c r="F31" s="330"/>
      <c r="G31" s="330"/>
      <c r="H31" s="330"/>
      <c r="I31" s="347">
        <v>0</v>
      </c>
      <c r="J31" s="330"/>
      <c r="K31" s="330"/>
      <c r="L31" s="330"/>
      <c r="O31" s="330"/>
      <c r="P31" s="330"/>
    </row>
    <row r="32" spans="1:18">
      <c r="A32" s="332">
        <v>13</v>
      </c>
      <c r="B32" s="355" t="s">
        <v>176</v>
      </c>
      <c r="C32" s="330"/>
      <c r="D32" s="330"/>
      <c r="E32" s="330"/>
      <c r="F32" s="330"/>
      <c r="G32" s="330"/>
      <c r="H32" s="330"/>
      <c r="I32" s="356">
        <v>0</v>
      </c>
      <c r="J32" s="330"/>
      <c r="K32" s="330"/>
      <c r="L32" s="330"/>
      <c r="O32" s="330"/>
      <c r="P32" s="330"/>
    </row>
    <row r="33" spans="1:16" ht="16.2" thickBot="1">
      <c r="A33" s="332">
        <v>14</v>
      </c>
      <c r="B33" s="328" t="s">
        <v>170</v>
      </c>
      <c r="C33" s="330"/>
      <c r="D33" s="330"/>
      <c r="E33" s="330"/>
      <c r="F33" s="330"/>
      <c r="G33" s="330"/>
      <c r="H33" s="330"/>
      <c r="I33" s="357">
        <v>0</v>
      </c>
      <c r="J33" s="330"/>
      <c r="K33" s="330"/>
      <c r="L33" s="330"/>
      <c r="O33" s="330"/>
      <c r="P33" s="330"/>
    </row>
    <row r="34" spans="1:16">
      <c r="A34" s="332">
        <v>15</v>
      </c>
      <c r="B34" s="328" t="s">
        <v>209</v>
      </c>
      <c r="C34" s="330"/>
      <c r="D34" s="330"/>
      <c r="E34" s="330"/>
      <c r="F34" s="330"/>
      <c r="G34" s="330"/>
      <c r="H34" s="330"/>
      <c r="I34" s="343">
        <f>SUM(I27:I33)</f>
        <v>0</v>
      </c>
      <c r="J34" s="330"/>
      <c r="K34" s="330"/>
      <c r="L34" s="330"/>
      <c r="O34" s="330"/>
      <c r="P34" s="330"/>
    </row>
    <row r="35" spans="1:16">
      <c r="A35" s="332"/>
      <c r="B35" s="328"/>
      <c r="C35" s="330"/>
      <c r="D35" s="330"/>
      <c r="E35" s="330"/>
      <c r="F35" s="330"/>
      <c r="G35" s="330"/>
      <c r="H35" s="330"/>
      <c r="I35" s="343"/>
      <c r="J35" s="330"/>
      <c r="K35" s="330"/>
      <c r="L35" s="330"/>
      <c r="N35" s="330"/>
      <c r="O35" s="330"/>
      <c r="P35" s="330"/>
    </row>
    <row r="36" spans="1:16">
      <c r="A36" s="332">
        <v>16</v>
      </c>
      <c r="B36" s="328" t="s">
        <v>27</v>
      </c>
      <c r="C36" s="330" t="s">
        <v>208</v>
      </c>
      <c r="D36" s="358">
        <f>IF(I34&gt;0,I24/I34,0)</f>
        <v>0</v>
      </c>
      <c r="E36" s="330"/>
      <c r="F36" s="330"/>
      <c r="G36" s="330"/>
      <c r="H36" s="330"/>
      <c r="J36" s="330"/>
      <c r="K36" s="330"/>
      <c r="L36" s="330"/>
      <c r="N36" s="330"/>
      <c r="O36" s="330"/>
      <c r="P36" s="330"/>
    </row>
    <row r="37" spans="1:16">
      <c r="A37" s="332">
        <v>17</v>
      </c>
      <c r="B37" s="328" t="s">
        <v>210</v>
      </c>
      <c r="C37" s="330"/>
      <c r="D37" s="358">
        <f>+D36/12</f>
        <v>0</v>
      </c>
      <c r="E37" s="330"/>
      <c r="F37" s="330"/>
      <c r="G37" s="330"/>
      <c r="H37" s="330"/>
      <c r="J37" s="330"/>
      <c r="K37" s="330"/>
      <c r="L37" s="330"/>
      <c r="N37" s="330"/>
      <c r="O37" s="330"/>
      <c r="P37" s="330"/>
    </row>
    <row r="38" spans="1:16">
      <c r="A38" s="332"/>
      <c r="B38" s="328"/>
      <c r="C38" s="330"/>
      <c r="D38" s="358"/>
      <c r="E38" s="330"/>
      <c r="F38" s="330"/>
      <c r="G38" s="330"/>
      <c r="H38" s="330"/>
      <c r="J38" s="330"/>
      <c r="K38" s="330"/>
      <c r="L38" s="330"/>
      <c r="N38" s="330"/>
      <c r="O38" s="330"/>
      <c r="P38" s="330"/>
    </row>
    <row r="39" spans="1:16">
      <c r="A39" s="332"/>
      <c r="B39" s="328"/>
      <c r="C39" s="330"/>
      <c r="D39" s="359" t="s">
        <v>28</v>
      </c>
      <c r="E39" s="330"/>
      <c r="F39" s="330"/>
      <c r="G39" s="330"/>
      <c r="H39" s="330"/>
      <c r="I39" s="360" t="s">
        <v>29</v>
      </c>
      <c r="J39" s="330"/>
      <c r="K39" s="330"/>
      <c r="L39" s="330"/>
      <c r="N39" s="330"/>
      <c r="O39" s="330"/>
      <c r="P39" s="330"/>
    </row>
    <row r="40" spans="1:16">
      <c r="A40" s="332">
        <v>18</v>
      </c>
      <c r="B40" s="328" t="s">
        <v>30</v>
      </c>
      <c r="C40" s="330" t="s">
        <v>211</v>
      </c>
      <c r="D40" s="358">
        <f>+D36/52</f>
        <v>0</v>
      </c>
      <c r="E40" s="330"/>
      <c r="F40" s="330"/>
      <c r="G40" s="330"/>
      <c r="H40" s="330"/>
      <c r="I40" s="361">
        <f>+D36/52</f>
        <v>0</v>
      </c>
      <c r="J40" s="330"/>
      <c r="K40" s="330"/>
      <c r="L40" s="330"/>
      <c r="N40" s="330"/>
      <c r="O40" s="330"/>
      <c r="P40" s="330"/>
    </row>
    <row r="41" spans="1:16">
      <c r="A41" s="332">
        <v>19</v>
      </c>
      <c r="B41" s="328" t="s">
        <v>31</v>
      </c>
      <c r="C41" s="330" t="s">
        <v>250</v>
      </c>
      <c r="D41" s="358">
        <f>+D36/260</f>
        <v>0</v>
      </c>
      <c r="E41" s="330" t="s">
        <v>32</v>
      </c>
      <c r="G41" s="330"/>
      <c r="H41" s="330"/>
      <c r="I41" s="361">
        <f>+D36/365</f>
        <v>0</v>
      </c>
      <c r="J41" s="330"/>
      <c r="K41" s="330"/>
      <c r="L41" s="330"/>
      <c r="N41" s="330"/>
      <c r="O41" s="330"/>
      <c r="P41" s="330"/>
    </row>
    <row r="42" spans="1:16">
      <c r="A42" s="332">
        <v>20</v>
      </c>
      <c r="B42" s="328" t="s">
        <v>33</v>
      </c>
      <c r="C42" s="330" t="s">
        <v>251</v>
      </c>
      <c r="D42" s="358">
        <f>+D36/4160*1000</f>
        <v>0</v>
      </c>
      <c r="E42" s="330" t="s">
        <v>34</v>
      </c>
      <c r="G42" s="330"/>
      <c r="H42" s="330"/>
      <c r="I42" s="361">
        <f>+D36/8760*1000</f>
        <v>0</v>
      </c>
      <c r="J42" s="330"/>
      <c r="K42" s="330" t="s">
        <v>2</v>
      </c>
      <c r="L42" s="330"/>
      <c r="N42" s="330"/>
      <c r="O42" s="330"/>
      <c r="P42" s="330"/>
    </row>
    <row r="43" spans="1:16">
      <c r="A43" s="332"/>
      <c r="B43" s="328"/>
      <c r="C43" s="330" t="s">
        <v>35</v>
      </c>
      <c r="D43" s="330"/>
      <c r="E43" s="330" t="s">
        <v>36</v>
      </c>
      <c r="G43" s="330"/>
      <c r="H43" s="330"/>
      <c r="J43" s="330"/>
      <c r="K43" s="330" t="s">
        <v>2</v>
      </c>
      <c r="L43" s="330"/>
      <c r="N43" s="330"/>
      <c r="O43" s="330"/>
      <c r="P43" s="330"/>
    </row>
    <row r="44" spans="1:16">
      <c r="A44" s="332"/>
      <c r="B44" s="328"/>
      <c r="C44" s="330"/>
      <c r="D44" s="330"/>
      <c r="E44" s="330"/>
      <c r="G44" s="330"/>
      <c r="H44" s="330"/>
      <c r="J44" s="330"/>
      <c r="K44" s="330" t="s">
        <v>2</v>
      </c>
      <c r="L44" s="330"/>
      <c r="N44" s="330"/>
      <c r="O44" s="330"/>
      <c r="P44" s="330"/>
    </row>
    <row r="45" spans="1:16">
      <c r="A45" s="332">
        <v>21</v>
      </c>
      <c r="B45" s="328" t="s">
        <v>212</v>
      </c>
      <c r="C45" s="330" t="s">
        <v>203</v>
      </c>
      <c r="D45" s="362">
        <v>0</v>
      </c>
      <c r="E45" s="363" t="s">
        <v>37</v>
      </c>
      <c r="F45" s="363"/>
      <c r="G45" s="363"/>
      <c r="H45" s="363"/>
      <c r="I45" s="363">
        <f>D45</f>
        <v>0</v>
      </c>
      <c r="J45" s="363" t="s">
        <v>37</v>
      </c>
      <c r="K45" s="330"/>
      <c r="L45" s="330"/>
      <c r="N45" s="330"/>
      <c r="O45" s="330"/>
      <c r="P45" s="330"/>
    </row>
    <row r="46" spans="1:16">
      <c r="A46" s="332">
        <v>22</v>
      </c>
      <c r="B46" s="328"/>
      <c r="C46" s="330"/>
      <c r="D46" s="362">
        <v>0</v>
      </c>
      <c r="E46" s="363" t="s">
        <v>38</v>
      </c>
      <c r="F46" s="363"/>
      <c r="G46" s="363"/>
      <c r="H46" s="363"/>
      <c r="I46" s="363">
        <f>D46</f>
        <v>0</v>
      </c>
      <c r="J46" s="363" t="s">
        <v>38</v>
      </c>
      <c r="K46" s="330"/>
      <c r="L46" s="330"/>
      <c r="N46" s="330"/>
      <c r="O46" s="330"/>
      <c r="P46" s="330"/>
    </row>
    <row r="47" spans="1:16">
      <c r="J47" s="330"/>
      <c r="K47" s="330"/>
      <c r="L47" s="330"/>
      <c r="N47" s="330"/>
      <c r="O47" s="330"/>
      <c r="P47" s="330"/>
    </row>
    <row r="48" spans="1:16">
      <c r="J48" s="330"/>
      <c r="K48" s="330"/>
      <c r="L48" s="330"/>
      <c r="N48" s="330"/>
      <c r="O48" s="330"/>
      <c r="P48" s="330"/>
    </row>
    <row r="49" spans="10:16">
      <c r="J49" s="330"/>
      <c r="K49" s="330"/>
      <c r="L49" s="330"/>
      <c r="N49" s="330"/>
      <c r="O49" s="330"/>
      <c r="P49" s="330"/>
    </row>
    <row r="50" spans="10:16">
      <c r="J50" s="330"/>
      <c r="K50" s="330"/>
      <c r="L50" s="330"/>
      <c r="N50" s="330"/>
      <c r="O50" s="330"/>
      <c r="P50" s="330"/>
    </row>
    <row r="51" spans="10:16">
      <c r="J51" s="330"/>
      <c r="K51" s="330"/>
      <c r="L51" s="330"/>
      <c r="N51" s="330"/>
      <c r="O51" s="330"/>
      <c r="P51" s="330"/>
    </row>
    <row r="52" spans="10:16">
      <c r="J52" s="330"/>
      <c r="K52" s="330"/>
      <c r="L52" s="330"/>
      <c r="N52" s="330"/>
      <c r="O52" s="330"/>
      <c r="P52" s="330"/>
    </row>
    <row r="53" spans="10:16">
      <c r="J53" s="330"/>
      <c r="K53" s="330"/>
      <c r="L53" s="330"/>
      <c r="N53" s="330"/>
      <c r="O53" s="330"/>
      <c r="P53" s="330"/>
    </row>
    <row r="54" spans="10:16">
      <c r="J54" s="330"/>
      <c r="K54" s="330"/>
      <c r="L54" s="330"/>
      <c r="N54" s="330"/>
      <c r="O54" s="330"/>
      <c r="P54" s="330"/>
    </row>
    <row r="55" spans="10:16">
      <c r="J55" s="330"/>
      <c r="K55" s="330"/>
      <c r="L55" s="330"/>
      <c r="N55" s="330"/>
      <c r="O55" s="330"/>
      <c r="P55" s="330"/>
    </row>
    <row r="56" spans="10:16">
      <c r="J56" s="330"/>
      <c r="K56" s="330"/>
      <c r="L56" s="330"/>
      <c r="N56" s="330"/>
      <c r="O56" s="330"/>
      <c r="P56" s="330"/>
    </row>
    <row r="57" spans="10:16">
      <c r="J57" s="330"/>
      <c r="K57" s="330"/>
      <c r="L57" s="330"/>
      <c r="N57" s="330"/>
      <c r="O57" s="330"/>
      <c r="P57" s="330"/>
    </row>
    <row r="58" spans="10:16">
      <c r="J58" s="330"/>
      <c r="K58" s="330"/>
      <c r="L58" s="330"/>
      <c r="N58" s="330"/>
      <c r="O58" s="330"/>
      <c r="P58" s="330"/>
    </row>
    <row r="59" spans="10:16">
      <c r="J59" s="330"/>
      <c r="K59" s="330"/>
      <c r="L59" s="330"/>
      <c r="N59" s="330"/>
      <c r="O59" s="330"/>
      <c r="P59" s="330"/>
    </row>
    <row r="60" spans="10:16">
      <c r="J60" s="330"/>
      <c r="K60" s="330"/>
      <c r="L60" s="330"/>
      <c r="N60" s="330"/>
      <c r="O60" s="330"/>
      <c r="P60" s="330"/>
    </row>
    <row r="61" spans="10:16">
      <c r="J61" s="330"/>
      <c r="K61" s="330"/>
      <c r="L61" s="330"/>
      <c r="N61" s="330"/>
      <c r="O61" s="330"/>
      <c r="P61" s="330"/>
    </row>
    <row r="62" spans="10:16">
      <c r="J62" s="330"/>
      <c r="K62" s="330"/>
      <c r="L62" s="330"/>
      <c r="N62" s="330"/>
      <c r="O62" s="330"/>
      <c r="P62" s="330"/>
    </row>
    <row r="63" spans="10:16">
      <c r="J63" s="330"/>
      <c r="K63" s="330"/>
      <c r="L63" s="330"/>
      <c r="N63" s="330"/>
      <c r="O63" s="330"/>
      <c r="P63" s="330"/>
    </row>
    <row r="64" spans="10:16">
      <c r="J64" s="330"/>
      <c r="K64" s="330"/>
      <c r="L64" s="330"/>
      <c r="N64" s="330"/>
      <c r="O64" s="330"/>
      <c r="P64" s="330"/>
    </row>
    <row r="65" spans="1:16">
      <c r="J65" s="330"/>
      <c r="K65" s="330"/>
      <c r="L65" s="330"/>
      <c r="N65" s="330"/>
      <c r="O65" s="330"/>
      <c r="P65" s="330"/>
    </row>
    <row r="66" spans="1:16">
      <c r="J66" s="330"/>
      <c r="K66" s="330"/>
      <c r="L66" s="330"/>
      <c r="N66" s="330"/>
      <c r="O66" s="330"/>
      <c r="P66" s="330"/>
    </row>
    <row r="67" spans="1:16">
      <c r="J67" s="330"/>
      <c r="K67" s="330"/>
      <c r="L67" s="330"/>
      <c r="N67" s="330"/>
      <c r="O67" s="330"/>
      <c r="P67" s="330"/>
    </row>
    <row r="68" spans="1:16">
      <c r="J68" s="330"/>
      <c r="K68" s="330"/>
      <c r="L68" s="330"/>
      <c r="N68" s="330"/>
      <c r="O68" s="330"/>
      <c r="P68" s="330"/>
    </row>
    <row r="69" spans="1:16">
      <c r="J69" s="330"/>
      <c r="K69" s="330"/>
      <c r="L69" s="330"/>
      <c r="N69" s="330"/>
      <c r="O69" s="330"/>
      <c r="P69" s="330"/>
    </row>
    <row r="70" spans="1:16">
      <c r="J70" s="330"/>
      <c r="K70" s="330"/>
      <c r="L70" s="330"/>
      <c r="N70" s="330"/>
      <c r="O70" s="330"/>
      <c r="P70" s="330"/>
    </row>
    <row r="71" spans="1:16">
      <c r="J71" s="330"/>
      <c r="K71" s="330"/>
      <c r="L71" s="330"/>
      <c r="N71" s="330"/>
      <c r="O71" s="330"/>
      <c r="P71" s="330"/>
    </row>
    <row r="72" spans="1:16">
      <c r="J72" s="330"/>
      <c r="K72" s="326" t="s">
        <v>757</v>
      </c>
      <c r="L72" s="330"/>
      <c r="N72" s="330"/>
      <c r="O72" s="330"/>
      <c r="P72" s="330"/>
    </row>
    <row r="73" spans="1:16">
      <c r="B73" s="328"/>
      <c r="C73" s="328"/>
      <c r="D73" s="329"/>
      <c r="E73" s="328"/>
      <c r="F73" s="328"/>
      <c r="G73" s="328"/>
      <c r="H73" s="330"/>
      <c r="I73" s="330"/>
      <c r="K73" s="331" t="s">
        <v>185</v>
      </c>
      <c r="L73" s="331"/>
      <c r="N73" s="330"/>
      <c r="O73" s="330"/>
      <c r="P73" s="330"/>
    </row>
    <row r="74" spans="1:16">
      <c r="B74" s="330"/>
      <c r="C74" s="330"/>
      <c r="D74" s="330"/>
      <c r="E74" s="330"/>
      <c r="F74" s="330"/>
      <c r="G74" s="330"/>
      <c r="H74" s="330"/>
      <c r="I74" s="330"/>
      <c r="J74" s="330"/>
      <c r="K74" s="330"/>
      <c r="L74" s="330"/>
      <c r="N74" s="330"/>
      <c r="O74" s="330"/>
      <c r="P74" s="330"/>
    </row>
    <row r="75" spans="1:16">
      <c r="B75" s="328" t="str">
        <f>B4</f>
        <v xml:space="preserve">Formula Rate - Non-Levelized </v>
      </c>
      <c r="C75" s="328"/>
      <c r="D75" s="329" t="str">
        <f>D4</f>
        <v xml:space="preserve">   Rate Formula Template</v>
      </c>
      <c r="E75" s="328"/>
      <c r="F75" s="328"/>
      <c r="G75" s="328"/>
      <c r="H75" s="328"/>
      <c r="J75" s="328"/>
      <c r="K75" s="331" t="str">
        <f>K4</f>
        <v>For the 12 months ended 12/31/15</v>
      </c>
      <c r="L75" s="330"/>
      <c r="N75" s="328"/>
      <c r="O75" s="328"/>
      <c r="P75" s="328"/>
    </row>
    <row r="76" spans="1:16">
      <c r="B76" s="328"/>
      <c r="C76" s="336" t="s">
        <v>2</v>
      </c>
      <c r="D76" s="336" t="str">
        <f>D5</f>
        <v>Utilizing EIA Form 412 Data</v>
      </c>
      <c r="E76" s="336"/>
      <c r="F76" s="336"/>
      <c r="G76" s="336"/>
      <c r="H76" s="336"/>
      <c r="I76" s="336"/>
      <c r="J76" s="336"/>
      <c r="K76" s="336"/>
      <c r="L76" s="330"/>
      <c r="N76" s="330"/>
      <c r="O76" s="336"/>
      <c r="P76" s="328"/>
    </row>
    <row r="77" spans="1:16">
      <c r="B77" s="328"/>
      <c r="C77" s="336" t="s">
        <v>2</v>
      </c>
      <c r="D77" s="336" t="s">
        <v>2</v>
      </c>
      <c r="E77" s="336"/>
      <c r="F77" s="336"/>
      <c r="G77" s="336" t="s">
        <v>2</v>
      </c>
      <c r="H77" s="336"/>
      <c r="I77" s="336"/>
      <c r="J77" s="336"/>
      <c r="K77" s="336"/>
      <c r="L77" s="328"/>
      <c r="N77" s="336"/>
      <c r="O77" s="336"/>
      <c r="P77" s="328"/>
    </row>
    <row r="78" spans="1:16">
      <c r="B78" s="328"/>
      <c r="C78" s="330"/>
      <c r="D78" s="336" t="str">
        <f>D7</f>
        <v>Detroit Lakes (Minnesota) Public Utilities</v>
      </c>
      <c r="E78" s="336"/>
      <c r="F78" s="336"/>
      <c r="G78" s="336"/>
      <c r="H78" s="336"/>
      <c r="I78" s="336"/>
      <c r="J78" s="336"/>
      <c r="K78" s="336"/>
      <c r="L78" s="328"/>
      <c r="N78" s="336"/>
      <c r="O78" s="336"/>
      <c r="P78" s="328"/>
    </row>
    <row r="79" spans="1:16">
      <c r="B79" s="332" t="s">
        <v>39</v>
      </c>
      <c r="C79" s="332" t="s">
        <v>40</v>
      </c>
      <c r="D79" s="332" t="s">
        <v>41</v>
      </c>
      <c r="E79" s="336" t="s">
        <v>2</v>
      </c>
      <c r="F79" s="336"/>
      <c r="G79" s="364" t="s">
        <v>42</v>
      </c>
      <c r="H79" s="336"/>
      <c r="I79" s="365" t="s">
        <v>43</v>
      </c>
      <c r="J79" s="336"/>
      <c r="K79" s="332"/>
      <c r="L79" s="328"/>
      <c r="N79" s="332"/>
      <c r="O79" s="474"/>
      <c r="P79" s="474"/>
    </row>
    <row r="80" spans="1:16" ht="17.399999999999999">
      <c r="A80" s="332" t="s">
        <v>4</v>
      </c>
      <c r="B80" s="328"/>
      <c r="C80" s="366" t="s">
        <v>44</v>
      </c>
      <c r="D80" s="336"/>
      <c r="E80" s="336"/>
      <c r="F80" s="336"/>
      <c r="G80" s="332"/>
      <c r="H80" s="336"/>
      <c r="I80" s="367" t="s">
        <v>45</v>
      </c>
      <c r="J80" s="336"/>
      <c r="K80" s="332"/>
      <c r="L80" s="328"/>
      <c r="N80" s="332"/>
      <c r="O80" s="476"/>
      <c r="P80" s="476"/>
    </row>
    <row r="81" spans="1:17" ht="16.2" thickBot="1">
      <c r="A81" s="342" t="s">
        <v>6</v>
      </c>
      <c r="B81" s="368" t="s">
        <v>50</v>
      </c>
      <c r="C81" s="369" t="s">
        <v>46</v>
      </c>
      <c r="D81" s="367" t="s">
        <v>47</v>
      </c>
      <c r="E81" s="370"/>
      <c r="F81" s="367" t="s">
        <v>48</v>
      </c>
      <c r="H81" s="370"/>
      <c r="I81" s="332" t="s">
        <v>49</v>
      </c>
      <c r="J81" s="336"/>
      <c r="K81" s="332"/>
      <c r="L81" s="328"/>
      <c r="N81" s="332"/>
      <c r="O81" s="474"/>
      <c r="P81" s="474"/>
    </row>
    <row r="82" spans="1:17">
      <c r="A82" s="332"/>
      <c r="B82" s="328" t="s">
        <v>733</v>
      </c>
      <c r="C82" s="336"/>
      <c r="D82" s="336"/>
      <c r="E82" s="336"/>
      <c r="F82" s="336"/>
      <c r="G82" s="336"/>
      <c r="H82" s="336"/>
      <c r="I82" s="336"/>
      <c r="J82" s="336"/>
      <c r="K82" s="336"/>
      <c r="L82" s="328"/>
      <c r="N82" s="336"/>
      <c r="O82" s="336"/>
      <c r="P82" s="328"/>
    </row>
    <row r="83" spans="1:17">
      <c r="A83" s="332">
        <v>1</v>
      </c>
      <c r="B83" s="328" t="s">
        <v>51</v>
      </c>
      <c r="C83" s="336" t="s">
        <v>252</v>
      </c>
      <c r="D83" s="371">
        <f>+'Schedule 4'!G15</f>
        <v>2005646</v>
      </c>
      <c r="E83" s="336"/>
      <c r="F83" s="336" t="s">
        <v>52</v>
      </c>
      <c r="G83" s="372" t="s">
        <v>2</v>
      </c>
      <c r="H83" s="336"/>
      <c r="I83" s="336" t="s">
        <v>2</v>
      </c>
      <c r="J83" s="336"/>
      <c r="K83" s="336"/>
      <c r="L83" s="328"/>
      <c r="O83" s="336"/>
      <c r="P83" s="328"/>
    </row>
    <row r="84" spans="1:17">
      <c r="A84" s="332">
        <v>2</v>
      </c>
      <c r="B84" s="328" t="s">
        <v>53</v>
      </c>
      <c r="C84" s="336" t="s">
        <v>253</v>
      </c>
      <c r="D84" s="371">
        <f>+'Schedule 4'!G17</f>
        <v>2058528</v>
      </c>
      <c r="E84" s="336"/>
      <c r="F84" s="336" t="s">
        <v>12</v>
      </c>
      <c r="G84" s="372">
        <f>I220</f>
        <v>1</v>
      </c>
      <c r="H84" s="336"/>
      <c r="I84" s="336">
        <f>+G84*D84</f>
        <v>2058528</v>
      </c>
      <c r="J84" s="336"/>
      <c r="K84" s="336"/>
      <c r="L84" s="328"/>
      <c r="O84" s="474"/>
      <c r="P84" s="474"/>
      <c r="Q84" s="477"/>
    </row>
    <row r="85" spans="1:17">
      <c r="A85" s="332">
        <v>3</v>
      </c>
      <c r="B85" s="328" t="s">
        <v>54</v>
      </c>
      <c r="C85" s="336" t="s">
        <v>254</v>
      </c>
      <c r="D85" s="371">
        <f>+'Schedule 4'!G18</f>
        <v>22030978</v>
      </c>
      <c r="E85" s="336"/>
      <c r="F85" s="336" t="s">
        <v>52</v>
      </c>
      <c r="G85" s="372" t="s">
        <v>2</v>
      </c>
      <c r="H85" s="336"/>
      <c r="I85" s="336" t="s">
        <v>2</v>
      </c>
      <c r="J85" s="336"/>
      <c r="K85" s="336"/>
      <c r="L85" s="328"/>
      <c r="O85" s="336"/>
      <c r="P85" s="328"/>
    </row>
    <row r="86" spans="1:17">
      <c r="A86" s="332">
        <v>4</v>
      </c>
      <c r="B86" s="328" t="s">
        <v>55</v>
      </c>
      <c r="C86" s="336" t="s">
        <v>734</v>
      </c>
      <c r="D86" s="371">
        <f>+'Schedule 4'!G19</f>
        <v>3814991</v>
      </c>
      <c r="E86" s="336"/>
      <c r="F86" s="336" t="s">
        <v>56</v>
      </c>
      <c r="G86" s="372">
        <f>I236</f>
        <v>1.0111328240658494E-2</v>
      </c>
      <c r="H86" s="336"/>
      <c r="I86" s="336">
        <f>+G86*D86</f>
        <v>38574.626236157987</v>
      </c>
      <c r="J86" s="336"/>
      <c r="K86" s="336"/>
      <c r="L86" s="328"/>
      <c r="O86" s="474"/>
      <c r="P86" s="474"/>
      <c r="Q86" s="477"/>
    </row>
    <row r="87" spans="1:17" ht="16.2" thickBot="1">
      <c r="A87" s="332">
        <v>5</v>
      </c>
      <c r="B87" s="328" t="s">
        <v>57</v>
      </c>
      <c r="C87" s="336"/>
      <c r="D87" s="373">
        <v>0</v>
      </c>
      <c r="E87" s="336"/>
      <c r="F87" s="336" t="s">
        <v>58</v>
      </c>
      <c r="G87" s="372">
        <f>K240</f>
        <v>6.0759679352661708E-3</v>
      </c>
      <c r="H87" s="336"/>
      <c r="I87" s="349">
        <f>+G87*D87</f>
        <v>0</v>
      </c>
      <c r="J87" s="336"/>
      <c r="K87" s="336"/>
      <c r="L87" s="328"/>
      <c r="O87" s="332"/>
      <c r="P87" s="328"/>
    </row>
    <row r="88" spans="1:17">
      <c r="A88" s="332">
        <v>6</v>
      </c>
      <c r="B88" s="328" t="s">
        <v>213</v>
      </c>
      <c r="C88" s="336"/>
      <c r="D88" s="336">
        <f>SUM(D83:D87)</f>
        <v>29910143</v>
      </c>
      <c r="E88" s="336"/>
      <c r="F88" s="336" t="s">
        <v>59</v>
      </c>
      <c r="G88" s="374">
        <f>IF(I88&gt;0,I88/D88,0)</f>
        <v>7.0113426948047619E-2</v>
      </c>
      <c r="H88" s="336"/>
      <c r="I88" s="336">
        <f>SUM(I83:I87)</f>
        <v>2097102.626236158</v>
      </c>
      <c r="J88" s="336"/>
      <c r="K88" s="374"/>
      <c r="L88" s="328"/>
      <c r="N88" s="336"/>
      <c r="O88" s="474"/>
      <c r="P88" s="474"/>
      <c r="Q88" s="477"/>
    </row>
    <row r="89" spans="1:17">
      <c r="B89" s="328"/>
      <c r="C89" s="336"/>
      <c r="D89" s="336"/>
      <c r="E89" s="336"/>
      <c r="F89" s="336"/>
      <c r="G89" s="374"/>
      <c r="H89" s="336"/>
      <c r="I89" s="336"/>
      <c r="J89" s="336"/>
      <c r="K89" s="374"/>
      <c r="L89" s="328"/>
      <c r="N89" s="336"/>
      <c r="O89" s="336"/>
      <c r="P89" s="328"/>
    </row>
    <row r="90" spans="1:17">
      <c r="B90" s="328" t="s">
        <v>735</v>
      </c>
      <c r="C90" s="336"/>
      <c r="D90" s="336"/>
      <c r="E90" s="336"/>
      <c r="F90" s="336"/>
      <c r="G90" s="336"/>
      <c r="H90" s="336"/>
      <c r="I90" s="336"/>
      <c r="J90" s="336"/>
      <c r="K90" s="336"/>
      <c r="L90" s="328"/>
      <c r="N90" s="336"/>
      <c r="O90" s="336"/>
      <c r="P90" s="328"/>
    </row>
    <row r="91" spans="1:17">
      <c r="A91" s="332">
        <v>7</v>
      </c>
      <c r="B91" s="328" t="str">
        <f>+B83</f>
        <v xml:space="preserve">  Production</v>
      </c>
      <c r="D91" s="375">
        <f>+'Schedule 4'!I15</f>
        <v>1653351</v>
      </c>
      <c r="E91" s="336"/>
      <c r="F91" s="336" t="str">
        <f t="shared" ref="F91:G95" si="0">+F83</f>
        <v>NA</v>
      </c>
      <c r="G91" s="372" t="str">
        <f t="shared" si="0"/>
        <v xml:space="preserve"> </v>
      </c>
      <c r="H91" s="336"/>
      <c r="I91" s="336" t="s">
        <v>2</v>
      </c>
      <c r="J91" s="336"/>
      <c r="K91" s="336"/>
      <c r="L91" s="328"/>
      <c r="N91" s="336"/>
      <c r="O91" s="336"/>
      <c r="P91" s="328"/>
    </row>
    <row r="92" spans="1:17">
      <c r="A92" s="332">
        <v>8</v>
      </c>
      <c r="B92" s="328" t="str">
        <f>+B84</f>
        <v xml:space="preserve">  Transmission</v>
      </c>
      <c r="D92" s="375">
        <f>+'Schedule 4'!I17</f>
        <v>605521</v>
      </c>
      <c r="E92" s="336"/>
      <c r="F92" s="336" t="str">
        <f t="shared" si="0"/>
        <v>TP</v>
      </c>
      <c r="G92" s="372">
        <f t="shared" si="0"/>
        <v>1</v>
      </c>
      <c r="H92" s="336"/>
      <c r="I92" s="336">
        <f>+G92*D92</f>
        <v>605521</v>
      </c>
      <c r="J92" s="336"/>
      <c r="K92" s="336"/>
      <c r="L92" s="328"/>
      <c r="N92" s="336"/>
      <c r="O92" s="474"/>
      <c r="P92" s="474"/>
      <c r="Q92" s="477"/>
    </row>
    <row r="93" spans="1:17">
      <c r="A93" s="332">
        <v>9</v>
      </c>
      <c r="B93" s="328" t="str">
        <f>+B85</f>
        <v xml:space="preserve">  Distribution</v>
      </c>
      <c r="D93" s="375">
        <f>+'Schedule 4'!I18</f>
        <v>10084429</v>
      </c>
      <c r="E93" s="336"/>
      <c r="F93" s="336" t="str">
        <f t="shared" si="0"/>
        <v>NA</v>
      </c>
      <c r="G93" s="372" t="str">
        <f t="shared" si="0"/>
        <v xml:space="preserve"> </v>
      </c>
      <c r="H93" s="336"/>
      <c r="I93" s="336" t="s">
        <v>2</v>
      </c>
      <c r="J93" s="336"/>
      <c r="K93" s="336"/>
      <c r="L93" s="328"/>
      <c r="N93" s="336"/>
      <c r="O93" s="336"/>
      <c r="P93" s="328"/>
    </row>
    <row r="94" spans="1:17">
      <c r="A94" s="332">
        <v>10</v>
      </c>
      <c r="B94" s="328" t="str">
        <f>+B86</f>
        <v xml:space="preserve">  General &amp; Intangible</v>
      </c>
      <c r="D94" s="375">
        <f>+'Schedule 4'!I19</f>
        <v>2281271</v>
      </c>
      <c r="E94" s="336"/>
      <c r="F94" s="336" t="str">
        <f t="shared" si="0"/>
        <v>W/S</v>
      </c>
      <c r="G94" s="372">
        <f t="shared" si="0"/>
        <v>1.0111328240658494E-2</v>
      </c>
      <c r="H94" s="336"/>
      <c r="I94" s="336">
        <f>+G94*D94</f>
        <v>23066.679886895243</v>
      </c>
      <c r="J94" s="336"/>
      <c r="K94" s="336"/>
      <c r="L94" s="328"/>
      <c r="N94" s="336"/>
      <c r="O94" s="474"/>
      <c r="P94" s="474"/>
      <c r="Q94" s="477"/>
    </row>
    <row r="95" spans="1:17" ht="16.2" thickBot="1">
      <c r="A95" s="332">
        <v>11</v>
      </c>
      <c r="B95" s="328" t="str">
        <f>+B87</f>
        <v xml:space="preserve">  Common</v>
      </c>
      <c r="C95" s="336"/>
      <c r="D95" s="373">
        <v>0</v>
      </c>
      <c r="E95" s="336"/>
      <c r="F95" s="336" t="str">
        <f t="shared" si="0"/>
        <v>CE</v>
      </c>
      <c r="G95" s="372">
        <f t="shared" si="0"/>
        <v>6.0759679352661708E-3</v>
      </c>
      <c r="H95" s="336"/>
      <c r="I95" s="349">
        <f>+G95*D95</f>
        <v>0</v>
      </c>
      <c r="J95" s="336"/>
      <c r="K95" s="336"/>
      <c r="L95" s="328"/>
      <c r="N95" s="336"/>
      <c r="O95" s="332"/>
      <c r="P95" s="328"/>
    </row>
    <row r="96" spans="1:17">
      <c r="A96" s="332">
        <v>12</v>
      </c>
      <c r="B96" s="328" t="s">
        <v>214</v>
      </c>
      <c r="C96" s="336"/>
      <c r="D96" s="336">
        <f>SUM(D91:D95)</f>
        <v>14624572</v>
      </c>
      <c r="E96" s="336"/>
      <c r="F96" s="336"/>
      <c r="G96" s="336"/>
      <c r="H96" s="336"/>
      <c r="I96" s="336">
        <f>SUM(I91:I95)</f>
        <v>628587.67988689523</v>
      </c>
      <c r="J96" s="336"/>
      <c r="K96" s="336"/>
      <c r="L96" s="328"/>
      <c r="N96" s="376"/>
      <c r="O96" s="474"/>
      <c r="P96" s="474"/>
      <c r="Q96" s="477"/>
    </row>
    <row r="97" spans="1:17">
      <c r="A97" s="332"/>
      <c r="C97" s="336" t="s">
        <v>2</v>
      </c>
      <c r="E97" s="336"/>
      <c r="F97" s="336"/>
      <c r="G97" s="374"/>
      <c r="H97" s="336"/>
      <c r="J97" s="336"/>
      <c r="K97" s="374"/>
      <c r="L97" s="328"/>
      <c r="N97" s="336"/>
      <c r="O97" s="336"/>
      <c r="P97" s="328"/>
    </row>
    <row r="98" spans="1:17">
      <c r="A98" s="332"/>
      <c r="B98" s="328" t="s">
        <v>60</v>
      </c>
      <c r="C98" s="336"/>
      <c r="D98" s="336"/>
      <c r="E98" s="336"/>
      <c r="F98" s="336"/>
      <c r="G98" s="336"/>
      <c r="H98" s="336"/>
      <c r="I98" s="336"/>
      <c r="J98" s="336"/>
      <c r="K98" s="336"/>
      <c r="L98" s="328"/>
      <c r="N98" s="336"/>
      <c r="O98" s="336"/>
      <c r="P98" s="328"/>
    </row>
    <row r="99" spans="1:17">
      <c r="A99" s="332">
        <v>13</v>
      </c>
      <c r="B99" s="328" t="str">
        <f>+B91</f>
        <v xml:space="preserve">  Production</v>
      </c>
      <c r="C99" s="336" t="s">
        <v>215</v>
      </c>
      <c r="D99" s="336">
        <f>D83-D91</f>
        <v>352295</v>
      </c>
      <c r="E99" s="336"/>
      <c r="F99" s="336"/>
      <c r="G99" s="374"/>
      <c r="H99" s="336"/>
      <c r="I99" s="336" t="s">
        <v>2</v>
      </c>
      <c r="J99" s="336"/>
      <c r="K99" s="374"/>
      <c r="L99" s="328"/>
      <c r="N99" s="336"/>
      <c r="O99" s="336"/>
      <c r="P99" s="328"/>
    </row>
    <row r="100" spans="1:17">
      <c r="A100" s="332">
        <v>14</v>
      </c>
      <c r="B100" s="328" t="str">
        <f>+B92</f>
        <v xml:space="preserve">  Transmission</v>
      </c>
      <c r="C100" s="336" t="s">
        <v>216</v>
      </c>
      <c r="D100" s="336">
        <f>D84-D92</f>
        <v>1453007</v>
      </c>
      <c r="E100" s="336"/>
      <c r="F100" s="336"/>
      <c r="G100" s="372"/>
      <c r="H100" s="336"/>
      <c r="I100" s="336">
        <f>I84-I92</f>
        <v>1453007</v>
      </c>
      <c r="J100" s="336"/>
      <c r="K100" s="374"/>
      <c r="L100" s="328"/>
      <c r="N100" s="336"/>
      <c r="O100" s="474"/>
      <c r="P100" s="474"/>
      <c r="Q100" s="477"/>
    </row>
    <row r="101" spans="1:17">
      <c r="A101" s="332">
        <v>15</v>
      </c>
      <c r="B101" s="328" t="str">
        <f>+B93</f>
        <v xml:space="preserve">  Distribution</v>
      </c>
      <c r="C101" s="336" t="s">
        <v>217</v>
      </c>
      <c r="D101" s="336">
        <f>D85-D93</f>
        <v>11946549</v>
      </c>
      <c r="E101" s="336"/>
      <c r="F101" s="336"/>
      <c r="G101" s="374"/>
      <c r="H101" s="336"/>
      <c r="I101" s="336" t="s">
        <v>2</v>
      </c>
      <c r="J101" s="336"/>
      <c r="K101" s="374"/>
      <c r="L101" s="328"/>
      <c r="N101" s="336"/>
      <c r="O101" s="336"/>
      <c r="P101" s="328"/>
    </row>
    <row r="102" spans="1:17">
      <c r="A102" s="332">
        <v>16</v>
      </c>
      <c r="B102" s="328" t="str">
        <f>+B94</f>
        <v xml:space="preserve">  General &amp; Intangible</v>
      </c>
      <c r="C102" s="336" t="s">
        <v>218</v>
      </c>
      <c r="D102" s="336">
        <f>D86-D94</f>
        <v>1533720</v>
      </c>
      <c r="E102" s="336"/>
      <c r="F102" s="336"/>
      <c r="G102" s="374"/>
      <c r="H102" s="336"/>
      <c r="I102" s="336">
        <f>I86-I94</f>
        <v>15507.946349262744</v>
      </c>
      <c r="J102" s="336"/>
      <c r="K102" s="374"/>
      <c r="L102" s="328"/>
      <c r="N102" s="336"/>
      <c r="O102" s="474"/>
      <c r="P102" s="474"/>
      <c r="Q102" s="477"/>
    </row>
    <row r="103" spans="1:17" ht="16.2" thickBot="1">
      <c r="A103" s="332">
        <v>17</v>
      </c>
      <c r="B103" s="328" t="str">
        <f>+B95</f>
        <v xml:space="preserve">  Common</v>
      </c>
      <c r="C103" s="336" t="s">
        <v>219</v>
      </c>
      <c r="D103" s="349">
        <f>D87-D95</f>
        <v>0</v>
      </c>
      <c r="E103" s="336"/>
      <c r="F103" s="336"/>
      <c r="G103" s="374"/>
      <c r="H103" s="336"/>
      <c r="I103" s="349">
        <f>I87-I95</f>
        <v>0</v>
      </c>
      <c r="J103" s="336"/>
      <c r="K103" s="374"/>
      <c r="L103" s="328"/>
      <c r="N103" s="336"/>
      <c r="O103" s="332"/>
      <c r="P103" s="328"/>
    </row>
    <row r="104" spans="1:17">
      <c r="A104" s="332">
        <v>18</v>
      </c>
      <c r="B104" s="328" t="s">
        <v>220</v>
      </c>
      <c r="C104" s="336"/>
      <c r="D104" s="336">
        <f>SUM(D99:D103)</f>
        <v>15285571</v>
      </c>
      <c r="E104" s="336"/>
      <c r="F104" s="336" t="s">
        <v>61</v>
      </c>
      <c r="G104" s="374">
        <f>IF(I104&gt;0,I104/D104,0)</f>
        <v>9.6071971818996016E-2</v>
      </c>
      <c r="H104" s="336"/>
      <c r="I104" s="336">
        <f>SUM(I99:I103)</f>
        <v>1468514.9463492627</v>
      </c>
      <c r="J104" s="336"/>
      <c r="K104" s="336"/>
      <c r="L104" s="328"/>
      <c r="N104" s="350"/>
      <c r="O104" s="474"/>
      <c r="P104" s="474"/>
      <c r="Q104" s="477"/>
    </row>
    <row r="105" spans="1:17">
      <c r="A105" s="332"/>
      <c r="C105" s="336"/>
      <c r="E105" s="336"/>
      <c r="H105" s="336"/>
      <c r="J105" s="336"/>
      <c r="K105" s="374"/>
      <c r="L105" s="328"/>
      <c r="N105" s="336"/>
      <c r="O105" s="336"/>
      <c r="P105" s="328"/>
    </row>
    <row r="106" spans="1:17">
      <c r="A106" s="332"/>
      <c r="B106" s="328" t="s">
        <v>221</v>
      </c>
      <c r="C106" s="336"/>
      <c r="D106" s="336"/>
      <c r="E106" s="336"/>
      <c r="F106" s="336"/>
      <c r="G106" s="336"/>
      <c r="H106" s="336"/>
      <c r="I106" s="336"/>
      <c r="J106" s="336"/>
      <c r="K106" s="336"/>
      <c r="L106" s="328"/>
      <c r="N106" s="336" t="s">
        <v>2</v>
      </c>
      <c r="O106" s="336"/>
      <c r="P106" s="328"/>
    </row>
    <row r="107" spans="1:17">
      <c r="A107" s="332">
        <v>19</v>
      </c>
      <c r="B107" s="328" t="s">
        <v>62</v>
      </c>
      <c r="C107" s="336"/>
      <c r="D107" s="375">
        <v>0</v>
      </c>
      <c r="E107" s="336"/>
      <c r="F107" s="336"/>
      <c r="G107" s="377" t="s">
        <v>177</v>
      </c>
      <c r="H107" s="336"/>
      <c r="I107" s="336">
        <v>0</v>
      </c>
      <c r="J107" s="336"/>
      <c r="K107" s="374"/>
      <c r="L107" s="328"/>
      <c r="N107" s="374"/>
      <c r="O107" s="332"/>
      <c r="P107" s="328"/>
    </row>
    <row r="108" spans="1:17">
      <c r="A108" s="332">
        <v>20</v>
      </c>
      <c r="B108" s="328" t="s">
        <v>64</v>
      </c>
      <c r="C108" s="336"/>
      <c r="D108" s="375">
        <v>0</v>
      </c>
      <c r="E108" s="336"/>
      <c r="F108" s="336" t="s">
        <v>63</v>
      </c>
      <c r="G108" s="372">
        <f>+G104</f>
        <v>9.6071971818996016E-2</v>
      </c>
      <c r="H108" s="336"/>
      <c r="I108" s="336">
        <f>D108*G108</f>
        <v>0</v>
      </c>
      <c r="J108" s="336"/>
      <c r="K108" s="374"/>
      <c r="L108" s="328"/>
      <c r="N108" s="374"/>
      <c r="O108" s="332"/>
      <c r="P108" s="328"/>
    </row>
    <row r="109" spans="1:17">
      <c r="A109" s="332">
        <v>21</v>
      </c>
      <c r="B109" s="328" t="s">
        <v>65</v>
      </c>
      <c r="C109" s="336"/>
      <c r="D109" s="371">
        <v>0</v>
      </c>
      <c r="E109" s="336"/>
      <c r="F109" s="336" t="s">
        <v>63</v>
      </c>
      <c r="G109" s="372">
        <f>+G108</f>
        <v>9.6071971818996016E-2</v>
      </c>
      <c r="H109" s="336"/>
      <c r="I109" s="336">
        <f>D109*G109</f>
        <v>0</v>
      </c>
      <c r="J109" s="336"/>
      <c r="K109" s="374"/>
      <c r="L109" s="328"/>
      <c r="N109" s="374"/>
      <c r="O109" s="332"/>
      <c r="P109" s="328"/>
    </row>
    <row r="110" spans="1:17">
      <c r="A110" s="332">
        <v>22</v>
      </c>
      <c r="B110" s="328" t="s">
        <v>66</v>
      </c>
      <c r="C110" s="336"/>
      <c r="D110" s="371">
        <v>0</v>
      </c>
      <c r="E110" s="336"/>
      <c r="F110" s="336" t="str">
        <f>+F109</f>
        <v>NP</v>
      </c>
      <c r="G110" s="372">
        <f>+G109</f>
        <v>9.6071971818996016E-2</v>
      </c>
      <c r="H110" s="336"/>
      <c r="I110" s="336">
        <f>D110*G110</f>
        <v>0</v>
      </c>
      <c r="J110" s="336"/>
      <c r="K110" s="374"/>
      <c r="L110" s="328"/>
      <c r="N110" s="374"/>
      <c r="O110" s="332"/>
      <c r="P110" s="328"/>
    </row>
    <row r="111" spans="1:17" ht="16.2" thickBot="1">
      <c r="A111" s="332">
        <v>23</v>
      </c>
      <c r="B111" s="325" t="s">
        <v>67</v>
      </c>
      <c r="D111" s="373">
        <v>0</v>
      </c>
      <c r="E111" s="336"/>
      <c r="F111" s="336" t="s">
        <v>63</v>
      </c>
      <c r="G111" s="372">
        <f>+G109</f>
        <v>9.6071971818996016E-2</v>
      </c>
      <c r="H111" s="336"/>
      <c r="I111" s="349">
        <f>D111*G111</f>
        <v>0</v>
      </c>
      <c r="J111" s="336"/>
      <c r="K111" s="336"/>
      <c r="L111" s="328"/>
      <c r="N111" s="376"/>
      <c r="O111" s="336"/>
      <c r="P111" s="328"/>
    </row>
    <row r="112" spans="1:17">
      <c r="A112" s="332">
        <v>24</v>
      </c>
      <c r="B112" s="328" t="s">
        <v>68</v>
      </c>
      <c r="C112" s="336"/>
      <c r="D112" s="336">
        <f>SUM(D107:D111)</f>
        <v>0</v>
      </c>
      <c r="E112" s="336"/>
      <c r="F112" s="336"/>
      <c r="G112" s="336"/>
      <c r="H112" s="336"/>
      <c r="I112" s="336">
        <f>SUM(I107:I111)</f>
        <v>0</v>
      </c>
      <c r="J112" s="336"/>
      <c r="K112" s="374"/>
      <c r="L112" s="328"/>
      <c r="N112" s="336"/>
      <c r="O112" s="336"/>
      <c r="P112" s="328"/>
    </row>
    <row r="113" spans="1:17">
      <c r="A113" s="332"/>
      <c r="B113" s="328"/>
      <c r="C113" s="336"/>
      <c r="D113" s="336"/>
      <c r="E113" s="336"/>
      <c r="F113" s="336"/>
      <c r="G113" s="336"/>
      <c r="H113" s="336"/>
      <c r="I113" s="336"/>
      <c r="J113" s="336"/>
      <c r="K113" s="374"/>
      <c r="L113" s="328"/>
      <c r="N113" s="336"/>
      <c r="O113" s="336"/>
      <c r="P113" s="328"/>
    </row>
    <row r="114" spans="1:17">
      <c r="A114" s="332">
        <v>25</v>
      </c>
      <c r="B114" s="328" t="s">
        <v>69</v>
      </c>
      <c r="C114" s="336" t="s">
        <v>255</v>
      </c>
      <c r="D114" s="375">
        <v>0</v>
      </c>
      <c r="E114" s="336"/>
      <c r="F114" s="336" t="str">
        <f>+F92</f>
        <v>TP</v>
      </c>
      <c r="G114" s="372">
        <f>+G92</f>
        <v>1</v>
      </c>
      <c r="H114" s="336"/>
      <c r="I114" s="336">
        <f>+G114*D114</f>
        <v>0</v>
      </c>
      <c r="J114" s="336"/>
      <c r="K114" s="336"/>
      <c r="L114" s="328"/>
      <c r="N114" s="336"/>
      <c r="O114" s="336"/>
      <c r="P114" s="328"/>
    </row>
    <row r="115" spans="1:17">
      <c r="A115" s="332"/>
      <c r="B115" s="328"/>
      <c r="C115" s="336"/>
      <c r="D115" s="336"/>
      <c r="E115" s="336"/>
      <c r="F115" s="336"/>
      <c r="G115" s="336"/>
      <c r="H115" s="336"/>
      <c r="I115" s="336"/>
      <c r="J115" s="336"/>
      <c r="K115" s="336"/>
      <c r="L115" s="328"/>
      <c r="N115" s="336"/>
      <c r="O115" s="336"/>
      <c r="P115" s="328"/>
    </row>
    <row r="116" spans="1:17">
      <c r="A116" s="332"/>
      <c r="B116" s="328" t="s">
        <v>70</v>
      </c>
      <c r="C116" s="336" t="s">
        <v>72</v>
      </c>
      <c r="D116" s="336"/>
      <c r="E116" s="336"/>
      <c r="F116" s="336"/>
      <c r="G116" s="336"/>
      <c r="H116" s="336"/>
      <c r="I116" s="336"/>
      <c r="J116" s="336"/>
      <c r="K116" s="336"/>
      <c r="L116" s="328"/>
      <c r="N116" s="336"/>
      <c r="O116" s="336"/>
      <c r="P116" s="328"/>
    </row>
    <row r="117" spans="1:17">
      <c r="A117" s="332">
        <v>26</v>
      </c>
      <c r="B117" s="328" t="s">
        <v>71</v>
      </c>
      <c r="D117" s="336">
        <f>D158/8</f>
        <v>143216.61749999999</v>
      </c>
      <c r="E117" s="336"/>
      <c r="F117" s="336"/>
      <c r="G117" s="374"/>
      <c r="H117" s="336"/>
      <c r="I117" s="336">
        <f>I158/8</f>
        <v>5238.0227449739441</v>
      </c>
      <c r="J117" s="330"/>
      <c r="K117" s="374"/>
      <c r="L117" s="328"/>
      <c r="N117" s="378"/>
      <c r="O117" s="474"/>
      <c r="P117" s="474"/>
      <c r="Q117" s="477"/>
    </row>
    <row r="118" spans="1:17">
      <c r="A118" s="332">
        <v>27</v>
      </c>
      <c r="B118" s="328" t="s">
        <v>73</v>
      </c>
      <c r="C118" s="325" t="s">
        <v>222</v>
      </c>
      <c r="D118" s="375">
        <f>+'Other Data'!D11</f>
        <v>0</v>
      </c>
      <c r="E118" s="336"/>
      <c r="F118" s="336" t="s">
        <v>74</v>
      </c>
      <c r="G118" s="372">
        <f>I229</f>
        <v>1</v>
      </c>
      <c r="H118" s="336"/>
      <c r="I118" s="336">
        <f>G118*D118</f>
        <v>0</v>
      </c>
      <c r="J118" s="336" t="s">
        <v>2</v>
      </c>
      <c r="K118" s="374"/>
      <c r="L118" s="328"/>
      <c r="N118" s="378"/>
      <c r="O118" s="332"/>
      <c r="P118" s="328"/>
    </row>
    <row r="119" spans="1:17" ht="16.2" thickBot="1">
      <c r="A119" s="332">
        <v>28</v>
      </c>
      <c r="B119" s="328" t="s">
        <v>75</v>
      </c>
      <c r="C119" s="325" t="s">
        <v>256</v>
      </c>
      <c r="D119" s="373">
        <f>+'Schedule 2'!C43</f>
        <v>0</v>
      </c>
      <c r="E119" s="336"/>
      <c r="F119" s="336" t="s">
        <v>76</v>
      </c>
      <c r="G119" s="372">
        <f>+G88</f>
        <v>7.0113426948047619E-2</v>
      </c>
      <c r="H119" s="336"/>
      <c r="I119" s="349">
        <f>+G119*D119</f>
        <v>0</v>
      </c>
      <c r="J119" s="336"/>
      <c r="K119" s="374"/>
      <c r="L119" s="328"/>
      <c r="N119" s="378"/>
      <c r="O119" s="332"/>
      <c r="P119" s="328"/>
    </row>
    <row r="120" spans="1:17">
      <c r="A120" s="332">
        <v>29</v>
      </c>
      <c r="B120" s="328" t="s">
        <v>223</v>
      </c>
      <c r="C120" s="330"/>
      <c r="D120" s="336">
        <f>D117+D118+D119</f>
        <v>143216.61749999999</v>
      </c>
      <c r="E120" s="330"/>
      <c r="F120" s="330"/>
      <c r="G120" s="330"/>
      <c r="H120" s="330"/>
      <c r="I120" s="336">
        <f>I117+I118+I119</f>
        <v>5238.0227449739441</v>
      </c>
      <c r="J120" s="330"/>
      <c r="K120" s="330"/>
      <c r="L120" s="328"/>
      <c r="N120" s="376"/>
      <c r="O120" s="474"/>
      <c r="P120" s="474"/>
      <c r="Q120" s="477"/>
    </row>
    <row r="121" spans="1:17" ht="16.2" thickBot="1">
      <c r="C121" s="336"/>
      <c r="D121" s="379"/>
      <c r="E121" s="336"/>
      <c r="F121" s="336"/>
      <c r="G121" s="336"/>
      <c r="H121" s="336"/>
      <c r="I121" s="379"/>
      <c r="J121" s="336"/>
      <c r="K121" s="336"/>
      <c r="L121" s="328"/>
      <c r="N121" s="336"/>
      <c r="O121" s="336"/>
      <c r="P121" s="328"/>
    </row>
    <row r="122" spans="1:17" ht="16.2" thickBot="1">
      <c r="A122" s="332">
        <v>30</v>
      </c>
      <c r="B122" s="328" t="s">
        <v>77</v>
      </c>
      <c r="C122" s="336"/>
      <c r="D122" s="380">
        <f>+D120+D114+D112+D104</f>
        <v>15428787.6175</v>
      </c>
      <c r="E122" s="336"/>
      <c r="F122" s="336"/>
      <c r="G122" s="374"/>
      <c r="H122" s="336"/>
      <c r="I122" s="380">
        <f>+I120+I114+I112+I104</f>
        <v>1473752.9690942366</v>
      </c>
      <c r="J122" s="336"/>
      <c r="K122" s="374"/>
      <c r="L122" s="328"/>
      <c r="N122" s="336"/>
      <c r="O122" s="474"/>
      <c r="P122" s="474"/>
      <c r="Q122" s="477"/>
    </row>
    <row r="123" spans="1:17" ht="16.2" thickTop="1">
      <c r="A123" s="332"/>
      <c r="B123" s="328"/>
      <c r="C123" s="336"/>
      <c r="D123" s="336"/>
      <c r="E123" s="336"/>
      <c r="F123" s="336"/>
      <c r="G123" s="336"/>
      <c r="H123" s="336"/>
      <c r="I123" s="336"/>
      <c r="J123" s="336"/>
      <c r="K123" s="336"/>
      <c r="L123" s="330"/>
      <c r="N123" s="336"/>
      <c r="O123" s="336"/>
      <c r="P123" s="328"/>
    </row>
    <row r="124" spans="1:17">
      <c r="A124" s="332"/>
      <c r="B124" s="328"/>
      <c r="C124" s="336"/>
      <c r="D124" s="336"/>
      <c r="E124" s="336"/>
      <c r="F124" s="336"/>
      <c r="G124" s="336"/>
      <c r="H124" s="336"/>
      <c r="I124" s="336"/>
      <c r="J124" s="336"/>
      <c r="K124" s="336"/>
      <c r="L124" s="330"/>
      <c r="N124" s="336"/>
      <c r="O124" s="336"/>
      <c r="P124" s="328"/>
    </row>
    <row r="125" spans="1:17">
      <c r="A125" s="332"/>
      <c r="B125" s="328"/>
      <c r="C125" s="336"/>
      <c r="D125" s="336"/>
      <c r="E125" s="336"/>
      <c r="F125" s="336"/>
      <c r="G125" s="336"/>
      <c r="H125" s="336"/>
      <c r="I125" s="336"/>
      <c r="J125" s="336"/>
      <c r="K125" s="336"/>
      <c r="L125" s="330"/>
      <c r="N125" s="336"/>
      <c r="O125" s="336"/>
      <c r="P125" s="328"/>
    </row>
    <row r="126" spans="1:17">
      <c r="A126" s="332"/>
      <c r="B126" s="328"/>
      <c r="C126" s="336"/>
      <c r="D126" s="336"/>
      <c r="E126" s="336"/>
      <c r="F126" s="336"/>
      <c r="G126" s="336"/>
      <c r="H126" s="336"/>
      <c r="I126" s="336"/>
      <c r="J126" s="336"/>
      <c r="K126" s="336"/>
      <c r="L126" s="330"/>
      <c r="N126" s="336"/>
      <c r="O126" s="336"/>
      <c r="P126" s="328"/>
    </row>
    <row r="127" spans="1:17">
      <c r="A127" s="332"/>
      <c r="B127" s="328"/>
      <c r="C127" s="336"/>
      <c r="D127" s="336"/>
      <c r="E127" s="336"/>
      <c r="F127" s="336"/>
      <c r="G127" s="336"/>
      <c r="H127" s="336"/>
      <c r="I127" s="336"/>
      <c r="J127" s="336"/>
      <c r="K127" s="336"/>
      <c r="L127" s="330"/>
      <c r="N127" s="336"/>
      <c r="O127" s="336"/>
      <c r="P127" s="328"/>
    </row>
    <row r="128" spans="1:17">
      <c r="A128" s="332"/>
      <c r="B128" s="328"/>
      <c r="C128" s="336"/>
      <c r="D128" s="336"/>
      <c r="E128" s="336"/>
      <c r="F128" s="336"/>
      <c r="G128" s="336"/>
      <c r="H128" s="336"/>
      <c r="I128" s="336"/>
      <c r="J128" s="336"/>
      <c r="K128" s="336"/>
      <c r="L128" s="330"/>
      <c r="N128" s="336"/>
      <c r="O128" s="336"/>
      <c r="P128" s="328"/>
    </row>
    <row r="129" spans="1:16">
      <c r="A129" s="332"/>
      <c r="B129" s="328"/>
      <c r="C129" s="336"/>
      <c r="D129" s="336"/>
      <c r="E129" s="336"/>
      <c r="F129" s="336"/>
      <c r="G129" s="336"/>
      <c r="H129" s="336"/>
      <c r="I129" s="336"/>
      <c r="J129" s="336"/>
      <c r="K129" s="336"/>
      <c r="L129" s="330"/>
      <c r="N129" s="336"/>
      <c r="O129" s="336"/>
      <c r="P129" s="328"/>
    </row>
    <row r="130" spans="1:16">
      <c r="A130" s="332"/>
      <c r="B130" s="328"/>
      <c r="C130" s="336"/>
      <c r="D130" s="336"/>
      <c r="E130" s="336"/>
      <c r="F130" s="336"/>
      <c r="G130" s="336"/>
      <c r="H130" s="336"/>
      <c r="I130" s="336"/>
      <c r="J130" s="336"/>
      <c r="K130" s="336"/>
      <c r="L130" s="330"/>
      <c r="N130" s="336"/>
      <c r="O130" s="336"/>
      <c r="P130" s="328"/>
    </row>
    <row r="131" spans="1:16">
      <c r="A131" s="332"/>
      <c r="B131" s="328"/>
      <c r="C131" s="336"/>
      <c r="D131" s="336"/>
      <c r="E131" s="336"/>
      <c r="F131" s="336"/>
      <c r="G131" s="336"/>
      <c r="H131" s="336"/>
      <c r="I131" s="336"/>
      <c r="J131" s="336"/>
      <c r="K131" s="336"/>
      <c r="L131" s="330"/>
      <c r="N131" s="336"/>
      <c r="O131" s="336"/>
      <c r="P131" s="328"/>
    </row>
    <row r="132" spans="1:16">
      <c r="A132" s="332"/>
      <c r="B132" s="328"/>
      <c r="C132" s="336"/>
      <c r="D132" s="336"/>
      <c r="E132" s="336"/>
      <c r="F132" s="336"/>
      <c r="G132" s="336"/>
      <c r="H132" s="336"/>
      <c r="I132" s="336"/>
      <c r="J132" s="336"/>
      <c r="K132" s="336"/>
      <c r="L132" s="330"/>
      <c r="N132" s="336"/>
      <c r="O132" s="336"/>
      <c r="P132" s="328"/>
    </row>
    <row r="133" spans="1:16">
      <c r="A133" s="332"/>
      <c r="B133" s="328"/>
      <c r="C133" s="336"/>
      <c r="D133" s="336"/>
      <c r="E133" s="336"/>
      <c r="F133" s="336"/>
      <c r="G133" s="336"/>
      <c r="H133" s="336"/>
      <c r="I133" s="336"/>
      <c r="J133" s="336"/>
      <c r="K133" s="336"/>
      <c r="L133" s="330"/>
      <c r="N133" s="336"/>
      <c r="O133" s="336"/>
      <c r="P133" s="328"/>
    </row>
    <row r="134" spans="1:16">
      <c r="A134" s="332"/>
      <c r="B134" s="328"/>
      <c r="C134" s="336"/>
      <c r="D134" s="336"/>
      <c r="E134" s="336"/>
      <c r="F134" s="336"/>
      <c r="G134" s="336"/>
      <c r="H134" s="336"/>
      <c r="I134" s="336"/>
      <c r="J134" s="336"/>
      <c r="K134" s="336"/>
      <c r="L134" s="330"/>
      <c r="N134" s="336"/>
      <c r="O134" s="336"/>
      <c r="P134" s="328"/>
    </row>
    <row r="135" spans="1:16">
      <c r="A135" s="332"/>
      <c r="B135" s="328"/>
      <c r="C135" s="336"/>
      <c r="D135" s="336"/>
      <c r="E135" s="336"/>
      <c r="F135" s="336"/>
      <c r="G135" s="336"/>
      <c r="H135" s="336"/>
      <c r="I135" s="336"/>
      <c r="J135" s="336"/>
      <c r="K135" s="336"/>
      <c r="L135" s="330"/>
      <c r="N135" s="336"/>
      <c r="O135" s="336"/>
      <c r="P135" s="328"/>
    </row>
    <row r="136" spans="1:16">
      <c r="A136" s="332"/>
      <c r="B136" s="328"/>
      <c r="C136" s="336"/>
      <c r="D136" s="336"/>
      <c r="E136" s="336"/>
      <c r="F136" s="336"/>
      <c r="G136" s="336"/>
      <c r="H136" s="336"/>
      <c r="I136" s="336"/>
      <c r="J136" s="336"/>
      <c r="K136" s="336"/>
      <c r="L136" s="330"/>
      <c r="N136" s="336"/>
      <c r="O136" s="336"/>
      <c r="P136" s="328"/>
    </row>
    <row r="137" spans="1:16">
      <c r="A137" s="332"/>
      <c r="B137" s="328"/>
      <c r="C137" s="336"/>
      <c r="D137" s="336"/>
      <c r="E137" s="336"/>
      <c r="F137" s="336"/>
      <c r="G137" s="336"/>
      <c r="H137" s="336"/>
      <c r="I137" s="336"/>
      <c r="J137" s="336"/>
      <c r="K137" s="336"/>
      <c r="L137" s="330"/>
      <c r="N137" s="336"/>
      <c r="O137" s="336"/>
      <c r="P137" s="328"/>
    </row>
    <row r="138" spans="1:16">
      <c r="A138" s="332"/>
      <c r="B138" s="328"/>
      <c r="C138" s="336"/>
      <c r="D138" s="336"/>
      <c r="E138" s="336"/>
      <c r="F138" s="336"/>
      <c r="G138" s="336"/>
      <c r="H138" s="336"/>
      <c r="I138" s="336"/>
      <c r="J138" s="336"/>
      <c r="K138" s="326" t="s">
        <v>757</v>
      </c>
      <c r="L138" s="330"/>
      <c r="N138" s="336"/>
      <c r="O138" s="336"/>
      <c r="P138" s="328"/>
    </row>
    <row r="139" spans="1:16">
      <c r="B139" s="328"/>
      <c r="C139" s="328"/>
      <c r="D139" s="329"/>
      <c r="E139" s="328"/>
      <c r="F139" s="328"/>
      <c r="G139" s="328"/>
      <c r="H139" s="330"/>
      <c r="I139" s="330"/>
      <c r="K139" s="331" t="s">
        <v>186</v>
      </c>
      <c r="L139" s="330"/>
      <c r="N139" s="330"/>
      <c r="O139" s="330"/>
      <c r="P139" s="330"/>
    </row>
    <row r="140" spans="1:16">
      <c r="A140" s="332"/>
      <c r="B140" s="328"/>
      <c r="C140" s="336"/>
      <c r="D140" s="336"/>
      <c r="E140" s="336"/>
      <c r="F140" s="336"/>
      <c r="G140" s="336"/>
      <c r="H140" s="336"/>
      <c r="I140" s="336"/>
      <c r="J140" s="336"/>
      <c r="K140" s="336"/>
      <c r="L140" s="330"/>
      <c r="N140" s="336"/>
      <c r="O140" s="336"/>
      <c r="P140" s="328"/>
    </row>
    <row r="141" spans="1:16">
      <c r="A141" s="332"/>
      <c r="B141" s="328" t="str">
        <f>B4</f>
        <v xml:space="preserve">Formula Rate - Non-Levelized </v>
      </c>
      <c r="C141" s="336"/>
      <c r="D141" s="336" t="str">
        <f>D4</f>
        <v xml:space="preserve">   Rate Formula Template</v>
      </c>
      <c r="E141" s="336"/>
      <c r="F141" s="336"/>
      <c r="G141" s="336"/>
      <c r="H141" s="336"/>
      <c r="J141" s="336"/>
      <c r="K141" s="381" t="str">
        <f>K4</f>
        <v>For the 12 months ended 12/31/15</v>
      </c>
      <c r="L141" s="328"/>
      <c r="N141" s="336"/>
      <c r="O141" s="336"/>
      <c r="P141" s="328"/>
    </row>
    <row r="142" spans="1:16">
      <c r="A142" s="332"/>
      <c r="B142" s="328"/>
      <c r="C142" s="336"/>
      <c r="D142" s="336" t="str">
        <f>D5</f>
        <v>Utilizing EIA Form 412 Data</v>
      </c>
      <c r="E142" s="336"/>
      <c r="F142" s="336"/>
      <c r="G142" s="336"/>
      <c r="H142" s="336"/>
      <c r="I142" s="336"/>
      <c r="J142" s="336"/>
      <c r="K142" s="336"/>
      <c r="L142" s="328"/>
      <c r="N142" s="336"/>
      <c r="O142" s="336"/>
      <c r="P142" s="328"/>
    </row>
    <row r="143" spans="1:16">
      <c r="A143" s="332"/>
      <c r="C143" s="336"/>
      <c r="D143" s="336"/>
      <c r="E143" s="336"/>
      <c r="F143" s="336"/>
      <c r="G143" s="336"/>
      <c r="H143" s="336"/>
      <c r="I143" s="336"/>
      <c r="J143" s="336"/>
      <c r="K143" s="336"/>
      <c r="L143" s="328"/>
      <c r="N143" s="336"/>
      <c r="O143" s="336"/>
      <c r="P143" s="328"/>
    </row>
    <row r="144" spans="1:16">
      <c r="A144" s="332"/>
      <c r="D144" s="325" t="str">
        <f>D7</f>
        <v>Detroit Lakes (Minnesota) Public Utilities</v>
      </c>
      <c r="J144" s="336"/>
      <c r="K144" s="336"/>
      <c r="L144" s="328"/>
      <c r="N144" s="336"/>
      <c r="O144" s="336"/>
      <c r="P144" s="328"/>
    </row>
    <row r="145" spans="1:17">
      <c r="A145" s="332"/>
      <c r="B145" s="332" t="s">
        <v>39</v>
      </c>
      <c r="C145" s="332" t="s">
        <v>40</v>
      </c>
      <c r="D145" s="332" t="s">
        <v>41</v>
      </c>
      <c r="E145" s="336" t="s">
        <v>2</v>
      </c>
      <c r="F145" s="336"/>
      <c r="G145" s="364" t="s">
        <v>42</v>
      </c>
      <c r="H145" s="336"/>
      <c r="I145" s="365" t="s">
        <v>43</v>
      </c>
      <c r="J145" s="336"/>
      <c r="K145" s="336"/>
      <c r="L145" s="328"/>
      <c r="N145" s="330"/>
      <c r="O145" s="336"/>
      <c r="P145" s="328"/>
    </row>
    <row r="146" spans="1:17">
      <c r="A146" s="332" t="s">
        <v>4</v>
      </c>
      <c r="B146" s="328"/>
      <c r="C146" s="366" t="s">
        <v>44</v>
      </c>
      <c r="D146" s="336"/>
      <c r="E146" s="336"/>
      <c r="F146" s="336"/>
      <c r="G146" s="332"/>
      <c r="H146" s="336"/>
      <c r="I146" s="367" t="s">
        <v>45</v>
      </c>
      <c r="J146" s="336"/>
      <c r="K146" s="367"/>
      <c r="L146" s="328"/>
      <c r="N146" s="332"/>
      <c r="O146" s="474"/>
      <c r="P146" s="474"/>
    </row>
    <row r="147" spans="1:17" ht="18" thickBot="1">
      <c r="A147" s="342" t="s">
        <v>6</v>
      </c>
      <c r="B147" s="328"/>
      <c r="C147" s="369" t="s">
        <v>46</v>
      </c>
      <c r="D147" s="367" t="s">
        <v>47</v>
      </c>
      <c r="E147" s="370"/>
      <c r="F147" s="367" t="s">
        <v>48</v>
      </c>
      <c r="H147" s="370"/>
      <c r="I147" s="332" t="s">
        <v>49</v>
      </c>
      <c r="J147" s="336"/>
      <c r="K147" s="367"/>
      <c r="L147" s="336" t="s">
        <v>2</v>
      </c>
      <c r="N147" s="367"/>
      <c r="O147" s="476"/>
      <c r="P147" s="476"/>
    </row>
    <row r="148" spans="1:17">
      <c r="A148" s="332"/>
      <c r="B148" s="328" t="s">
        <v>736</v>
      </c>
      <c r="C148" s="336"/>
      <c r="D148" s="336"/>
      <c r="E148" s="336"/>
      <c r="F148" s="336"/>
      <c r="G148" s="336"/>
      <c r="H148" s="336"/>
      <c r="I148" s="336"/>
      <c r="J148" s="336"/>
      <c r="K148" s="336"/>
      <c r="L148" s="328"/>
      <c r="N148" s="336"/>
      <c r="O148" s="336"/>
      <c r="P148" s="328"/>
    </row>
    <row r="149" spans="1:17">
      <c r="A149" s="332">
        <v>1</v>
      </c>
      <c r="B149" s="328" t="s">
        <v>78</v>
      </c>
      <c r="C149" s="325" t="s">
        <v>982</v>
      </c>
      <c r="D149" s="375">
        <f>+'Schedule 7'!H21</f>
        <v>2170420</v>
      </c>
      <c r="E149" s="336"/>
      <c r="F149" s="336" t="s">
        <v>74</v>
      </c>
      <c r="G149" s="372">
        <f>I229</f>
        <v>1</v>
      </c>
      <c r="H149" s="336"/>
      <c r="I149" s="336">
        <f t="shared" ref="I149:I157" si="1">+G149*D149</f>
        <v>2170420</v>
      </c>
      <c r="J149" s="330"/>
      <c r="K149" s="105"/>
      <c r="L149" s="328"/>
      <c r="N149" s="336"/>
      <c r="O149" s="474"/>
      <c r="P149" s="474"/>
      <c r="Q149" s="477"/>
    </row>
    <row r="150" spans="1:17">
      <c r="A150" s="382" t="s">
        <v>190</v>
      </c>
      <c r="B150" s="383" t="s">
        <v>224</v>
      </c>
      <c r="C150" s="384"/>
      <c r="D150" s="375">
        <v>0</v>
      </c>
      <c r="E150" s="336"/>
      <c r="F150" s="385"/>
      <c r="G150" s="372">
        <v>1</v>
      </c>
      <c r="H150" s="336"/>
      <c r="I150" s="336">
        <f>+G150*D150</f>
        <v>0</v>
      </c>
      <c r="J150" s="330"/>
      <c r="K150" s="105"/>
      <c r="L150" s="328"/>
      <c r="N150" s="336"/>
      <c r="O150" s="332"/>
      <c r="P150" s="336"/>
    </row>
    <row r="151" spans="1:17">
      <c r="A151" s="332">
        <v>2</v>
      </c>
      <c r="B151" s="328" t="s">
        <v>79</v>
      </c>
      <c r="C151" s="325" t="s">
        <v>2</v>
      </c>
      <c r="D151" s="375">
        <f>+'Schedule 7'!D21</f>
        <v>2139791</v>
      </c>
      <c r="E151" s="336"/>
      <c r="F151" s="336" t="s">
        <v>74</v>
      </c>
      <c r="G151" s="372">
        <f>+G149</f>
        <v>1</v>
      </c>
      <c r="H151" s="336"/>
      <c r="I151" s="336">
        <f t="shared" si="1"/>
        <v>2139791</v>
      </c>
      <c r="J151" s="330"/>
      <c r="K151" s="105"/>
      <c r="L151" s="328"/>
      <c r="N151" s="336"/>
      <c r="O151" s="474"/>
      <c r="P151" s="474"/>
      <c r="Q151" s="477"/>
    </row>
    <row r="152" spans="1:17">
      <c r="A152" s="332">
        <v>3</v>
      </c>
      <c r="B152" s="328" t="s">
        <v>80</v>
      </c>
      <c r="C152" s="325" t="s">
        <v>983</v>
      </c>
      <c r="D152" s="375">
        <f>+'Schedule 7'!H29</f>
        <v>1139056</v>
      </c>
      <c r="E152" s="336"/>
      <c r="F152" s="336" t="s">
        <v>56</v>
      </c>
      <c r="G152" s="372">
        <f>I236</f>
        <v>1.0111328240658494E-2</v>
      </c>
      <c r="H152" s="336"/>
      <c r="I152" s="336">
        <f t="shared" si="1"/>
        <v>11517.369100491502</v>
      </c>
      <c r="J152" s="336"/>
      <c r="K152" s="105"/>
      <c r="L152" s="328"/>
      <c r="N152" s="336"/>
      <c r="O152" s="474"/>
      <c r="P152" s="474"/>
      <c r="Q152" s="477"/>
    </row>
    <row r="153" spans="1:17">
      <c r="A153" s="332">
        <v>4</v>
      </c>
      <c r="B153" s="328" t="s">
        <v>81</v>
      </c>
      <c r="C153" s="336"/>
      <c r="D153" s="375">
        <v>0</v>
      </c>
      <c r="E153" s="336"/>
      <c r="F153" s="336" t="str">
        <f>+F152</f>
        <v>W/S</v>
      </c>
      <c r="G153" s="372">
        <f>I236</f>
        <v>1.0111328240658494E-2</v>
      </c>
      <c r="H153" s="336"/>
      <c r="I153" s="336">
        <f t="shared" si="1"/>
        <v>0</v>
      </c>
      <c r="J153" s="336"/>
      <c r="K153" s="105"/>
      <c r="L153" s="328"/>
      <c r="N153" s="336"/>
      <c r="O153" s="332"/>
      <c r="P153" s="328"/>
    </row>
    <row r="154" spans="1:17">
      <c r="A154" s="332">
        <v>5</v>
      </c>
      <c r="B154" s="328" t="s">
        <v>225</v>
      </c>
      <c r="C154" s="336"/>
      <c r="D154" s="375">
        <f>+'Other Data'!D24</f>
        <v>23952.06</v>
      </c>
      <c r="E154" s="336"/>
      <c r="F154" s="336" t="str">
        <f>+F153</f>
        <v>W/S</v>
      </c>
      <c r="G154" s="372">
        <f>I236</f>
        <v>1.0111328240658494E-2</v>
      </c>
      <c r="H154" s="336"/>
      <c r="I154" s="336">
        <f t="shared" si="1"/>
        <v>242.1871406999467</v>
      </c>
      <c r="J154" s="336"/>
      <c r="K154" s="106" t="s">
        <v>912</v>
      </c>
      <c r="L154" s="328"/>
      <c r="N154" s="386"/>
      <c r="O154" s="474"/>
      <c r="P154" s="474"/>
      <c r="Q154" s="477"/>
    </row>
    <row r="155" spans="1:17">
      <c r="A155" s="332" t="s">
        <v>178</v>
      </c>
      <c r="B155" s="328" t="s">
        <v>226</v>
      </c>
      <c r="C155" s="336"/>
      <c r="D155" s="375">
        <v>0</v>
      </c>
      <c r="E155" s="336"/>
      <c r="F155" s="336" t="str">
        <f>+F149</f>
        <v>TE</v>
      </c>
      <c r="G155" s="372">
        <f>+G149</f>
        <v>1</v>
      </c>
      <c r="H155" s="336"/>
      <c r="I155" s="336">
        <f t="shared" si="1"/>
        <v>0</v>
      </c>
      <c r="J155" s="336"/>
      <c r="K155" s="105" t="s">
        <v>911</v>
      </c>
      <c r="L155" s="328"/>
      <c r="N155" s="336"/>
      <c r="O155" s="332"/>
      <c r="P155" s="328"/>
    </row>
    <row r="156" spans="1:17">
      <c r="A156" s="332">
        <v>6</v>
      </c>
      <c r="B156" s="328" t="s">
        <v>57</v>
      </c>
      <c r="C156" s="336"/>
      <c r="D156" s="375">
        <v>0</v>
      </c>
      <c r="E156" s="336"/>
      <c r="F156" s="336" t="s">
        <v>58</v>
      </c>
      <c r="G156" s="372">
        <f>K240</f>
        <v>6.0759679352661708E-3</v>
      </c>
      <c r="H156" s="336"/>
      <c r="I156" s="336">
        <f t="shared" si="1"/>
        <v>0</v>
      </c>
      <c r="J156" s="336"/>
      <c r="K156" s="336"/>
      <c r="L156" s="328"/>
      <c r="N156" s="336"/>
      <c r="O156" s="332"/>
      <c r="P156" s="328"/>
    </row>
    <row r="157" spans="1:17" ht="16.2" thickBot="1">
      <c r="A157" s="332">
        <v>7</v>
      </c>
      <c r="B157" s="328" t="s">
        <v>82</v>
      </c>
      <c r="C157" s="336"/>
      <c r="D157" s="373">
        <v>0</v>
      </c>
      <c r="E157" s="336"/>
      <c r="F157" s="336" t="s">
        <v>52</v>
      </c>
      <c r="G157" s="372">
        <v>1</v>
      </c>
      <c r="H157" s="336"/>
      <c r="I157" s="349">
        <f t="shared" si="1"/>
        <v>0</v>
      </c>
      <c r="J157" s="336"/>
      <c r="K157" s="336"/>
      <c r="L157" s="328"/>
      <c r="N157" s="336"/>
      <c r="O157" s="329"/>
      <c r="P157" s="328"/>
    </row>
    <row r="158" spans="1:17">
      <c r="A158" s="382">
        <v>8</v>
      </c>
      <c r="B158" s="383" t="s">
        <v>257</v>
      </c>
      <c r="C158" s="386"/>
      <c r="D158" s="386">
        <f>+D149-D151+D152-D153-D154+D155+D156+D157-D150</f>
        <v>1145732.94</v>
      </c>
      <c r="E158" s="386"/>
      <c r="F158" s="386"/>
      <c r="G158" s="386"/>
      <c r="H158" s="386"/>
      <c r="I158" s="386">
        <f>+I149-I151+I152-I153-I154+I155+I156+I157-I150</f>
        <v>41904.181959791553</v>
      </c>
      <c r="J158" s="386"/>
      <c r="K158" s="386"/>
      <c r="L158" s="386"/>
      <c r="M158" s="384"/>
      <c r="N158" s="387"/>
      <c r="O158" s="474"/>
      <c r="P158" s="474"/>
      <c r="Q158" s="477"/>
    </row>
    <row r="159" spans="1:17">
      <c r="A159" s="332"/>
      <c r="C159" s="336"/>
      <c r="E159" s="336"/>
      <c r="F159" s="336"/>
      <c r="G159" s="336"/>
      <c r="H159" s="336"/>
      <c r="J159" s="336"/>
      <c r="K159" s="336"/>
      <c r="L159" s="336" t="s">
        <v>2</v>
      </c>
      <c r="N159" s="336"/>
      <c r="O159" s="336"/>
      <c r="P159" s="328"/>
    </row>
    <row r="160" spans="1:17">
      <c r="A160" s="332"/>
      <c r="B160" s="328" t="s">
        <v>737</v>
      </c>
      <c r="C160" s="336"/>
      <c r="D160" s="336"/>
      <c r="E160" s="336"/>
      <c r="F160" s="336"/>
      <c r="G160" s="336"/>
      <c r="H160" s="336"/>
      <c r="I160" s="336"/>
      <c r="J160" s="336"/>
      <c r="K160" s="336"/>
      <c r="L160" s="336" t="s">
        <v>2</v>
      </c>
      <c r="N160" s="336"/>
      <c r="O160" s="336"/>
      <c r="P160" s="328"/>
    </row>
    <row r="161" spans="1:17">
      <c r="A161" s="332">
        <v>9</v>
      </c>
      <c r="B161" s="328" t="str">
        <f>+B149</f>
        <v xml:space="preserve">  Transmission </v>
      </c>
      <c r="C161" s="325" t="s">
        <v>2</v>
      </c>
      <c r="D161" s="375">
        <f>+'Schedule 4'!K17</f>
        <v>67597</v>
      </c>
      <c r="E161" s="336"/>
      <c r="F161" s="336" t="s">
        <v>12</v>
      </c>
      <c r="G161" s="372">
        <f>+G114</f>
        <v>1</v>
      </c>
      <c r="H161" s="336"/>
      <c r="I161" s="336">
        <f>+G161*D161</f>
        <v>67597</v>
      </c>
      <c r="J161" s="336"/>
      <c r="K161" s="374"/>
      <c r="L161" s="328"/>
      <c r="N161" s="336"/>
      <c r="O161" s="474"/>
      <c r="P161" s="474"/>
      <c r="Q161" s="477"/>
    </row>
    <row r="162" spans="1:17">
      <c r="A162" s="332">
        <v>10</v>
      </c>
      <c r="B162" s="328" t="s">
        <v>738</v>
      </c>
      <c r="C162" s="325" t="s">
        <v>2</v>
      </c>
      <c r="D162" s="375">
        <f>+'Schedule 4'!K19</f>
        <v>219497</v>
      </c>
      <c r="E162" s="336"/>
      <c r="F162" s="336" t="s">
        <v>56</v>
      </c>
      <c r="G162" s="372">
        <f>+G152</f>
        <v>1.0111328240658494E-2</v>
      </c>
      <c r="H162" s="336"/>
      <c r="I162" s="336">
        <f>+G162*D162</f>
        <v>2219.4062148398175</v>
      </c>
      <c r="J162" s="336"/>
      <c r="K162" s="374"/>
      <c r="L162" s="328"/>
      <c r="N162" s="336"/>
      <c r="O162" s="474"/>
      <c r="P162" s="474"/>
      <c r="Q162" s="477"/>
    </row>
    <row r="163" spans="1:17" ht="16.2" thickBot="1">
      <c r="A163" s="332">
        <v>11</v>
      </c>
      <c r="B163" s="328" t="str">
        <f>+B156</f>
        <v xml:space="preserve">  Common</v>
      </c>
      <c r="C163" s="336"/>
      <c r="D163" s="373">
        <v>0</v>
      </c>
      <c r="E163" s="336"/>
      <c r="F163" s="336" t="s">
        <v>58</v>
      </c>
      <c r="G163" s="372">
        <f>+G156</f>
        <v>6.0759679352661708E-3</v>
      </c>
      <c r="H163" s="336"/>
      <c r="I163" s="349">
        <f>+G163*D163</f>
        <v>0</v>
      </c>
      <c r="J163" s="336"/>
      <c r="K163" s="374"/>
      <c r="L163" s="328"/>
      <c r="N163" s="336"/>
      <c r="O163" s="332"/>
      <c r="P163" s="336"/>
    </row>
    <row r="164" spans="1:17">
      <c r="A164" s="332">
        <v>12</v>
      </c>
      <c r="B164" s="328" t="s">
        <v>227</v>
      </c>
      <c r="C164" s="336"/>
      <c r="D164" s="336">
        <f>SUM(D161:D163)</f>
        <v>287094</v>
      </c>
      <c r="E164" s="336"/>
      <c r="F164" s="336"/>
      <c r="G164" s="336"/>
      <c r="H164" s="336"/>
      <c r="I164" s="336">
        <f>SUM(I161:I163)</f>
        <v>69816.406214839822</v>
      </c>
      <c r="J164" s="336"/>
      <c r="K164" s="336"/>
      <c r="L164" s="328"/>
      <c r="N164" s="376"/>
      <c r="O164" s="474"/>
      <c r="P164" s="474"/>
      <c r="Q164" s="477"/>
    </row>
    <row r="165" spans="1:17">
      <c r="A165" s="332"/>
      <c r="B165" s="328"/>
      <c r="C165" s="336"/>
      <c r="D165" s="336"/>
      <c r="E165" s="336"/>
      <c r="F165" s="336"/>
      <c r="G165" s="336"/>
      <c r="H165" s="336"/>
      <c r="I165" s="336"/>
      <c r="J165" s="336"/>
      <c r="K165" s="336"/>
      <c r="L165" s="328"/>
      <c r="N165" s="336"/>
      <c r="O165" s="336"/>
      <c r="P165" s="328"/>
    </row>
    <row r="166" spans="1:17">
      <c r="A166" s="332" t="s">
        <v>2</v>
      </c>
      <c r="B166" s="328" t="s">
        <v>228</v>
      </c>
      <c r="D166" s="336"/>
      <c r="E166" s="336"/>
      <c r="F166" s="336"/>
      <c r="G166" s="336"/>
      <c r="H166" s="336"/>
      <c r="I166" s="336"/>
      <c r="J166" s="336"/>
      <c r="K166" s="336"/>
      <c r="L166" s="328"/>
      <c r="N166" s="336"/>
      <c r="O166" s="336"/>
      <c r="P166" s="328"/>
    </row>
    <row r="167" spans="1:17">
      <c r="A167" s="332"/>
      <c r="B167" s="328" t="s">
        <v>83</v>
      </c>
      <c r="E167" s="336"/>
      <c r="F167" s="336"/>
      <c r="H167" s="336"/>
      <c r="J167" s="336"/>
      <c r="K167" s="374"/>
      <c r="L167" s="328"/>
      <c r="N167" s="378"/>
      <c r="O167" s="332"/>
      <c r="P167" s="328"/>
    </row>
    <row r="168" spans="1:17">
      <c r="A168" s="332">
        <v>13</v>
      </c>
      <c r="B168" s="328" t="s">
        <v>84</v>
      </c>
      <c r="C168" s="336"/>
      <c r="D168" s="375">
        <f>+'Schedule 5'!C16</f>
        <v>96376</v>
      </c>
      <c r="E168" s="336"/>
      <c r="F168" s="336" t="s">
        <v>56</v>
      </c>
      <c r="G168" s="346">
        <f>+G162</f>
        <v>1.0111328240658494E-2</v>
      </c>
      <c r="H168" s="336"/>
      <c r="I168" s="336">
        <f>+G168*D168</f>
        <v>974.48937052170299</v>
      </c>
      <c r="J168" s="336"/>
      <c r="K168" s="374"/>
      <c r="L168" s="328"/>
      <c r="N168" s="378"/>
      <c r="O168" s="474"/>
      <c r="P168" s="474"/>
      <c r="Q168" s="477"/>
    </row>
    <row r="169" spans="1:17">
      <c r="A169" s="332">
        <v>14</v>
      </c>
      <c r="B169" s="328" t="s">
        <v>85</v>
      </c>
      <c r="C169" s="336"/>
      <c r="D169" s="375">
        <v>0</v>
      </c>
      <c r="E169" s="336"/>
      <c r="F169" s="336" t="str">
        <f>+F168</f>
        <v>W/S</v>
      </c>
      <c r="G169" s="346">
        <f>+G168</f>
        <v>1.0111328240658494E-2</v>
      </c>
      <c r="H169" s="336"/>
      <c r="I169" s="336">
        <f>+G169*D169</f>
        <v>0</v>
      </c>
      <c r="J169" s="336"/>
      <c r="K169" s="374"/>
      <c r="L169" s="328"/>
      <c r="N169" s="378"/>
      <c r="O169" s="332"/>
      <c r="P169" s="328"/>
    </row>
    <row r="170" spans="1:17">
      <c r="A170" s="332">
        <v>15</v>
      </c>
      <c r="B170" s="328" t="s">
        <v>86</v>
      </c>
      <c r="C170" s="336"/>
      <c r="E170" s="336"/>
      <c r="F170" s="336"/>
      <c r="H170" s="336"/>
      <c r="J170" s="336"/>
      <c r="K170" s="374"/>
      <c r="L170" s="328"/>
      <c r="N170" s="378"/>
      <c r="O170" s="332"/>
      <c r="P170" s="328"/>
    </row>
    <row r="171" spans="1:17">
      <c r="A171" s="332">
        <v>16</v>
      </c>
      <c r="B171" s="328" t="s">
        <v>87</v>
      </c>
      <c r="C171" s="336"/>
      <c r="D171" s="375">
        <v>0</v>
      </c>
      <c r="E171" s="336"/>
      <c r="F171" s="336" t="s">
        <v>76</v>
      </c>
      <c r="G171" s="346">
        <f>+G88</f>
        <v>7.0113426948047619E-2</v>
      </c>
      <c r="H171" s="336"/>
      <c r="I171" s="336">
        <f>+G171*D171</f>
        <v>0</v>
      </c>
      <c r="J171" s="336"/>
      <c r="K171" s="374"/>
      <c r="L171" s="328"/>
      <c r="N171" s="378"/>
      <c r="O171" s="332"/>
      <c r="P171" s="328"/>
    </row>
    <row r="172" spans="1:17">
      <c r="A172" s="332">
        <v>17</v>
      </c>
      <c r="B172" s="328" t="s">
        <v>88</v>
      </c>
      <c r="C172" s="336"/>
      <c r="D172" s="375">
        <v>0</v>
      </c>
      <c r="E172" s="336"/>
      <c r="F172" s="336" t="s">
        <v>52</v>
      </c>
      <c r="G172" s="388" t="s">
        <v>177</v>
      </c>
      <c r="H172" s="336"/>
      <c r="I172" s="336">
        <v>0</v>
      </c>
      <c r="J172" s="336"/>
      <c r="K172" s="374"/>
      <c r="L172" s="328"/>
      <c r="N172" s="378"/>
      <c r="O172" s="332"/>
      <c r="P172" s="328"/>
    </row>
    <row r="173" spans="1:17">
      <c r="A173" s="332">
        <v>18</v>
      </c>
      <c r="B173" s="328" t="s">
        <v>89</v>
      </c>
      <c r="C173" s="336"/>
      <c r="D173" s="375">
        <v>0</v>
      </c>
      <c r="E173" s="336"/>
      <c r="F173" s="336" t="str">
        <f>+F171</f>
        <v>GP</v>
      </c>
      <c r="G173" s="346">
        <f>+G171</f>
        <v>7.0113426948047619E-2</v>
      </c>
      <c r="H173" s="336"/>
      <c r="I173" s="336">
        <f>+G173*D173</f>
        <v>0</v>
      </c>
      <c r="J173" s="336"/>
      <c r="K173" s="374"/>
      <c r="L173" s="328"/>
      <c r="N173" s="378"/>
      <c r="O173" s="332"/>
      <c r="P173" s="328"/>
    </row>
    <row r="174" spans="1:17" ht="16.2" thickBot="1">
      <c r="A174" s="332">
        <v>19</v>
      </c>
      <c r="B174" s="328" t="s">
        <v>90</v>
      </c>
      <c r="C174" s="336"/>
      <c r="D174" s="373">
        <f>+'Schedule 5'!C12</f>
        <v>612556</v>
      </c>
      <c r="E174" s="336"/>
      <c r="F174" s="336" t="s">
        <v>76</v>
      </c>
      <c r="G174" s="346">
        <f>+G173</f>
        <v>7.0113426948047619E-2</v>
      </c>
      <c r="H174" s="336"/>
      <c r="I174" s="349">
        <f>+G174*D174</f>
        <v>42948.40035758826</v>
      </c>
      <c r="J174" s="336"/>
      <c r="K174" s="374"/>
      <c r="L174" s="328"/>
      <c r="N174" s="378"/>
      <c r="O174" s="474"/>
      <c r="P174" s="474"/>
      <c r="Q174" s="477"/>
    </row>
    <row r="175" spans="1:17">
      <c r="A175" s="332">
        <v>20</v>
      </c>
      <c r="B175" s="328" t="s">
        <v>91</v>
      </c>
      <c r="C175" s="336"/>
      <c r="D175" s="336">
        <f>SUM(D168:D174)</f>
        <v>708932</v>
      </c>
      <c r="E175" s="336"/>
      <c r="F175" s="336"/>
      <c r="G175" s="346"/>
      <c r="H175" s="336"/>
      <c r="I175" s="336">
        <f>SUM(I168:I174)</f>
        <v>43922.889728109963</v>
      </c>
      <c r="J175" s="336"/>
      <c r="K175" s="336"/>
      <c r="L175" s="336" t="s">
        <v>2</v>
      </c>
      <c r="N175" s="376"/>
      <c r="O175" s="474"/>
      <c r="P175" s="474"/>
      <c r="Q175" s="477"/>
    </row>
    <row r="176" spans="1:17">
      <c r="A176" s="332" t="s">
        <v>92</v>
      </c>
      <c r="B176" s="328"/>
      <c r="C176" s="336"/>
      <c r="D176" s="336"/>
      <c r="E176" s="336"/>
      <c r="F176" s="336"/>
      <c r="G176" s="346"/>
      <c r="H176" s="336"/>
      <c r="I176" s="336"/>
      <c r="J176" s="336"/>
      <c r="K176" s="336"/>
      <c r="L176" s="336"/>
      <c r="N176" s="336"/>
      <c r="O176" s="336"/>
      <c r="P176" s="328"/>
    </row>
    <row r="177" spans="1:17">
      <c r="A177" s="332" t="s">
        <v>2</v>
      </c>
      <c r="B177" s="328" t="s">
        <v>93</v>
      </c>
      <c r="C177" s="389" t="s">
        <v>204</v>
      </c>
      <c r="D177" s="336"/>
      <c r="E177" s="336"/>
      <c r="F177" s="336" t="s">
        <v>52</v>
      </c>
      <c r="G177" s="390"/>
      <c r="H177" s="336"/>
      <c r="I177" s="336"/>
      <c r="J177" s="336"/>
      <c r="L177" s="336"/>
      <c r="N177" s="336"/>
      <c r="O177" s="329"/>
      <c r="P177" s="336"/>
    </row>
    <row r="178" spans="1:17">
      <c r="A178" s="332">
        <v>21</v>
      </c>
      <c r="B178" s="391" t="s">
        <v>94</v>
      </c>
      <c r="C178" s="336"/>
      <c r="D178" s="392">
        <f>IF(D293&gt;0,1-(((1-D294)*(1-D293))/(1-D294*D293*D295)),0)</f>
        <v>0</v>
      </c>
      <c r="E178" s="336"/>
      <c r="G178" s="390"/>
      <c r="H178" s="336"/>
      <c r="J178" s="336"/>
      <c r="L178" s="336"/>
      <c r="N178" s="336"/>
      <c r="O178" s="329"/>
      <c r="P178" s="336"/>
    </row>
    <row r="179" spans="1:17">
      <c r="A179" s="332">
        <v>22</v>
      </c>
      <c r="B179" s="325" t="s">
        <v>95</v>
      </c>
      <c r="C179" s="336"/>
      <c r="D179" s="392">
        <f>IF(I250&gt;0,(D178/(1-D178))*(1-I248/I250),0)</f>
        <v>0</v>
      </c>
      <c r="E179" s="336"/>
      <c r="G179" s="390"/>
      <c r="H179" s="336"/>
      <c r="J179" s="336"/>
      <c r="L179" s="336"/>
      <c r="N179" s="336"/>
      <c r="O179" s="332"/>
      <c r="P179" s="336"/>
    </row>
    <row r="180" spans="1:17">
      <c r="A180" s="332"/>
      <c r="B180" s="328" t="s">
        <v>739</v>
      </c>
      <c r="C180" s="336"/>
      <c r="D180" s="336"/>
      <c r="E180" s="336"/>
      <c r="G180" s="390"/>
      <c r="H180" s="336"/>
      <c r="J180" s="336"/>
      <c r="L180" s="336"/>
      <c r="N180" s="336"/>
      <c r="O180" s="332"/>
      <c r="P180" s="336"/>
    </row>
    <row r="181" spans="1:17">
      <c r="A181" s="332"/>
      <c r="B181" s="328" t="s">
        <v>96</v>
      </c>
      <c r="C181" s="336"/>
      <c r="D181" s="336"/>
      <c r="E181" s="336"/>
      <c r="G181" s="390"/>
      <c r="H181" s="336"/>
      <c r="J181" s="336"/>
      <c r="L181" s="336"/>
      <c r="N181" s="336"/>
      <c r="O181" s="332"/>
      <c r="P181" s="336"/>
    </row>
    <row r="182" spans="1:17">
      <c r="A182" s="332">
        <v>23</v>
      </c>
      <c r="B182" s="391" t="s">
        <v>97</v>
      </c>
      <c r="C182" s="336"/>
      <c r="D182" s="393">
        <f>IF(D178&gt;0,1/(1-D178),0)</f>
        <v>0</v>
      </c>
      <c r="E182" s="336"/>
      <c r="G182" s="390"/>
      <c r="H182" s="336"/>
      <c r="J182" s="336"/>
      <c r="L182" s="328"/>
      <c r="N182" s="336"/>
      <c r="O182" s="332"/>
      <c r="P182" s="336"/>
    </row>
    <row r="183" spans="1:17">
      <c r="A183" s="332">
        <v>24</v>
      </c>
      <c r="B183" s="383" t="s">
        <v>783</v>
      </c>
      <c r="C183" s="336"/>
      <c r="D183" s="375">
        <v>0</v>
      </c>
      <c r="E183" s="336"/>
      <c r="G183" s="390"/>
      <c r="H183" s="336"/>
      <c r="J183" s="336"/>
      <c r="L183" s="328"/>
      <c r="N183" s="336"/>
      <c r="O183" s="332"/>
      <c r="P183" s="336"/>
    </row>
    <row r="184" spans="1:17">
      <c r="A184" s="332"/>
      <c r="B184" s="328"/>
      <c r="C184" s="336"/>
      <c r="D184" s="336"/>
      <c r="E184" s="336"/>
      <c r="G184" s="390"/>
      <c r="H184" s="336"/>
      <c r="J184" s="336"/>
      <c r="L184" s="328"/>
      <c r="N184" s="336"/>
      <c r="O184" s="332"/>
      <c r="P184" s="336"/>
    </row>
    <row r="185" spans="1:17">
      <c r="A185" s="332">
        <v>25</v>
      </c>
      <c r="B185" s="391" t="s">
        <v>98</v>
      </c>
      <c r="C185" s="389"/>
      <c r="D185" s="336">
        <f>D179*D189</f>
        <v>0</v>
      </c>
      <c r="E185" s="336"/>
      <c r="F185" s="336" t="s">
        <v>52</v>
      </c>
      <c r="G185" s="346"/>
      <c r="H185" s="336"/>
      <c r="I185" s="336">
        <f>D179*I189</f>
        <v>0</v>
      </c>
      <c r="J185" s="336"/>
      <c r="L185" s="328"/>
      <c r="N185" s="336"/>
      <c r="O185" s="332"/>
      <c r="P185" s="336"/>
    </row>
    <row r="186" spans="1:17" ht="16.2" thickBot="1">
      <c r="A186" s="332">
        <v>26</v>
      </c>
      <c r="B186" s="325" t="s">
        <v>99</v>
      </c>
      <c r="C186" s="389"/>
      <c r="D186" s="349">
        <f>D182*D183</f>
        <v>0</v>
      </c>
      <c r="E186" s="336"/>
      <c r="F186" s="325" t="s">
        <v>63</v>
      </c>
      <c r="G186" s="346">
        <f>G104</f>
        <v>9.6071971818996016E-2</v>
      </c>
      <c r="H186" s="336"/>
      <c r="I186" s="349">
        <f>G186*D186</f>
        <v>0</v>
      </c>
      <c r="J186" s="336"/>
      <c r="L186" s="336" t="s">
        <v>2</v>
      </c>
      <c r="N186" s="336"/>
      <c r="O186" s="332"/>
      <c r="P186" s="336"/>
    </row>
    <row r="187" spans="1:17">
      <c r="A187" s="332">
        <v>27</v>
      </c>
      <c r="B187" s="391" t="s">
        <v>100</v>
      </c>
      <c r="C187" s="325" t="s">
        <v>101</v>
      </c>
      <c r="D187" s="394">
        <f>+D185+D186</f>
        <v>0</v>
      </c>
      <c r="E187" s="336"/>
      <c r="F187" s="336" t="s">
        <v>2</v>
      </c>
      <c r="G187" s="346" t="s">
        <v>2</v>
      </c>
      <c r="H187" s="336"/>
      <c r="I187" s="394">
        <f>+I185+I186</f>
        <v>0</v>
      </c>
      <c r="J187" s="336"/>
      <c r="L187" s="336"/>
      <c r="N187" s="336"/>
      <c r="O187" s="332"/>
      <c r="P187" s="336"/>
    </row>
    <row r="188" spans="1:17">
      <c r="A188" s="332" t="s">
        <v>2</v>
      </c>
      <c r="C188" s="395"/>
      <c r="D188" s="336"/>
      <c r="E188" s="336"/>
      <c r="F188" s="336"/>
      <c r="G188" s="346"/>
      <c r="H188" s="336"/>
      <c r="I188" s="336"/>
      <c r="J188" s="336"/>
      <c r="K188" s="336"/>
      <c r="L188" s="336"/>
      <c r="N188" s="336"/>
      <c r="O188" s="336"/>
      <c r="P188" s="328"/>
    </row>
    <row r="189" spans="1:17">
      <c r="A189" s="332">
        <v>28</v>
      </c>
      <c r="B189" s="328" t="s">
        <v>102</v>
      </c>
      <c r="C189" s="374"/>
      <c r="D189" s="336">
        <f>+$I250*D122</f>
        <v>1462050.2980669462</v>
      </c>
      <c r="E189" s="336"/>
      <c r="F189" s="336" t="s">
        <v>52</v>
      </c>
      <c r="G189" s="390"/>
      <c r="H189" s="336"/>
      <c r="I189" s="336">
        <f>+$I250*I122</f>
        <v>139654.58733110825</v>
      </c>
      <c r="J189" s="336"/>
      <c r="L189" s="328"/>
      <c r="N189" s="336"/>
      <c r="O189" s="474"/>
      <c r="P189" s="474"/>
      <c r="Q189" s="477"/>
    </row>
    <row r="190" spans="1:17">
      <c r="A190" s="332"/>
      <c r="B190" s="391" t="s">
        <v>103</v>
      </c>
      <c r="D190" s="336"/>
      <c r="E190" s="336"/>
      <c r="F190" s="336"/>
      <c r="G190" s="390"/>
      <c r="H190" s="336"/>
      <c r="I190" s="336"/>
      <c r="J190" s="336"/>
      <c r="K190" s="374"/>
      <c r="L190" s="330"/>
      <c r="N190" s="336"/>
      <c r="O190" s="332"/>
      <c r="P190" s="336"/>
    </row>
    <row r="191" spans="1:17">
      <c r="A191" s="332"/>
      <c r="B191" s="328"/>
      <c r="D191" s="396"/>
      <c r="E191" s="336"/>
      <c r="F191" s="336"/>
      <c r="G191" s="390"/>
      <c r="H191" s="336"/>
      <c r="I191" s="396"/>
      <c r="J191" s="336"/>
      <c r="K191" s="374"/>
      <c r="L191" s="330"/>
      <c r="N191" s="336"/>
      <c r="O191" s="332"/>
      <c r="P191" s="336"/>
    </row>
    <row r="192" spans="1:17">
      <c r="A192" s="332">
        <v>29</v>
      </c>
      <c r="B192" s="328" t="s">
        <v>229</v>
      </c>
      <c r="C192" s="336"/>
      <c r="D192" s="396">
        <f>+D189+D187+D175+D164+D158</f>
        <v>3603809.2380669462</v>
      </c>
      <c r="E192" s="336"/>
      <c r="F192" s="336"/>
      <c r="G192" s="336"/>
      <c r="H192" s="336"/>
      <c r="I192" s="396">
        <f>+I189+I187+I175+I164+I158</f>
        <v>295298.06523384963</v>
      </c>
      <c r="J192" s="330"/>
      <c r="K192" s="330"/>
      <c r="L192" s="330"/>
      <c r="N192" s="330"/>
      <c r="O192" s="474"/>
      <c r="P192" s="474"/>
      <c r="Q192" s="477"/>
    </row>
    <row r="193" spans="1:17">
      <c r="A193" s="332"/>
      <c r="B193" s="328"/>
      <c r="C193" s="336"/>
      <c r="D193" s="396"/>
      <c r="E193" s="336"/>
      <c r="F193" s="336"/>
      <c r="G193" s="336"/>
      <c r="H193" s="336"/>
      <c r="I193" s="396"/>
      <c r="J193" s="330"/>
      <c r="K193" s="330"/>
      <c r="L193" s="330"/>
      <c r="N193" s="330"/>
      <c r="O193" s="329"/>
      <c r="P193" s="328"/>
    </row>
    <row r="194" spans="1:17">
      <c r="A194" s="332">
        <v>30</v>
      </c>
      <c r="B194" s="325" t="s">
        <v>263</v>
      </c>
      <c r="J194" s="330"/>
      <c r="K194" s="330"/>
      <c r="L194" s="330"/>
      <c r="N194" s="330"/>
      <c r="O194" s="329"/>
      <c r="P194" s="328"/>
    </row>
    <row r="195" spans="1:17">
      <c r="A195" s="332"/>
      <c r="B195" s="325" t="s">
        <v>199</v>
      </c>
      <c r="J195" s="330"/>
      <c r="K195" s="330"/>
      <c r="L195" s="330"/>
      <c r="N195" s="330"/>
      <c r="O195" s="329"/>
      <c r="P195" s="328"/>
    </row>
    <row r="196" spans="1:17">
      <c r="A196" s="332"/>
      <c r="B196" s="325" t="s">
        <v>200</v>
      </c>
      <c r="D196" s="397">
        <v>0</v>
      </c>
      <c r="E196" s="328"/>
      <c r="F196" s="328"/>
      <c r="G196" s="328"/>
      <c r="H196" s="328"/>
      <c r="I196" s="397">
        <v>0</v>
      </c>
      <c r="J196" s="330"/>
      <c r="K196" s="330"/>
      <c r="L196" s="330"/>
      <c r="N196" s="330"/>
      <c r="O196" s="329"/>
      <c r="P196" s="328"/>
    </row>
    <row r="197" spans="1:17">
      <c r="A197" s="332"/>
      <c r="B197" s="328"/>
      <c r="C197" s="336"/>
      <c r="D197" s="396"/>
      <c r="E197" s="336"/>
      <c r="F197" s="336"/>
      <c r="G197" s="336"/>
      <c r="H197" s="336"/>
      <c r="I197" s="396"/>
      <c r="J197" s="330"/>
      <c r="K197" s="330"/>
      <c r="L197" s="330"/>
      <c r="N197" s="330"/>
      <c r="O197" s="329"/>
      <c r="P197" s="328"/>
    </row>
    <row r="198" spans="1:17">
      <c r="A198" s="332" t="s">
        <v>267</v>
      </c>
      <c r="B198" s="384" t="s">
        <v>784</v>
      </c>
      <c r="C198" s="384"/>
      <c r="D198" s="384"/>
      <c r="J198" s="336"/>
      <c r="K198" s="336"/>
      <c r="L198" s="330"/>
      <c r="N198" s="336"/>
      <c r="O198" s="332"/>
      <c r="P198" s="336"/>
    </row>
    <row r="199" spans="1:17">
      <c r="A199" s="332"/>
      <c r="B199" s="325" t="s">
        <v>199</v>
      </c>
      <c r="J199" s="336"/>
      <c r="K199" s="336"/>
      <c r="L199" s="330"/>
      <c r="N199" s="336"/>
      <c r="O199" s="332"/>
      <c r="P199" s="336"/>
    </row>
    <row r="200" spans="1:17" ht="16.2" thickBot="1">
      <c r="A200" s="332"/>
      <c r="B200" s="325" t="s">
        <v>268</v>
      </c>
      <c r="D200" s="398">
        <v>0</v>
      </c>
      <c r="E200" s="328"/>
      <c r="F200" s="328"/>
      <c r="G200" s="328"/>
      <c r="H200" s="328"/>
      <c r="I200" s="398">
        <v>0</v>
      </c>
      <c r="J200" s="336"/>
      <c r="K200" s="336"/>
      <c r="L200" s="330"/>
      <c r="N200" s="336"/>
      <c r="O200" s="332"/>
      <c r="P200" s="336"/>
    </row>
    <row r="201" spans="1:17" ht="16.2" thickBot="1">
      <c r="A201" s="382">
        <v>31</v>
      </c>
      <c r="B201" s="384" t="s">
        <v>198</v>
      </c>
      <c r="C201" s="384"/>
      <c r="D201" s="399">
        <f>+D192-D196-D200</f>
        <v>3603809.2380669462</v>
      </c>
      <c r="E201" s="384"/>
      <c r="F201" s="384"/>
      <c r="G201" s="384"/>
      <c r="H201" s="384"/>
      <c r="I201" s="399">
        <f>+I192-I196-I200</f>
        <v>295298.06523384963</v>
      </c>
      <c r="J201" s="386"/>
      <c r="K201" s="386"/>
      <c r="L201" s="400"/>
      <c r="M201" s="384"/>
      <c r="N201" s="386"/>
      <c r="O201" s="474"/>
      <c r="P201" s="474"/>
      <c r="Q201" s="477"/>
    </row>
    <row r="202" spans="1:17" ht="16.2" thickTop="1">
      <c r="A202" s="332"/>
      <c r="B202" s="325" t="s">
        <v>269</v>
      </c>
      <c r="J202" s="336"/>
      <c r="K202" s="336"/>
      <c r="L202" s="330"/>
      <c r="N202" s="336"/>
      <c r="O202" s="332"/>
      <c r="P202" s="336"/>
    </row>
    <row r="203" spans="1:17" s="402" customFormat="1">
      <c r="A203" s="401"/>
      <c r="J203" s="403"/>
      <c r="K203" s="403"/>
      <c r="L203" s="404"/>
      <c r="N203" s="403"/>
      <c r="O203" s="401"/>
      <c r="P203" s="403"/>
    </row>
    <row r="204" spans="1:17" s="402" customFormat="1">
      <c r="A204" s="401"/>
      <c r="J204" s="403"/>
      <c r="K204" s="403"/>
      <c r="L204" s="404"/>
      <c r="N204" s="403"/>
      <c r="O204" s="401"/>
      <c r="P204" s="403"/>
    </row>
    <row r="205" spans="1:17" s="402" customFormat="1">
      <c r="A205" s="401"/>
      <c r="J205" s="403"/>
      <c r="K205" s="326" t="s">
        <v>757</v>
      </c>
      <c r="L205" s="404"/>
      <c r="N205" s="403"/>
      <c r="O205" s="401"/>
      <c r="P205" s="403"/>
    </row>
    <row r="206" spans="1:17">
      <c r="B206" s="328"/>
      <c r="C206" s="328"/>
      <c r="D206" s="329"/>
      <c r="E206" s="328"/>
      <c r="F206" s="328"/>
      <c r="G206" s="328"/>
      <c r="H206" s="330"/>
      <c r="I206" s="330"/>
      <c r="J206" s="330"/>
      <c r="K206" s="331" t="s">
        <v>187</v>
      </c>
      <c r="L206" s="328"/>
      <c r="N206" s="330"/>
      <c r="O206" s="330"/>
      <c r="P206" s="330"/>
    </row>
    <row r="207" spans="1:17">
      <c r="A207" s="332"/>
      <c r="J207" s="336"/>
      <c r="K207" s="336"/>
      <c r="L207" s="328"/>
      <c r="N207" s="336"/>
      <c r="O207" s="332"/>
      <c r="P207" s="336"/>
    </row>
    <row r="208" spans="1:17">
      <c r="A208" s="332"/>
      <c r="B208" s="328" t="str">
        <f>B4</f>
        <v xml:space="preserve">Formula Rate - Non-Levelized </v>
      </c>
      <c r="D208" s="325" t="str">
        <f>D4</f>
        <v xml:space="preserve">   Rate Formula Template</v>
      </c>
      <c r="J208" s="336"/>
      <c r="K208" s="326" t="str">
        <f>K4</f>
        <v>For the 12 months ended 12/31/15</v>
      </c>
      <c r="L208" s="328"/>
      <c r="N208" s="336"/>
      <c r="O208" s="336"/>
      <c r="P208" s="328"/>
    </row>
    <row r="209" spans="1:17">
      <c r="A209" s="332"/>
      <c r="B209" s="328"/>
      <c r="D209" s="325" t="str">
        <f>D5</f>
        <v>Utilizing EIA Form 412 Data</v>
      </c>
      <c r="J209" s="336"/>
      <c r="K209" s="336"/>
      <c r="L209" s="328"/>
      <c r="N209" s="336"/>
      <c r="O209" s="336"/>
      <c r="P209" s="328"/>
    </row>
    <row r="210" spans="1:17" ht="9" customHeight="1">
      <c r="A210" s="332"/>
      <c r="J210" s="336"/>
      <c r="K210" s="336"/>
      <c r="L210" s="328"/>
      <c r="N210" s="336"/>
      <c r="O210" s="336"/>
      <c r="P210" s="328"/>
    </row>
    <row r="211" spans="1:17">
      <c r="A211" s="332"/>
      <c r="D211" s="325" t="str">
        <f>D7</f>
        <v>Detroit Lakes (Minnesota) Public Utilities</v>
      </c>
      <c r="J211" s="336"/>
      <c r="K211" s="336"/>
      <c r="L211" s="328"/>
      <c r="N211" s="336"/>
      <c r="O211" s="336"/>
      <c r="P211" s="328"/>
    </row>
    <row r="212" spans="1:17">
      <c r="A212" s="332" t="s">
        <v>4</v>
      </c>
      <c r="C212" s="328"/>
      <c r="D212" s="328"/>
      <c r="E212" s="328"/>
      <c r="F212" s="328"/>
      <c r="G212" s="328"/>
      <c r="H212" s="328"/>
      <c r="I212" s="328"/>
      <c r="J212" s="328"/>
      <c r="K212" s="328"/>
      <c r="L212" s="405"/>
      <c r="N212" s="328"/>
      <c r="O212" s="328"/>
      <c r="P212" s="328"/>
    </row>
    <row r="213" spans="1:17" ht="16.2" thickBot="1">
      <c r="A213" s="342" t="s">
        <v>6</v>
      </c>
      <c r="C213" s="368" t="s">
        <v>104</v>
      </c>
      <c r="E213" s="330"/>
      <c r="F213" s="330"/>
      <c r="G213" s="330"/>
      <c r="H213" s="330"/>
      <c r="I213" s="330"/>
      <c r="J213" s="336"/>
      <c r="K213" s="336"/>
      <c r="L213" s="405"/>
      <c r="N213" s="330"/>
      <c r="O213" s="336"/>
      <c r="P213" s="328"/>
    </row>
    <row r="214" spans="1:17">
      <c r="A214" s="332"/>
      <c r="B214" s="328" t="s">
        <v>107</v>
      </c>
      <c r="C214" s="330"/>
      <c r="D214" s="330"/>
      <c r="E214" s="330"/>
      <c r="F214" s="330"/>
      <c r="G214" s="330"/>
      <c r="H214" s="330"/>
      <c r="I214" s="330"/>
      <c r="J214" s="336"/>
      <c r="K214" s="336"/>
      <c r="L214" s="328"/>
      <c r="N214" s="330"/>
      <c r="O214" s="336"/>
      <c r="P214" s="328"/>
    </row>
    <row r="215" spans="1:17">
      <c r="A215" s="332">
        <v>1</v>
      </c>
      <c r="B215" s="330" t="s">
        <v>230</v>
      </c>
      <c r="C215" s="330"/>
      <c r="D215" s="336"/>
      <c r="E215" s="336"/>
      <c r="F215" s="336"/>
      <c r="G215" s="336"/>
      <c r="H215" s="336"/>
      <c r="I215" s="336">
        <f>D84</f>
        <v>2058528</v>
      </c>
      <c r="J215" s="336"/>
      <c r="K215" s="336"/>
      <c r="L215" s="328"/>
      <c r="N215" s="330"/>
      <c r="O215" s="336"/>
      <c r="P215" s="328"/>
    </row>
    <row r="216" spans="1:17">
      <c r="A216" s="332">
        <v>2</v>
      </c>
      <c r="B216" s="330" t="s">
        <v>231</v>
      </c>
      <c r="I216" s="375">
        <v>0</v>
      </c>
      <c r="J216" s="336"/>
      <c r="K216" s="336"/>
      <c r="L216" s="328"/>
      <c r="N216" s="330"/>
      <c r="O216" s="336"/>
      <c r="P216" s="328"/>
    </row>
    <row r="217" spans="1:17" ht="16.2" thickBot="1">
      <c r="A217" s="332">
        <v>3</v>
      </c>
      <c r="B217" s="406" t="s">
        <v>232</v>
      </c>
      <c r="C217" s="406"/>
      <c r="D217" s="396"/>
      <c r="E217" s="336"/>
      <c r="F217" s="336"/>
      <c r="G217" s="378"/>
      <c r="H217" s="336"/>
      <c r="I217" s="373">
        <v>0</v>
      </c>
      <c r="J217" s="336"/>
      <c r="K217" s="336"/>
      <c r="L217" s="328"/>
      <c r="N217" s="330"/>
      <c r="O217" s="336"/>
      <c r="P217" s="328"/>
    </row>
    <row r="218" spans="1:17">
      <c r="A218" s="332">
        <v>4</v>
      </c>
      <c r="B218" s="330" t="s">
        <v>179</v>
      </c>
      <c r="C218" s="330"/>
      <c r="D218" s="336"/>
      <c r="E218" s="336"/>
      <c r="F218" s="336"/>
      <c r="G218" s="378"/>
      <c r="H218" s="336"/>
      <c r="I218" s="336">
        <f>I215-I216-I217</f>
        <v>2058528</v>
      </c>
      <c r="J218" s="336"/>
      <c r="K218" s="336"/>
      <c r="L218" s="328"/>
      <c r="N218" s="330"/>
      <c r="O218" s="336"/>
      <c r="P218" s="328"/>
    </row>
    <row r="219" spans="1:17">
      <c r="A219" s="332"/>
      <c r="C219" s="330"/>
      <c r="D219" s="336"/>
      <c r="E219" s="336"/>
      <c r="F219" s="336"/>
      <c r="G219" s="378"/>
      <c r="H219" s="336"/>
      <c r="J219" s="336"/>
      <c r="K219" s="336"/>
    </row>
    <row r="220" spans="1:17">
      <c r="A220" s="332">
        <v>5</v>
      </c>
      <c r="B220" s="330" t="s">
        <v>233</v>
      </c>
      <c r="C220" s="341"/>
      <c r="D220" s="407"/>
      <c r="E220" s="407"/>
      <c r="F220" s="407"/>
      <c r="G220" s="365"/>
      <c r="H220" s="336" t="s">
        <v>108</v>
      </c>
      <c r="I220" s="377">
        <f>IF(I215&gt;0,I218/I215,0)</f>
        <v>1</v>
      </c>
      <c r="J220" s="336"/>
      <c r="K220" s="336"/>
      <c r="L220" s="408"/>
      <c r="M220" s="408"/>
      <c r="N220" s="408"/>
      <c r="O220" s="408"/>
      <c r="P220" s="408"/>
      <c r="Q220" s="408"/>
    </row>
    <row r="221" spans="1:17">
      <c r="J221" s="336"/>
      <c r="K221" s="336"/>
      <c r="L221" s="408"/>
      <c r="M221" s="409"/>
      <c r="N221" s="408"/>
      <c r="O221" s="408"/>
      <c r="P221" s="408"/>
      <c r="Q221" s="408"/>
    </row>
    <row r="222" spans="1:17">
      <c r="B222" s="328" t="s">
        <v>105</v>
      </c>
      <c r="J222" s="336"/>
      <c r="K222" s="336"/>
      <c r="L222" s="408"/>
      <c r="M222" s="408"/>
      <c r="N222" s="408"/>
      <c r="O222" s="408"/>
      <c r="P222" s="408"/>
      <c r="Q222" s="408"/>
    </row>
    <row r="223" spans="1:17">
      <c r="A223" s="332">
        <v>6</v>
      </c>
      <c r="B223" s="325" t="s">
        <v>234</v>
      </c>
      <c r="D223" s="330"/>
      <c r="E223" s="330"/>
      <c r="F223" s="330"/>
      <c r="G223" s="332"/>
      <c r="H223" s="330"/>
      <c r="I223" s="336">
        <f>D149</f>
        <v>2170420</v>
      </c>
      <c r="J223" s="336"/>
      <c r="K223" s="336"/>
      <c r="L223" s="495"/>
      <c r="M223" s="495"/>
      <c r="N223" s="495"/>
      <c r="O223" s="495"/>
      <c r="P223" s="495"/>
      <c r="Q223" s="495"/>
    </row>
    <row r="224" spans="1:17" ht="16.2" thickBot="1">
      <c r="A224" s="332">
        <v>7</v>
      </c>
      <c r="B224" s="406" t="s">
        <v>235</v>
      </c>
      <c r="C224" s="406"/>
      <c r="D224" s="396"/>
      <c r="E224" s="396"/>
      <c r="F224" s="336"/>
      <c r="G224" s="336"/>
      <c r="H224" s="336"/>
      <c r="I224" s="373">
        <v>0</v>
      </c>
      <c r="J224" s="336"/>
      <c r="K224" s="336"/>
      <c r="L224" s="410"/>
      <c r="M224" s="411"/>
      <c r="N224" s="412"/>
      <c r="O224" s="413"/>
      <c r="P224" s="414"/>
      <c r="Q224" s="408"/>
    </row>
    <row r="225" spans="1:17">
      <c r="A225" s="332">
        <v>8</v>
      </c>
      <c r="B225" s="330" t="s">
        <v>258</v>
      </c>
      <c r="C225" s="341"/>
      <c r="D225" s="407"/>
      <c r="E225" s="407"/>
      <c r="F225" s="407"/>
      <c r="G225" s="365"/>
      <c r="H225" s="407"/>
      <c r="I225" s="336">
        <f>+I223-I224</f>
        <v>2170420</v>
      </c>
      <c r="J225" s="336"/>
      <c r="K225" s="336"/>
      <c r="L225" s="410"/>
      <c r="M225" s="415"/>
      <c r="N225" s="408"/>
      <c r="O225" s="408"/>
      <c r="P225" s="408"/>
      <c r="Q225" s="408"/>
    </row>
    <row r="226" spans="1:17">
      <c r="A226" s="332"/>
      <c r="B226" s="330"/>
      <c r="C226" s="330"/>
      <c r="D226" s="336"/>
      <c r="E226" s="336"/>
      <c r="F226" s="336"/>
      <c r="G226" s="336"/>
      <c r="J226" s="336"/>
      <c r="K226" s="336"/>
      <c r="L226" s="410"/>
      <c r="M226" s="415"/>
      <c r="N226" s="408"/>
      <c r="O226" s="408"/>
      <c r="P226" s="408"/>
      <c r="Q226" s="408"/>
    </row>
    <row r="227" spans="1:17">
      <c r="A227" s="332">
        <v>9</v>
      </c>
      <c r="B227" s="330" t="s">
        <v>236</v>
      </c>
      <c r="C227" s="330"/>
      <c r="D227" s="336"/>
      <c r="E227" s="336"/>
      <c r="F227" s="336"/>
      <c r="G227" s="336"/>
      <c r="H227" s="336"/>
      <c r="I227" s="372">
        <f>IF(I223&gt;0,I225/I223,0)</f>
        <v>1</v>
      </c>
      <c r="J227" s="336"/>
      <c r="K227" s="336"/>
      <c r="L227" s="416"/>
      <c r="M227" s="417"/>
      <c r="N227" s="416"/>
      <c r="O227" s="416"/>
      <c r="P227" s="416"/>
      <c r="Q227" s="416"/>
    </row>
    <row r="228" spans="1:17">
      <c r="A228" s="332">
        <v>10</v>
      </c>
      <c r="B228" s="330" t="s">
        <v>237</v>
      </c>
      <c r="C228" s="330"/>
      <c r="D228" s="336"/>
      <c r="E228" s="336"/>
      <c r="F228" s="336"/>
      <c r="G228" s="336"/>
      <c r="H228" s="330" t="s">
        <v>12</v>
      </c>
      <c r="I228" s="418">
        <f>I220</f>
        <v>1</v>
      </c>
      <c r="J228" s="336"/>
      <c r="K228" s="336"/>
      <c r="L228" s="410"/>
      <c r="M228" s="419"/>
      <c r="N228" s="413"/>
      <c r="O228" s="414"/>
      <c r="P228" s="408"/>
      <c r="Q228" s="408"/>
    </row>
    <row r="229" spans="1:17">
      <c r="A229" s="332">
        <v>11</v>
      </c>
      <c r="B229" s="330" t="s">
        <v>238</v>
      </c>
      <c r="C229" s="330"/>
      <c r="D229" s="330"/>
      <c r="E229" s="330"/>
      <c r="F229" s="330"/>
      <c r="G229" s="330"/>
      <c r="H229" s="330" t="s">
        <v>106</v>
      </c>
      <c r="I229" s="420">
        <f>+I228*I227</f>
        <v>1</v>
      </c>
      <c r="J229" s="336"/>
      <c r="K229" s="336"/>
      <c r="L229" s="410"/>
      <c r="M229" s="419"/>
      <c r="N229" s="413"/>
      <c r="O229" s="474"/>
      <c r="P229" s="474"/>
    </row>
    <row r="230" spans="1:17" ht="17.399999999999999">
      <c r="A230" s="332"/>
      <c r="C230" s="330"/>
      <c r="D230" s="336"/>
      <c r="E230" s="336"/>
      <c r="F230" s="336"/>
      <c r="G230" s="378"/>
      <c r="H230" s="336"/>
      <c r="L230" s="410"/>
      <c r="M230" s="419"/>
      <c r="N230" s="413"/>
      <c r="O230" s="476"/>
      <c r="P230" s="476"/>
    </row>
    <row r="231" spans="1:17" ht="16.2" thickBot="1">
      <c r="A231" s="332" t="s">
        <v>2</v>
      </c>
      <c r="B231" s="328" t="s">
        <v>109</v>
      </c>
      <c r="C231" s="336"/>
      <c r="D231" s="421" t="s">
        <v>110</v>
      </c>
      <c r="E231" s="421" t="s">
        <v>12</v>
      </c>
      <c r="F231" s="336"/>
      <c r="G231" s="421" t="s">
        <v>111</v>
      </c>
      <c r="H231" s="336"/>
      <c r="I231" s="336"/>
      <c r="L231" s="410"/>
      <c r="M231" s="415"/>
      <c r="N231" s="408"/>
      <c r="O231" s="336"/>
      <c r="P231" s="328"/>
    </row>
    <row r="232" spans="1:17">
      <c r="A232" s="332">
        <v>12</v>
      </c>
      <c r="B232" s="328" t="s">
        <v>51</v>
      </c>
      <c r="C232" s="336"/>
      <c r="D232" s="375">
        <f>+Salaries!H9</f>
        <v>8189</v>
      </c>
      <c r="E232" s="422">
        <v>0</v>
      </c>
      <c r="F232" s="422"/>
      <c r="G232" s="336">
        <f>D232*E232</f>
        <v>0</v>
      </c>
      <c r="H232" s="336"/>
      <c r="I232" s="336"/>
      <c r="J232" s="336"/>
      <c r="K232" s="336"/>
      <c r="L232" s="410"/>
      <c r="M232" s="415"/>
      <c r="N232" s="408"/>
      <c r="O232" s="474"/>
      <c r="P232" s="474"/>
      <c r="Q232" s="477"/>
    </row>
    <row r="233" spans="1:17">
      <c r="A233" s="332">
        <v>13</v>
      </c>
      <c r="B233" s="328" t="s">
        <v>53</v>
      </c>
      <c r="C233" s="336"/>
      <c r="D233" s="375">
        <f>+Salaries!H14</f>
        <v>11611</v>
      </c>
      <c r="E233" s="422">
        <f>+I220</f>
        <v>1</v>
      </c>
      <c r="F233" s="422"/>
      <c r="G233" s="336">
        <f>D233*E233</f>
        <v>11611</v>
      </c>
      <c r="H233" s="336"/>
      <c r="I233" s="336"/>
      <c r="J233" s="336"/>
      <c r="K233" s="336"/>
      <c r="L233" s="410"/>
      <c r="M233" s="415"/>
      <c r="N233" s="413"/>
      <c r="O233" s="474"/>
      <c r="P233" s="474"/>
      <c r="Q233" s="477"/>
    </row>
    <row r="234" spans="1:17">
      <c r="A234" s="332">
        <v>14</v>
      </c>
      <c r="B234" s="328" t="s">
        <v>54</v>
      </c>
      <c r="C234" s="336"/>
      <c r="D234" s="375">
        <f>+Salaries!H30</f>
        <v>777146</v>
      </c>
      <c r="E234" s="422">
        <v>0</v>
      </c>
      <c r="F234" s="422"/>
      <c r="G234" s="336">
        <f>D234*E234</f>
        <v>0</v>
      </c>
      <c r="H234" s="336"/>
      <c r="I234" s="423" t="s">
        <v>112</v>
      </c>
      <c r="J234" s="336"/>
      <c r="K234" s="336"/>
      <c r="L234" s="414"/>
      <c r="M234" s="408"/>
      <c r="N234" s="413"/>
      <c r="O234" s="413"/>
      <c r="P234" s="414"/>
      <c r="Q234" s="408"/>
    </row>
    <row r="235" spans="1:17" ht="16.2" thickBot="1">
      <c r="A235" s="332">
        <v>15</v>
      </c>
      <c r="B235" s="328" t="s">
        <v>113</v>
      </c>
      <c r="C235" s="336"/>
      <c r="D235" s="373">
        <f>+Salaries!H39</f>
        <v>351370</v>
      </c>
      <c r="E235" s="422">
        <v>0</v>
      </c>
      <c r="F235" s="422"/>
      <c r="G235" s="349">
        <f>D235*E235</f>
        <v>0</v>
      </c>
      <c r="H235" s="336"/>
      <c r="I235" s="342" t="s">
        <v>114</v>
      </c>
      <c r="J235" s="336"/>
      <c r="K235" s="336"/>
      <c r="L235" s="328"/>
      <c r="N235" s="336"/>
      <c r="O235" s="336"/>
      <c r="P235" s="328"/>
    </row>
    <row r="236" spans="1:17">
      <c r="A236" s="332">
        <v>16</v>
      </c>
      <c r="B236" s="328" t="s">
        <v>240</v>
      </c>
      <c r="C236" s="336"/>
      <c r="D236" s="336">
        <f>SUM(D232:D235)</f>
        <v>1148316</v>
      </c>
      <c r="E236" s="336"/>
      <c r="F236" s="336"/>
      <c r="G236" s="336">
        <f>SUM(G232:G235)</f>
        <v>11611</v>
      </c>
      <c r="H236" s="332" t="s">
        <v>115</v>
      </c>
      <c r="I236" s="372">
        <f>IF(G236&gt;0,G233/D236,0)</f>
        <v>1.0111328240658494E-2</v>
      </c>
      <c r="J236" s="336" t="s">
        <v>115</v>
      </c>
      <c r="K236" s="336" t="s">
        <v>56</v>
      </c>
      <c r="L236" s="328"/>
      <c r="N236" s="336"/>
      <c r="O236" s="336"/>
      <c r="P236" s="328"/>
    </row>
    <row r="237" spans="1:17">
      <c r="A237" s="332" t="s">
        <v>2</v>
      </c>
      <c r="B237" s="328" t="s">
        <v>2</v>
      </c>
      <c r="C237" s="336" t="s">
        <v>2</v>
      </c>
      <c r="E237" s="336"/>
      <c r="F237" s="336"/>
      <c r="L237" s="328"/>
      <c r="N237" s="336"/>
      <c r="O237" s="336"/>
      <c r="P237" s="328"/>
    </row>
    <row r="238" spans="1:17">
      <c r="A238" s="332"/>
      <c r="B238" s="328" t="s">
        <v>239</v>
      </c>
      <c r="C238" s="336"/>
      <c r="D238" s="366" t="s">
        <v>110</v>
      </c>
      <c r="E238" s="336"/>
      <c r="F238" s="336"/>
      <c r="G238" s="378" t="s">
        <v>116</v>
      </c>
      <c r="H238" s="390" t="s">
        <v>2</v>
      </c>
      <c r="I238" s="374" t="s">
        <v>117</v>
      </c>
      <c r="J238" s="336"/>
      <c r="K238" s="336"/>
      <c r="L238" s="328"/>
      <c r="N238" s="336"/>
      <c r="O238" s="336"/>
      <c r="P238" s="328"/>
    </row>
    <row r="239" spans="1:17">
      <c r="A239" s="332">
        <v>17</v>
      </c>
      <c r="B239" s="328" t="s">
        <v>118</v>
      </c>
      <c r="C239" s="336"/>
      <c r="D239" s="375">
        <f>+'Schedule 4'!G28</f>
        <v>29910143</v>
      </c>
      <c r="E239" s="336"/>
      <c r="G239" s="332" t="s">
        <v>119</v>
      </c>
      <c r="H239" s="390"/>
      <c r="I239" s="332" t="s">
        <v>120</v>
      </c>
      <c r="J239" s="336"/>
      <c r="K239" s="332" t="s">
        <v>58</v>
      </c>
      <c r="L239" s="328"/>
      <c r="N239" s="336"/>
      <c r="O239" s="336"/>
      <c r="P239" s="328"/>
    </row>
    <row r="240" spans="1:17">
      <c r="A240" s="332">
        <v>18</v>
      </c>
      <c r="B240" s="328" t="s">
        <v>121</v>
      </c>
      <c r="C240" s="336"/>
      <c r="D240" s="375">
        <v>0</v>
      </c>
      <c r="E240" s="336"/>
      <c r="G240" s="346">
        <f>IF(D242&gt;0,D239/D242,0)</f>
        <v>0.60090700159789068</v>
      </c>
      <c r="H240" s="378" t="s">
        <v>122</v>
      </c>
      <c r="I240" s="346">
        <f>I236</f>
        <v>1.0111328240658494E-2</v>
      </c>
      <c r="J240" s="390" t="s">
        <v>115</v>
      </c>
      <c r="K240" s="346">
        <f>I240*G240</f>
        <v>6.0759679352661708E-3</v>
      </c>
      <c r="L240" s="328"/>
      <c r="N240" s="336"/>
      <c r="O240" s="336"/>
      <c r="P240" s="328"/>
    </row>
    <row r="241" spans="1:18" ht="16.2" thickBot="1">
      <c r="A241" s="332">
        <v>19</v>
      </c>
      <c r="B241" s="424" t="s">
        <v>123</v>
      </c>
      <c r="C241" s="349"/>
      <c r="D241" s="373">
        <f>41374+4307430+15273567+242481</f>
        <v>19864852</v>
      </c>
      <c r="E241" s="336"/>
      <c r="F241" s="336"/>
      <c r="G241" s="336" t="s">
        <v>2</v>
      </c>
      <c r="H241" s="336"/>
      <c r="I241" s="336"/>
      <c r="L241" s="328"/>
      <c r="N241" s="336"/>
      <c r="O241" s="336"/>
      <c r="P241" s="328"/>
    </row>
    <row r="242" spans="1:18">
      <c r="A242" s="332">
        <v>20</v>
      </c>
      <c r="B242" s="328" t="s">
        <v>171</v>
      </c>
      <c r="C242" s="336"/>
      <c r="D242" s="336">
        <f>D239+D240+D241</f>
        <v>49774995</v>
      </c>
      <c r="E242" s="336"/>
      <c r="F242" s="336"/>
      <c r="G242" s="336"/>
      <c r="H242" s="336"/>
      <c r="I242" s="336"/>
      <c r="J242" s="336"/>
      <c r="K242" s="336"/>
      <c r="L242" s="328"/>
      <c r="N242" s="336"/>
      <c r="O242" s="336"/>
      <c r="P242" s="328"/>
    </row>
    <row r="243" spans="1:18">
      <c r="A243" s="332"/>
      <c r="B243" s="328" t="s">
        <v>2</v>
      </c>
      <c r="C243" s="336"/>
      <c r="E243" s="336"/>
      <c r="F243" s="336"/>
      <c r="G243" s="336"/>
      <c r="H243" s="336"/>
      <c r="I243" s="336" t="s">
        <v>2</v>
      </c>
      <c r="J243" s="336"/>
      <c r="K243" s="336"/>
      <c r="L243" s="328"/>
      <c r="N243" s="336"/>
      <c r="O243" s="336"/>
      <c r="P243" s="328"/>
    </row>
    <row r="244" spans="1:18" ht="16.2" thickBot="1">
      <c r="A244" s="332"/>
      <c r="B244" s="328" t="s">
        <v>124</v>
      </c>
      <c r="C244" s="336"/>
      <c r="D244" s="421" t="s">
        <v>110</v>
      </c>
      <c r="E244" s="336"/>
      <c r="F244" s="336"/>
      <c r="G244" s="336"/>
      <c r="H244" s="336"/>
      <c r="J244" s="336" t="s">
        <v>2</v>
      </c>
      <c r="K244" s="336"/>
      <c r="L244" s="328"/>
      <c r="N244" s="336"/>
      <c r="O244" s="336"/>
      <c r="P244" s="328"/>
    </row>
    <row r="245" spans="1:18">
      <c r="A245" s="332">
        <v>21</v>
      </c>
      <c r="B245" s="336" t="s">
        <v>125</v>
      </c>
      <c r="C245" s="330" t="s">
        <v>260</v>
      </c>
      <c r="D245" s="425">
        <f>+'Schedule 3'!C24</f>
        <v>35697</v>
      </c>
      <c r="E245" s="336"/>
      <c r="F245" s="336"/>
      <c r="G245" s="336"/>
      <c r="H245" s="336"/>
      <c r="I245" s="336"/>
      <c r="J245" s="336"/>
      <c r="K245" s="336"/>
      <c r="L245" s="328"/>
      <c r="N245" s="336"/>
      <c r="O245" s="336"/>
      <c r="P245" s="328"/>
    </row>
    <row r="246" spans="1:18">
      <c r="A246" s="332"/>
      <c r="B246" s="328"/>
      <c r="D246" s="336"/>
      <c r="E246" s="336"/>
      <c r="F246" s="336"/>
      <c r="G246" s="378" t="s">
        <v>126</v>
      </c>
      <c r="H246" s="336"/>
      <c r="I246" s="336"/>
      <c r="J246" s="336"/>
      <c r="K246" s="336"/>
      <c r="L246" s="328"/>
      <c r="N246" s="336"/>
      <c r="O246" s="336"/>
      <c r="P246" s="328"/>
    </row>
    <row r="247" spans="1:18" ht="16.2" thickBot="1">
      <c r="A247" s="332"/>
      <c r="B247" s="328"/>
      <c r="C247" s="330"/>
      <c r="D247" s="342" t="s">
        <v>110</v>
      </c>
      <c r="E247" s="342" t="s">
        <v>127</v>
      </c>
      <c r="F247" s="336"/>
      <c r="G247" s="342" t="s">
        <v>128</v>
      </c>
      <c r="H247" s="336"/>
      <c r="I247" s="342" t="s">
        <v>129</v>
      </c>
      <c r="J247" s="336"/>
      <c r="K247" s="336"/>
      <c r="L247" s="328"/>
      <c r="N247" s="336"/>
      <c r="O247" s="336"/>
      <c r="P247" s="328"/>
    </row>
    <row r="248" spans="1:18">
      <c r="A248" s="332">
        <v>22</v>
      </c>
      <c r="B248" s="328" t="s">
        <v>130</v>
      </c>
      <c r="C248" s="330" t="s">
        <v>278</v>
      </c>
      <c r="D248" s="375">
        <f>+'Schedule 2'!F28</f>
        <v>2505000</v>
      </c>
      <c r="E248" s="426">
        <f>IF($D$250&gt;0,D248/$D$250,0)</f>
        <v>9.4871690866901157E-2</v>
      </c>
      <c r="F248" s="427"/>
      <c r="G248" s="428">
        <f>IF(D248&gt;0,D245/D248,0)</f>
        <v>1.4250299401197606E-2</v>
      </c>
      <c r="I248" s="427">
        <f>G248*E248</f>
        <v>1.351949999551206E-3</v>
      </c>
      <c r="J248" s="429" t="s">
        <v>131</v>
      </c>
      <c r="K248" s="336"/>
      <c r="L248" s="328"/>
      <c r="N248" s="336"/>
      <c r="O248" s="336"/>
      <c r="P248" s="328"/>
    </row>
    <row r="249" spans="1:18" ht="16.2" thickBot="1">
      <c r="A249" s="332">
        <v>23</v>
      </c>
      <c r="B249" s="328" t="s">
        <v>132</v>
      </c>
      <c r="C249" s="330" t="s">
        <v>259</v>
      </c>
      <c r="D249" s="373">
        <f>+'Schedule 2'!F16</f>
        <v>23899083</v>
      </c>
      <c r="E249" s="430">
        <f>IF($D$250&gt;0,D249/$D$250,0)</f>
        <v>0.90512830913309883</v>
      </c>
      <c r="F249" s="427"/>
      <c r="G249" s="427">
        <f>I252</f>
        <v>0.1032</v>
      </c>
      <c r="I249" s="431">
        <f>G249*E249</f>
        <v>9.3409241502535795E-2</v>
      </c>
      <c r="L249" s="328"/>
      <c r="N249" s="336"/>
      <c r="O249" s="336"/>
      <c r="P249" s="328"/>
    </row>
    <row r="250" spans="1:18">
      <c r="A250" s="332">
        <v>24</v>
      </c>
      <c r="B250" s="328" t="s">
        <v>172</v>
      </c>
      <c r="C250" s="330"/>
      <c r="D250" s="336">
        <f>SUM(D248:D249)</f>
        <v>26404083</v>
      </c>
      <c r="E250" s="432">
        <f>SUM(E248+E249)</f>
        <v>1</v>
      </c>
      <c r="F250" s="427"/>
      <c r="G250" s="427"/>
      <c r="I250" s="427">
        <f>SUM(I248:I249)</f>
        <v>9.4761191502087005E-2</v>
      </c>
      <c r="J250" s="429" t="s">
        <v>133</v>
      </c>
      <c r="L250" s="328"/>
      <c r="N250" s="336"/>
      <c r="O250" s="336"/>
      <c r="P250" s="328"/>
    </row>
    <row r="251" spans="1:18">
      <c r="A251" s="332" t="s">
        <v>2</v>
      </c>
      <c r="B251" s="328"/>
      <c r="D251" s="336"/>
      <c r="E251" s="336" t="s">
        <v>2</v>
      </c>
      <c r="F251" s="336"/>
      <c r="G251" s="336"/>
      <c r="H251" s="336"/>
      <c r="I251" s="427"/>
      <c r="L251" s="328"/>
      <c r="N251" s="433"/>
      <c r="O251" s="434"/>
      <c r="P251" s="434"/>
      <c r="Q251" s="434"/>
      <c r="R251" s="435"/>
    </row>
    <row r="252" spans="1:18">
      <c r="A252" s="332">
        <v>25</v>
      </c>
      <c r="E252" s="336"/>
      <c r="F252" s="336"/>
      <c r="G252" s="336"/>
      <c r="H252" s="381" t="s">
        <v>201</v>
      </c>
      <c r="I252" s="436">
        <v>0.1032</v>
      </c>
      <c r="L252" s="328"/>
      <c r="N252" s="437" t="s">
        <v>1006</v>
      </c>
      <c r="O252" s="338"/>
      <c r="P252" s="338"/>
      <c r="Q252" s="338"/>
      <c r="R252" s="438"/>
    </row>
    <row r="253" spans="1:18">
      <c r="A253" s="332">
        <v>26</v>
      </c>
      <c r="H253" s="326" t="s">
        <v>202</v>
      </c>
      <c r="I253" s="422">
        <f>IF(G248&gt;0,I250/G248,0)</f>
        <v>6.6497684598909697</v>
      </c>
      <c r="L253" s="328"/>
      <c r="N253" s="437" t="s">
        <v>1007</v>
      </c>
      <c r="O253" s="338"/>
      <c r="P253" s="338"/>
      <c r="Q253" s="338"/>
      <c r="R253" s="439">
        <v>0</v>
      </c>
    </row>
    <row r="254" spans="1:18">
      <c r="A254" s="332"/>
      <c r="B254" s="328" t="s">
        <v>134</v>
      </c>
      <c r="C254" s="330"/>
      <c r="D254" s="330"/>
      <c r="E254" s="330"/>
      <c r="F254" s="330"/>
      <c r="G254" s="330"/>
      <c r="H254" s="330"/>
      <c r="I254" s="330"/>
      <c r="K254" s="336"/>
      <c r="L254" s="328"/>
      <c r="N254" s="437" t="s">
        <v>1008</v>
      </c>
      <c r="O254" s="338"/>
      <c r="P254" s="338"/>
      <c r="Q254" s="338"/>
      <c r="R254" s="439">
        <v>0</v>
      </c>
    </row>
    <row r="255" spans="1:18" ht="16.2" thickBot="1">
      <c r="A255" s="332"/>
      <c r="B255" s="328"/>
      <c r="C255" s="328"/>
      <c r="D255" s="328"/>
      <c r="E255" s="328"/>
      <c r="F255" s="328"/>
      <c r="G255" s="328"/>
      <c r="H255" s="328"/>
      <c r="I255" s="342" t="s">
        <v>135</v>
      </c>
      <c r="J255" s="330"/>
      <c r="K255" s="330"/>
      <c r="L255" s="328"/>
      <c r="N255" s="440"/>
      <c r="O255" s="441"/>
      <c r="P255" s="441"/>
      <c r="Q255" s="441"/>
      <c r="R255" s="442"/>
    </row>
    <row r="256" spans="1:18">
      <c r="A256" s="332"/>
      <c r="B256" s="328" t="s">
        <v>136</v>
      </c>
      <c r="C256" s="330"/>
      <c r="D256" s="330"/>
      <c r="E256" s="330"/>
      <c r="F256" s="330"/>
      <c r="G256" s="404" t="s">
        <v>2</v>
      </c>
      <c r="H256" s="402"/>
      <c r="I256" s="384"/>
      <c r="J256" s="328"/>
      <c r="K256" s="328"/>
      <c r="L256" s="328"/>
      <c r="N256" s="336"/>
      <c r="O256" s="336"/>
      <c r="P256" s="328"/>
    </row>
    <row r="257" spans="1:17">
      <c r="A257" s="332">
        <v>27</v>
      </c>
      <c r="B257" s="325" t="s">
        <v>137</v>
      </c>
      <c r="C257" s="330"/>
      <c r="D257" s="330"/>
      <c r="E257" s="330" t="s">
        <v>138</v>
      </c>
      <c r="F257" s="330"/>
      <c r="H257" s="402"/>
      <c r="I257" s="375">
        <v>0</v>
      </c>
      <c r="J257" s="328"/>
      <c r="K257" s="328"/>
      <c r="L257" s="328"/>
      <c r="N257" s="378"/>
      <c r="O257" s="336"/>
      <c r="P257" s="328"/>
    </row>
    <row r="258" spans="1:17" ht="16.2" thickBot="1">
      <c r="A258" s="332">
        <v>28</v>
      </c>
      <c r="B258" s="379" t="s">
        <v>173</v>
      </c>
      <c r="C258" s="406"/>
      <c r="D258" s="338"/>
      <c r="E258" s="337"/>
      <c r="F258" s="337"/>
      <c r="G258" s="337"/>
      <c r="H258" s="330"/>
      <c r="I258" s="373">
        <v>0</v>
      </c>
      <c r="J258" s="328"/>
      <c r="K258" s="328"/>
      <c r="L258" s="328"/>
      <c r="N258" s="328"/>
      <c r="O258" s="336"/>
      <c r="P258" s="328"/>
    </row>
    <row r="259" spans="1:17">
      <c r="A259" s="332">
        <v>29</v>
      </c>
      <c r="B259" s="325" t="s">
        <v>139</v>
      </c>
      <c r="C259" s="330"/>
      <c r="D259" s="338"/>
      <c r="E259" s="337"/>
      <c r="F259" s="337"/>
      <c r="G259" s="337"/>
      <c r="H259" s="330"/>
      <c r="I259" s="375">
        <f>+I257-I258</f>
        <v>0</v>
      </c>
      <c r="J259" s="328"/>
      <c r="K259" s="328"/>
      <c r="L259" s="328"/>
      <c r="N259" s="328"/>
      <c r="O259" s="336"/>
      <c r="P259" s="328"/>
    </row>
    <row r="260" spans="1:17">
      <c r="A260" s="332"/>
      <c r="B260" s="325" t="s">
        <v>2</v>
      </c>
      <c r="C260" s="330"/>
      <c r="D260" s="338"/>
      <c r="E260" s="337"/>
      <c r="F260" s="337"/>
      <c r="G260" s="443"/>
      <c r="H260" s="330"/>
      <c r="I260" s="444" t="s">
        <v>2</v>
      </c>
      <c r="J260" s="328"/>
      <c r="K260" s="328"/>
      <c r="L260" s="328"/>
      <c r="N260" s="328"/>
      <c r="O260" s="336"/>
      <c r="P260" s="328"/>
    </row>
    <row r="261" spans="1:17">
      <c r="A261" s="332">
        <v>30</v>
      </c>
      <c r="B261" s="328" t="s">
        <v>241</v>
      </c>
      <c r="C261" s="330"/>
      <c r="D261" s="338"/>
      <c r="E261" s="337"/>
      <c r="F261" s="337"/>
      <c r="G261" s="443"/>
      <c r="H261" s="330"/>
      <c r="I261" s="445">
        <v>0</v>
      </c>
      <c r="J261" s="328"/>
      <c r="K261" s="328"/>
      <c r="N261" s="328"/>
      <c r="O261" s="336"/>
      <c r="P261" s="328"/>
    </row>
    <row r="262" spans="1:17">
      <c r="A262" s="332"/>
      <c r="C262" s="330"/>
      <c r="D262" s="337"/>
      <c r="E262" s="337"/>
      <c r="F262" s="337"/>
      <c r="G262" s="337"/>
      <c r="H262" s="330"/>
      <c r="I262" s="444"/>
      <c r="J262" s="328"/>
      <c r="K262" s="328"/>
      <c r="N262" s="328"/>
      <c r="O262" s="336"/>
      <c r="P262" s="328"/>
    </row>
    <row r="263" spans="1:17">
      <c r="B263" s="328" t="s">
        <v>193</v>
      </c>
      <c r="C263" s="330"/>
      <c r="D263" s="337"/>
      <c r="E263" s="337"/>
      <c r="F263" s="337"/>
      <c r="G263" s="337"/>
      <c r="H263" s="330"/>
      <c r="J263" s="328"/>
      <c r="K263" s="328"/>
      <c r="N263" s="328"/>
      <c r="O263" s="336"/>
      <c r="P263" s="328"/>
    </row>
    <row r="264" spans="1:17">
      <c r="A264" s="332">
        <v>31</v>
      </c>
      <c r="B264" s="328" t="s">
        <v>140</v>
      </c>
      <c r="C264" s="336"/>
      <c r="D264" s="396"/>
      <c r="E264" s="396"/>
      <c r="F264" s="396"/>
      <c r="G264" s="396"/>
      <c r="H264" s="336"/>
      <c r="I264" s="446">
        <f>+'Acct 456.1'!G30</f>
        <v>11283.09</v>
      </c>
      <c r="J264" s="328"/>
      <c r="K264" s="328"/>
      <c r="L264" s="447"/>
      <c r="N264" s="328"/>
      <c r="O264" s="336"/>
      <c r="P264" s="328"/>
    </row>
    <row r="265" spans="1:17">
      <c r="A265" s="332">
        <v>32</v>
      </c>
      <c r="B265" s="448" t="s">
        <v>174</v>
      </c>
      <c r="C265" s="337"/>
      <c r="D265" s="337"/>
      <c r="E265" s="337"/>
      <c r="F265" s="337"/>
      <c r="G265" s="337"/>
      <c r="H265" s="330"/>
      <c r="I265" s="446">
        <f>+'Acct 456.1'!G31</f>
        <v>1649.6899999999998</v>
      </c>
      <c r="J265" s="328"/>
      <c r="K265" s="328"/>
      <c r="L265" s="378"/>
      <c r="N265" s="328"/>
      <c r="O265" s="336"/>
      <c r="P265" s="328"/>
    </row>
    <row r="266" spans="1:17">
      <c r="A266" s="332" t="s">
        <v>195</v>
      </c>
      <c r="B266" s="414" t="s">
        <v>785</v>
      </c>
      <c r="C266" s="412"/>
      <c r="D266" s="337"/>
      <c r="E266" s="337"/>
      <c r="F266" s="337"/>
      <c r="G266" s="337"/>
      <c r="H266" s="330"/>
      <c r="I266" s="446">
        <v>0</v>
      </c>
      <c r="J266" s="328"/>
      <c r="K266" s="328"/>
      <c r="L266" s="378"/>
      <c r="N266" s="328"/>
      <c r="O266" s="336"/>
      <c r="P266" s="328"/>
    </row>
    <row r="267" spans="1:17" ht="16.2" thickBot="1">
      <c r="A267" s="332" t="s">
        <v>270</v>
      </c>
      <c r="B267" s="449" t="s">
        <v>786</v>
      </c>
      <c r="C267" s="450"/>
      <c r="D267" s="337"/>
      <c r="E267" s="337"/>
      <c r="F267" s="337"/>
      <c r="G267" s="337"/>
      <c r="H267" s="330"/>
      <c r="I267" s="451">
        <v>0</v>
      </c>
      <c r="J267" s="328"/>
      <c r="K267" s="328"/>
      <c r="L267" s="378"/>
      <c r="N267" s="328"/>
      <c r="O267" s="336"/>
      <c r="P267" s="328"/>
    </row>
    <row r="268" spans="1:17" s="402" customFormat="1">
      <c r="A268" s="332">
        <v>33</v>
      </c>
      <c r="B268" s="325" t="s">
        <v>271</v>
      </c>
      <c r="C268" s="332"/>
      <c r="D268" s="396"/>
      <c r="E268" s="396"/>
      <c r="F268" s="396"/>
      <c r="G268" s="396"/>
      <c r="H268" s="330"/>
      <c r="I268" s="410">
        <f>+I264-I265-I266-I267</f>
        <v>9633.4</v>
      </c>
      <c r="J268" s="328"/>
      <c r="K268" s="328"/>
      <c r="L268" s="447"/>
      <c r="M268" s="325"/>
      <c r="N268" s="328"/>
      <c r="O268" s="330"/>
      <c r="P268" s="328"/>
      <c r="Q268" s="325"/>
    </row>
    <row r="269" spans="1:17">
      <c r="A269" s="332"/>
      <c r="B269" s="452"/>
      <c r="C269" s="332"/>
      <c r="D269" s="396"/>
      <c r="E269" s="396"/>
      <c r="F269" s="396"/>
      <c r="G269" s="396"/>
      <c r="H269" s="330"/>
      <c r="I269" s="410"/>
      <c r="J269" s="328"/>
      <c r="K269" s="328"/>
      <c r="L269" s="447"/>
      <c r="M269" s="402"/>
      <c r="N269" s="453"/>
      <c r="O269" s="404"/>
      <c r="P269" s="453"/>
      <c r="Q269" s="402"/>
    </row>
    <row r="270" spans="1:17">
      <c r="A270" s="332"/>
      <c r="B270" s="452"/>
      <c r="C270" s="332"/>
      <c r="D270" s="396"/>
      <c r="E270" s="396"/>
      <c r="F270" s="396"/>
      <c r="G270" s="396"/>
      <c r="H270" s="330"/>
      <c r="I270" s="410"/>
      <c r="J270" s="328"/>
      <c r="K270" s="328"/>
      <c r="L270" s="447"/>
      <c r="N270" s="328"/>
      <c r="O270" s="330"/>
      <c r="P270" s="328"/>
    </row>
    <row r="271" spans="1:17">
      <c r="A271" s="332"/>
      <c r="B271" s="452"/>
      <c r="C271" s="332"/>
      <c r="D271" s="396"/>
      <c r="E271" s="396"/>
      <c r="F271" s="396"/>
      <c r="G271" s="396"/>
      <c r="H271" s="330"/>
      <c r="I271" s="410"/>
      <c r="J271" s="328"/>
      <c r="K271" s="328"/>
      <c r="L271" s="447"/>
      <c r="N271" s="328"/>
      <c r="O271" s="330"/>
      <c r="P271" s="328"/>
    </row>
    <row r="272" spans="1:17">
      <c r="A272" s="332"/>
      <c r="B272" s="452"/>
      <c r="C272" s="332"/>
      <c r="D272" s="396"/>
      <c r="E272" s="396"/>
      <c r="F272" s="396"/>
      <c r="G272" s="396"/>
      <c r="H272" s="330"/>
      <c r="I272" s="410"/>
      <c r="J272" s="328"/>
      <c r="K272" s="326" t="s">
        <v>757</v>
      </c>
      <c r="L272" s="447"/>
      <c r="N272" s="328"/>
      <c r="O272" s="330"/>
      <c r="P272" s="328"/>
    </row>
    <row r="273" spans="1:16">
      <c r="B273" s="328"/>
      <c r="C273" s="328"/>
      <c r="E273" s="328"/>
      <c r="F273" s="328"/>
      <c r="G273" s="328"/>
      <c r="H273" s="330"/>
      <c r="I273" s="330"/>
      <c r="K273" s="331" t="s">
        <v>188</v>
      </c>
      <c r="L273" s="330"/>
      <c r="N273" s="330"/>
      <c r="O273" s="330"/>
      <c r="P273" s="330"/>
    </row>
    <row r="274" spans="1:16">
      <c r="A274" s="332"/>
      <c r="B274" s="452" t="str">
        <f>B4</f>
        <v xml:space="preserve">Formula Rate - Non-Levelized </v>
      </c>
      <c r="C274" s="496" t="str">
        <f>D4</f>
        <v xml:space="preserve">   Rate Formula Template</v>
      </c>
      <c r="D274" s="496"/>
      <c r="E274" s="336"/>
      <c r="F274" s="336"/>
      <c r="G274" s="336"/>
      <c r="H274" s="343"/>
      <c r="J274" s="330"/>
      <c r="K274" s="454" t="str">
        <f>K4</f>
        <v>For the 12 months ended 12/31/15</v>
      </c>
      <c r="L274" s="330"/>
      <c r="N274" s="330"/>
      <c r="O274" s="330"/>
      <c r="P274" s="330"/>
    </row>
    <row r="275" spans="1:16">
      <c r="A275" s="332"/>
      <c r="B275" s="452"/>
      <c r="C275" s="332"/>
      <c r="D275" s="336" t="str">
        <f>D5</f>
        <v>Utilizing EIA Form 412 Data</v>
      </c>
      <c r="E275" s="336"/>
      <c r="F275" s="336"/>
      <c r="G275" s="336"/>
      <c r="H275" s="330"/>
      <c r="I275" s="455"/>
      <c r="J275" s="384"/>
      <c r="K275" s="386"/>
      <c r="L275" s="330"/>
      <c r="N275" s="330"/>
      <c r="O275" s="330"/>
      <c r="P275" s="330"/>
    </row>
    <row r="276" spans="1:16">
      <c r="A276" s="332"/>
      <c r="B276" s="452"/>
      <c r="C276" s="332"/>
      <c r="D276" s="336" t="str">
        <f>D7</f>
        <v>Detroit Lakes (Minnesota) Public Utilities</v>
      </c>
      <c r="E276" s="336"/>
      <c r="F276" s="336"/>
      <c r="G276" s="336"/>
      <c r="H276" s="330"/>
      <c r="I276" s="455"/>
      <c r="J276" s="384"/>
      <c r="K276" s="386"/>
      <c r="L276" s="330"/>
      <c r="N276" s="330"/>
      <c r="O276" s="330"/>
      <c r="P276" s="330"/>
    </row>
    <row r="277" spans="1:16">
      <c r="A277" s="332"/>
      <c r="B277" s="328" t="s">
        <v>141</v>
      </c>
      <c r="C277" s="332"/>
      <c r="D277" s="336"/>
      <c r="E277" s="336"/>
      <c r="F277" s="336"/>
      <c r="G277" s="336"/>
      <c r="H277" s="330"/>
      <c r="I277" s="336"/>
      <c r="J277" s="384"/>
      <c r="K277" s="386"/>
      <c r="L277" s="330"/>
      <c r="N277" s="332"/>
      <c r="O277" s="330"/>
      <c r="P277" s="328"/>
    </row>
    <row r="278" spans="1:16">
      <c r="A278" s="332"/>
      <c r="B278" s="456" t="s">
        <v>207</v>
      </c>
      <c r="C278" s="332"/>
      <c r="D278" s="336"/>
      <c r="E278" s="336"/>
      <c r="F278" s="336"/>
      <c r="G278" s="336"/>
      <c r="H278" s="330"/>
      <c r="I278" s="336"/>
      <c r="J278" s="330"/>
      <c r="K278" s="336"/>
      <c r="L278" s="330"/>
      <c r="N278" s="332"/>
      <c r="O278" s="330"/>
      <c r="P278" s="328"/>
    </row>
    <row r="279" spans="1:16">
      <c r="B279" s="456" t="s">
        <v>206</v>
      </c>
      <c r="C279" s="332"/>
      <c r="D279" s="336"/>
      <c r="E279" s="336"/>
      <c r="F279" s="336"/>
      <c r="G279" s="336"/>
      <c r="H279" s="330"/>
      <c r="I279" s="336"/>
      <c r="J279" s="330"/>
      <c r="K279" s="336"/>
      <c r="L279" s="330"/>
      <c r="N279" s="332"/>
      <c r="O279" s="330"/>
      <c r="P279" s="330"/>
    </row>
    <row r="280" spans="1:16">
      <c r="A280" s="332" t="s">
        <v>142</v>
      </c>
      <c r="B280" s="328" t="s">
        <v>205</v>
      </c>
      <c r="C280" s="330"/>
      <c r="D280" s="336"/>
      <c r="E280" s="336"/>
      <c r="F280" s="336"/>
      <c r="G280" s="350"/>
      <c r="H280" s="330"/>
      <c r="I280" s="336"/>
      <c r="J280" s="330"/>
      <c r="K280" s="336"/>
      <c r="L280" s="330"/>
      <c r="N280" s="332"/>
      <c r="O280" s="330"/>
      <c r="P280" s="330"/>
    </row>
    <row r="281" spans="1:16" ht="16.2" thickBot="1">
      <c r="A281" s="342" t="s">
        <v>143</v>
      </c>
      <c r="C281" s="330"/>
      <c r="D281" s="336"/>
      <c r="E281" s="336"/>
      <c r="F281" s="336"/>
      <c r="G281" s="336"/>
      <c r="H281" s="330"/>
      <c r="I281" s="336"/>
      <c r="J281" s="330"/>
      <c r="K281" s="336"/>
      <c r="L281" s="330"/>
      <c r="N281" s="332"/>
      <c r="O281" s="330"/>
      <c r="P281" s="330"/>
    </row>
    <row r="282" spans="1:16" ht="32.25" customHeight="1">
      <c r="A282" s="457" t="s">
        <v>144</v>
      </c>
      <c r="B282" s="493" t="s">
        <v>264</v>
      </c>
      <c r="C282" s="493"/>
      <c r="D282" s="493"/>
      <c r="E282" s="493"/>
      <c r="F282" s="493"/>
      <c r="G282" s="493"/>
      <c r="H282" s="493"/>
      <c r="I282" s="493"/>
      <c r="J282" s="493"/>
      <c r="K282" s="493"/>
      <c r="L282" s="330"/>
      <c r="N282" s="332"/>
      <c r="O282" s="330"/>
      <c r="P282" s="330"/>
    </row>
    <row r="283" spans="1:16" ht="63" customHeight="1">
      <c r="A283" s="457" t="s">
        <v>145</v>
      </c>
      <c r="B283" s="493" t="s">
        <v>265</v>
      </c>
      <c r="C283" s="493"/>
      <c r="D283" s="493"/>
      <c r="E283" s="493"/>
      <c r="F283" s="493"/>
      <c r="G283" s="493"/>
      <c r="H283" s="493"/>
      <c r="I283" s="493"/>
      <c r="J283" s="493"/>
      <c r="K283" s="493"/>
      <c r="L283" s="330"/>
      <c r="N283" s="332"/>
      <c r="O283" s="330"/>
      <c r="P283" s="330"/>
    </row>
    <row r="284" spans="1:16">
      <c r="A284" s="457" t="s">
        <v>146</v>
      </c>
      <c r="B284" s="493" t="s">
        <v>266</v>
      </c>
      <c r="C284" s="493"/>
      <c r="D284" s="493"/>
      <c r="E284" s="493"/>
      <c r="F284" s="493"/>
      <c r="G284" s="493"/>
      <c r="H284" s="493"/>
      <c r="I284" s="493"/>
      <c r="J284" s="493"/>
      <c r="K284" s="493"/>
      <c r="L284" s="330"/>
      <c r="N284" s="332"/>
      <c r="O284" s="330"/>
      <c r="P284" s="330"/>
    </row>
    <row r="285" spans="1:16">
      <c r="A285" s="457" t="s">
        <v>147</v>
      </c>
      <c r="B285" s="493" t="s">
        <v>266</v>
      </c>
      <c r="C285" s="493"/>
      <c r="D285" s="493"/>
      <c r="E285" s="493"/>
      <c r="F285" s="493"/>
      <c r="G285" s="493"/>
      <c r="H285" s="493"/>
      <c r="I285" s="493"/>
      <c r="J285" s="493"/>
      <c r="K285" s="493"/>
      <c r="L285" s="330"/>
      <c r="N285" s="332"/>
      <c r="O285" s="330"/>
      <c r="P285" s="330"/>
    </row>
    <row r="286" spans="1:16">
      <c r="A286" s="457" t="s">
        <v>148</v>
      </c>
      <c r="B286" s="493" t="s">
        <v>787</v>
      </c>
      <c r="C286" s="493"/>
      <c r="D286" s="493"/>
      <c r="E286" s="493"/>
      <c r="F286" s="493"/>
      <c r="G286" s="493"/>
      <c r="H286" s="493"/>
      <c r="I286" s="493"/>
      <c r="J286" s="493"/>
      <c r="K286" s="493"/>
      <c r="L286" s="330"/>
      <c r="N286" s="332"/>
      <c r="O286" s="330"/>
      <c r="P286" s="330"/>
    </row>
    <row r="287" spans="1:16" ht="48" customHeight="1">
      <c r="A287" s="457" t="s">
        <v>149</v>
      </c>
      <c r="B287" s="494" t="s">
        <v>243</v>
      </c>
      <c r="C287" s="494"/>
      <c r="D287" s="494"/>
      <c r="E287" s="494"/>
      <c r="F287" s="494"/>
      <c r="G287" s="494"/>
      <c r="H287" s="494"/>
      <c r="I287" s="494"/>
      <c r="J287" s="494"/>
      <c r="K287" s="494"/>
      <c r="L287" s="330"/>
      <c r="N287" s="332"/>
      <c r="O287" s="330"/>
      <c r="P287" s="330"/>
    </row>
    <row r="288" spans="1:16">
      <c r="A288" s="457" t="s">
        <v>150</v>
      </c>
      <c r="B288" s="494" t="s">
        <v>180</v>
      </c>
      <c r="C288" s="494"/>
      <c r="D288" s="494"/>
      <c r="E288" s="494"/>
      <c r="F288" s="494"/>
      <c r="G288" s="494"/>
      <c r="H288" s="494"/>
      <c r="I288" s="494"/>
      <c r="J288" s="494"/>
      <c r="K288" s="494"/>
      <c r="L288" s="330"/>
      <c r="N288" s="332"/>
      <c r="O288" s="330"/>
      <c r="P288" s="330"/>
    </row>
    <row r="289" spans="1:16" ht="32.25" customHeight="1">
      <c r="A289" s="457" t="s">
        <v>151</v>
      </c>
      <c r="B289" s="494" t="s">
        <v>244</v>
      </c>
      <c r="C289" s="494"/>
      <c r="D289" s="494"/>
      <c r="E289" s="494"/>
      <c r="F289" s="494"/>
      <c r="G289" s="494"/>
      <c r="H289" s="494"/>
      <c r="I289" s="494"/>
      <c r="J289" s="494"/>
      <c r="K289" s="494"/>
      <c r="L289" s="330"/>
      <c r="N289" s="332"/>
      <c r="O289" s="330"/>
      <c r="P289" s="330"/>
    </row>
    <row r="290" spans="1:16" ht="32.25" customHeight="1">
      <c r="A290" s="457" t="s">
        <v>152</v>
      </c>
      <c r="B290" s="493" t="s">
        <v>245</v>
      </c>
      <c r="C290" s="493"/>
      <c r="D290" s="493"/>
      <c r="E290" s="493"/>
      <c r="F290" s="493"/>
      <c r="G290" s="493"/>
      <c r="H290" s="493"/>
      <c r="I290" s="493"/>
      <c r="J290" s="493"/>
      <c r="K290" s="493"/>
      <c r="L290" s="330"/>
      <c r="N290" s="332"/>
      <c r="O290" s="330"/>
      <c r="P290" s="330"/>
    </row>
    <row r="291" spans="1:16" ht="32.25" customHeight="1">
      <c r="A291" s="457" t="s">
        <v>153</v>
      </c>
      <c r="B291" s="494" t="s">
        <v>246</v>
      </c>
      <c r="C291" s="494"/>
      <c r="D291" s="494"/>
      <c r="E291" s="494"/>
      <c r="F291" s="494"/>
      <c r="G291" s="494"/>
      <c r="H291" s="494"/>
      <c r="I291" s="494"/>
      <c r="J291" s="494"/>
      <c r="K291" s="494"/>
      <c r="L291" s="330"/>
      <c r="N291" s="332"/>
      <c r="O291" s="329"/>
      <c r="P291" s="330"/>
    </row>
    <row r="292" spans="1:16" ht="79.5" customHeight="1">
      <c r="A292" s="457" t="s">
        <v>154</v>
      </c>
      <c r="B292" s="494" t="s">
        <v>247</v>
      </c>
      <c r="C292" s="494"/>
      <c r="D292" s="494"/>
      <c r="E292" s="494"/>
      <c r="F292" s="494"/>
      <c r="G292" s="494"/>
      <c r="H292" s="494"/>
      <c r="I292" s="494"/>
      <c r="J292" s="494"/>
      <c r="K292" s="494"/>
      <c r="L292" s="330"/>
      <c r="N292" s="332"/>
      <c r="O292" s="330"/>
      <c r="P292" s="330"/>
    </row>
    <row r="293" spans="1:16">
      <c r="A293" s="457" t="s">
        <v>2</v>
      </c>
      <c r="B293" s="458" t="s">
        <v>242</v>
      </c>
      <c r="C293" s="459" t="s">
        <v>155</v>
      </c>
      <c r="D293" s="460">
        <v>0</v>
      </c>
      <c r="E293" s="459"/>
      <c r="F293" s="461"/>
      <c r="G293" s="461"/>
      <c r="H293" s="462"/>
      <c r="I293" s="461"/>
      <c r="J293" s="462"/>
      <c r="K293" s="461"/>
      <c r="L293" s="330"/>
      <c r="N293" s="332"/>
      <c r="O293" s="330"/>
      <c r="P293" s="330"/>
    </row>
    <row r="294" spans="1:16">
      <c r="A294" s="457"/>
      <c r="B294" s="459"/>
      <c r="C294" s="459" t="s">
        <v>156</v>
      </c>
      <c r="D294" s="460">
        <v>0</v>
      </c>
      <c r="E294" s="494" t="s">
        <v>157</v>
      </c>
      <c r="F294" s="494"/>
      <c r="G294" s="494"/>
      <c r="H294" s="494"/>
      <c r="I294" s="494"/>
      <c r="J294" s="494"/>
      <c r="K294" s="494"/>
      <c r="N294" s="332"/>
      <c r="O294" s="330"/>
      <c r="P294" s="330"/>
    </row>
    <row r="295" spans="1:16">
      <c r="A295" s="457"/>
      <c r="B295" s="459"/>
      <c r="C295" s="459" t="s">
        <v>158</v>
      </c>
      <c r="D295" s="460">
        <v>0</v>
      </c>
      <c r="E295" s="494" t="s">
        <v>159</v>
      </c>
      <c r="F295" s="494"/>
      <c r="G295" s="494"/>
      <c r="H295" s="494"/>
      <c r="I295" s="494"/>
      <c r="J295" s="494"/>
      <c r="K295" s="494"/>
      <c r="L295" s="330"/>
      <c r="N295" s="332"/>
      <c r="O295" s="330"/>
      <c r="P295" s="330"/>
    </row>
    <row r="296" spans="1:16">
      <c r="A296" s="457" t="s">
        <v>160</v>
      </c>
      <c r="B296" s="494" t="s">
        <v>194</v>
      </c>
      <c r="C296" s="494"/>
      <c r="D296" s="494"/>
      <c r="E296" s="494"/>
      <c r="F296" s="494"/>
      <c r="G296" s="494"/>
      <c r="H296" s="494"/>
      <c r="I296" s="494"/>
      <c r="J296" s="494"/>
      <c r="K296" s="494"/>
      <c r="L296" s="330"/>
      <c r="N296" s="332"/>
      <c r="O296" s="330"/>
      <c r="P296" s="330"/>
    </row>
    <row r="297" spans="1:16" ht="32.25" customHeight="1">
      <c r="A297" s="457" t="s">
        <v>161</v>
      </c>
      <c r="B297" s="494" t="s">
        <v>788</v>
      </c>
      <c r="C297" s="494"/>
      <c r="D297" s="494"/>
      <c r="E297" s="494"/>
      <c r="F297" s="494"/>
      <c r="G297" s="494"/>
      <c r="H297" s="494"/>
      <c r="I297" s="494"/>
      <c r="J297" s="494"/>
      <c r="K297" s="494"/>
      <c r="L297" s="463"/>
      <c r="N297" s="332"/>
      <c r="O297" s="330"/>
      <c r="P297" s="330"/>
    </row>
    <row r="298" spans="1:16" ht="48" customHeight="1">
      <c r="A298" s="457" t="s">
        <v>162</v>
      </c>
      <c r="B298" s="494" t="s">
        <v>262</v>
      </c>
      <c r="C298" s="494"/>
      <c r="D298" s="494"/>
      <c r="E298" s="494"/>
      <c r="F298" s="494"/>
      <c r="G298" s="494"/>
      <c r="H298" s="494"/>
      <c r="I298" s="494"/>
      <c r="J298" s="494"/>
      <c r="K298" s="494"/>
      <c r="L298" s="330"/>
      <c r="N298" s="332"/>
      <c r="O298" s="330"/>
      <c r="P298" s="330"/>
    </row>
    <row r="299" spans="1:16">
      <c r="A299" s="457" t="s">
        <v>163</v>
      </c>
      <c r="B299" s="494" t="s">
        <v>181</v>
      </c>
      <c r="C299" s="494"/>
      <c r="D299" s="494"/>
      <c r="E299" s="494"/>
      <c r="F299" s="494"/>
      <c r="G299" s="494"/>
      <c r="H299" s="494"/>
      <c r="I299" s="494"/>
      <c r="J299" s="494"/>
      <c r="K299" s="494"/>
      <c r="L299" s="330"/>
      <c r="N299" s="332"/>
      <c r="O299" s="329"/>
      <c r="P299" s="330"/>
    </row>
    <row r="300" spans="1:16" ht="176.25" customHeight="1">
      <c r="A300" s="457" t="s">
        <v>164</v>
      </c>
      <c r="B300" s="493" t="s">
        <v>932</v>
      </c>
      <c r="C300" s="493"/>
      <c r="D300" s="493"/>
      <c r="E300" s="493"/>
      <c r="F300" s="493"/>
      <c r="G300" s="493"/>
      <c r="H300" s="493"/>
      <c r="I300" s="493"/>
      <c r="J300" s="493"/>
      <c r="K300" s="493"/>
      <c r="L300" s="330"/>
      <c r="N300" s="332"/>
      <c r="O300" s="329"/>
      <c r="P300" s="330"/>
    </row>
    <row r="301" spans="1:16" ht="32.25" customHeight="1">
      <c r="A301" s="457" t="s">
        <v>165</v>
      </c>
      <c r="B301" s="494" t="s">
        <v>248</v>
      </c>
      <c r="C301" s="494"/>
      <c r="D301" s="494"/>
      <c r="E301" s="494"/>
      <c r="F301" s="494"/>
      <c r="G301" s="494"/>
      <c r="H301" s="494"/>
      <c r="I301" s="494"/>
      <c r="J301" s="494"/>
      <c r="K301" s="494"/>
      <c r="L301" s="330"/>
      <c r="N301" s="332"/>
      <c r="O301" s="330"/>
      <c r="P301" s="330"/>
    </row>
    <row r="302" spans="1:16">
      <c r="A302" s="457" t="s">
        <v>166</v>
      </c>
      <c r="B302" s="494" t="s">
        <v>167</v>
      </c>
      <c r="C302" s="494"/>
      <c r="D302" s="494"/>
      <c r="E302" s="494"/>
      <c r="F302" s="494"/>
      <c r="G302" s="494"/>
      <c r="H302" s="494"/>
      <c r="I302" s="494"/>
      <c r="J302" s="494"/>
      <c r="K302" s="494"/>
      <c r="L302" s="330"/>
      <c r="N302" s="332"/>
      <c r="O302" s="330"/>
      <c r="P302" s="330"/>
    </row>
    <row r="303" spans="1:16" ht="48" customHeight="1">
      <c r="A303" s="457" t="s">
        <v>182</v>
      </c>
      <c r="B303" s="494" t="s">
        <v>789</v>
      </c>
      <c r="C303" s="494"/>
      <c r="D303" s="494"/>
      <c r="E303" s="494"/>
      <c r="F303" s="494"/>
      <c r="G303" s="494"/>
      <c r="H303" s="494"/>
      <c r="I303" s="494"/>
      <c r="J303" s="494"/>
      <c r="K303" s="494"/>
      <c r="L303" s="330"/>
      <c r="N303" s="332"/>
      <c r="O303" s="330"/>
      <c r="P303" s="330"/>
    </row>
    <row r="304" spans="1:16" ht="65.25" customHeight="1">
      <c r="A304" s="464" t="s">
        <v>183</v>
      </c>
      <c r="B304" s="494" t="s">
        <v>261</v>
      </c>
      <c r="C304" s="494"/>
      <c r="D304" s="494"/>
      <c r="E304" s="494"/>
      <c r="F304" s="494"/>
      <c r="G304" s="494"/>
      <c r="H304" s="494"/>
      <c r="I304" s="494"/>
      <c r="J304" s="494"/>
      <c r="K304" s="494"/>
      <c r="L304" s="330"/>
      <c r="N304" s="332"/>
      <c r="O304" s="330"/>
      <c r="P304" s="330"/>
    </row>
    <row r="305" spans="1:16">
      <c r="A305" s="464" t="s">
        <v>189</v>
      </c>
      <c r="B305" s="494" t="s">
        <v>756</v>
      </c>
      <c r="C305" s="494"/>
      <c r="D305" s="494"/>
      <c r="E305" s="494"/>
      <c r="F305" s="494"/>
      <c r="G305" s="494"/>
      <c r="H305" s="494"/>
      <c r="I305" s="494"/>
      <c r="J305" s="494"/>
      <c r="K305" s="494"/>
      <c r="L305" s="330"/>
      <c r="N305" s="332"/>
      <c r="O305" s="330"/>
      <c r="P305" s="330"/>
    </row>
    <row r="306" spans="1:16">
      <c r="A306" s="465" t="s">
        <v>191</v>
      </c>
      <c r="B306" s="494" t="s">
        <v>790</v>
      </c>
      <c r="C306" s="494"/>
      <c r="D306" s="494"/>
      <c r="E306" s="494"/>
      <c r="F306" s="494"/>
      <c r="G306" s="494"/>
      <c r="H306" s="494"/>
      <c r="I306" s="494"/>
      <c r="J306" s="494"/>
      <c r="K306" s="494"/>
      <c r="L306" s="330"/>
      <c r="N306" s="378"/>
      <c r="O306" s="330"/>
      <c r="P306" s="330"/>
    </row>
    <row r="307" spans="1:16">
      <c r="A307" s="465" t="s">
        <v>196</v>
      </c>
      <c r="B307" s="494" t="s">
        <v>791</v>
      </c>
      <c r="C307" s="494"/>
      <c r="D307" s="494"/>
      <c r="E307" s="494"/>
      <c r="F307" s="494"/>
      <c r="G307" s="494"/>
      <c r="H307" s="494"/>
      <c r="I307" s="494"/>
      <c r="J307" s="494"/>
      <c r="K307" s="494"/>
      <c r="L307" s="330"/>
      <c r="N307" s="378"/>
      <c r="O307" s="330"/>
      <c r="P307" s="330"/>
    </row>
    <row r="308" spans="1:16" s="384" customFormat="1" ht="32.25" customHeight="1">
      <c r="A308" s="464" t="s">
        <v>197</v>
      </c>
      <c r="B308" s="494" t="s">
        <v>792</v>
      </c>
      <c r="C308" s="494"/>
      <c r="D308" s="494"/>
      <c r="E308" s="494"/>
      <c r="F308" s="494"/>
      <c r="G308" s="494"/>
      <c r="H308" s="494"/>
      <c r="I308" s="494"/>
      <c r="J308" s="494"/>
      <c r="K308" s="494"/>
      <c r="L308" s="400"/>
      <c r="N308" s="382"/>
      <c r="O308" s="400"/>
      <c r="P308" s="400"/>
    </row>
    <row r="309" spans="1:16" s="402" customFormat="1">
      <c r="A309" s="465" t="s">
        <v>272</v>
      </c>
      <c r="B309" s="494" t="s">
        <v>793</v>
      </c>
      <c r="C309" s="494"/>
      <c r="D309" s="494"/>
      <c r="E309" s="494"/>
      <c r="F309" s="494"/>
      <c r="G309" s="494"/>
      <c r="H309" s="494"/>
      <c r="I309" s="494"/>
      <c r="J309" s="494"/>
      <c r="K309" s="494"/>
      <c r="L309" s="404"/>
      <c r="N309" s="401"/>
      <c r="O309" s="404"/>
      <c r="P309" s="404"/>
    </row>
    <row r="310" spans="1:16" s="402" customFormat="1" ht="33" customHeight="1">
      <c r="A310" s="464" t="s">
        <v>273</v>
      </c>
      <c r="B310" s="494" t="s">
        <v>794</v>
      </c>
      <c r="C310" s="494"/>
      <c r="D310" s="494"/>
      <c r="E310" s="494"/>
      <c r="F310" s="494"/>
      <c r="G310" s="494"/>
      <c r="H310" s="494"/>
      <c r="I310" s="494"/>
      <c r="J310" s="494"/>
      <c r="K310" s="494"/>
      <c r="L310" s="404"/>
      <c r="N310" s="401"/>
      <c r="O310" s="404"/>
      <c r="P310" s="404"/>
    </row>
    <row r="311" spans="1:16" s="402" customFormat="1" ht="15" customHeight="1">
      <c r="A311" s="464" t="s">
        <v>274</v>
      </c>
      <c r="B311" s="466" t="s">
        <v>275</v>
      </c>
      <c r="C311" s="467"/>
      <c r="D311" s="467"/>
      <c r="E311" s="467"/>
      <c r="F311" s="467"/>
      <c r="G311" s="467"/>
      <c r="H311" s="467"/>
      <c r="I311" s="467"/>
      <c r="J311" s="467"/>
      <c r="K311" s="467"/>
      <c r="L311" s="404"/>
      <c r="N311" s="401"/>
      <c r="O311" s="404"/>
      <c r="P311" s="404"/>
    </row>
    <row r="312" spans="1:16" s="402" customFormat="1" ht="15" customHeight="1">
      <c r="A312" s="464" t="s">
        <v>276</v>
      </c>
      <c r="B312" s="468" t="s">
        <v>277</v>
      </c>
      <c r="C312" s="467"/>
      <c r="D312" s="467"/>
      <c r="E312" s="467"/>
      <c r="F312" s="467"/>
      <c r="G312" s="467"/>
      <c r="H312" s="467"/>
      <c r="I312" s="467"/>
      <c r="J312" s="467"/>
      <c r="K312" s="467"/>
      <c r="L312" s="404"/>
      <c r="N312" s="401"/>
      <c r="O312" s="404"/>
      <c r="P312" s="404"/>
    </row>
    <row r="313" spans="1:16" s="402" customFormat="1" ht="15" customHeight="1">
      <c r="A313" s="469" t="s">
        <v>916</v>
      </c>
      <c r="B313" s="400" t="s">
        <v>917</v>
      </c>
      <c r="C313" s="325"/>
      <c r="D313" s="462"/>
      <c r="E313" s="462"/>
      <c r="F313" s="462"/>
      <c r="G313" s="462"/>
      <c r="H313" s="462"/>
      <c r="I313" s="462"/>
      <c r="J313" s="462"/>
      <c r="K313" s="462"/>
      <c r="L313" s="404"/>
      <c r="N313" s="401"/>
      <c r="O313" s="404"/>
      <c r="P313" s="404"/>
    </row>
    <row r="314" spans="1:16" s="402" customFormat="1" ht="15" customHeight="1">
      <c r="A314" s="469"/>
      <c r="B314" s="400" t="s">
        <v>918</v>
      </c>
      <c r="C314" s="325"/>
      <c r="D314" s="462"/>
      <c r="E314" s="462"/>
      <c r="F314" s="462"/>
      <c r="G314" s="462"/>
      <c r="H314" s="462"/>
      <c r="I314" s="462"/>
      <c r="J314" s="462"/>
      <c r="K314" s="462"/>
      <c r="L314" s="404"/>
      <c r="N314" s="401"/>
      <c r="O314" s="404"/>
      <c r="P314" s="404"/>
    </row>
    <row r="315" spans="1:16">
      <c r="A315" s="469" t="s">
        <v>919</v>
      </c>
      <c r="B315" s="400" t="s">
        <v>920</v>
      </c>
      <c r="D315" s="330"/>
      <c r="E315" s="330"/>
      <c r="F315" s="330"/>
      <c r="G315" s="330"/>
      <c r="H315" s="330"/>
      <c r="I315" s="330"/>
      <c r="J315" s="330"/>
      <c r="K315" s="330"/>
      <c r="N315" s="332"/>
      <c r="O315" s="330"/>
      <c r="P315" s="330"/>
    </row>
    <row r="316" spans="1:16">
      <c r="A316" s="469"/>
      <c r="B316" s="400" t="s">
        <v>921</v>
      </c>
      <c r="D316" s="330"/>
      <c r="E316" s="330"/>
      <c r="F316" s="330"/>
      <c r="G316" s="330"/>
      <c r="H316" s="330"/>
      <c r="I316" s="330"/>
      <c r="J316" s="330"/>
      <c r="K316" s="330"/>
      <c r="N316" s="332"/>
      <c r="O316" s="330"/>
      <c r="P316" s="330"/>
    </row>
    <row r="317" spans="1:16">
      <c r="A317" s="332"/>
      <c r="B317" s="330"/>
      <c r="C317" s="330"/>
      <c r="D317" s="330"/>
      <c r="E317" s="330"/>
      <c r="F317" s="330"/>
      <c r="G317" s="330"/>
      <c r="H317" s="330"/>
      <c r="I317" s="330"/>
      <c r="J317" s="330"/>
      <c r="K317" s="330"/>
      <c r="N317" s="332"/>
      <c r="O317" s="330"/>
      <c r="P317" s="330"/>
    </row>
    <row r="318" spans="1:16">
      <c r="A318" s="332"/>
      <c r="B318" s="330"/>
      <c r="C318" s="330"/>
      <c r="D318" s="330"/>
      <c r="E318" s="330"/>
      <c r="F318" s="330"/>
      <c r="G318" s="330"/>
      <c r="H318" s="330"/>
      <c r="I318" s="330"/>
      <c r="J318" s="330"/>
      <c r="K318" s="330"/>
      <c r="N318" s="332"/>
      <c r="O318" s="330"/>
      <c r="P318" s="330"/>
    </row>
    <row r="319" spans="1:16">
      <c r="A319" s="332"/>
      <c r="B319" s="330"/>
      <c r="C319" s="330"/>
      <c r="D319" s="330"/>
      <c r="E319" s="330"/>
      <c r="F319" s="330"/>
      <c r="G319" s="330"/>
      <c r="H319" s="330"/>
      <c r="I319" s="330"/>
      <c r="J319" s="330"/>
      <c r="K319" s="330"/>
      <c r="N319" s="332"/>
      <c r="O319" s="330"/>
      <c r="P319" s="330"/>
    </row>
    <row r="320" spans="1:16">
      <c r="A320" s="332"/>
      <c r="B320" s="470"/>
      <c r="C320" s="330"/>
      <c r="D320" s="330"/>
      <c r="E320" s="330"/>
      <c r="F320" s="330"/>
      <c r="G320" s="330"/>
      <c r="H320" s="330"/>
      <c r="I320" s="330"/>
      <c r="J320" s="330"/>
      <c r="K320" s="330"/>
      <c r="O320" s="330"/>
      <c r="P320" s="330"/>
    </row>
    <row r="321" spans="1:16">
      <c r="A321" s="332"/>
      <c r="B321" s="330"/>
      <c r="C321" s="330"/>
      <c r="D321" s="330"/>
      <c r="E321" s="330"/>
      <c r="F321" s="330"/>
      <c r="G321" s="330"/>
      <c r="H321" s="330"/>
      <c r="I321" s="330"/>
      <c r="J321" s="330"/>
      <c r="K321" s="330"/>
      <c r="N321" s="332"/>
      <c r="O321" s="330"/>
      <c r="P321" s="330"/>
    </row>
    <row r="322" spans="1:16">
      <c r="A322" s="332"/>
      <c r="B322" s="330"/>
      <c r="C322" s="330"/>
      <c r="D322" s="330"/>
      <c r="E322" s="330"/>
      <c r="F322" s="330"/>
      <c r="G322" s="330"/>
      <c r="H322" s="330"/>
      <c r="I322" s="330"/>
      <c r="J322" s="330"/>
      <c r="K322" s="330"/>
      <c r="N322" s="332"/>
      <c r="O322" s="330"/>
      <c r="P322" s="330"/>
    </row>
    <row r="323" spans="1:16">
      <c r="A323" s="332"/>
      <c r="B323" s="330"/>
      <c r="C323" s="330"/>
      <c r="D323" s="330"/>
      <c r="E323" s="330"/>
      <c r="F323" s="330"/>
      <c r="G323" s="330"/>
      <c r="H323" s="330"/>
      <c r="I323" s="330"/>
      <c r="J323" s="330"/>
      <c r="K323" s="330"/>
      <c r="N323" s="332"/>
      <c r="O323" s="330"/>
      <c r="P323" s="330"/>
    </row>
    <row r="324" spans="1:16">
      <c r="A324" s="332"/>
      <c r="B324" s="330"/>
      <c r="C324" s="330"/>
      <c r="D324" s="330"/>
      <c r="E324" s="330"/>
      <c r="F324" s="330"/>
      <c r="G324" s="330"/>
      <c r="H324" s="330"/>
      <c r="I324" s="330"/>
      <c r="J324" s="330"/>
      <c r="K324" s="330"/>
      <c r="N324" s="332"/>
      <c r="O324" s="330"/>
      <c r="P324" s="330"/>
    </row>
    <row r="325" spans="1:16">
      <c r="A325" s="332"/>
      <c r="B325" s="330"/>
      <c r="C325" s="330"/>
      <c r="D325" s="330"/>
      <c r="E325" s="330"/>
      <c r="F325" s="330"/>
      <c r="G325" s="330"/>
      <c r="H325" s="330"/>
      <c r="I325" s="330"/>
      <c r="J325" s="330"/>
      <c r="K325" s="330"/>
      <c r="N325" s="332"/>
      <c r="O325" s="330"/>
      <c r="P325" s="330"/>
    </row>
    <row r="326" spans="1:16">
      <c r="A326" s="332"/>
      <c r="B326" s="330"/>
      <c r="C326" s="330"/>
      <c r="D326" s="330"/>
      <c r="E326" s="330"/>
      <c r="F326" s="330"/>
      <c r="G326" s="330"/>
      <c r="H326" s="330"/>
      <c r="I326" s="330"/>
      <c r="J326" s="330"/>
      <c r="K326" s="330"/>
      <c r="N326" s="332"/>
      <c r="O326" s="330"/>
      <c r="P326" s="330"/>
    </row>
    <row r="327" spans="1:16">
      <c r="A327" s="332"/>
      <c r="B327" s="330"/>
      <c r="C327" s="330"/>
      <c r="D327" s="330"/>
      <c r="E327" s="330"/>
      <c r="F327" s="330"/>
      <c r="G327" s="330"/>
      <c r="H327" s="330"/>
      <c r="I327" s="330"/>
      <c r="J327" s="330"/>
      <c r="K327" s="330"/>
      <c r="N327" s="332"/>
      <c r="O327" s="330"/>
      <c r="P327" s="330"/>
    </row>
    <row r="328" spans="1:16">
      <c r="A328" s="332"/>
      <c r="B328" s="330"/>
      <c r="C328" s="330"/>
      <c r="D328" s="330"/>
      <c r="E328" s="330"/>
      <c r="F328" s="330"/>
      <c r="G328" s="330"/>
      <c r="H328" s="330"/>
      <c r="I328" s="330"/>
      <c r="J328" s="330"/>
      <c r="K328" s="330"/>
      <c r="N328" s="332"/>
      <c r="O328" s="330"/>
      <c r="P328" s="330"/>
    </row>
    <row r="329" spans="1:16">
      <c r="A329" s="332"/>
      <c r="B329" s="330"/>
      <c r="C329" s="330"/>
      <c r="D329" s="330"/>
      <c r="E329" s="330"/>
      <c r="F329" s="330"/>
      <c r="G329" s="330"/>
      <c r="H329" s="330"/>
      <c r="I329" s="330"/>
      <c r="J329" s="330"/>
      <c r="K329" s="330"/>
      <c r="N329" s="332"/>
      <c r="O329" s="330"/>
      <c r="P329" s="330"/>
    </row>
    <row r="330" spans="1:16">
      <c r="B330" s="330"/>
      <c r="C330" s="330"/>
      <c r="D330" s="330"/>
      <c r="E330" s="330"/>
      <c r="F330" s="330"/>
      <c r="G330" s="330"/>
      <c r="H330" s="330"/>
      <c r="I330" s="330"/>
      <c r="J330" s="330"/>
      <c r="K330" s="330"/>
      <c r="N330" s="332"/>
      <c r="O330" s="330"/>
      <c r="P330" s="330"/>
    </row>
    <row r="331" spans="1:16">
      <c r="B331" s="330"/>
      <c r="C331" s="330"/>
      <c r="D331" s="330"/>
      <c r="E331" s="330"/>
      <c r="F331" s="330"/>
      <c r="G331" s="330"/>
      <c r="H331" s="330"/>
      <c r="I331" s="330"/>
      <c r="J331" s="330"/>
      <c r="K331" s="330"/>
      <c r="N331" s="332"/>
      <c r="O331" s="330"/>
      <c r="P331" s="330"/>
    </row>
    <row r="332" spans="1:16">
      <c r="B332" s="330"/>
      <c r="C332" s="330"/>
      <c r="D332" s="330"/>
      <c r="E332" s="330"/>
      <c r="F332" s="330"/>
      <c r="G332" s="330"/>
      <c r="H332" s="330"/>
      <c r="I332" s="330"/>
      <c r="J332" s="330"/>
      <c r="K332" s="330"/>
      <c r="N332" s="332"/>
      <c r="O332" s="330"/>
      <c r="P332" s="330"/>
    </row>
    <row r="333" spans="1:16">
      <c r="B333" s="330"/>
      <c r="C333" s="330"/>
      <c r="D333" s="330"/>
      <c r="E333" s="330"/>
      <c r="F333" s="330"/>
      <c r="G333" s="330"/>
      <c r="H333" s="330"/>
      <c r="I333" s="330"/>
      <c r="J333" s="330"/>
      <c r="K333" s="330"/>
      <c r="N333" s="330"/>
      <c r="O333" s="330"/>
      <c r="P333" s="330"/>
    </row>
    <row r="334" spans="1:16">
      <c r="B334" s="330"/>
      <c r="C334" s="330"/>
      <c r="D334" s="330"/>
      <c r="E334" s="330"/>
      <c r="F334" s="330"/>
      <c r="G334" s="330"/>
      <c r="H334" s="330"/>
      <c r="I334" s="330"/>
      <c r="J334" s="330"/>
      <c r="K334" s="330"/>
      <c r="N334" s="330"/>
      <c r="O334" s="330"/>
      <c r="P334" s="330"/>
    </row>
    <row r="335" spans="1:16">
      <c r="B335" s="330"/>
      <c r="C335" s="330"/>
      <c r="D335" s="330"/>
      <c r="E335" s="330"/>
      <c r="F335" s="330"/>
      <c r="G335" s="330"/>
      <c r="H335" s="330"/>
      <c r="I335" s="330"/>
      <c r="J335" s="330"/>
      <c r="K335" s="330"/>
      <c r="N335" s="330"/>
      <c r="O335" s="330"/>
      <c r="P335" s="330"/>
    </row>
    <row r="336" spans="1:16">
      <c r="B336" s="330"/>
      <c r="C336" s="330"/>
      <c r="D336" s="330"/>
      <c r="E336" s="330"/>
      <c r="F336" s="330"/>
      <c r="G336" s="330"/>
      <c r="H336" s="330"/>
      <c r="I336" s="330"/>
      <c r="J336" s="330"/>
      <c r="K336" s="330"/>
      <c r="N336" s="330"/>
      <c r="O336" s="330"/>
      <c r="P336" s="330"/>
    </row>
    <row r="337" spans="2:16">
      <c r="B337" s="330"/>
      <c r="C337" s="330"/>
      <c r="D337" s="330"/>
      <c r="E337" s="330"/>
      <c r="F337" s="330"/>
      <c r="G337" s="330"/>
      <c r="H337" s="330"/>
      <c r="I337" s="330"/>
      <c r="J337" s="330"/>
      <c r="K337" s="330"/>
      <c r="N337" s="330"/>
      <c r="O337" s="330"/>
      <c r="P337" s="330"/>
    </row>
    <row r="338" spans="2:16">
      <c r="B338" s="330"/>
      <c r="C338" s="330"/>
      <c r="D338" s="330"/>
      <c r="E338" s="330"/>
      <c r="F338" s="330"/>
      <c r="G338" s="330"/>
      <c r="H338" s="330"/>
      <c r="I338" s="330"/>
      <c r="J338" s="330"/>
      <c r="K338" s="330"/>
      <c r="N338" s="330"/>
      <c r="O338" s="330"/>
      <c r="P338" s="330"/>
    </row>
    <row r="339" spans="2:16">
      <c r="J339" s="330"/>
      <c r="K339" s="330"/>
      <c r="N339" s="330"/>
      <c r="O339" s="330"/>
      <c r="P339" s="330"/>
    </row>
    <row r="340" spans="2:16">
      <c r="N340" s="330"/>
      <c r="O340" s="330"/>
      <c r="P340" s="330"/>
    </row>
    <row r="341" spans="2:16">
      <c r="N341" s="330"/>
      <c r="O341" s="330"/>
      <c r="P341" s="330"/>
    </row>
  </sheetData>
  <protectedRanges>
    <protectedRange sqref="I4:K4 D7:E7 D16:D17 I20:I21 I27:I33 D45:D46 D83:D87 D91:D95 D107:D111 D114 D118:D119 D149:D157 D161:D163 D168:D169 D171:D174 D183 D196 I196 D200 I200 I216:I217 I224 D232:D235 D239:D241 D245 D248:D249 I252 I257:I259 I261 I264:I267 D293:D295 L1:R1048576" name="Range1"/>
  </protectedRanges>
  <mergeCells count="30">
    <mergeCell ref="L223:Q223"/>
    <mergeCell ref="B298:K298"/>
    <mergeCell ref="B286:K286"/>
    <mergeCell ref="B287:K287"/>
    <mergeCell ref="B288:K288"/>
    <mergeCell ref="B289:K289"/>
    <mergeCell ref="B290:K290"/>
    <mergeCell ref="B291:K291"/>
    <mergeCell ref="B292:K292"/>
    <mergeCell ref="E294:K294"/>
    <mergeCell ref="E295:K295"/>
    <mergeCell ref="B296:K296"/>
    <mergeCell ref="B297:K297"/>
    <mergeCell ref="B285:K285"/>
    <mergeCell ref="C274:D274"/>
    <mergeCell ref="B282:K282"/>
    <mergeCell ref="B283:K283"/>
    <mergeCell ref="B284:K284"/>
    <mergeCell ref="B310:K310"/>
    <mergeCell ref="B299:K299"/>
    <mergeCell ref="B301:K301"/>
    <mergeCell ref="B302:K302"/>
    <mergeCell ref="B303:K303"/>
    <mergeCell ref="B304:K304"/>
    <mergeCell ref="B305:K305"/>
    <mergeCell ref="B306:K306"/>
    <mergeCell ref="B307:K307"/>
    <mergeCell ref="B308:K308"/>
    <mergeCell ref="B309:K309"/>
    <mergeCell ref="B300:K300"/>
  </mergeCells>
  <pageMargins left="0.5" right="0.5" top="0.75" bottom="0.75" header="0.09" footer="0.5"/>
  <pageSetup scale="63" fitToHeight="5" orientation="portrait" horizontalDpi="300" verticalDpi="300" r:id="rId1"/>
  <headerFooter alignWithMargins="0"/>
  <rowBreaks count="4" manualBreakCount="4">
    <brk id="71" max="10" man="1"/>
    <brk id="137" max="10" man="1"/>
    <brk id="204" max="10" man="1"/>
    <brk id="271"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O36"/>
  <sheetViews>
    <sheetView workbookViewId="0">
      <selection activeCell="N8" sqref="N8"/>
    </sheetView>
  </sheetViews>
  <sheetFormatPr defaultColWidth="8.90625" defaultRowHeight="14.4"/>
  <cols>
    <col min="1" max="1" width="14.26953125" style="312" customWidth="1"/>
    <col min="2" max="2" width="10.36328125" style="312" customWidth="1"/>
    <col min="3" max="3" width="11" style="312" customWidth="1"/>
    <col min="4" max="4" width="10.36328125" style="312" customWidth="1"/>
    <col min="5" max="5" width="9.08984375" style="312" bestFit="1" customWidth="1"/>
    <col min="6" max="6" width="9.6328125" style="312" customWidth="1"/>
    <col min="7" max="7" width="8.7265625" style="312" customWidth="1"/>
    <col min="8" max="8" width="7.7265625" style="314" bestFit="1" customWidth="1"/>
    <col min="9" max="9" width="9.1796875" style="312" bestFit="1" customWidth="1"/>
    <col min="10" max="10" width="9.81640625" style="312" customWidth="1"/>
    <col min="11" max="14" width="9.08984375" style="312" bestFit="1" customWidth="1"/>
    <col min="15" max="16384" width="8.90625" style="312"/>
  </cols>
  <sheetData>
    <row r="1" spans="1:15">
      <c r="A1" s="510" t="str">
        <f>+'Schedule 2'!A1:F1</f>
        <v>Detroit Lakes (Minnesota) Public Utilities</v>
      </c>
      <c r="B1" s="510"/>
      <c r="C1" s="510"/>
      <c r="D1" s="510"/>
      <c r="E1" s="510"/>
      <c r="F1" s="510"/>
      <c r="G1" s="510"/>
      <c r="H1" s="510"/>
      <c r="I1" s="510"/>
      <c r="J1" s="510"/>
      <c r="K1" s="510"/>
      <c r="L1" s="510"/>
      <c r="M1" s="510"/>
      <c r="N1" s="510"/>
    </row>
    <row r="2" spans="1:15">
      <c r="A2" s="514" t="s">
        <v>984</v>
      </c>
      <c r="B2" s="514"/>
      <c r="C2" s="514"/>
      <c r="D2" s="514"/>
      <c r="E2" s="514"/>
      <c r="F2" s="514"/>
      <c r="G2" s="514"/>
      <c r="H2" s="514"/>
      <c r="I2" s="514"/>
      <c r="J2" s="514"/>
      <c r="K2" s="514"/>
      <c r="L2" s="514"/>
      <c r="M2" s="514"/>
      <c r="N2" s="514"/>
    </row>
    <row r="3" spans="1:15">
      <c r="A3" s="512" t="str">
        <f>+'Schedule 2'!A4:F4</f>
        <v>For the Year Ended December 31, 2015</v>
      </c>
      <c r="B3" s="512"/>
      <c r="C3" s="512"/>
      <c r="D3" s="512"/>
      <c r="E3" s="512"/>
      <c r="F3" s="512"/>
      <c r="G3" s="512"/>
      <c r="H3" s="512"/>
      <c r="I3" s="512"/>
      <c r="J3" s="512"/>
      <c r="K3" s="512"/>
      <c r="L3" s="512"/>
      <c r="M3" s="512"/>
      <c r="N3" s="512"/>
    </row>
    <row r="4" spans="1:15">
      <c r="B4" s="313"/>
      <c r="C4" s="313"/>
    </row>
    <row r="5" spans="1:15">
      <c r="A5" s="305"/>
      <c r="B5" s="313"/>
      <c r="C5" s="313"/>
      <c r="M5" s="306" t="s">
        <v>999</v>
      </c>
    </row>
    <row r="6" spans="1:15">
      <c r="A6" s="321" t="s">
        <v>997</v>
      </c>
      <c r="B6" s="313"/>
      <c r="C6" s="313"/>
      <c r="M6" s="322">
        <v>789.45</v>
      </c>
    </row>
    <row r="7" spans="1:15">
      <c r="A7" s="321" t="s">
        <v>998</v>
      </c>
      <c r="B7" s="313"/>
      <c r="C7" s="313"/>
      <c r="M7" s="322">
        <v>25.58</v>
      </c>
    </row>
    <row r="8" spans="1:15">
      <c r="A8" s="305" t="s">
        <v>727</v>
      </c>
      <c r="B8" s="313"/>
      <c r="C8" s="313"/>
      <c r="M8" s="311">
        <f>SUM(M6:M7)</f>
        <v>815.03000000000009</v>
      </c>
      <c r="N8" s="312" t="s">
        <v>1005</v>
      </c>
    </row>
    <row r="9" spans="1:15">
      <c r="A9" s="305"/>
      <c r="B9" s="313"/>
      <c r="C9" s="313"/>
      <c r="M9" s="323"/>
    </row>
    <row r="10" spans="1:15" s="305" customFormat="1">
      <c r="B10" s="306" t="s">
        <v>985</v>
      </c>
      <c r="C10" s="306" t="s">
        <v>986</v>
      </c>
      <c r="D10" s="306" t="s">
        <v>987</v>
      </c>
      <c r="E10" s="306" t="s">
        <v>988</v>
      </c>
      <c r="F10" s="306" t="s">
        <v>989</v>
      </c>
      <c r="G10" s="306" t="s">
        <v>990</v>
      </c>
      <c r="H10" s="306" t="s">
        <v>991</v>
      </c>
      <c r="I10" s="306" t="s">
        <v>992</v>
      </c>
      <c r="J10" s="306" t="s">
        <v>993</v>
      </c>
      <c r="K10" s="306" t="s">
        <v>994</v>
      </c>
      <c r="L10" s="306" t="s">
        <v>995</v>
      </c>
      <c r="M10" s="306" t="s">
        <v>996</v>
      </c>
      <c r="N10" s="307" t="s">
        <v>9</v>
      </c>
    </row>
    <row r="11" spans="1:15" s="305" customFormat="1">
      <c r="A11" s="321" t="s">
        <v>997</v>
      </c>
      <c r="B11" s="322">
        <v>549.20000000000005</v>
      </c>
      <c r="C11" s="322">
        <v>544.91999999999996</v>
      </c>
      <c r="D11" s="322">
        <v>531.41999999999996</v>
      </c>
      <c r="E11" s="322">
        <v>558.03</v>
      </c>
      <c r="F11" s="322">
        <v>954.75</v>
      </c>
      <c r="G11" s="322">
        <v>977.31</v>
      </c>
      <c r="H11" s="322">
        <v>987.55</v>
      </c>
      <c r="I11" s="322">
        <v>951.32</v>
      </c>
      <c r="J11" s="322">
        <v>924.81</v>
      </c>
      <c r="K11" s="322">
        <v>897.53</v>
      </c>
      <c r="L11" s="322">
        <v>486.71</v>
      </c>
      <c r="M11" s="322">
        <v>480.4</v>
      </c>
      <c r="N11" s="308">
        <f>SUM(B11:M11)</f>
        <v>8843.9499999999989</v>
      </c>
    </row>
    <row r="12" spans="1:15" s="305" customFormat="1">
      <c r="A12" s="321" t="s">
        <v>998</v>
      </c>
      <c r="B12" s="322">
        <v>125.05</v>
      </c>
      <c r="C12" s="322">
        <v>113.02</v>
      </c>
      <c r="D12" s="322">
        <v>98.25</v>
      </c>
      <c r="E12" s="322">
        <v>111.36</v>
      </c>
      <c r="F12" s="322">
        <v>100</v>
      </c>
      <c r="G12" s="322">
        <v>130.63</v>
      </c>
      <c r="H12" s="322">
        <v>132.65</v>
      </c>
      <c r="I12" s="322">
        <v>192.25</v>
      </c>
      <c r="J12" s="322">
        <v>136</v>
      </c>
      <c r="K12" s="322">
        <v>154.34</v>
      </c>
      <c r="L12" s="322">
        <v>160.79</v>
      </c>
      <c r="M12" s="322">
        <v>169.77</v>
      </c>
      <c r="N12" s="308">
        <f>SUM(B12:M12)</f>
        <v>1624.11</v>
      </c>
    </row>
    <row r="13" spans="1:15" s="305" customFormat="1">
      <c r="A13" s="305" t="s">
        <v>727</v>
      </c>
      <c r="B13" s="311">
        <f>SUM(B11:B12)</f>
        <v>674.25</v>
      </c>
      <c r="C13" s="311">
        <f t="shared" ref="C13:N13" si="0">SUM(C11:C12)</f>
        <v>657.93999999999994</v>
      </c>
      <c r="D13" s="311">
        <f t="shared" si="0"/>
        <v>629.66999999999996</v>
      </c>
      <c r="E13" s="311">
        <f t="shared" si="0"/>
        <v>669.39</v>
      </c>
      <c r="F13" s="311">
        <f t="shared" si="0"/>
        <v>1054.75</v>
      </c>
      <c r="G13" s="311">
        <f t="shared" si="0"/>
        <v>1107.94</v>
      </c>
      <c r="H13" s="311">
        <f t="shared" si="0"/>
        <v>1120.2</v>
      </c>
      <c r="I13" s="311">
        <f t="shared" si="0"/>
        <v>1143.5700000000002</v>
      </c>
      <c r="J13" s="311">
        <f t="shared" si="0"/>
        <v>1060.81</v>
      </c>
      <c r="K13" s="311">
        <f t="shared" si="0"/>
        <v>1051.8699999999999</v>
      </c>
      <c r="L13" s="311">
        <f t="shared" si="0"/>
        <v>647.5</v>
      </c>
      <c r="M13" s="311">
        <f t="shared" si="0"/>
        <v>650.16999999999996</v>
      </c>
      <c r="N13" s="309">
        <f t="shared" si="0"/>
        <v>10468.06</v>
      </c>
      <c r="O13" s="310"/>
    </row>
    <row r="14" spans="1:15">
      <c r="B14" s="313"/>
      <c r="C14" s="313"/>
    </row>
    <row r="15" spans="1:15">
      <c r="A15" s="316"/>
      <c r="B15" s="316"/>
      <c r="C15" s="316"/>
      <c r="D15" s="316"/>
      <c r="E15" s="278"/>
      <c r="F15" s="315"/>
      <c r="G15" s="317"/>
      <c r="H15" s="312"/>
    </row>
    <row r="16" spans="1:15">
      <c r="D16" s="316"/>
      <c r="E16" s="315"/>
      <c r="F16" s="315"/>
      <c r="G16" s="317"/>
      <c r="H16" s="312"/>
    </row>
    <row r="17" spans="1:9">
      <c r="A17" s="131" t="s">
        <v>851</v>
      </c>
      <c r="D17" s="316"/>
      <c r="E17" s="315"/>
      <c r="F17" s="315"/>
      <c r="G17" s="141"/>
      <c r="H17" s="312"/>
    </row>
    <row r="18" spans="1:9">
      <c r="A18" s="318" t="s">
        <v>852</v>
      </c>
      <c r="D18" s="316"/>
      <c r="E18" s="315"/>
      <c r="F18" s="315"/>
      <c r="G18" s="142">
        <f>+N11+M6</f>
        <v>9633.4</v>
      </c>
      <c r="H18" s="312"/>
    </row>
    <row r="19" spans="1:9">
      <c r="A19" s="318" t="s">
        <v>853</v>
      </c>
      <c r="D19" s="316"/>
      <c r="G19" s="142">
        <f>+M7+N12</f>
        <v>1649.6899999999998</v>
      </c>
      <c r="H19" s="312"/>
    </row>
    <row r="20" spans="1:9">
      <c r="A20" s="318" t="s">
        <v>854</v>
      </c>
      <c r="D20" s="316"/>
      <c r="G20" s="142">
        <v>0</v>
      </c>
      <c r="H20" s="312"/>
    </row>
    <row r="21" spans="1:9">
      <c r="A21" s="318" t="s">
        <v>855</v>
      </c>
      <c r="D21" s="316"/>
      <c r="G21" s="142">
        <v>0</v>
      </c>
      <c r="H21" s="312"/>
    </row>
    <row r="22" spans="1:9">
      <c r="A22" s="318" t="s">
        <v>856</v>
      </c>
      <c r="G22" s="142">
        <v>0</v>
      </c>
      <c r="H22" s="312"/>
    </row>
    <row r="23" spans="1:9">
      <c r="A23" s="318" t="s">
        <v>857</v>
      </c>
      <c r="G23" s="142">
        <v>0</v>
      </c>
      <c r="H23" s="312"/>
    </row>
    <row r="24" spans="1:9">
      <c r="A24" s="318" t="s">
        <v>858</v>
      </c>
      <c r="G24" s="142">
        <v>0</v>
      </c>
      <c r="H24" s="312"/>
    </row>
    <row r="25" spans="1:9">
      <c r="A25" s="318" t="s">
        <v>859</v>
      </c>
      <c r="G25" s="142">
        <v>0</v>
      </c>
      <c r="H25" s="312"/>
    </row>
    <row r="26" spans="1:9">
      <c r="A26" s="318" t="s">
        <v>859</v>
      </c>
      <c r="G26" s="142">
        <v>0</v>
      </c>
      <c r="H26" s="312"/>
    </row>
    <row r="27" spans="1:9">
      <c r="A27" s="318" t="s">
        <v>860</v>
      </c>
      <c r="G27" s="135">
        <f>SUM(G18:G26)</f>
        <v>11283.09</v>
      </c>
      <c r="H27" s="312"/>
      <c r="I27" s="312" t="s">
        <v>914</v>
      </c>
    </row>
    <row r="28" spans="1:9">
      <c r="A28" s="318"/>
      <c r="G28" s="136"/>
      <c r="H28" s="312"/>
    </row>
    <row r="29" spans="1:9">
      <c r="A29" s="318"/>
      <c r="G29" s="137"/>
      <c r="H29" s="312"/>
    </row>
    <row r="30" spans="1:9">
      <c r="A30" s="132" t="s">
        <v>140</v>
      </c>
      <c r="G30" s="137">
        <f>G27</f>
        <v>11283.09</v>
      </c>
      <c r="H30" s="324" t="s">
        <v>1000</v>
      </c>
    </row>
    <row r="31" spans="1:9">
      <c r="A31" s="133" t="s">
        <v>861</v>
      </c>
      <c r="G31" s="137">
        <f>G20+G21+G19+G22</f>
        <v>1649.6899999999998</v>
      </c>
      <c r="H31" s="324" t="s">
        <v>1001</v>
      </c>
    </row>
    <row r="32" spans="1:9">
      <c r="A32" s="134" t="s">
        <v>785</v>
      </c>
      <c r="G32" s="137">
        <f>G23</f>
        <v>0</v>
      </c>
      <c r="H32" s="324" t="s">
        <v>1002</v>
      </c>
    </row>
    <row r="33" spans="1:8">
      <c r="A33" s="134" t="s">
        <v>786</v>
      </c>
      <c r="G33" s="137">
        <f>G24</f>
        <v>0</v>
      </c>
      <c r="H33" s="324" t="s">
        <v>1003</v>
      </c>
    </row>
    <row r="34" spans="1:8">
      <c r="A34" s="134" t="s">
        <v>862</v>
      </c>
      <c r="G34" s="138">
        <f>G30-G31-G32-G33</f>
        <v>9633.4</v>
      </c>
      <c r="H34" s="324" t="s">
        <v>1004</v>
      </c>
    </row>
    <row r="35" spans="1:8">
      <c r="H35" s="319"/>
    </row>
    <row r="36" spans="1:8">
      <c r="H36" s="320"/>
    </row>
  </sheetData>
  <mergeCells count="3">
    <mergeCell ref="A2:N2"/>
    <mergeCell ref="A1:N1"/>
    <mergeCell ref="A3:N3"/>
  </mergeCells>
  <pageMargins left="0.2" right="0.2" top="0.5" bottom="0.25" header="0.3" footer="0.3"/>
  <pageSetup scale="89" orientation="landscape"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K32"/>
  <sheetViews>
    <sheetView topLeftCell="A13" zoomScale="90" zoomScaleNormal="90" workbookViewId="0">
      <selection activeCell="D25" sqref="D25"/>
    </sheetView>
  </sheetViews>
  <sheetFormatPr defaultColWidth="8.90625" defaultRowHeight="15.6"/>
  <cols>
    <col min="1" max="1" width="7.08984375" style="104" bestFit="1" customWidth="1"/>
    <col min="2" max="2" width="38.81640625" style="102" customWidth="1"/>
    <col min="3" max="3" width="1.81640625" style="102" customWidth="1"/>
    <col min="4" max="4" width="10.08984375" style="115" bestFit="1" customWidth="1"/>
    <col min="5" max="5" width="8.90625" style="102"/>
    <col min="6" max="6" width="9.81640625" style="102" customWidth="1"/>
    <col min="7" max="7" width="9.6328125" style="102" bestFit="1" customWidth="1"/>
    <col min="8" max="8" width="8.90625" style="102"/>
    <col min="9" max="9" width="13.81640625" style="102" customWidth="1"/>
    <col min="10" max="10" width="13.453125" style="102" customWidth="1"/>
    <col min="11" max="16384" width="8.90625" style="102"/>
  </cols>
  <sheetData>
    <row r="1" spans="1:11">
      <c r="A1" s="515" t="s">
        <v>795</v>
      </c>
      <c r="B1" s="501"/>
      <c r="C1" s="501"/>
      <c r="D1" s="501"/>
      <c r="E1" s="501"/>
    </row>
    <row r="2" spans="1:11">
      <c r="A2" s="501" t="s">
        <v>760</v>
      </c>
      <c r="B2" s="501"/>
      <c r="C2" s="501"/>
      <c r="D2" s="501"/>
      <c r="E2" s="501"/>
    </row>
    <row r="3" spans="1:11">
      <c r="A3" s="499" t="s">
        <v>933</v>
      </c>
      <c r="B3" s="499"/>
      <c r="C3" s="499"/>
      <c r="D3" s="499"/>
      <c r="E3" s="499"/>
      <c r="F3" s="115"/>
      <c r="G3" s="115"/>
      <c r="H3" s="115"/>
      <c r="I3" s="115"/>
      <c r="J3" s="115"/>
      <c r="K3" s="115"/>
    </row>
    <row r="4" spans="1:11">
      <c r="A4" s="516"/>
      <c r="B4" s="516"/>
      <c r="C4" s="516"/>
      <c r="D4" s="516"/>
      <c r="E4" s="516"/>
      <c r="F4" s="115"/>
      <c r="G4" s="115"/>
      <c r="H4" s="115"/>
      <c r="I4" s="115"/>
      <c r="J4" s="115"/>
      <c r="K4" s="115"/>
    </row>
    <row r="5" spans="1:11">
      <c r="A5" s="275" t="s">
        <v>761</v>
      </c>
      <c r="B5" s="115"/>
      <c r="C5" s="115"/>
      <c r="E5" s="115"/>
      <c r="F5" s="115"/>
      <c r="G5" s="115"/>
      <c r="H5" s="115"/>
      <c r="I5" s="115"/>
      <c r="J5" s="115"/>
      <c r="K5" s="115"/>
    </row>
    <row r="6" spans="1:11">
      <c r="A6" s="276">
        <v>1</v>
      </c>
      <c r="B6" s="115" t="s">
        <v>762</v>
      </c>
      <c r="C6" s="115"/>
      <c r="D6" s="117">
        <v>0</v>
      </c>
      <c r="E6" s="115"/>
      <c r="F6" s="115" t="s">
        <v>915</v>
      </c>
      <c r="G6" s="115"/>
      <c r="H6" s="115"/>
      <c r="I6" s="115"/>
      <c r="J6" s="115"/>
      <c r="K6" s="115"/>
    </row>
    <row r="7" spans="1:11">
      <c r="A7" s="277"/>
      <c r="B7" s="115" t="s">
        <v>763</v>
      </c>
      <c r="C7" s="115"/>
      <c r="E7" s="115"/>
      <c r="F7" s="115"/>
      <c r="G7" s="115"/>
      <c r="H7" s="115"/>
      <c r="I7" s="115"/>
      <c r="J7" s="115"/>
      <c r="K7" s="115"/>
    </row>
    <row r="8" spans="1:11">
      <c r="A8" s="277"/>
      <c r="B8" s="115" t="s">
        <v>764</v>
      </c>
      <c r="C8" s="115"/>
      <c r="E8" s="115"/>
      <c r="F8" s="115"/>
      <c r="G8" s="115"/>
      <c r="H8" s="115"/>
      <c r="I8" s="115"/>
      <c r="J8" s="115"/>
      <c r="K8" s="115"/>
    </row>
    <row r="9" spans="1:11">
      <c r="A9" s="277"/>
      <c r="B9" s="115"/>
      <c r="C9" s="115"/>
      <c r="E9" s="115"/>
      <c r="F9" s="115"/>
      <c r="G9" s="115"/>
      <c r="H9" s="115"/>
      <c r="I9" s="115"/>
      <c r="J9" s="115"/>
      <c r="K9" s="115"/>
    </row>
    <row r="10" spans="1:11">
      <c r="A10" s="276">
        <v>2</v>
      </c>
      <c r="B10" s="115" t="s">
        <v>905</v>
      </c>
      <c r="C10" s="115"/>
      <c r="E10" s="115"/>
      <c r="F10" s="115"/>
      <c r="G10" s="115"/>
      <c r="H10" s="115"/>
      <c r="I10" s="115"/>
      <c r="J10" s="115"/>
      <c r="K10" s="115"/>
    </row>
    <row r="11" spans="1:11">
      <c r="A11" s="277"/>
      <c r="B11" s="115" t="s">
        <v>765</v>
      </c>
      <c r="C11" s="115"/>
      <c r="D11" s="116">
        <v>0</v>
      </c>
      <c r="E11" s="115"/>
      <c r="F11" s="115" t="s">
        <v>850</v>
      </c>
      <c r="G11" s="115"/>
      <c r="H11" s="115"/>
      <c r="I11" s="115"/>
      <c r="J11" s="115"/>
      <c r="K11" s="115"/>
    </row>
    <row r="12" spans="1:11">
      <c r="A12" s="277"/>
      <c r="B12" s="115" t="s">
        <v>766</v>
      </c>
      <c r="C12" s="115"/>
      <c r="D12" s="116">
        <v>1078874</v>
      </c>
      <c r="E12" s="115"/>
      <c r="F12" s="115"/>
      <c r="G12" s="126"/>
      <c r="H12" s="127"/>
      <c r="I12" s="127"/>
      <c r="J12" s="127"/>
      <c r="K12" s="115"/>
    </row>
    <row r="13" spans="1:11">
      <c r="A13" s="277"/>
      <c r="B13" s="115" t="s">
        <v>781</v>
      </c>
      <c r="C13" s="115"/>
      <c r="D13" s="116">
        <v>0</v>
      </c>
      <c r="E13" s="115"/>
      <c r="F13" s="115"/>
      <c r="G13" s="127"/>
      <c r="H13" s="127"/>
      <c r="I13" s="127"/>
      <c r="J13" s="127"/>
      <c r="K13" s="115"/>
    </row>
    <row r="14" spans="1:11">
      <c r="A14" s="277"/>
      <c r="B14" s="115" t="s">
        <v>767</v>
      </c>
      <c r="C14" s="115"/>
      <c r="D14" s="139">
        <f>SUM(D11:D13)</f>
        <v>1078874</v>
      </c>
      <c r="E14" s="115"/>
      <c r="F14" s="115"/>
      <c r="G14" s="115"/>
      <c r="H14" s="115"/>
      <c r="I14" s="115"/>
      <c r="J14" s="115"/>
      <c r="K14" s="115"/>
    </row>
    <row r="15" spans="1:11">
      <c r="A15" s="277"/>
      <c r="B15" s="115"/>
      <c r="C15" s="115"/>
      <c r="E15" s="115"/>
      <c r="F15" s="115"/>
      <c r="G15" s="115"/>
      <c r="H15" s="115"/>
      <c r="I15" s="115"/>
      <c r="J15" s="115"/>
      <c r="K15" s="115"/>
    </row>
    <row r="16" spans="1:11">
      <c r="A16" s="276">
        <v>3</v>
      </c>
      <c r="B16" s="115" t="s">
        <v>768</v>
      </c>
      <c r="C16" s="115"/>
      <c r="D16" s="117">
        <v>0</v>
      </c>
      <c r="E16" s="115"/>
      <c r="F16" s="115"/>
      <c r="G16" s="115"/>
      <c r="H16" s="115"/>
      <c r="I16" s="115"/>
      <c r="J16" s="115"/>
      <c r="K16" s="115"/>
    </row>
    <row r="17" spans="1:11">
      <c r="A17" s="277"/>
      <c r="B17" s="115" t="s">
        <v>769</v>
      </c>
      <c r="C17" s="115"/>
      <c r="E17" s="115"/>
      <c r="F17" s="115"/>
      <c r="G17" s="115"/>
      <c r="H17" s="115"/>
      <c r="I17" s="115"/>
      <c r="J17" s="115"/>
      <c r="K17" s="115"/>
    </row>
    <row r="18" spans="1:11">
      <c r="A18" s="277"/>
      <c r="B18" s="115"/>
      <c r="C18" s="115"/>
      <c r="E18" s="115"/>
      <c r="F18" s="115"/>
      <c r="G18" s="115"/>
      <c r="H18" s="115"/>
      <c r="I18" s="115"/>
      <c r="J18" s="115"/>
      <c r="K18" s="115"/>
    </row>
    <row r="19" spans="1:11">
      <c r="A19" s="276">
        <v>4</v>
      </c>
      <c r="B19" s="115" t="s">
        <v>768</v>
      </c>
      <c r="C19" s="115"/>
      <c r="D19" s="117">
        <v>0</v>
      </c>
      <c r="E19" s="115"/>
      <c r="F19" s="115"/>
      <c r="G19" s="115"/>
      <c r="H19" s="115"/>
      <c r="I19" s="115"/>
      <c r="J19" s="115"/>
      <c r="K19" s="115"/>
    </row>
    <row r="20" spans="1:11">
      <c r="A20" s="277"/>
      <c r="B20" s="115" t="s">
        <v>770</v>
      </c>
      <c r="C20" s="115"/>
      <c r="E20" s="115"/>
      <c r="F20" s="115"/>
      <c r="G20" s="115"/>
      <c r="H20" s="115"/>
      <c r="I20" s="115"/>
      <c r="J20" s="115"/>
      <c r="K20" s="115"/>
    </row>
    <row r="21" spans="1:11">
      <c r="A21" s="277"/>
      <c r="B21" s="115" t="s">
        <v>769</v>
      </c>
      <c r="C21" s="115"/>
      <c r="E21" s="115"/>
      <c r="F21" s="115"/>
      <c r="G21" s="115"/>
      <c r="H21" s="115"/>
      <c r="I21" s="115"/>
      <c r="J21" s="115"/>
      <c r="K21" s="115"/>
    </row>
    <row r="22" spans="1:11">
      <c r="A22" s="277"/>
      <c r="B22" s="115"/>
      <c r="C22" s="115"/>
      <c r="E22" s="115"/>
      <c r="F22" s="115"/>
      <c r="G22" s="115"/>
      <c r="H22" s="115"/>
      <c r="I22" s="115"/>
      <c r="J22" s="115"/>
      <c r="K22" s="115"/>
    </row>
    <row r="23" spans="1:11">
      <c r="A23" s="276">
        <v>5</v>
      </c>
      <c r="B23" s="115" t="s">
        <v>771</v>
      </c>
      <c r="C23" s="115"/>
      <c r="E23" s="115"/>
      <c r="F23" s="115"/>
      <c r="G23" s="115"/>
      <c r="H23" s="115"/>
      <c r="I23" s="115"/>
      <c r="J23" s="115"/>
      <c r="K23" s="115"/>
    </row>
    <row r="24" spans="1:11">
      <c r="A24" s="277"/>
      <c r="B24" s="115" t="s">
        <v>772</v>
      </c>
      <c r="C24" s="115"/>
      <c r="D24" s="116">
        <f>+F24+F25*0.8</f>
        <v>23952.06</v>
      </c>
      <c r="E24" s="115"/>
      <c r="F24" s="279">
        <f>12426.34+834.12</f>
        <v>13260.460000000001</v>
      </c>
      <c r="G24" s="115" t="s">
        <v>906</v>
      </c>
      <c r="H24" s="115"/>
      <c r="I24" s="115" t="s">
        <v>907</v>
      </c>
      <c r="J24" s="115"/>
      <c r="K24" s="115"/>
    </row>
    <row r="25" spans="1:11">
      <c r="A25" s="277"/>
      <c r="B25" s="115" t="s">
        <v>773</v>
      </c>
      <c r="C25" s="115"/>
      <c r="D25" s="116">
        <f>+F25*0.2</f>
        <v>2672.9</v>
      </c>
      <c r="E25" s="115"/>
      <c r="F25" s="279">
        <v>13364.5</v>
      </c>
      <c r="G25" s="115" t="s">
        <v>908</v>
      </c>
      <c r="H25" s="115"/>
      <c r="I25" s="115" t="s">
        <v>909</v>
      </c>
      <c r="J25" s="115" t="s">
        <v>782</v>
      </c>
    </row>
    <row r="26" spans="1:11">
      <c r="A26" s="277"/>
      <c r="B26" s="115" t="s">
        <v>774</v>
      </c>
      <c r="C26" s="115"/>
      <c r="D26" s="139">
        <f>SUM(D24:D25)</f>
        <v>26624.960000000003</v>
      </c>
      <c r="F26" s="139">
        <f>+F24+F25</f>
        <v>26624.959999999999</v>
      </c>
      <c r="G26" s="115"/>
      <c r="H26" s="115"/>
      <c r="I26" s="115"/>
      <c r="J26" s="115"/>
      <c r="K26" s="115"/>
    </row>
    <row r="27" spans="1:11">
      <c r="A27" s="277"/>
      <c r="B27" s="115"/>
      <c r="C27" s="115"/>
      <c r="E27" s="115"/>
      <c r="F27" s="115"/>
      <c r="G27" s="115"/>
      <c r="H27" s="115"/>
      <c r="I27" s="115"/>
      <c r="J27" s="115"/>
      <c r="K27" s="115"/>
    </row>
    <row r="28" spans="1:11">
      <c r="A28" s="276">
        <v>6</v>
      </c>
      <c r="B28" s="115" t="s">
        <v>775</v>
      </c>
      <c r="C28" s="115"/>
      <c r="D28" s="117">
        <f>1414810+724981</f>
        <v>2139791</v>
      </c>
      <c r="E28" s="115"/>
      <c r="F28" s="115" t="s">
        <v>975</v>
      </c>
      <c r="G28" s="115"/>
      <c r="H28" s="115"/>
      <c r="I28" s="115"/>
      <c r="J28" s="115"/>
      <c r="K28" s="115"/>
    </row>
    <row r="29" spans="1:11">
      <c r="A29" s="277"/>
      <c r="B29" s="115" t="s">
        <v>776</v>
      </c>
      <c r="C29" s="115"/>
      <c r="E29" s="115"/>
      <c r="F29" s="115"/>
      <c r="G29" s="115"/>
      <c r="H29" s="115"/>
      <c r="I29" s="115"/>
      <c r="J29" s="115"/>
      <c r="K29" s="115"/>
    </row>
    <row r="30" spans="1:11">
      <c r="A30" s="277"/>
      <c r="B30" s="115"/>
      <c r="C30" s="115"/>
      <c r="E30" s="115"/>
      <c r="F30" s="115"/>
      <c r="G30" s="115"/>
      <c r="H30" s="115"/>
      <c r="I30" s="115"/>
      <c r="J30" s="115"/>
      <c r="K30" s="115"/>
    </row>
    <row r="31" spans="1:11">
      <c r="A31" s="103">
        <v>7</v>
      </c>
      <c r="B31" s="102" t="s">
        <v>777</v>
      </c>
      <c r="D31" s="117">
        <v>0</v>
      </c>
    </row>
    <row r="32" spans="1:11">
      <c r="B32" s="102" t="s">
        <v>778</v>
      </c>
    </row>
  </sheetData>
  <mergeCells count="4">
    <mergeCell ref="A1:E1"/>
    <mergeCell ref="A2:E2"/>
    <mergeCell ref="A3:E3"/>
    <mergeCell ref="A4:E4"/>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L76"/>
  <sheetViews>
    <sheetView zoomScale="80" workbookViewId="0">
      <selection activeCell="I15" sqref="I15"/>
    </sheetView>
  </sheetViews>
  <sheetFormatPr defaultRowHeight="15.6"/>
  <cols>
    <col min="1" max="1" width="5.1796875" style="192" customWidth="1"/>
    <col min="2" max="2" width="30.90625" style="192" customWidth="1"/>
    <col min="3" max="3" width="13" style="192" customWidth="1"/>
    <col min="4" max="4" width="5.1796875" style="192" customWidth="1"/>
    <col min="5" max="5" width="30.90625" style="192" customWidth="1"/>
    <col min="6" max="6" width="13" style="192" customWidth="1"/>
    <col min="7" max="7" width="1.6328125" style="192" customWidth="1"/>
    <col min="8" max="8" width="1.54296875" style="192" customWidth="1"/>
    <col min="9" max="9" width="9.1796875" style="192" bestFit="1" customWidth="1"/>
    <col min="10" max="10" width="21.1796875" style="192" customWidth="1"/>
    <col min="11" max="11" width="11.453125" style="192" bestFit="1" customWidth="1"/>
    <col min="12" max="256" width="8.90625" style="192"/>
    <col min="257" max="257" width="5.1796875" style="192" customWidth="1"/>
    <col min="258" max="258" width="30.90625" style="192" customWidth="1"/>
    <col min="259" max="259" width="13" style="192" customWidth="1"/>
    <col min="260" max="260" width="5.1796875" style="192" customWidth="1"/>
    <col min="261" max="261" width="30.90625" style="192" customWidth="1"/>
    <col min="262" max="262" width="13" style="192" customWidth="1"/>
    <col min="263" max="512" width="8.90625" style="192"/>
    <col min="513" max="513" width="5.1796875" style="192" customWidth="1"/>
    <col min="514" max="514" width="30.90625" style="192" customWidth="1"/>
    <col min="515" max="515" width="13" style="192" customWidth="1"/>
    <col min="516" max="516" width="5.1796875" style="192" customWidth="1"/>
    <col min="517" max="517" width="30.90625" style="192" customWidth="1"/>
    <col min="518" max="518" width="13" style="192" customWidth="1"/>
    <col min="519" max="768" width="8.90625" style="192"/>
    <col min="769" max="769" width="5.1796875" style="192" customWidth="1"/>
    <col min="770" max="770" width="30.90625" style="192" customWidth="1"/>
    <col min="771" max="771" width="13" style="192" customWidth="1"/>
    <col min="772" max="772" width="5.1796875" style="192" customWidth="1"/>
    <col min="773" max="773" width="30.90625" style="192" customWidth="1"/>
    <col min="774" max="774" width="13" style="192" customWidth="1"/>
    <col min="775" max="1024" width="8.90625" style="192"/>
    <col min="1025" max="1025" width="5.1796875" style="192" customWidth="1"/>
    <col min="1026" max="1026" width="30.90625" style="192" customWidth="1"/>
    <col min="1027" max="1027" width="13" style="192" customWidth="1"/>
    <col min="1028" max="1028" width="5.1796875" style="192" customWidth="1"/>
    <col min="1029" max="1029" width="30.90625" style="192" customWidth="1"/>
    <col min="1030" max="1030" width="13" style="192" customWidth="1"/>
    <col min="1031" max="1280" width="8.90625" style="192"/>
    <col min="1281" max="1281" width="5.1796875" style="192" customWidth="1"/>
    <col min="1282" max="1282" width="30.90625" style="192" customWidth="1"/>
    <col min="1283" max="1283" width="13" style="192" customWidth="1"/>
    <col min="1284" max="1284" width="5.1796875" style="192" customWidth="1"/>
    <col min="1285" max="1285" width="30.90625" style="192" customWidth="1"/>
    <col min="1286" max="1286" width="13" style="192" customWidth="1"/>
    <col min="1287" max="1536" width="8.90625" style="192"/>
    <col min="1537" max="1537" width="5.1796875" style="192" customWidth="1"/>
    <col min="1538" max="1538" width="30.90625" style="192" customWidth="1"/>
    <col min="1539" max="1539" width="13" style="192" customWidth="1"/>
    <col min="1540" max="1540" width="5.1796875" style="192" customWidth="1"/>
    <col min="1541" max="1541" width="30.90625" style="192" customWidth="1"/>
    <col min="1542" max="1542" width="13" style="192" customWidth="1"/>
    <col min="1543" max="1792" width="8.90625" style="192"/>
    <col min="1793" max="1793" width="5.1796875" style="192" customWidth="1"/>
    <col min="1794" max="1794" width="30.90625" style="192" customWidth="1"/>
    <col min="1795" max="1795" width="13" style="192" customWidth="1"/>
    <col min="1796" max="1796" width="5.1796875" style="192" customWidth="1"/>
    <col min="1797" max="1797" width="30.90625" style="192" customWidth="1"/>
    <col min="1798" max="1798" width="13" style="192" customWidth="1"/>
    <col min="1799" max="2048" width="8.90625" style="192"/>
    <col min="2049" max="2049" width="5.1796875" style="192" customWidth="1"/>
    <col min="2050" max="2050" width="30.90625" style="192" customWidth="1"/>
    <col min="2051" max="2051" width="13" style="192" customWidth="1"/>
    <col min="2052" max="2052" width="5.1796875" style="192" customWidth="1"/>
    <col min="2053" max="2053" width="30.90625" style="192" customWidth="1"/>
    <col min="2054" max="2054" width="13" style="192" customWidth="1"/>
    <col min="2055" max="2304" width="8.90625" style="192"/>
    <col min="2305" max="2305" width="5.1796875" style="192" customWidth="1"/>
    <col min="2306" max="2306" width="30.90625" style="192" customWidth="1"/>
    <col min="2307" max="2307" width="13" style="192" customWidth="1"/>
    <col min="2308" max="2308" width="5.1796875" style="192" customWidth="1"/>
    <col min="2309" max="2309" width="30.90625" style="192" customWidth="1"/>
    <col min="2310" max="2310" width="13" style="192" customWidth="1"/>
    <col min="2311" max="2560" width="8.90625" style="192"/>
    <col min="2561" max="2561" width="5.1796875" style="192" customWidth="1"/>
    <col min="2562" max="2562" width="30.90625" style="192" customWidth="1"/>
    <col min="2563" max="2563" width="13" style="192" customWidth="1"/>
    <col min="2564" max="2564" width="5.1796875" style="192" customWidth="1"/>
    <col min="2565" max="2565" width="30.90625" style="192" customWidth="1"/>
    <col min="2566" max="2566" width="13" style="192" customWidth="1"/>
    <col min="2567" max="2816" width="8.90625" style="192"/>
    <col min="2817" max="2817" width="5.1796875" style="192" customWidth="1"/>
    <col min="2818" max="2818" width="30.90625" style="192" customWidth="1"/>
    <col min="2819" max="2819" width="13" style="192" customWidth="1"/>
    <col min="2820" max="2820" width="5.1796875" style="192" customWidth="1"/>
    <col min="2821" max="2821" width="30.90625" style="192" customWidth="1"/>
    <col min="2822" max="2822" width="13" style="192" customWidth="1"/>
    <col min="2823" max="3072" width="8.90625" style="192"/>
    <col min="3073" max="3073" width="5.1796875" style="192" customWidth="1"/>
    <col min="3074" max="3074" width="30.90625" style="192" customWidth="1"/>
    <col min="3075" max="3075" width="13" style="192" customWidth="1"/>
    <col min="3076" max="3076" width="5.1796875" style="192" customWidth="1"/>
    <col min="3077" max="3077" width="30.90625" style="192" customWidth="1"/>
    <col min="3078" max="3078" width="13" style="192" customWidth="1"/>
    <col min="3079" max="3328" width="8.90625" style="192"/>
    <col min="3329" max="3329" width="5.1796875" style="192" customWidth="1"/>
    <col min="3330" max="3330" width="30.90625" style="192" customWidth="1"/>
    <col min="3331" max="3331" width="13" style="192" customWidth="1"/>
    <col min="3332" max="3332" width="5.1796875" style="192" customWidth="1"/>
    <col min="3333" max="3333" width="30.90625" style="192" customWidth="1"/>
    <col min="3334" max="3334" width="13" style="192" customWidth="1"/>
    <col min="3335" max="3584" width="8.90625" style="192"/>
    <col min="3585" max="3585" width="5.1796875" style="192" customWidth="1"/>
    <col min="3586" max="3586" width="30.90625" style="192" customWidth="1"/>
    <col min="3587" max="3587" width="13" style="192" customWidth="1"/>
    <col min="3588" max="3588" width="5.1796875" style="192" customWidth="1"/>
    <col min="3589" max="3589" width="30.90625" style="192" customWidth="1"/>
    <col min="3590" max="3590" width="13" style="192" customWidth="1"/>
    <col min="3591" max="3840" width="8.90625" style="192"/>
    <col min="3841" max="3841" width="5.1796875" style="192" customWidth="1"/>
    <col min="3842" max="3842" width="30.90625" style="192" customWidth="1"/>
    <col min="3843" max="3843" width="13" style="192" customWidth="1"/>
    <col min="3844" max="3844" width="5.1796875" style="192" customWidth="1"/>
    <col min="3845" max="3845" width="30.90625" style="192" customWidth="1"/>
    <col min="3846" max="3846" width="13" style="192" customWidth="1"/>
    <col min="3847" max="4096" width="8.90625" style="192"/>
    <col min="4097" max="4097" width="5.1796875" style="192" customWidth="1"/>
    <col min="4098" max="4098" width="30.90625" style="192" customWidth="1"/>
    <col min="4099" max="4099" width="13" style="192" customWidth="1"/>
    <col min="4100" max="4100" width="5.1796875" style="192" customWidth="1"/>
    <col min="4101" max="4101" width="30.90625" style="192" customWidth="1"/>
    <col min="4102" max="4102" width="13" style="192" customWidth="1"/>
    <col min="4103" max="4352" width="8.90625" style="192"/>
    <col min="4353" max="4353" width="5.1796875" style="192" customWidth="1"/>
    <col min="4354" max="4354" width="30.90625" style="192" customWidth="1"/>
    <col min="4355" max="4355" width="13" style="192" customWidth="1"/>
    <col min="4356" max="4356" width="5.1796875" style="192" customWidth="1"/>
    <col min="4357" max="4357" width="30.90625" style="192" customWidth="1"/>
    <col min="4358" max="4358" width="13" style="192" customWidth="1"/>
    <col min="4359" max="4608" width="8.90625" style="192"/>
    <col min="4609" max="4609" width="5.1796875" style="192" customWidth="1"/>
    <col min="4610" max="4610" width="30.90625" style="192" customWidth="1"/>
    <col min="4611" max="4611" width="13" style="192" customWidth="1"/>
    <col min="4612" max="4612" width="5.1796875" style="192" customWidth="1"/>
    <col min="4613" max="4613" width="30.90625" style="192" customWidth="1"/>
    <col min="4614" max="4614" width="13" style="192" customWidth="1"/>
    <col min="4615" max="4864" width="8.90625" style="192"/>
    <col min="4865" max="4865" width="5.1796875" style="192" customWidth="1"/>
    <col min="4866" max="4866" width="30.90625" style="192" customWidth="1"/>
    <col min="4867" max="4867" width="13" style="192" customWidth="1"/>
    <col min="4868" max="4868" width="5.1796875" style="192" customWidth="1"/>
    <col min="4869" max="4869" width="30.90625" style="192" customWidth="1"/>
    <col min="4870" max="4870" width="13" style="192" customWidth="1"/>
    <col min="4871" max="5120" width="8.90625" style="192"/>
    <col min="5121" max="5121" width="5.1796875" style="192" customWidth="1"/>
    <col min="5122" max="5122" width="30.90625" style="192" customWidth="1"/>
    <col min="5123" max="5123" width="13" style="192" customWidth="1"/>
    <col min="5124" max="5124" width="5.1796875" style="192" customWidth="1"/>
    <col min="5125" max="5125" width="30.90625" style="192" customWidth="1"/>
    <col min="5126" max="5126" width="13" style="192" customWidth="1"/>
    <col min="5127" max="5376" width="8.90625" style="192"/>
    <col min="5377" max="5377" width="5.1796875" style="192" customWidth="1"/>
    <col min="5378" max="5378" width="30.90625" style="192" customWidth="1"/>
    <col min="5379" max="5379" width="13" style="192" customWidth="1"/>
    <col min="5380" max="5380" width="5.1796875" style="192" customWidth="1"/>
    <col min="5381" max="5381" width="30.90625" style="192" customWidth="1"/>
    <col min="5382" max="5382" width="13" style="192" customWidth="1"/>
    <col min="5383" max="5632" width="8.90625" style="192"/>
    <col min="5633" max="5633" width="5.1796875" style="192" customWidth="1"/>
    <col min="5634" max="5634" width="30.90625" style="192" customWidth="1"/>
    <col min="5635" max="5635" width="13" style="192" customWidth="1"/>
    <col min="5636" max="5636" width="5.1796875" style="192" customWidth="1"/>
    <col min="5637" max="5637" width="30.90625" style="192" customWidth="1"/>
    <col min="5638" max="5638" width="13" style="192" customWidth="1"/>
    <col min="5639" max="5888" width="8.90625" style="192"/>
    <col min="5889" max="5889" width="5.1796875" style="192" customWidth="1"/>
    <col min="5890" max="5890" width="30.90625" style="192" customWidth="1"/>
    <col min="5891" max="5891" width="13" style="192" customWidth="1"/>
    <col min="5892" max="5892" width="5.1796875" style="192" customWidth="1"/>
    <col min="5893" max="5893" width="30.90625" style="192" customWidth="1"/>
    <col min="5894" max="5894" width="13" style="192" customWidth="1"/>
    <col min="5895" max="6144" width="8.90625" style="192"/>
    <col min="6145" max="6145" width="5.1796875" style="192" customWidth="1"/>
    <col min="6146" max="6146" width="30.90625" style="192" customWidth="1"/>
    <col min="6147" max="6147" width="13" style="192" customWidth="1"/>
    <col min="6148" max="6148" width="5.1796875" style="192" customWidth="1"/>
    <col min="6149" max="6149" width="30.90625" style="192" customWidth="1"/>
    <col min="6150" max="6150" width="13" style="192" customWidth="1"/>
    <col min="6151" max="6400" width="8.90625" style="192"/>
    <col min="6401" max="6401" width="5.1796875" style="192" customWidth="1"/>
    <col min="6402" max="6402" width="30.90625" style="192" customWidth="1"/>
    <col min="6403" max="6403" width="13" style="192" customWidth="1"/>
    <col min="6404" max="6404" width="5.1796875" style="192" customWidth="1"/>
    <col min="6405" max="6405" width="30.90625" style="192" customWidth="1"/>
    <col min="6406" max="6406" width="13" style="192" customWidth="1"/>
    <col min="6407" max="6656" width="8.90625" style="192"/>
    <col min="6657" max="6657" width="5.1796875" style="192" customWidth="1"/>
    <col min="6658" max="6658" width="30.90625" style="192" customWidth="1"/>
    <col min="6659" max="6659" width="13" style="192" customWidth="1"/>
    <col min="6660" max="6660" width="5.1796875" style="192" customWidth="1"/>
    <col min="6661" max="6661" width="30.90625" style="192" customWidth="1"/>
    <col min="6662" max="6662" width="13" style="192" customWidth="1"/>
    <col min="6663" max="6912" width="8.90625" style="192"/>
    <col min="6913" max="6913" width="5.1796875" style="192" customWidth="1"/>
    <col min="6914" max="6914" width="30.90625" style="192" customWidth="1"/>
    <col min="6915" max="6915" width="13" style="192" customWidth="1"/>
    <col min="6916" max="6916" width="5.1796875" style="192" customWidth="1"/>
    <col min="6917" max="6917" width="30.90625" style="192" customWidth="1"/>
    <col min="6918" max="6918" width="13" style="192" customWidth="1"/>
    <col min="6919" max="7168" width="8.90625" style="192"/>
    <col min="7169" max="7169" width="5.1796875" style="192" customWidth="1"/>
    <col min="7170" max="7170" width="30.90625" style="192" customWidth="1"/>
    <col min="7171" max="7171" width="13" style="192" customWidth="1"/>
    <col min="7172" max="7172" width="5.1796875" style="192" customWidth="1"/>
    <col min="7173" max="7173" width="30.90625" style="192" customWidth="1"/>
    <col min="7174" max="7174" width="13" style="192" customWidth="1"/>
    <col min="7175" max="7424" width="8.90625" style="192"/>
    <col min="7425" max="7425" width="5.1796875" style="192" customWidth="1"/>
    <col min="7426" max="7426" width="30.90625" style="192" customWidth="1"/>
    <col min="7427" max="7427" width="13" style="192" customWidth="1"/>
    <col min="7428" max="7428" width="5.1796875" style="192" customWidth="1"/>
    <col min="7429" max="7429" width="30.90625" style="192" customWidth="1"/>
    <col min="7430" max="7430" width="13" style="192" customWidth="1"/>
    <col min="7431" max="7680" width="8.90625" style="192"/>
    <col min="7681" max="7681" width="5.1796875" style="192" customWidth="1"/>
    <col min="7682" max="7682" width="30.90625" style="192" customWidth="1"/>
    <col min="7683" max="7683" width="13" style="192" customWidth="1"/>
    <col min="7684" max="7684" width="5.1796875" style="192" customWidth="1"/>
    <col min="7685" max="7685" width="30.90625" style="192" customWidth="1"/>
    <col min="7686" max="7686" width="13" style="192" customWidth="1"/>
    <col min="7687" max="7936" width="8.90625" style="192"/>
    <col min="7937" max="7937" width="5.1796875" style="192" customWidth="1"/>
    <col min="7938" max="7938" width="30.90625" style="192" customWidth="1"/>
    <col min="7939" max="7939" width="13" style="192" customWidth="1"/>
    <col min="7940" max="7940" width="5.1796875" style="192" customWidth="1"/>
    <col min="7941" max="7941" width="30.90625" style="192" customWidth="1"/>
    <col min="7942" max="7942" width="13" style="192" customWidth="1"/>
    <col min="7943" max="8192" width="8.90625" style="192"/>
    <col min="8193" max="8193" width="5.1796875" style="192" customWidth="1"/>
    <col min="8194" max="8194" width="30.90625" style="192" customWidth="1"/>
    <col min="8195" max="8195" width="13" style="192" customWidth="1"/>
    <col min="8196" max="8196" width="5.1796875" style="192" customWidth="1"/>
    <col min="8197" max="8197" width="30.90625" style="192" customWidth="1"/>
    <col min="8198" max="8198" width="13" style="192" customWidth="1"/>
    <col min="8199" max="8448" width="8.90625" style="192"/>
    <col min="8449" max="8449" width="5.1796875" style="192" customWidth="1"/>
    <col min="8450" max="8450" width="30.90625" style="192" customWidth="1"/>
    <col min="8451" max="8451" width="13" style="192" customWidth="1"/>
    <col min="8452" max="8452" width="5.1796875" style="192" customWidth="1"/>
    <col min="8453" max="8453" width="30.90625" style="192" customWidth="1"/>
    <col min="8454" max="8454" width="13" style="192" customWidth="1"/>
    <col min="8455" max="8704" width="8.90625" style="192"/>
    <col min="8705" max="8705" width="5.1796875" style="192" customWidth="1"/>
    <col min="8706" max="8706" width="30.90625" style="192" customWidth="1"/>
    <col min="8707" max="8707" width="13" style="192" customWidth="1"/>
    <col min="8708" max="8708" width="5.1796875" style="192" customWidth="1"/>
    <col min="8709" max="8709" width="30.90625" style="192" customWidth="1"/>
    <col min="8710" max="8710" width="13" style="192" customWidth="1"/>
    <col min="8711" max="8960" width="8.90625" style="192"/>
    <col min="8961" max="8961" width="5.1796875" style="192" customWidth="1"/>
    <col min="8962" max="8962" width="30.90625" style="192" customWidth="1"/>
    <col min="8963" max="8963" width="13" style="192" customWidth="1"/>
    <col min="8964" max="8964" width="5.1796875" style="192" customWidth="1"/>
    <col min="8965" max="8965" width="30.90625" style="192" customWidth="1"/>
    <col min="8966" max="8966" width="13" style="192" customWidth="1"/>
    <col min="8967" max="9216" width="8.90625" style="192"/>
    <col min="9217" max="9217" width="5.1796875" style="192" customWidth="1"/>
    <col min="9218" max="9218" width="30.90625" style="192" customWidth="1"/>
    <col min="9219" max="9219" width="13" style="192" customWidth="1"/>
    <col min="9220" max="9220" width="5.1796875" style="192" customWidth="1"/>
    <col min="9221" max="9221" width="30.90625" style="192" customWidth="1"/>
    <col min="9222" max="9222" width="13" style="192" customWidth="1"/>
    <col min="9223" max="9472" width="8.90625" style="192"/>
    <col min="9473" max="9473" width="5.1796875" style="192" customWidth="1"/>
    <col min="9474" max="9474" width="30.90625" style="192" customWidth="1"/>
    <col min="9475" max="9475" width="13" style="192" customWidth="1"/>
    <col min="9476" max="9476" width="5.1796875" style="192" customWidth="1"/>
    <col min="9477" max="9477" width="30.90625" style="192" customWidth="1"/>
    <col min="9478" max="9478" width="13" style="192" customWidth="1"/>
    <col min="9479" max="9728" width="8.90625" style="192"/>
    <col min="9729" max="9729" width="5.1796875" style="192" customWidth="1"/>
    <col min="9730" max="9730" width="30.90625" style="192" customWidth="1"/>
    <col min="9731" max="9731" width="13" style="192" customWidth="1"/>
    <col min="9732" max="9732" width="5.1796875" style="192" customWidth="1"/>
    <col min="9733" max="9733" width="30.90625" style="192" customWidth="1"/>
    <col min="9734" max="9734" width="13" style="192" customWidth="1"/>
    <col min="9735" max="9984" width="8.90625" style="192"/>
    <col min="9985" max="9985" width="5.1796875" style="192" customWidth="1"/>
    <col min="9986" max="9986" width="30.90625" style="192" customWidth="1"/>
    <col min="9987" max="9987" width="13" style="192" customWidth="1"/>
    <col min="9988" max="9988" width="5.1796875" style="192" customWidth="1"/>
    <col min="9989" max="9989" width="30.90625" style="192" customWidth="1"/>
    <col min="9990" max="9990" width="13" style="192" customWidth="1"/>
    <col min="9991" max="10240" width="8.90625" style="192"/>
    <col min="10241" max="10241" width="5.1796875" style="192" customWidth="1"/>
    <col min="10242" max="10242" width="30.90625" style="192" customWidth="1"/>
    <col min="10243" max="10243" width="13" style="192" customWidth="1"/>
    <col min="10244" max="10244" width="5.1796875" style="192" customWidth="1"/>
    <col min="10245" max="10245" width="30.90625" style="192" customWidth="1"/>
    <col min="10246" max="10246" width="13" style="192" customWidth="1"/>
    <col min="10247" max="10496" width="8.90625" style="192"/>
    <col min="10497" max="10497" width="5.1796875" style="192" customWidth="1"/>
    <col min="10498" max="10498" width="30.90625" style="192" customWidth="1"/>
    <col min="10499" max="10499" width="13" style="192" customWidth="1"/>
    <col min="10500" max="10500" width="5.1796875" style="192" customWidth="1"/>
    <col min="10501" max="10501" width="30.90625" style="192" customWidth="1"/>
    <col min="10502" max="10502" width="13" style="192" customWidth="1"/>
    <col min="10503" max="10752" width="8.90625" style="192"/>
    <col min="10753" max="10753" width="5.1796875" style="192" customWidth="1"/>
    <col min="10754" max="10754" width="30.90625" style="192" customWidth="1"/>
    <col min="10755" max="10755" width="13" style="192" customWidth="1"/>
    <col min="10756" max="10756" width="5.1796875" style="192" customWidth="1"/>
    <col min="10757" max="10757" width="30.90625" style="192" customWidth="1"/>
    <col min="10758" max="10758" width="13" style="192" customWidth="1"/>
    <col min="10759" max="11008" width="8.90625" style="192"/>
    <col min="11009" max="11009" width="5.1796875" style="192" customWidth="1"/>
    <col min="11010" max="11010" width="30.90625" style="192" customWidth="1"/>
    <col min="11011" max="11011" width="13" style="192" customWidth="1"/>
    <col min="11012" max="11012" width="5.1796875" style="192" customWidth="1"/>
    <col min="11013" max="11013" width="30.90625" style="192" customWidth="1"/>
    <col min="11014" max="11014" width="13" style="192" customWidth="1"/>
    <col min="11015" max="11264" width="8.90625" style="192"/>
    <col min="11265" max="11265" width="5.1796875" style="192" customWidth="1"/>
    <col min="11266" max="11266" width="30.90625" style="192" customWidth="1"/>
    <col min="11267" max="11267" width="13" style="192" customWidth="1"/>
    <col min="11268" max="11268" width="5.1796875" style="192" customWidth="1"/>
    <col min="11269" max="11269" width="30.90625" style="192" customWidth="1"/>
    <col min="11270" max="11270" width="13" style="192" customWidth="1"/>
    <col min="11271" max="11520" width="8.90625" style="192"/>
    <col min="11521" max="11521" width="5.1796875" style="192" customWidth="1"/>
    <col min="11522" max="11522" width="30.90625" style="192" customWidth="1"/>
    <col min="11523" max="11523" width="13" style="192" customWidth="1"/>
    <col min="11524" max="11524" width="5.1796875" style="192" customWidth="1"/>
    <col min="11525" max="11525" width="30.90625" style="192" customWidth="1"/>
    <col min="11526" max="11526" width="13" style="192" customWidth="1"/>
    <col min="11527" max="11776" width="8.90625" style="192"/>
    <col min="11777" max="11777" width="5.1796875" style="192" customWidth="1"/>
    <col min="11778" max="11778" width="30.90625" style="192" customWidth="1"/>
    <col min="11779" max="11779" width="13" style="192" customWidth="1"/>
    <col min="11780" max="11780" width="5.1796875" style="192" customWidth="1"/>
    <col min="11781" max="11781" width="30.90625" style="192" customWidth="1"/>
    <col min="11782" max="11782" width="13" style="192" customWidth="1"/>
    <col min="11783" max="12032" width="8.90625" style="192"/>
    <col min="12033" max="12033" width="5.1796875" style="192" customWidth="1"/>
    <col min="12034" max="12034" width="30.90625" style="192" customWidth="1"/>
    <col min="12035" max="12035" width="13" style="192" customWidth="1"/>
    <col min="12036" max="12036" width="5.1796875" style="192" customWidth="1"/>
    <col min="12037" max="12037" width="30.90625" style="192" customWidth="1"/>
    <col min="12038" max="12038" width="13" style="192" customWidth="1"/>
    <col min="12039" max="12288" width="8.90625" style="192"/>
    <col min="12289" max="12289" width="5.1796875" style="192" customWidth="1"/>
    <col min="12290" max="12290" width="30.90625" style="192" customWidth="1"/>
    <col min="12291" max="12291" width="13" style="192" customWidth="1"/>
    <col min="12292" max="12292" width="5.1796875" style="192" customWidth="1"/>
    <col min="12293" max="12293" width="30.90625" style="192" customWidth="1"/>
    <col min="12294" max="12294" width="13" style="192" customWidth="1"/>
    <col min="12295" max="12544" width="8.90625" style="192"/>
    <col min="12545" max="12545" width="5.1796875" style="192" customWidth="1"/>
    <col min="12546" max="12546" width="30.90625" style="192" customWidth="1"/>
    <col min="12547" max="12547" width="13" style="192" customWidth="1"/>
    <col min="12548" max="12548" width="5.1796875" style="192" customWidth="1"/>
    <col min="12549" max="12549" width="30.90625" style="192" customWidth="1"/>
    <col min="12550" max="12550" width="13" style="192" customWidth="1"/>
    <col min="12551" max="12800" width="8.90625" style="192"/>
    <col min="12801" max="12801" width="5.1796875" style="192" customWidth="1"/>
    <col min="12802" max="12802" width="30.90625" style="192" customWidth="1"/>
    <col min="12803" max="12803" width="13" style="192" customWidth="1"/>
    <col min="12804" max="12804" width="5.1796875" style="192" customWidth="1"/>
    <col min="12805" max="12805" width="30.90625" style="192" customWidth="1"/>
    <col min="12806" max="12806" width="13" style="192" customWidth="1"/>
    <col min="12807" max="13056" width="8.90625" style="192"/>
    <col min="13057" max="13057" width="5.1796875" style="192" customWidth="1"/>
    <col min="13058" max="13058" width="30.90625" style="192" customWidth="1"/>
    <col min="13059" max="13059" width="13" style="192" customWidth="1"/>
    <col min="13060" max="13060" width="5.1796875" style="192" customWidth="1"/>
    <col min="13061" max="13061" width="30.90625" style="192" customWidth="1"/>
    <col min="13062" max="13062" width="13" style="192" customWidth="1"/>
    <col min="13063" max="13312" width="8.90625" style="192"/>
    <col min="13313" max="13313" width="5.1796875" style="192" customWidth="1"/>
    <col min="13314" max="13314" width="30.90625" style="192" customWidth="1"/>
    <col min="13315" max="13315" width="13" style="192" customWidth="1"/>
    <col min="13316" max="13316" width="5.1796875" style="192" customWidth="1"/>
    <col min="13317" max="13317" width="30.90625" style="192" customWidth="1"/>
    <col min="13318" max="13318" width="13" style="192" customWidth="1"/>
    <col min="13319" max="13568" width="8.90625" style="192"/>
    <col min="13569" max="13569" width="5.1796875" style="192" customWidth="1"/>
    <col min="13570" max="13570" width="30.90625" style="192" customWidth="1"/>
    <col min="13571" max="13571" width="13" style="192" customWidth="1"/>
    <col min="13572" max="13572" width="5.1796875" style="192" customWidth="1"/>
    <col min="13573" max="13573" width="30.90625" style="192" customWidth="1"/>
    <col min="13574" max="13574" width="13" style="192" customWidth="1"/>
    <col min="13575" max="13824" width="8.90625" style="192"/>
    <col min="13825" max="13825" width="5.1796875" style="192" customWidth="1"/>
    <col min="13826" max="13826" width="30.90625" style="192" customWidth="1"/>
    <col min="13827" max="13827" width="13" style="192" customWidth="1"/>
    <col min="13828" max="13828" width="5.1796875" style="192" customWidth="1"/>
    <col min="13829" max="13829" width="30.90625" style="192" customWidth="1"/>
    <col min="13830" max="13830" width="13" style="192" customWidth="1"/>
    <col min="13831" max="14080" width="8.90625" style="192"/>
    <col min="14081" max="14081" width="5.1796875" style="192" customWidth="1"/>
    <col min="14082" max="14082" width="30.90625" style="192" customWidth="1"/>
    <col min="14083" max="14083" width="13" style="192" customWidth="1"/>
    <col min="14084" max="14084" width="5.1796875" style="192" customWidth="1"/>
    <col min="14085" max="14085" width="30.90625" style="192" customWidth="1"/>
    <col min="14086" max="14086" width="13" style="192" customWidth="1"/>
    <col min="14087" max="14336" width="8.90625" style="192"/>
    <col min="14337" max="14337" width="5.1796875" style="192" customWidth="1"/>
    <col min="14338" max="14338" width="30.90625" style="192" customWidth="1"/>
    <col min="14339" max="14339" width="13" style="192" customWidth="1"/>
    <col min="14340" max="14340" width="5.1796875" style="192" customWidth="1"/>
    <col min="14341" max="14341" width="30.90625" style="192" customWidth="1"/>
    <col min="14342" max="14342" width="13" style="192" customWidth="1"/>
    <col min="14343" max="14592" width="8.90625" style="192"/>
    <col min="14593" max="14593" width="5.1796875" style="192" customWidth="1"/>
    <col min="14594" max="14594" width="30.90625" style="192" customWidth="1"/>
    <col min="14595" max="14595" width="13" style="192" customWidth="1"/>
    <col min="14596" max="14596" width="5.1796875" style="192" customWidth="1"/>
    <col min="14597" max="14597" width="30.90625" style="192" customWidth="1"/>
    <col min="14598" max="14598" width="13" style="192" customWidth="1"/>
    <col min="14599" max="14848" width="8.90625" style="192"/>
    <col min="14849" max="14849" width="5.1796875" style="192" customWidth="1"/>
    <col min="14850" max="14850" width="30.90625" style="192" customWidth="1"/>
    <col min="14851" max="14851" width="13" style="192" customWidth="1"/>
    <col min="14852" max="14852" width="5.1796875" style="192" customWidth="1"/>
    <col min="14853" max="14853" width="30.90625" style="192" customWidth="1"/>
    <col min="14854" max="14854" width="13" style="192" customWidth="1"/>
    <col min="14855" max="15104" width="8.90625" style="192"/>
    <col min="15105" max="15105" width="5.1796875" style="192" customWidth="1"/>
    <col min="15106" max="15106" width="30.90625" style="192" customWidth="1"/>
    <col min="15107" max="15107" width="13" style="192" customWidth="1"/>
    <col min="15108" max="15108" width="5.1796875" style="192" customWidth="1"/>
    <col min="15109" max="15109" width="30.90625" style="192" customWidth="1"/>
    <col min="15110" max="15110" width="13" style="192" customWidth="1"/>
    <col min="15111" max="15360" width="8.90625" style="192"/>
    <col min="15361" max="15361" width="5.1796875" style="192" customWidth="1"/>
    <col min="15362" max="15362" width="30.90625" style="192" customWidth="1"/>
    <col min="15363" max="15363" width="13" style="192" customWidth="1"/>
    <col min="15364" max="15364" width="5.1796875" style="192" customWidth="1"/>
    <col min="15365" max="15365" width="30.90625" style="192" customWidth="1"/>
    <col min="15366" max="15366" width="13" style="192" customWidth="1"/>
    <col min="15367" max="15616" width="8.90625" style="192"/>
    <col min="15617" max="15617" width="5.1796875" style="192" customWidth="1"/>
    <col min="15618" max="15618" width="30.90625" style="192" customWidth="1"/>
    <col min="15619" max="15619" width="13" style="192" customWidth="1"/>
    <col min="15620" max="15620" width="5.1796875" style="192" customWidth="1"/>
    <col min="15621" max="15621" width="30.90625" style="192" customWidth="1"/>
    <col min="15622" max="15622" width="13" style="192" customWidth="1"/>
    <col min="15623" max="15872" width="8.90625" style="192"/>
    <col min="15873" max="15873" width="5.1796875" style="192" customWidth="1"/>
    <col min="15874" max="15874" width="30.90625" style="192" customWidth="1"/>
    <col min="15875" max="15875" width="13" style="192" customWidth="1"/>
    <col min="15876" max="15876" width="5.1796875" style="192" customWidth="1"/>
    <col min="15877" max="15877" width="30.90625" style="192" customWidth="1"/>
    <col min="15878" max="15878" width="13" style="192" customWidth="1"/>
    <col min="15879" max="16128" width="8.90625" style="192"/>
    <col min="16129" max="16129" width="5.1796875" style="192" customWidth="1"/>
    <col min="16130" max="16130" width="30.90625" style="192" customWidth="1"/>
    <col min="16131" max="16131" width="13" style="192" customWidth="1"/>
    <col min="16132" max="16132" width="5.1796875" style="192" customWidth="1"/>
    <col min="16133" max="16133" width="30.90625" style="192" customWidth="1"/>
    <col min="16134" max="16134" width="13" style="192" customWidth="1"/>
    <col min="16135" max="16384" width="8.90625" style="192"/>
  </cols>
  <sheetData>
    <row r="1" spans="1:12">
      <c r="A1" s="497" t="s">
        <v>795</v>
      </c>
      <c r="B1" s="498"/>
      <c r="C1" s="498"/>
      <c r="D1" s="498"/>
      <c r="E1" s="498"/>
      <c r="F1" s="498"/>
    </row>
    <row r="2" spans="1:12">
      <c r="A2" s="498" t="s">
        <v>279</v>
      </c>
      <c r="B2" s="498"/>
      <c r="C2" s="498"/>
      <c r="D2" s="498"/>
      <c r="E2" s="498"/>
      <c r="F2" s="498"/>
    </row>
    <row r="3" spans="1:12">
      <c r="A3" s="498" t="s">
        <v>280</v>
      </c>
      <c r="B3" s="498"/>
      <c r="C3" s="498"/>
      <c r="D3" s="498"/>
      <c r="E3" s="498"/>
      <c r="F3" s="498"/>
    </row>
    <row r="4" spans="1:12">
      <c r="A4" s="499" t="s">
        <v>933</v>
      </c>
      <c r="B4" s="499"/>
      <c r="C4" s="499"/>
      <c r="D4" s="499"/>
      <c r="E4" s="499"/>
      <c r="F4" s="499"/>
    </row>
    <row r="6" spans="1:12">
      <c r="A6" s="500" t="s">
        <v>281</v>
      </c>
      <c r="B6" s="500"/>
      <c r="C6" s="500"/>
      <c r="D6" s="500"/>
      <c r="E6" s="500"/>
      <c r="F6" s="500"/>
    </row>
    <row r="7" spans="1:12">
      <c r="A7" s="249" t="s">
        <v>4</v>
      </c>
      <c r="B7" s="184"/>
      <c r="C7" s="250" t="s">
        <v>282</v>
      </c>
      <c r="D7" s="250" t="s">
        <v>4</v>
      </c>
      <c r="E7" s="184"/>
      <c r="F7" s="250" t="s">
        <v>282</v>
      </c>
    </row>
    <row r="8" spans="1:12">
      <c r="A8" s="251" t="s">
        <v>6</v>
      </c>
      <c r="B8" s="233" t="s">
        <v>283</v>
      </c>
      <c r="C8" s="233" t="s">
        <v>284</v>
      </c>
      <c r="D8" s="233" t="s">
        <v>285</v>
      </c>
      <c r="E8" s="233" t="s">
        <v>286</v>
      </c>
      <c r="F8" s="233" t="s">
        <v>284</v>
      </c>
    </row>
    <row r="9" spans="1:12">
      <c r="A9" s="200"/>
      <c r="B9" s="252" t="s">
        <v>287</v>
      </c>
      <c r="C9" s="243"/>
      <c r="D9" s="249"/>
      <c r="E9" s="252" t="s">
        <v>288</v>
      </c>
      <c r="F9" s="243"/>
    </row>
    <row r="10" spans="1:12">
      <c r="A10" s="200">
        <v>1</v>
      </c>
      <c r="B10" s="175" t="s">
        <v>289</v>
      </c>
      <c r="C10" s="244"/>
      <c r="D10" s="200"/>
      <c r="E10" s="175"/>
      <c r="F10" s="244"/>
    </row>
    <row r="11" spans="1:12">
      <c r="A11" s="251"/>
      <c r="B11" s="253" t="s">
        <v>290</v>
      </c>
      <c r="C11" s="254">
        <f>181944+5117536+22380297+2230366</f>
        <v>29910143</v>
      </c>
      <c r="D11" s="296">
        <v>30</v>
      </c>
      <c r="E11" s="255" t="s">
        <v>291</v>
      </c>
      <c r="F11" s="254">
        <v>0</v>
      </c>
      <c r="L11" s="299"/>
    </row>
    <row r="12" spans="1:12">
      <c r="A12" s="256">
        <v>2</v>
      </c>
      <c r="B12" s="176" t="s">
        <v>292</v>
      </c>
      <c r="C12" s="245">
        <v>0</v>
      </c>
      <c r="D12" s="297">
        <v>31</v>
      </c>
      <c r="E12" s="176" t="s">
        <v>293</v>
      </c>
      <c r="F12" s="245">
        <v>0</v>
      </c>
    </row>
    <row r="13" spans="1:12">
      <c r="A13" s="200">
        <v>3</v>
      </c>
      <c r="B13" s="175" t="s">
        <v>294</v>
      </c>
      <c r="C13" s="244"/>
      <c r="D13" s="293"/>
      <c r="E13" s="175"/>
      <c r="F13" s="244"/>
    </row>
    <row r="14" spans="1:12">
      <c r="A14" s="200"/>
      <c r="B14" s="257" t="s">
        <v>295</v>
      </c>
      <c r="C14" s="244"/>
      <c r="D14" s="293">
        <v>32</v>
      </c>
      <c r="E14" s="175" t="s">
        <v>296</v>
      </c>
      <c r="F14" s="244"/>
    </row>
    <row r="15" spans="1:12" ht="16.2" thickBot="1">
      <c r="A15" s="251"/>
      <c r="B15" s="253" t="s">
        <v>297</v>
      </c>
      <c r="C15" s="244">
        <f>2620243+10675742+1328587</f>
        <v>14624572</v>
      </c>
      <c r="D15" s="296"/>
      <c r="E15" s="253" t="s">
        <v>298</v>
      </c>
      <c r="F15" s="244">
        <v>23899083</v>
      </c>
      <c r="L15" s="193"/>
    </row>
    <row r="16" spans="1:12" ht="16.2" thickBot="1">
      <c r="A16" s="256">
        <v>4</v>
      </c>
      <c r="B16" s="258" t="s">
        <v>299</v>
      </c>
      <c r="C16" s="259">
        <f>+C11+C12-C15</f>
        <v>15285571</v>
      </c>
      <c r="D16" s="298">
        <v>33</v>
      </c>
      <c r="E16" s="260" t="s">
        <v>300</v>
      </c>
      <c r="F16" s="259">
        <f>+F15+F11+F12</f>
        <v>23899083</v>
      </c>
    </row>
    <row r="17" spans="1:6">
      <c r="A17" s="249">
        <v>5</v>
      </c>
      <c r="B17" s="175" t="s">
        <v>301</v>
      </c>
      <c r="C17" s="261">
        <v>0</v>
      </c>
      <c r="D17" s="293"/>
      <c r="E17" s="262" t="s">
        <v>302</v>
      </c>
      <c r="F17" s="244"/>
    </row>
    <row r="18" spans="1:6">
      <c r="A18" s="200">
        <v>6</v>
      </c>
      <c r="B18" s="263" t="s">
        <v>294</v>
      </c>
      <c r="C18" s="244"/>
      <c r="D18" s="295"/>
      <c r="E18" s="175"/>
      <c r="F18" s="244"/>
    </row>
    <row r="19" spans="1:6">
      <c r="A19" s="200"/>
      <c r="B19" s="257" t="s">
        <v>303</v>
      </c>
      <c r="C19" s="244"/>
      <c r="D19" s="293"/>
      <c r="E19" s="175"/>
      <c r="F19" s="244"/>
    </row>
    <row r="20" spans="1:6">
      <c r="A20" s="200"/>
      <c r="B20" s="257" t="s">
        <v>304</v>
      </c>
      <c r="C20" s="244">
        <v>0</v>
      </c>
      <c r="D20" s="296">
        <v>34</v>
      </c>
      <c r="E20" s="255" t="s">
        <v>305</v>
      </c>
      <c r="F20" s="246">
        <f>295000+2210000</f>
        <v>2505000</v>
      </c>
    </row>
    <row r="21" spans="1:6" ht="16.2" thickBot="1">
      <c r="A21" s="249">
        <v>7</v>
      </c>
      <c r="B21" s="264" t="s">
        <v>306</v>
      </c>
      <c r="C21" s="265"/>
      <c r="D21" s="295">
        <v>35</v>
      </c>
      <c r="E21" s="175" t="s">
        <v>307</v>
      </c>
      <c r="F21" s="244"/>
    </row>
    <row r="22" spans="1:6" ht="16.2" thickBot="1">
      <c r="A22" s="251"/>
      <c r="B22" s="266" t="s">
        <v>308</v>
      </c>
      <c r="C22" s="259">
        <f>+C16+C17-C20</f>
        <v>15285571</v>
      </c>
      <c r="D22" s="294"/>
      <c r="E22" s="253" t="s">
        <v>309</v>
      </c>
      <c r="F22" s="246">
        <v>0</v>
      </c>
    </row>
    <row r="23" spans="1:6">
      <c r="A23" s="200"/>
      <c r="B23" s="262" t="s">
        <v>310</v>
      </c>
      <c r="C23" s="244"/>
      <c r="D23" s="293">
        <v>36</v>
      </c>
      <c r="E23" s="175" t="s">
        <v>311</v>
      </c>
      <c r="F23" s="244"/>
    </row>
    <row r="24" spans="1:6">
      <c r="A24" s="251">
        <v>8</v>
      </c>
      <c r="B24" s="255" t="s">
        <v>312</v>
      </c>
      <c r="C24" s="173">
        <v>0</v>
      </c>
      <c r="D24" s="296"/>
      <c r="E24" s="253" t="s">
        <v>313</v>
      </c>
      <c r="F24" s="173">
        <v>0</v>
      </c>
    </row>
    <row r="25" spans="1:6">
      <c r="A25" s="200">
        <v>9</v>
      </c>
      <c r="B25" s="175" t="s">
        <v>294</v>
      </c>
      <c r="C25" s="169"/>
      <c r="D25" s="293">
        <v>37</v>
      </c>
      <c r="E25" s="175" t="s">
        <v>314</v>
      </c>
      <c r="F25" s="169"/>
    </row>
    <row r="26" spans="1:6">
      <c r="A26" s="251"/>
      <c r="B26" s="253" t="s">
        <v>315</v>
      </c>
      <c r="C26" s="173">
        <v>0</v>
      </c>
      <c r="D26" s="296"/>
      <c r="E26" s="253" t="s">
        <v>316</v>
      </c>
      <c r="F26" s="173">
        <v>0</v>
      </c>
    </row>
    <row r="27" spans="1:6" ht="16.2" thickBot="1">
      <c r="A27" s="200">
        <v>10</v>
      </c>
      <c r="B27" s="175" t="s">
        <v>317</v>
      </c>
      <c r="C27" s="169"/>
      <c r="D27" s="293"/>
      <c r="E27" s="175"/>
      <c r="F27" s="169"/>
    </row>
    <row r="28" spans="1:6" ht="16.2" thickBot="1">
      <c r="A28" s="251"/>
      <c r="B28" s="253" t="s">
        <v>318</v>
      </c>
      <c r="C28" s="173">
        <v>0</v>
      </c>
      <c r="D28" s="296">
        <v>38</v>
      </c>
      <c r="E28" s="267" t="s">
        <v>319</v>
      </c>
      <c r="F28" s="268">
        <f>+F20+F22+F24-F26</f>
        <v>2505000</v>
      </c>
    </row>
    <row r="29" spans="1:6" ht="16.2" thickBot="1">
      <c r="A29" s="256">
        <v>11</v>
      </c>
      <c r="B29" s="176" t="s">
        <v>320</v>
      </c>
      <c r="C29" s="208">
        <v>0</v>
      </c>
      <c r="D29" s="296"/>
      <c r="E29" s="255"/>
      <c r="F29" s="173"/>
    </row>
    <row r="30" spans="1:6" ht="16.2" thickBot="1">
      <c r="A30" s="256">
        <v>12</v>
      </c>
      <c r="B30" s="260" t="s">
        <v>321</v>
      </c>
      <c r="C30" s="268">
        <f>+C24+C26+C28+C29</f>
        <v>0</v>
      </c>
      <c r="D30" s="294"/>
      <c r="E30" s="269" t="s">
        <v>322</v>
      </c>
      <c r="F30" s="173"/>
    </row>
    <row r="31" spans="1:6">
      <c r="A31" s="200"/>
      <c r="B31" s="262" t="s">
        <v>323</v>
      </c>
      <c r="C31" s="169"/>
      <c r="D31" s="297">
        <v>39</v>
      </c>
      <c r="E31" s="176" t="s">
        <v>324</v>
      </c>
      <c r="F31" s="178">
        <f>27690+239792+1363881</f>
        <v>1631363</v>
      </c>
    </row>
    <row r="32" spans="1:6" ht="16.2" thickBot="1">
      <c r="A32" s="200">
        <v>13</v>
      </c>
      <c r="B32" s="175" t="s">
        <v>325</v>
      </c>
      <c r="C32" s="169"/>
      <c r="D32" s="297">
        <v>40</v>
      </c>
      <c r="E32" s="176" t="s">
        <v>326</v>
      </c>
      <c r="F32" s="208">
        <v>0</v>
      </c>
    </row>
    <row r="33" spans="1:11" ht="16.2" thickBot="1">
      <c r="A33" s="251"/>
      <c r="B33" s="253" t="s">
        <v>327</v>
      </c>
      <c r="C33" s="173">
        <f>3081101+1200+153109+6454993+173400</f>
        <v>9863803</v>
      </c>
      <c r="D33" s="296">
        <v>41</v>
      </c>
      <c r="E33" s="267" t="s">
        <v>328</v>
      </c>
      <c r="F33" s="268">
        <f>SUM(F31:F32)</f>
        <v>1631363</v>
      </c>
    </row>
    <row r="34" spans="1:11">
      <c r="A34" s="200">
        <v>14</v>
      </c>
      <c r="B34" s="175" t="s">
        <v>329</v>
      </c>
      <c r="C34" s="169"/>
      <c r="D34" s="293"/>
      <c r="E34" s="175"/>
      <c r="F34" s="169"/>
      <c r="K34" s="291"/>
    </row>
    <row r="35" spans="1:11">
      <c r="A35" s="251"/>
      <c r="B35" s="253" t="s">
        <v>330</v>
      </c>
      <c r="C35" s="173">
        <f>250637+12104+1610091+28514</f>
        <v>1901346</v>
      </c>
      <c r="D35" s="296"/>
      <c r="E35" s="269" t="s">
        <v>331</v>
      </c>
      <c r="F35" s="173"/>
      <c r="I35" s="292"/>
      <c r="K35" s="291"/>
    </row>
    <row r="36" spans="1:11" ht="17.399999999999999">
      <c r="A36" s="256">
        <v>15</v>
      </c>
      <c r="B36" s="176" t="s">
        <v>1014</v>
      </c>
      <c r="C36" s="178">
        <f>1467414-28515</f>
        <v>1438899</v>
      </c>
      <c r="D36" s="296">
        <v>42</v>
      </c>
      <c r="E36" s="255" t="s">
        <v>332</v>
      </c>
      <c r="F36" s="173">
        <v>0</v>
      </c>
      <c r="I36" s="292"/>
      <c r="K36" s="300"/>
    </row>
    <row r="37" spans="1:11">
      <c r="A37" s="200">
        <v>16</v>
      </c>
      <c r="B37" s="175" t="s">
        <v>294</v>
      </c>
      <c r="C37" s="169"/>
      <c r="D37" s="293"/>
      <c r="E37" s="175"/>
      <c r="F37" s="169"/>
      <c r="K37" s="291"/>
    </row>
    <row r="38" spans="1:11" ht="17.399999999999999">
      <c r="A38" s="251"/>
      <c r="B38" s="253" t="s">
        <v>333</v>
      </c>
      <c r="C38" s="173">
        <v>0</v>
      </c>
      <c r="D38" s="296">
        <v>43</v>
      </c>
      <c r="E38" s="255" t="s">
        <v>334</v>
      </c>
      <c r="F38" s="173">
        <f>1143335+29764+14950+183485</f>
        <v>1371534</v>
      </c>
      <c r="K38" s="301"/>
    </row>
    <row r="39" spans="1:11">
      <c r="A39" s="200">
        <v>17</v>
      </c>
      <c r="B39" s="175" t="s">
        <v>335</v>
      </c>
      <c r="C39" s="169" t="s">
        <v>2</v>
      </c>
      <c r="D39" s="293">
        <v>44</v>
      </c>
      <c r="E39" s="175" t="s">
        <v>336</v>
      </c>
      <c r="F39" s="169"/>
      <c r="K39" s="292"/>
    </row>
    <row r="40" spans="1:11">
      <c r="A40" s="251"/>
      <c r="B40" s="253" t="s">
        <v>337</v>
      </c>
      <c r="C40" s="173">
        <v>38323</v>
      </c>
      <c r="D40" s="296"/>
      <c r="E40" s="253" t="s">
        <v>338</v>
      </c>
      <c r="F40" s="173">
        <v>0</v>
      </c>
    </row>
    <row r="41" spans="1:11">
      <c r="A41" s="256">
        <v>18</v>
      </c>
      <c r="B41" s="176" t="s">
        <v>339</v>
      </c>
      <c r="C41" s="178">
        <v>1078874</v>
      </c>
      <c r="D41" s="296">
        <v>45</v>
      </c>
      <c r="E41" s="255" t="s">
        <v>340</v>
      </c>
      <c r="F41" s="173">
        <v>153109</v>
      </c>
      <c r="K41" s="291"/>
    </row>
    <row r="42" spans="1:11" ht="17.399999999999999">
      <c r="A42" s="256">
        <v>19</v>
      </c>
      <c r="B42" s="176" t="s">
        <v>341</v>
      </c>
      <c r="C42" s="178">
        <v>0</v>
      </c>
      <c r="D42" s="296">
        <v>46</v>
      </c>
      <c r="E42" s="255" t="s">
        <v>342</v>
      </c>
      <c r="F42" s="173">
        <v>62514</v>
      </c>
      <c r="K42" s="300"/>
    </row>
    <row r="43" spans="1:11">
      <c r="A43" s="256">
        <v>20</v>
      </c>
      <c r="B43" s="176" t="s">
        <v>343</v>
      </c>
      <c r="C43" s="178">
        <v>0</v>
      </c>
      <c r="D43" s="296">
        <v>47</v>
      </c>
      <c r="E43" s="255" t="s">
        <v>344</v>
      </c>
      <c r="F43" s="173">
        <v>14809</v>
      </c>
      <c r="K43" s="292"/>
    </row>
    <row r="44" spans="1:11" ht="16.2" thickBot="1">
      <c r="A44" s="256">
        <v>21</v>
      </c>
      <c r="B44" s="176" t="s">
        <v>345</v>
      </c>
      <c r="C44" s="178">
        <v>0</v>
      </c>
      <c r="D44" s="296">
        <v>48</v>
      </c>
      <c r="E44" s="255" t="s">
        <v>346</v>
      </c>
      <c r="F44" s="169">
        <v>0</v>
      </c>
    </row>
    <row r="45" spans="1:11" ht="16.2" thickBot="1">
      <c r="A45" s="256">
        <v>22</v>
      </c>
      <c r="B45" s="176" t="s">
        <v>347</v>
      </c>
      <c r="C45" s="208"/>
      <c r="D45" s="296">
        <v>49</v>
      </c>
      <c r="E45" s="267" t="s">
        <v>348</v>
      </c>
      <c r="F45" s="268">
        <f>+F44+F43+F42+F41+F40+F38+F36</f>
        <v>1601966</v>
      </c>
    </row>
    <row r="46" spans="1:11" ht="16.2" thickBot="1">
      <c r="A46" s="256">
        <v>23</v>
      </c>
      <c r="B46" s="260" t="s">
        <v>349</v>
      </c>
      <c r="C46" s="268">
        <f>+C33+C35+C36-C38+C40+C42+C43+C44+C45+C41</f>
        <v>14321245</v>
      </c>
      <c r="D46" s="294"/>
      <c r="E46" s="269" t="s">
        <v>350</v>
      </c>
      <c r="F46" s="173"/>
    </row>
    <row r="47" spans="1:11">
      <c r="A47" s="175"/>
      <c r="B47" s="262" t="s">
        <v>351</v>
      </c>
      <c r="C47" s="169"/>
      <c r="D47" s="293">
        <v>50</v>
      </c>
      <c r="E47" s="175" t="s">
        <v>352</v>
      </c>
      <c r="F47" s="169"/>
    </row>
    <row r="48" spans="1:11">
      <c r="A48" s="251">
        <v>24</v>
      </c>
      <c r="B48" s="255" t="s">
        <v>353</v>
      </c>
      <c r="C48" s="173">
        <v>0</v>
      </c>
      <c r="D48" s="296"/>
      <c r="E48" s="270" t="s">
        <v>354</v>
      </c>
      <c r="F48" s="173">
        <v>0</v>
      </c>
    </row>
    <row r="49" spans="1:6">
      <c r="A49" s="200">
        <v>25</v>
      </c>
      <c r="B49" s="175" t="s">
        <v>355</v>
      </c>
      <c r="C49" s="169"/>
      <c r="D49" s="293">
        <v>51</v>
      </c>
      <c r="E49" s="175" t="s">
        <v>356</v>
      </c>
      <c r="F49" s="208"/>
    </row>
    <row r="50" spans="1:6">
      <c r="A50" s="255"/>
      <c r="B50" s="253" t="s">
        <v>357</v>
      </c>
      <c r="C50" s="173">
        <v>0</v>
      </c>
      <c r="D50" s="296"/>
      <c r="E50" s="253" t="s">
        <v>358</v>
      </c>
      <c r="F50" s="173">
        <v>0</v>
      </c>
    </row>
    <row r="51" spans="1:6">
      <c r="A51" s="200">
        <v>26</v>
      </c>
      <c r="B51" s="175" t="s">
        <v>359</v>
      </c>
      <c r="C51" s="169"/>
      <c r="D51" s="293"/>
      <c r="E51" s="175"/>
      <c r="F51" s="175"/>
    </row>
    <row r="52" spans="1:6">
      <c r="A52" s="200"/>
      <c r="B52" s="257" t="s">
        <v>360</v>
      </c>
      <c r="C52" s="169"/>
      <c r="D52" s="293">
        <v>52</v>
      </c>
      <c r="E52" s="175" t="s">
        <v>361</v>
      </c>
      <c r="F52" s="169"/>
    </row>
    <row r="53" spans="1:6" ht="16.2" thickBot="1">
      <c r="A53" s="251"/>
      <c r="B53" s="253" t="s">
        <v>362</v>
      </c>
      <c r="C53" s="169">
        <v>0</v>
      </c>
      <c r="D53" s="296"/>
      <c r="E53" s="270" t="s">
        <v>363</v>
      </c>
      <c r="F53" s="169">
        <v>0</v>
      </c>
    </row>
    <row r="54" spans="1:6" ht="16.2" thickBot="1">
      <c r="A54" s="256">
        <v>27</v>
      </c>
      <c r="B54" s="260" t="s">
        <v>364</v>
      </c>
      <c r="C54" s="268">
        <f>C48+C50+C53</f>
        <v>0</v>
      </c>
      <c r="D54" s="294">
        <v>53</v>
      </c>
      <c r="E54" s="267" t="s">
        <v>365</v>
      </c>
      <c r="F54" s="268">
        <f>+F53+F50+F48</f>
        <v>0</v>
      </c>
    </row>
    <row r="55" spans="1:6">
      <c r="A55" s="481"/>
      <c r="B55" s="482" t="s">
        <v>977</v>
      </c>
      <c r="C55" s="483"/>
      <c r="D55" s="295"/>
      <c r="E55" s="482" t="s">
        <v>978</v>
      </c>
      <c r="F55" s="483"/>
    </row>
    <row r="56" spans="1:6" ht="16.2" thickBot="1">
      <c r="A56" s="484">
        <v>28</v>
      </c>
      <c r="B56" s="485" t="s">
        <v>979</v>
      </c>
      <c r="C56" s="486">
        <v>186505</v>
      </c>
      <c r="D56" s="294">
        <v>54</v>
      </c>
      <c r="E56" s="485" t="s">
        <v>979</v>
      </c>
      <c r="F56" s="486">
        <v>155909</v>
      </c>
    </row>
    <row r="57" spans="1:6" ht="31.8" thickBot="1">
      <c r="A57" s="487">
        <v>29</v>
      </c>
      <c r="B57" s="488" t="s">
        <v>1010</v>
      </c>
      <c r="C57" s="215">
        <f>+C54+C46+C21+C22+C30+C56</f>
        <v>29793321</v>
      </c>
      <c r="D57" s="489">
        <v>55</v>
      </c>
      <c r="E57" s="488" t="s">
        <v>1011</v>
      </c>
      <c r="F57" s="215">
        <f>+F54+F45+F28+F16+F33+F56</f>
        <v>29793321</v>
      </c>
    </row>
    <row r="58" spans="1:6">
      <c r="A58" s="168"/>
      <c r="B58" s="168"/>
      <c r="C58" s="247"/>
      <c r="D58" s="168"/>
      <c r="E58" s="168"/>
      <c r="F58" s="248">
        <f>+C57-F57</f>
        <v>0</v>
      </c>
    </row>
    <row r="59" spans="1:6">
      <c r="A59" s="168"/>
      <c r="B59" s="168"/>
      <c r="C59" s="247"/>
      <c r="D59" s="168"/>
      <c r="E59" s="168"/>
      <c r="F59" s="248"/>
    </row>
    <row r="60" spans="1:6">
      <c r="A60" s="168"/>
      <c r="B60" s="168"/>
      <c r="C60" s="242"/>
      <c r="D60" s="168"/>
      <c r="E60" s="168"/>
      <c r="F60" s="248"/>
    </row>
    <row r="61" spans="1:6">
      <c r="A61" s="168"/>
      <c r="B61" s="168"/>
      <c r="C61" s="242">
        <f>+C57-29606816-186505</f>
        <v>0</v>
      </c>
      <c r="D61" s="168"/>
      <c r="E61" s="168"/>
      <c r="F61" s="248"/>
    </row>
    <row r="62" spans="1:6">
      <c r="A62" s="168"/>
      <c r="B62" s="168"/>
      <c r="C62" s="242"/>
      <c r="D62" s="168"/>
      <c r="E62" s="168"/>
      <c r="F62" s="248"/>
    </row>
    <row r="63" spans="1:6">
      <c r="A63" s="168"/>
      <c r="B63" s="168"/>
      <c r="C63" s="242"/>
      <c r="D63" s="168"/>
      <c r="E63" s="168"/>
      <c r="F63" s="248"/>
    </row>
    <row r="64" spans="1:6">
      <c r="A64" s="168"/>
      <c r="B64" s="168"/>
      <c r="C64" s="242"/>
      <c r="D64" s="168"/>
      <c r="E64" s="168"/>
      <c r="F64" s="168"/>
    </row>
    <row r="65" spans="1:6">
      <c r="A65" s="168"/>
      <c r="B65" s="168"/>
      <c r="C65" s="242"/>
      <c r="D65" s="168"/>
      <c r="E65" s="168"/>
      <c r="F65" s="168"/>
    </row>
    <row r="66" spans="1:6">
      <c r="A66" s="168"/>
      <c r="B66" s="168"/>
      <c r="C66" s="242"/>
      <c r="D66" s="168"/>
      <c r="E66" s="168"/>
      <c r="F66" s="168"/>
    </row>
    <row r="67" spans="1:6">
      <c r="A67" s="168"/>
      <c r="B67" s="168"/>
      <c r="C67" s="242"/>
      <c r="D67" s="168"/>
      <c r="E67" s="168"/>
      <c r="F67" s="168"/>
    </row>
    <row r="68" spans="1:6">
      <c r="A68" s="168"/>
      <c r="B68" s="168"/>
      <c r="C68" s="242"/>
      <c r="D68" s="168"/>
      <c r="E68" s="168"/>
      <c r="F68" s="168"/>
    </row>
    <row r="69" spans="1:6">
      <c r="A69" s="168"/>
      <c r="B69" s="168"/>
      <c r="C69" s="168"/>
      <c r="D69" s="168"/>
      <c r="E69" s="168"/>
      <c r="F69" s="168"/>
    </row>
    <row r="70" spans="1:6">
      <c r="A70" s="168"/>
      <c r="B70" s="168"/>
      <c r="C70" s="168"/>
      <c r="D70" s="168"/>
      <c r="E70" s="168"/>
      <c r="F70" s="168"/>
    </row>
    <row r="71" spans="1:6">
      <c r="A71" s="168"/>
      <c r="B71" s="168"/>
      <c r="C71" s="168"/>
      <c r="D71" s="168"/>
      <c r="E71" s="168"/>
      <c r="F71" s="168"/>
    </row>
    <row r="72" spans="1:6">
      <c r="A72" s="168"/>
      <c r="B72" s="168"/>
      <c r="C72" s="168"/>
      <c r="D72" s="168"/>
      <c r="E72" s="168"/>
      <c r="F72" s="168"/>
    </row>
    <row r="73" spans="1:6">
      <c r="A73" s="168"/>
      <c r="B73" s="168"/>
      <c r="C73" s="168"/>
      <c r="D73" s="168"/>
      <c r="E73" s="168"/>
      <c r="F73" s="168"/>
    </row>
    <row r="74" spans="1:6">
      <c r="A74" s="168"/>
      <c r="B74" s="168"/>
      <c r="C74" s="168"/>
      <c r="D74" s="168"/>
      <c r="E74" s="168"/>
      <c r="F74" s="168"/>
    </row>
    <row r="75" spans="1:6">
      <c r="A75" s="168"/>
      <c r="B75" s="168"/>
      <c r="C75" s="168"/>
      <c r="D75" s="168"/>
      <c r="E75" s="168"/>
      <c r="F75" s="168"/>
    </row>
    <row r="76" spans="1:6">
      <c r="A76" s="168"/>
      <c r="B76" s="168"/>
      <c r="C76" s="168"/>
      <c r="D76" s="168"/>
      <c r="E76" s="168"/>
      <c r="F76" s="168"/>
    </row>
  </sheetData>
  <mergeCells count="5">
    <mergeCell ref="A1:F1"/>
    <mergeCell ref="A2:F2"/>
    <mergeCell ref="A3:F3"/>
    <mergeCell ref="A4:F4"/>
    <mergeCell ref="A6:F6"/>
  </mergeCells>
  <pageMargins left="0.47" right="0.45" top="1" bottom="0.5" header="0.5" footer="0.5"/>
  <pageSetup scale="76"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53"/>
  <sheetViews>
    <sheetView zoomScale="90" workbookViewId="0">
      <selection activeCell="G13" sqref="G13"/>
    </sheetView>
  </sheetViews>
  <sheetFormatPr defaultRowHeight="15.6"/>
  <cols>
    <col min="1" max="1" width="5.1796875" style="153" customWidth="1"/>
    <col min="2" max="2" width="60" style="153" customWidth="1"/>
    <col min="3" max="3" width="13" style="192" customWidth="1"/>
    <col min="4" max="4" width="8.90625" style="153"/>
    <col min="5" max="5" width="13.1796875" style="153" customWidth="1"/>
    <col min="6" max="6" width="17.6328125" style="153" customWidth="1"/>
    <col min="7" max="256" width="8.90625" style="153"/>
    <col min="257" max="257" width="5.1796875" style="153" customWidth="1"/>
    <col min="258" max="258" width="60" style="153" customWidth="1"/>
    <col min="259" max="259" width="13" style="153" customWidth="1"/>
    <col min="260" max="512" width="8.90625" style="153"/>
    <col min="513" max="513" width="5.1796875" style="153" customWidth="1"/>
    <col min="514" max="514" width="60" style="153" customWidth="1"/>
    <col min="515" max="515" width="13" style="153" customWidth="1"/>
    <col min="516" max="768" width="8.90625" style="153"/>
    <col min="769" max="769" width="5.1796875" style="153" customWidth="1"/>
    <col min="770" max="770" width="60" style="153" customWidth="1"/>
    <col min="771" max="771" width="13" style="153" customWidth="1"/>
    <col min="772" max="1024" width="8.90625" style="153"/>
    <col min="1025" max="1025" width="5.1796875" style="153" customWidth="1"/>
    <col min="1026" max="1026" width="60" style="153" customWidth="1"/>
    <col min="1027" max="1027" width="13" style="153" customWidth="1"/>
    <col min="1028" max="1280" width="8.90625" style="153"/>
    <col min="1281" max="1281" width="5.1796875" style="153" customWidth="1"/>
    <col min="1282" max="1282" width="60" style="153" customWidth="1"/>
    <col min="1283" max="1283" width="13" style="153" customWidth="1"/>
    <col min="1284" max="1536" width="8.90625" style="153"/>
    <col min="1537" max="1537" width="5.1796875" style="153" customWidth="1"/>
    <col min="1538" max="1538" width="60" style="153" customWidth="1"/>
    <col min="1539" max="1539" width="13" style="153" customWidth="1"/>
    <col min="1540" max="1792" width="8.90625" style="153"/>
    <col min="1793" max="1793" width="5.1796875" style="153" customWidth="1"/>
    <col min="1794" max="1794" width="60" style="153" customWidth="1"/>
    <col min="1795" max="1795" width="13" style="153" customWidth="1"/>
    <col min="1796" max="2048" width="8.90625" style="153"/>
    <col min="2049" max="2049" width="5.1796875" style="153" customWidth="1"/>
    <col min="2050" max="2050" width="60" style="153" customWidth="1"/>
    <col min="2051" max="2051" width="13" style="153" customWidth="1"/>
    <col min="2052" max="2304" width="8.90625" style="153"/>
    <col min="2305" max="2305" width="5.1796875" style="153" customWidth="1"/>
    <col min="2306" max="2306" width="60" style="153" customWidth="1"/>
    <col min="2307" max="2307" width="13" style="153" customWidth="1"/>
    <col min="2308" max="2560" width="8.90625" style="153"/>
    <col min="2561" max="2561" width="5.1796875" style="153" customWidth="1"/>
    <col min="2562" max="2562" width="60" style="153" customWidth="1"/>
    <col min="2563" max="2563" width="13" style="153" customWidth="1"/>
    <col min="2564" max="2816" width="8.90625" style="153"/>
    <col min="2817" max="2817" width="5.1796875" style="153" customWidth="1"/>
    <col min="2818" max="2818" width="60" style="153" customWidth="1"/>
    <col min="2819" max="2819" width="13" style="153" customWidth="1"/>
    <col min="2820" max="3072" width="8.90625" style="153"/>
    <col min="3073" max="3073" width="5.1796875" style="153" customWidth="1"/>
    <col min="3074" max="3074" width="60" style="153" customWidth="1"/>
    <col min="3075" max="3075" width="13" style="153" customWidth="1"/>
    <col min="3076" max="3328" width="8.90625" style="153"/>
    <col min="3329" max="3329" width="5.1796875" style="153" customWidth="1"/>
    <col min="3330" max="3330" width="60" style="153" customWidth="1"/>
    <col min="3331" max="3331" width="13" style="153" customWidth="1"/>
    <col min="3332" max="3584" width="8.90625" style="153"/>
    <col min="3585" max="3585" width="5.1796875" style="153" customWidth="1"/>
    <col min="3586" max="3586" width="60" style="153" customWidth="1"/>
    <col min="3587" max="3587" width="13" style="153" customWidth="1"/>
    <col min="3588" max="3840" width="8.90625" style="153"/>
    <col min="3841" max="3841" width="5.1796875" style="153" customWidth="1"/>
    <col min="3842" max="3842" width="60" style="153" customWidth="1"/>
    <col min="3843" max="3843" width="13" style="153" customWidth="1"/>
    <col min="3844" max="4096" width="8.90625" style="153"/>
    <col min="4097" max="4097" width="5.1796875" style="153" customWidth="1"/>
    <col min="4098" max="4098" width="60" style="153" customWidth="1"/>
    <col min="4099" max="4099" width="13" style="153" customWidth="1"/>
    <col min="4100" max="4352" width="8.90625" style="153"/>
    <col min="4353" max="4353" width="5.1796875" style="153" customWidth="1"/>
    <col min="4354" max="4354" width="60" style="153" customWidth="1"/>
    <col min="4355" max="4355" width="13" style="153" customWidth="1"/>
    <col min="4356" max="4608" width="8.90625" style="153"/>
    <col min="4609" max="4609" width="5.1796875" style="153" customWidth="1"/>
    <col min="4610" max="4610" width="60" style="153" customWidth="1"/>
    <col min="4611" max="4611" width="13" style="153" customWidth="1"/>
    <col min="4612" max="4864" width="8.90625" style="153"/>
    <col min="4865" max="4865" width="5.1796875" style="153" customWidth="1"/>
    <col min="4866" max="4866" width="60" style="153" customWidth="1"/>
    <col min="4867" max="4867" width="13" style="153" customWidth="1"/>
    <col min="4868" max="5120" width="8.90625" style="153"/>
    <col min="5121" max="5121" width="5.1796875" style="153" customWidth="1"/>
    <col min="5122" max="5122" width="60" style="153" customWidth="1"/>
    <col min="5123" max="5123" width="13" style="153" customWidth="1"/>
    <col min="5124" max="5376" width="8.90625" style="153"/>
    <col min="5377" max="5377" width="5.1796875" style="153" customWidth="1"/>
    <col min="5378" max="5378" width="60" style="153" customWidth="1"/>
    <col min="5379" max="5379" width="13" style="153" customWidth="1"/>
    <col min="5380" max="5632" width="8.90625" style="153"/>
    <col min="5633" max="5633" width="5.1796875" style="153" customWidth="1"/>
    <col min="5634" max="5634" width="60" style="153" customWidth="1"/>
    <col min="5635" max="5635" width="13" style="153" customWidth="1"/>
    <col min="5636" max="5888" width="8.90625" style="153"/>
    <col min="5889" max="5889" width="5.1796875" style="153" customWidth="1"/>
    <col min="5890" max="5890" width="60" style="153" customWidth="1"/>
    <col min="5891" max="5891" width="13" style="153" customWidth="1"/>
    <col min="5892" max="6144" width="8.90625" style="153"/>
    <col min="6145" max="6145" width="5.1796875" style="153" customWidth="1"/>
    <col min="6146" max="6146" width="60" style="153" customWidth="1"/>
    <col min="6147" max="6147" width="13" style="153" customWidth="1"/>
    <col min="6148" max="6400" width="8.90625" style="153"/>
    <col min="6401" max="6401" width="5.1796875" style="153" customWidth="1"/>
    <col min="6402" max="6402" width="60" style="153" customWidth="1"/>
    <col min="6403" max="6403" width="13" style="153" customWidth="1"/>
    <col min="6404" max="6656" width="8.90625" style="153"/>
    <col min="6657" max="6657" width="5.1796875" style="153" customWidth="1"/>
    <col min="6658" max="6658" width="60" style="153" customWidth="1"/>
    <col min="6659" max="6659" width="13" style="153" customWidth="1"/>
    <col min="6660" max="6912" width="8.90625" style="153"/>
    <col min="6913" max="6913" width="5.1796875" style="153" customWidth="1"/>
    <col min="6914" max="6914" width="60" style="153" customWidth="1"/>
    <col min="6915" max="6915" width="13" style="153" customWidth="1"/>
    <col min="6916" max="7168" width="8.90625" style="153"/>
    <col min="7169" max="7169" width="5.1796875" style="153" customWidth="1"/>
    <col min="7170" max="7170" width="60" style="153" customWidth="1"/>
    <col min="7171" max="7171" width="13" style="153" customWidth="1"/>
    <col min="7172" max="7424" width="8.90625" style="153"/>
    <col min="7425" max="7425" width="5.1796875" style="153" customWidth="1"/>
    <col min="7426" max="7426" width="60" style="153" customWidth="1"/>
    <col min="7427" max="7427" width="13" style="153" customWidth="1"/>
    <col min="7428" max="7680" width="8.90625" style="153"/>
    <col min="7681" max="7681" width="5.1796875" style="153" customWidth="1"/>
    <col min="7682" max="7682" width="60" style="153" customWidth="1"/>
    <col min="7683" max="7683" width="13" style="153" customWidth="1"/>
    <col min="7684" max="7936" width="8.90625" style="153"/>
    <col min="7937" max="7937" width="5.1796875" style="153" customWidth="1"/>
    <col min="7938" max="7938" width="60" style="153" customWidth="1"/>
    <col min="7939" max="7939" width="13" style="153" customWidth="1"/>
    <col min="7940" max="8192" width="8.90625" style="153"/>
    <col min="8193" max="8193" width="5.1796875" style="153" customWidth="1"/>
    <col min="8194" max="8194" width="60" style="153" customWidth="1"/>
    <col min="8195" max="8195" width="13" style="153" customWidth="1"/>
    <col min="8196" max="8448" width="8.90625" style="153"/>
    <col min="8449" max="8449" width="5.1796875" style="153" customWidth="1"/>
    <col min="8450" max="8450" width="60" style="153" customWidth="1"/>
    <col min="8451" max="8451" width="13" style="153" customWidth="1"/>
    <col min="8452" max="8704" width="8.90625" style="153"/>
    <col min="8705" max="8705" width="5.1796875" style="153" customWidth="1"/>
    <col min="8706" max="8706" width="60" style="153" customWidth="1"/>
    <col min="8707" max="8707" width="13" style="153" customWidth="1"/>
    <col min="8708" max="8960" width="8.90625" style="153"/>
    <col min="8961" max="8961" width="5.1796875" style="153" customWidth="1"/>
    <col min="8962" max="8962" width="60" style="153" customWidth="1"/>
    <col min="8963" max="8963" width="13" style="153" customWidth="1"/>
    <col min="8964" max="9216" width="8.90625" style="153"/>
    <col min="9217" max="9217" width="5.1796875" style="153" customWidth="1"/>
    <col min="9218" max="9218" width="60" style="153" customWidth="1"/>
    <col min="9219" max="9219" width="13" style="153" customWidth="1"/>
    <col min="9220" max="9472" width="8.90625" style="153"/>
    <col min="9473" max="9473" width="5.1796875" style="153" customWidth="1"/>
    <col min="9474" max="9474" width="60" style="153" customWidth="1"/>
    <col min="9475" max="9475" width="13" style="153" customWidth="1"/>
    <col min="9476" max="9728" width="8.90625" style="153"/>
    <col min="9729" max="9729" width="5.1796875" style="153" customWidth="1"/>
    <col min="9730" max="9730" width="60" style="153" customWidth="1"/>
    <col min="9731" max="9731" width="13" style="153" customWidth="1"/>
    <col min="9732" max="9984" width="8.90625" style="153"/>
    <col min="9985" max="9985" width="5.1796875" style="153" customWidth="1"/>
    <col min="9986" max="9986" width="60" style="153" customWidth="1"/>
    <col min="9987" max="9987" width="13" style="153" customWidth="1"/>
    <col min="9988" max="10240" width="8.90625" style="153"/>
    <col min="10241" max="10241" width="5.1796875" style="153" customWidth="1"/>
    <col min="10242" max="10242" width="60" style="153" customWidth="1"/>
    <col min="10243" max="10243" width="13" style="153" customWidth="1"/>
    <col min="10244" max="10496" width="8.90625" style="153"/>
    <col min="10497" max="10497" width="5.1796875" style="153" customWidth="1"/>
    <col min="10498" max="10498" width="60" style="153" customWidth="1"/>
    <col min="10499" max="10499" width="13" style="153" customWidth="1"/>
    <col min="10500" max="10752" width="8.90625" style="153"/>
    <col min="10753" max="10753" width="5.1796875" style="153" customWidth="1"/>
    <col min="10754" max="10754" width="60" style="153" customWidth="1"/>
    <col min="10755" max="10755" width="13" style="153" customWidth="1"/>
    <col min="10756" max="11008" width="8.90625" style="153"/>
    <col min="11009" max="11009" width="5.1796875" style="153" customWidth="1"/>
    <col min="11010" max="11010" width="60" style="153" customWidth="1"/>
    <col min="11011" max="11011" width="13" style="153" customWidth="1"/>
    <col min="11012" max="11264" width="8.90625" style="153"/>
    <col min="11265" max="11265" width="5.1796875" style="153" customWidth="1"/>
    <col min="11266" max="11266" width="60" style="153" customWidth="1"/>
    <col min="11267" max="11267" width="13" style="153" customWidth="1"/>
    <col min="11268" max="11520" width="8.90625" style="153"/>
    <col min="11521" max="11521" width="5.1796875" style="153" customWidth="1"/>
    <col min="11522" max="11522" width="60" style="153" customWidth="1"/>
    <col min="11523" max="11523" width="13" style="153" customWidth="1"/>
    <col min="11524" max="11776" width="8.90625" style="153"/>
    <col min="11777" max="11777" width="5.1796875" style="153" customWidth="1"/>
    <col min="11778" max="11778" width="60" style="153" customWidth="1"/>
    <col min="11779" max="11779" width="13" style="153" customWidth="1"/>
    <col min="11780" max="12032" width="8.90625" style="153"/>
    <col min="12033" max="12033" width="5.1796875" style="153" customWidth="1"/>
    <col min="12034" max="12034" width="60" style="153" customWidth="1"/>
    <col min="12035" max="12035" width="13" style="153" customWidth="1"/>
    <col min="12036" max="12288" width="8.90625" style="153"/>
    <col min="12289" max="12289" width="5.1796875" style="153" customWidth="1"/>
    <col min="12290" max="12290" width="60" style="153" customWidth="1"/>
    <col min="12291" max="12291" width="13" style="153" customWidth="1"/>
    <col min="12292" max="12544" width="8.90625" style="153"/>
    <col min="12545" max="12545" width="5.1796875" style="153" customWidth="1"/>
    <col min="12546" max="12546" width="60" style="153" customWidth="1"/>
    <col min="12547" max="12547" width="13" style="153" customWidth="1"/>
    <col min="12548" max="12800" width="8.90625" style="153"/>
    <col min="12801" max="12801" width="5.1796875" style="153" customWidth="1"/>
    <col min="12802" max="12802" width="60" style="153" customWidth="1"/>
    <col min="12803" max="12803" width="13" style="153" customWidth="1"/>
    <col min="12804" max="13056" width="8.90625" style="153"/>
    <col min="13057" max="13057" width="5.1796875" style="153" customWidth="1"/>
    <col min="13058" max="13058" width="60" style="153" customWidth="1"/>
    <col min="13059" max="13059" width="13" style="153" customWidth="1"/>
    <col min="13060" max="13312" width="8.90625" style="153"/>
    <col min="13313" max="13313" width="5.1796875" style="153" customWidth="1"/>
    <col min="13314" max="13314" width="60" style="153" customWidth="1"/>
    <col min="13315" max="13315" width="13" style="153" customWidth="1"/>
    <col min="13316" max="13568" width="8.90625" style="153"/>
    <col min="13569" max="13569" width="5.1796875" style="153" customWidth="1"/>
    <col min="13570" max="13570" width="60" style="153" customWidth="1"/>
    <col min="13571" max="13571" width="13" style="153" customWidth="1"/>
    <col min="13572" max="13824" width="8.90625" style="153"/>
    <col min="13825" max="13825" width="5.1796875" style="153" customWidth="1"/>
    <col min="13826" max="13826" width="60" style="153" customWidth="1"/>
    <col min="13827" max="13827" width="13" style="153" customWidth="1"/>
    <col min="13828" max="14080" width="8.90625" style="153"/>
    <col min="14081" max="14081" width="5.1796875" style="153" customWidth="1"/>
    <col min="14082" max="14082" width="60" style="153" customWidth="1"/>
    <col min="14083" max="14083" width="13" style="153" customWidth="1"/>
    <col min="14084" max="14336" width="8.90625" style="153"/>
    <col min="14337" max="14337" width="5.1796875" style="153" customWidth="1"/>
    <col min="14338" max="14338" width="60" style="153" customWidth="1"/>
    <col min="14339" max="14339" width="13" style="153" customWidth="1"/>
    <col min="14340" max="14592" width="8.90625" style="153"/>
    <col min="14593" max="14593" width="5.1796875" style="153" customWidth="1"/>
    <col min="14594" max="14594" width="60" style="153" customWidth="1"/>
    <col min="14595" max="14595" width="13" style="153" customWidth="1"/>
    <col min="14596" max="14848" width="8.90625" style="153"/>
    <col min="14849" max="14849" width="5.1796875" style="153" customWidth="1"/>
    <col min="14850" max="14850" width="60" style="153" customWidth="1"/>
    <col min="14851" max="14851" width="13" style="153" customWidth="1"/>
    <col min="14852" max="15104" width="8.90625" style="153"/>
    <col min="15105" max="15105" width="5.1796875" style="153" customWidth="1"/>
    <col min="15106" max="15106" width="60" style="153" customWidth="1"/>
    <col min="15107" max="15107" width="13" style="153" customWidth="1"/>
    <col min="15108" max="15360" width="8.90625" style="153"/>
    <col min="15361" max="15361" width="5.1796875" style="153" customWidth="1"/>
    <col min="15362" max="15362" width="60" style="153" customWidth="1"/>
    <col min="15363" max="15363" width="13" style="153" customWidth="1"/>
    <col min="15364" max="15616" width="8.90625" style="153"/>
    <col min="15617" max="15617" width="5.1796875" style="153" customWidth="1"/>
    <col min="15618" max="15618" width="60" style="153" customWidth="1"/>
    <col min="15619" max="15619" width="13" style="153" customWidth="1"/>
    <col min="15620" max="15872" width="8.90625" style="153"/>
    <col min="15873" max="15873" width="5.1796875" style="153" customWidth="1"/>
    <col min="15874" max="15874" width="60" style="153" customWidth="1"/>
    <col min="15875" max="15875" width="13" style="153" customWidth="1"/>
    <col min="15876" max="16128" width="8.90625" style="153"/>
    <col min="16129" max="16129" width="5.1796875" style="153" customWidth="1"/>
    <col min="16130" max="16130" width="60" style="153" customWidth="1"/>
    <col min="16131" max="16131" width="13" style="153" customWidth="1"/>
    <col min="16132" max="16384" width="8.90625" style="153"/>
  </cols>
  <sheetData>
    <row r="1" spans="1:14">
      <c r="A1" s="501" t="str">
        <f>+'Schedule 2'!A1:F1</f>
        <v>Detroit Lakes (Minnesota) Public Utilities</v>
      </c>
      <c r="B1" s="501"/>
      <c r="C1" s="501"/>
      <c r="D1" s="150"/>
      <c r="E1" s="150"/>
      <c r="F1" s="150"/>
    </row>
    <row r="2" spans="1:14">
      <c r="A2" s="501" t="s">
        <v>279</v>
      </c>
      <c r="B2" s="501"/>
      <c r="C2" s="501"/>
      <c r="D2" s="150"/>
      <c r="E2" s="150"/>
      <c r="F2" s="150"/>
    </row>
    <row r="3" spans="1:14">
      <c r="A3" s="501" t="s">
        <v>366</v>
      </c>
      <c r="B3" s="501"/>
      <c r="C3" s="501"/>
      <c r="D3" s="150"/>
      <c r="E3" s="150"/>
      <c r="F3" s="150"/>
    </row>
    <row r="4" spans="1:14">
      <c r="A4" s="502" t="str">
        <f>+'Schedule 2'!A4:F4</f>
        <v>For the Year Ended December 31, 2015</v>
      </c>
      <c r="B4" s="502"/>
      <c r="C4" s="502"/>
      <c r="D4" s="151"/>
      <c r="E4" s="151"/>
      <c r="F4" s="151"/>
    </row>
    <row r="5" spans="1:14">
      <c r="A5" s="150"/>
      <c r="B5" s="150"/>
      <c r="C5" s="171"/>
      <c r="D5" s="150"/>
      <c r="E5" s="150"/>
      <c r="F5" s="150"/>
    </row>
    <row r="6" spans="1:14">
      <c r="A6" s="503" t="s">
        <v>367</v>
      </c>
      <c r="B6" s="503"/>
      <c r="C6" s="503"/>
      <c r="D6" s="229"/>
      <c r="E6" s="229"/>
      <c r="F6" s="229"/>
    </row>
    <row r="7" spans="1:14">
      <c r="A7" s="154" t="s">
        <v>4</v>
      </c>
      <c r="B7" s="230"/>
      <c r="C7" s="231" t="s">
        <v>7</v>
      </c>
    </row>
    <row r="8" spans="1:14">
      <c r="A8" s="156" t="s">
        <v>6</v>
      </c>
      <c r="B8" s="232"/>
      <c r="C8" s="233" t="s">
        <v>284</v>
      </c>
    </row>
    <row r="9" spans="1:14">
      <c r="A9" s="156">
        <v>1</v>
      </c>
      <c r="B9" s="232" t="s">
        <v>368</v>
      </c>
      <c r="C9" s="234">
        <v>18046807</v>
      </c>
      <c r="F9" s="228"/>
    </row>
    <row r="10" spans="1:14">
      <c r="A10" s="156">
        <v>2</v>
      </c>
      <c r="B10" s="232" t="s">
        <v>369</v>
      </c>
      <c r="C10" s="174">
        <f>14670394+14800</f>
        <v>14685194</v>
      </c>
      <c r="D10" s="292"/>
      <c r="E10" s="292"/>
    </row>
    <row r="11" spans="1:14">
      <c r="A11" s="156">
        <v>3</v>
      </c>
      <c r="B11" s="232" t="s">
        <v>370</v>
      </c>
      <c r="C11" s="174">
        <v>205754</v>
      </c>
      <c r="D11" s="192"/>
      <c r="E11" s="192"/>
    </row>
    <row r="12" spans="1:14">
      <c r="A12" s="201">
        <v>4</v>
      </c>
      <c r="B12" s="235" t="s">
        <v>371</v>
      </c>
      <c r="C12" s="179">
        <v>861878</v>
      </c>
      <c r="D12" s="210">
        <f>+C12-'Schedule 4'!K28</f>
        <v>0</v>
      </c>
      <c r="E12" s="153" t="s">
        <v>929</v>
      </c>
      <c r="F12" s="280"/>
      <c r="G12" s="490">
        <v>2015</v>
      </c>
      <c r="H12" s="280"/>
      <c r="I12" s="280"/>
      <c r="J12" s="192"/>
      <c r="K12" s="192"/>
      <c r="L12" s="192"/>
      <c r="M12" s="192"/>
      <c r="N12" s="192"/>
    </row>
    <row r="13" spans="1:14">
      <c r="A13" s="156">
        <v>5</v>
      </c>
      <c r="B13" s="232" t="s">
        <v>372</v>
      </c>
      <c r="C13" s="174"/>
      <c r="F13" s="280" t="s">
        <v>930</v>
      </c>
      <c r="G13" s="491">
        <f>+'Schedule 5'!C12</f>
        <v>612556</v>
      </c>
      <c r="H13" s="280" t="s">
        <v>931</v>
      </c>
      <c r="I13" s="280"/>
      <c r="J13" s="192"/>
      <c r="K13" s="192"/>
      <c r="L13" s="192"/>
      <c r="M13" s="192"/>
      <c r="N13" s="192"/>
    </row>
    <row r="14" spans="1:14" ht="16.2" thickBot="1">
      <c r="A14" s="236">
        <v>6</v>
      </c>
      <c r="B14" s="237" t="s">
        <v>373</v>
      </c>
      <c r="C14" s="170">
        <v>632854</v>
      </c>
      <c r="D14" s="192"/>
      <c r="E14" s="192"/>
      <c r="F14" s="280" t="s">
        <v>930</v>
      </c>
      <c r="G14" s="491">
        <f>+'Schedule 5'!C13</f>
        <v>20298</v>
      </c>
      <c r="H14" s="192" t="s">
        <v>910</v>
      </c>
      <c r="I14" s="280"/>
      <c r="J14" s="192"/>
      <c r="K14" s="192"/>
      <c r="L14" s="192"/>
      <c r="M14" s="192"/>
      <c r="N14" s="192"/>
    </row>
    <row r="15" spans="1:14" ht="16.2" thickBot="1">
      <c r="A15" s="238">
        <v>7</v>
      </c>
      <c r="B15" s="239" t="s">
        <v>374</v>
      </c>
      <c r="C15" s="240">
        <f>SUM(C10:C14)</f>
        <v>16385680</v>
      </c>
      <c r="D15" s="192"/>
      <c r="E15" s="192"/>
      <c r="F15" s="280" t="s">
        <v>727</v>
      </c>
      <c r="G15" s="281">
        <f>+G13+G14</f>
        <v>632854</v>
      </c>
      <c r="H15" s="280"/>
      <c r="I15" s="280"/>
      <c r="J15" s="192"/>
      <c r="K15" s="192"/>
      <c r="L15" s="192"/>
      <c r="M15" s="192"/>
      <c r="N15" s="192"/>
    </row>
    <row r="16" spans="1:14" ht="16.2" thickBot="1">
      <c r="A16" s="238">
        <v>8</v>
      </c>
      <c r="B16" s="241" t="s">
        <v>375</v>
      </c>
      <c r="C16" s="240">
        <f>+C9-C15</f>
        <v>1661127</v>
      </c>
      <c r="D16" s="192"/>
      <c r="E16" s="192"/>
      <c r="F16" s="280"/>
      <c r="G16" s="280"/>
      <c r="H16" s="280"/>
      <c r="I16" s="280"/>
      <c r="J16" s="192"/>
      <c r="K16" s="192"/>
      <c r="L16" s="192"/>
      <c r="M16" s="192"/>
      <c r="N16" s="192"/>
    </row>
    <row r="17" spans="1:8" ht="16.2" thickBot="1">
      <c r="A17" s="236">
        <v>9</v>
      </c>
      <c r="B17" s="237" t="s">
        <v>376</v>
      </c>
      <c r="C17" s="170">
        <v>0</v>
      </c>
      <c r="D17" s="192"/>
      <c r="E17" s="192"/>
      <c r="F17" s="192"/>
      <c r="G17" s="192"/>
      <c r="H17" s="192"/>
    </row>
    <row r="18" spans="1:8" ht="16.2" thickBot="1">
      <c r="A18" s="238">
        <v>10</v>
      </c>
      <c r="B18" s="239" t="s">
        <v>377</v>
      </c>
      <c r="C18" s="240">
        <f>+C17+C16</f>
        <v>1661127</v>
      </c>
      <c r="D18" s="192"/>
      <c r="E18" s="192"/>
      <c r="F18" s="192"/>
      <c r="G18" s="192"/>
      <c r="H18" s="192"/>
    </row>
    <row r="19" spans="1:8">
      <c r="A19" s="156">
        <v>11</v>
      </c>
      <c r="B19" s="232" t="s">
        <v>378</v>
      </c>
      <c r="C19" s="174">
        <f>122983+16004</f>
        <v>138987</v>
      </c>
      <c r="E19" s="192" t="s">
        <v>964</v>
      </c>
      <c r="F19" s="192"/>
      <c r="G19" s="192"/>
      <c r="H19" s="192"/>
    </row>
    <row r="20" spans="1:8">
      <c r="A20" s="156">
        <v>12</v>
      </c>
      <c r="B20" s="232" t="s">
        <v>379</v>
      </c>
      <c r="C20" s="174">
        <v>37500</v>
      </c>
      <c r="E20" s="192" t="s">
        <v>965</v>
      </c>
      <c r="F20" s="192"/>
      <c r="G20" s="192"/>
      <c r="H20" s="192"/>
    </row>
    <row r="21" spans="1:8">
      <c r="A21" s="156">
        <v>13</v>
      </c>
      <c r="B21" s="232" t="s">
        <v>380</v>
      </c>
      <c r="C21" s="174"/>
      <c r="E21" s="192"/>
      <c r="F21" s="192"/>
      <c r="G21" s="192"/>
      <c r="H21" s="192"/>
    </row>
    <row r="22" spans="1:8" ht="16.2" thickBot="1">
      <c r="A22" s="236">
        <v>14</v>
      </c>
      <c r="B22" s="237" t="s">
        <v>381</v>
      </c>
      <c r="C22" s="170"/>
      <c r="E22" s="192"/>
      <c r="F22" s="192"/>
      <c r="G22" s="192"/>
      <c r="H22" s="192"/>
    </row>
    <row r="23" spans="1:8" ht="16.2" thickBot="1">
      <c r="A23" s="238">
        <v>15</v>
      </c>
      <c r="B23" s="239" t="s">
        <v>382</v>
      </c>
      <c r="C23" s="240">
        <f>+C18+C19-C20-C21-C22</f>
        <v>1762614</v>
      </c>
      <c r="E23" s="192"/>
      <c r="F23" s="192"/>
      <c r="G23" s="192"/>
      <c r="H23" s="192"/>
    </row>
    <row r="24" spans="1:8">
      <c r="A24" s="156">
        <v>16</v>
      </c>
      <c r="B24" s="232" t="s">
        <v>383</v>
      </c>
      <c r="C24" s="174">
        <v>35697</v>
      </c>
      <c r="F24" s="192"/>
      <c r="G24" s="192"/>
      <c r="H24" s="192"/>
    </row>
    <row r="25" spans="1:8">
      <c r="A25" s="156">
        <v>17</v>
      </c>
      <c r="B25" s="232" t="s">
        <v>384</v>
      </c>
      <c r="C25" s="174"/>
      <c r="E25" s="192"/>
      <c r="F25" s="192"/>
      <c r="G25" s="192"/>
      <c r="H25" s="192"/>
    </row>
    <row r="26" spans="1:8" ht="16.2" thickBot="1">
      <c r="A26" s="236">
        <v>18</v>
      </c>
      <c r="B26" s="237" t="s">
        <v>385</v>
      </c>
      <c r="C26" s="170"/>
      <c r="E26" s="192"/>
      <c r="F26" s="192"/>
      <c r="G26" s="192"/>
      <c r="H26" s="192"/>
    </row>
    <row r="27" spans="1:8" ht="16.2" thickBot="1">
      <c r="A27" s="238">
        <v>19</v>
      </c>
      <c r="B27" s="239" t="s">
        <v>386</v>
      </c>
      <c r="C27" s="240">
        <f>SUM(C24:C26)</f>
        <v>35697</v>
      </c>
      <c r="E27" s="192"/>
      <c r="F27" s="192"/>
      <c r="G27" s="192"/>
    </row>
    <row r="28" spans="1:8" ht="16.2" thickBot="1">
      <c r="A28" s="238">
        <v>20</v>
      </c>
      <c r="B28" s="239" t="s">
        <v>387</v>
      </c>
      <c r="C28" s="240">
        <f>+C23-C27</f>
        <v>1726917</v>
      </c>
      <c r="D28" s="292"/>
      <c r="E28" s="192"/>
      <c r="F28" s="192"/>
      <c r="G28" s="192"/>
    </row>
    <row r="29" spans="1:8">
      <c r="A29" s="156">
        <v>21</v>
      </c>
      <c r="B29" s="232" t="s">
        <v>388</v>
      </c>
      <c r="C29" s="174"/>
      <c r="E29" s="192"/>
      <c r="F29" s="192"/>
      <c r="G29" s="192"/>
    </row>
    <row r="30" spans="1:8" ht="16.2" thickBot="1">
      <c r="A30" s="236" t="s">
        <v>2</v>
      </c>
      <c r="B30" s="237" t="s">
        <v>389</v>
      </c>
      <c r="C30" s="170">
        <v>0</v>
      </c>
      <c r="E30" s="192"/>
      <c r="F30" s="192"/>
      <c r="G30" s="192"/>
    </row>
    <row r="31" spans="1:8" ht="16.2" thickBot="1">
      <c r="A31" s="238">
        <v>23</v>
      </c>
      <c r="B31" s="241" t="s">
        <v>390</v>
      </c>
      <c r="C31" s="214">
        <f>SUM(C28:C30)</f>
        <v>1726917</v>
      </c>
      <c r="E31" s="192"/>
      <c r="F31" s="303"/>
      <c r="G31" s="192"/>
    </row>
    <row r="32" spans="1:8">
      <c r="A32" s="159"/>
      <c r="B32" s="159"/>
      <c r="C32" s="242"/>
      <c r="E32" s="192"/>
      <c r="F32" s="192"/>
      <c r="G32" s="192"/>
    </row>
    <row r="33" spans="1:7">
      <c r="A33" s="159"/>
      <c r="B33" s="159"/>
      <c r="C33" s="242"/>
      <c r="D33" s="159"/>
      <c r="E33" s="192"/>
      <c r="F33" s="192"/>
      <c r="G33" s="192"/>
    </row>
    <row r="34" spans="1:7">
      <c r="A34" s="159"/>
      <c r="B34" s="159"/>
      <c r="C34" s="242"/>
      <c r="D34" s="159"/>
    </row>
    <row r="35" spans="1:7">
      <c r="A35" s="159"/>
      <c r="B35" s="159"/>
      <c r="C35" s="242"/>
      <c r="D35" s="159"/>
    </row>
    <row r="36" spans="1:7">
      <c r="A36" s="159"/>
      <c r="B36" s="159"/>
      <c r="C36" s="242"/>
      <c r="D36" s="159"/>
    </row>
    <row r="37" spans="1:7">
      <c r="A37" s="159"/>
      <c r="B37" s="159"/>
      <c r="C37" s="242"/>
      <c r="D37" s="159"/>
    </row>
    <row r="38" spans="1:7">
      <c r="A38" s="159"/>
      <c r="B38" s="159"/>
      <c r="C38" s="242"/>
      <c r="D38" s="159"/>
    </row>
    <row r="39" spans="1:7">
      <c r="A39" s="159"/>
      <c r="B39" s="159"/>
      <c r="C39" s="242"/>
      <c r="D39" s="159"/>
    </row>
    <row r="40" spans="1:7">
      <c r="A40" s="159"/>
      <c r="B40" s="159"/>
      <c r="C40" s="242"/>
      <c r="D40" s="159"/>
    </row>
    <row r="41" spans="1:7">
      <c r="A41" s="159"/>
      <c r="B41" s="159"/>
      <c r="C41" s="242"/>
      <c r="D41" s="159"/>
    </row>
    <row r="42" spans="1:7">
      <c r="A42" s="159"/>
      <c r="B42" s="159"/>
      <c r="C42" s="242"/>
      <c r="D42" s="159"/>
    </row>
    <row r="43" spans="1:7">
      <c r="A43" s="159"/>
      <c r="B43" s="159"/>
      <c r="C43" s="242"/>
      <c r="D43" s="159"/>
    </row>
    <row r="44" spans="1:7">
      <c r="C44" s="193"/>
    </row>
    <row r="45" spans="1:7">
      <c r="C45" s="193"/>
    </row>
    <row r="46" spans="1:7">
      <c r="C46" s="193"/>
    </row>
    <row r="47" spans="1:7">
      <c r="C47" s="193"/>
    </row>
    <row r="48" spans="1:7">
      <c r="C48" s="193"/>
    </row>
    <row r="49" spans="3:3">
      <c r="C49" s="193"/>
    </row>
    <row r="50" spans="3:3">
      <c r="C50" s="193"/>
    </row>
    <row r="51" spans="3:3">
      <c r="C51" s="193"/>
    </row>
    <row r="52" spans="3:3">
      <c r="C52" s="193"/>
    </row>
    <row r="53" spans="3:3">
      <c r="C53" s="193"/>
    </row>
  </sheetData>
  <mergeCells count="5">
    <mergeCell ref="A1:C1"/>
    <mergeCell ref="A2:C2"/>
    <mergeCell ref="A3:C3"/>
    <mergeCell ref="A4:C4"/>
    <mergeCell ref="A6:C6"/>
  </mergeCells>
  <pageMargins left="0.75" right="0.75" top="1" bottom="1" header="0.5" footer="0.5"/>
  <pageSetup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33"/>
  <sheetViews>
    <sheetView topLeftCell="A7" zoomScale="90" workbookViewId="0">
      <selection activeCell="G30" sqref="G30"/>
    </sheetView>
  </sheetViews>
  <sheetFormatPr defaultRowHeight="15.6"/>
  <cols>
    <col min="1" max="1" width="5.1796875" style="153" customWidth="1"/>
    <col min="2" max="2" width="22.81640625" style="153" customWidth="1"/>
    <col min="3" max="7" width="12.1796875" style="153" customWidth="1"/>
    <col min="8" max="8" width="2.453125" style="153" customWidth="1"/>
    <col min="9" max="9" width="12.81640625" style="153" customWidth="1"/>
    <col min="10" max="10" width="0.81640625" style="153" customWidth="1"/>
    <col min="11" max="11" width="13.453125" style="153" customWidth="1"/>
    <col min="12" max="12" width="0.81640625" style="153" customWidth="1"/>
    <col min="13" max="13" width="8.90625" style="153"/>
    <col min="14" max="14" width="9.453125" style="153" bestFit="1" customWidth="1"/>
    <col min="15" max="15" width="11.54296875" style="153" bestFit="1" customWidth="1"/>
    <col min="16" max="256" width="8.90625" style="153"/>
    <col min="257" max="257" width="5.1796875" style="153" customWidth="1"/>
    <col min="258" max="258" width="22.81640625" style="153" customWidth="1"/>
    <col min="259" max="263" width="12.1796875" style="153" customWidth="1"/>
    <col min="264" max="512" width="8.90625" style="153"/>
    <col min="513" max="513" width="5.1796875" style="153" customWidth="1"/>
    <col min="514" max="514" width="22.81640625" style="153" customWidth="1"/>
    <col min="515" max="519" width="12.1796875" style="153" customWidth="1"/>
    <col min="520" max="768" width="8.90625" style="153"/>
    <col min="769" max="769" width="5.1796875" style="153" customWidth="1"/>
    <col min="770" max="770" width="22.81640625" style="153" customWidth="1"/>
    <col min="771" max="775" width="12.1796875" style="153" customWidth="1"/>
    <col min="776" max="1024" width="8.90625" style="153"/>
    <col min="1025" max="1025" width="5.1796875" style="153" customWidth="1"/>
    <col min="1026" max="1026" width="22.81640625" style="153" customWidth="1"/>
    <col min="1027" max="1031" width="12.1796875" style="153" customWidth="1"/>
    <col min="1032" max="1280" width="8.90625" style="153"/>
    <col min="1281" max="1281" width="5.1796875" style="153" customWidth="1"/>
    <col min="1282" max="1282" width="22.81640625" style="153" customWidth="1"/>
    <col min="1283" max="1287" width="12.1796875" style="153" customWidth="1"/>
    <col min="1288" max="1536" width="8.90625" style="153"/>
    <col min="1537" max="1537" width="5.1796875" style="153" customWidth="1"/>
    <col min="1538" max="1538" width="22.81640625" style="153" customWidth="1"/>
    <col min="1539" max="1543" width="12.1796875" style="153" customWidth="1"/>
    <col min="1544" max="1792" width="8.90625" style="153"/>
    <col min="1793" max="1793" width="5.1796875" style="153" customWidth="1"/>
    <col min="1794" max="1794" width="22.81640625" style="153" customWidth="1"/>
    <col min="1795" max="1799" width="12.1796875" style="153" customWidth="1"/>
    <col min="1800" max="2048" width="8.90625" style="153"/>
    <col min="2049" max="2049" width="5.1796875" style="153" customWidth="1"/>
    <col min="2050" max="2050" width="22.81640625" style="153" customWidth="1"/>
    <col min="2051" max="2055" width="12.1796875" style="153" customWidth="1"/>
    <col min="2056" max="2304" width="8.90625" style="153"/>
    <col min="2305" max="2305" width="5.1796875" style="153" customWidth="1"/>
    <col min="2306" max="2306" width="22.81640625" style="153" customWidth="1"/>
    <col min="2307" max="2311" width="12.1796875" style="153" customWidth="1"/>
    <col min="2312" max="2560" width="8.90625" style="153"/>
    <col min="2561" max="2561" width="5.1796875" style="153" customWidth="1"/>
    <col min="2562" max="2562" width="22.81640625" style="153" customWidth="1"/>
    <col min="2563" max="2567" width="12.1796875" style="153" customWidth="1"/>
    <col min="2568" max="2816" width="8.90625" style="153"/>
    <col min="2817" max="2817" width="5.1796875" style="153" customWidth="1"/>
    <col min="2818" max="2818" width="22.81640625" style="153" customWidth="1"/>
    <col min="2819" max="2823" width="12.1796875" style="153" customWidth="1"/>
    <col min="2824" max="3072" width="8.90625" style="153"/>
    <col min="3073" max="3073" width="5.1796875" style="153" customWidth="1"/>
    <col min="3074" max="3074" width="22.81640625" style="153" customWidth="1"/>
    <col min="3075" max="3079" width="12.1796875" style="153" customWidth="1"/>
    <col min="3080" max="3328" width="8.90625" style="153"/>
    <col min="3329" max="3329" width="5.1796875" style="153" customWidth="1"/>
    <col min="3330" max="3330" width="22.81640625" style="153" customWidth="1"/>
    <col min="3331" max="3335" width="12.1796875" style="153" customWidth="1"/>
    <col min="3336" max="3584" width="8.90625" style="153"/>
    <col min="3585" max="3585" width="5.1796875" style="153" customWidth="1"/>
    <col min="3586" max="3586" width="22.81640625" style="153" customWidth="1"/>
    <col min="3587" max="3591" width="12.1796875" style="153" customWidth="1"/>
    <col min="3592" max="3840" width="8.90625" style="153"/>
    <col min="3841" max="3841" width="5.1796875" style="153" customWidth="1"/>
    <col min="3842" max="3842" width="22.81640625" style="153" customWidth="1"/>
    <col min="3843" max="3847" width="12.1796875" style="153" customWidth="1"/>
    <col min="3848" max="4096" width="8.90625" style="153"/>
    <col min="4097" max="4097" width="5.1796875" style="153" customWidth="1"/>
    <col min="4098" max="4098" width="22.81640625" style="153" customWidth="1"/>
    <col min="4099" max="4103" width="12.1796875" style="153" customWidth="1"/>
    <col min="4104" max="4352" width="8.90625" style="153"/>
    <col min="4353" max="4353" width="5.1796875" style="153" customWidth="1"/>
    <col min="4354" max="4354" width="22.81640625" style="153" customWidth="1"/>
    <col min="4355" max="4359" width="12.1796875" style="153" customWidth="1"/>
    <col min="4360" max="4608" width="8.90625" style="153"/>
    <col min="4609" max="4609" width="5.1796875" style="153" customWidth="1"/>
    <col min="4610" max="4610" width="22.81640625" style="153" customWidth="1"/>
    <col min="4611" max="4615" width="12.1796875" style="153" customWidth="1"/>
    <col min="4616" max="4864" width="8.90625" style="153"/>
    <col min="4865" max="4865" width="5.1796875" style="153" customWidth="1"/>
    <col min="4866" max="4866" width="22.81640625" style="153" customWidth="1"/>
    <col min="4867" max="4871" width="12.1796875" style="153" customWidth="1"/>
    <col min="4872" max="5120" width="8.90625" style="153"/>
    <col min="5121" max="5121" width="5.1796875" style="153" customWidth="1"/>
    <col min="5122" max="5122" width="22.81640625" style="153" customWidth="1"/>
    <col min="5123" max="5127" width="12.1796875" style="153" customWidth="1"/>
    <col min="5128" max="5376" width="8.90625" style="153"/>
    <col min="5377" max="5377" width="5.1796875" style="153" customWidth="1"/>
    <col min="5378" max="5378" width="22.81640625" style="153" customWidth="1"/>
    <col min="5379" max="5383" width="12.1796875" style="153" customWidth="1"/>
    <col min="5384" max="5632" width="8.90625" style="153"/>
    <col min="5633" max="5633" width="5.1796875" style="153" customWidth="1"/>
    <col min="5634" max="5634" width="22.81640625" style="153" customWidth="1"/>
    <col min="5635" max="5639" width="12.1796875" style="153" customWidth="1"/>
    <col min="5640" max="5888" width="8.90625" style="153"/>
    <col min="5889" max="5889" width="5.1796875" style="153" customWidth="1"/>
    <col min="5890" max="5890" width="22.81640625" style="153" customWidth="1"/>
    <col min="5891" max="5895" width="12.1796875" style="153" customWidth="1"/>
    <col min="5896" max="6144" width="8.90625" style="153"/>
    <col min="6145" max="6145" width="5.1796875" style="153" customWidth="1"/>
    <col min="6146" max="6146" width="22.81640625" style="153" customWidth="1"/>
    <col min="6147" max="6151" width="12.1796875" style="153" customWidth="1"/>
    <col min="6152" max="6400" width="8.90625" style="153"/>
    <col min="6401" max="6401" width="5.1796875" style="153" customWidth="1"/>
    <col min="6402" max="6402" width="22.81640625" style="153" customWidth="1"/>
    <col min="6403" max="6407" width="12.1796875" style="153" customWidth="1"/>
    <col min="6408" max="6656" width="8.90625" style="153"/>
    <col min="6657" max="6657" width="5.1796875" style="153" customWidth="1"/>
    <col min="6658" max="6658" width="22.81640625" style="153" customWidth="1"/>
    <col min="6659" max="6663" width="12.1796875" style="153" customWidth="1"/>
    <col min="6664" max="6912" width="8.90625" style="153"/>
    <col min="6913" max="6913" width="5.1796875" style="153" customWidth="1"/>
    <col min="6914" max="6914" width="22.81640625" style="153" customWidth="1"/>
    <col min="6915" max="6919" width="12.1796875" style="153" customWidth="1"/>
    <col min="6920" max="7168" width="8.90625" style="153"/>
    <col min="7169" max="7169" width="5.1796875" style="153" customWidth="1"/>
    <col min="7170" max="7170" width="22.81640625" style="153" customWidth="1"/>
    <col min="7171" max="7175" width="12.1796875" style="153" customWidth="1"/>
    <col min="7176" max="7424" width="8.90625" style="153"/>
    <col min="7425" max="7425" width="5.1796875" style="153" customWidth="1"/>
    <col min="7426" max="7426" width="22.81640625" style="153" customWidth="1"/>
    <col min="7427" max="7431" width="12.1796875" style="153" customWidth="1"/>
    <col min="7432" max="7680" width="8.90625" style="153"/>
    <col min="7681" max="7681" width="5.1796875" style="153" customWidth="1"/>
    <col min="7682" max="7682" width="22.81640625" style="153" customWidth="1"/>
    <col min="7683" max="7687" width="12.1796875" style="153" customWidth="1"/>
    <col min="7688" max="7936" width="8.90625" style="153"/>
    <col min="7937" max="7937" width="5.1796875" style="153" customWidth="1"/>
    <col min="7938" max="7938" width="22.81640625" style="153" customWidth="1"/>
    <col min="7939" max="7943" width="12.1796875" style="153" customWidth="1"/>
    <col min="7944" max="8192" width="8.90625" style="153"/>
    <col min="8193" max="8193" width="5.1796875" style="153" customWidth="1"/>
    <col min="8194" max="8194" width="22.81640625" style="153" customWidth="1"/>
    <col min="8195" max="8199" width="12.1796875" style="153" customWidth="1"/>
    <col min="8200" max="8448" width="8.90625" style="153"/>
    <col min="8449" max="8449" width="5.1796875" style="153" customWidth="1"/>
    <col min="8450" max="8450" width="22.81640625" style="153" customWidth="1"/>
    <col min="8451" max="8455" width="12.1796875" style="153" customWidth="1"/>
    <col min="8456" max="8704" width="8.90625" style="153"/>
    <col min="8705" max="8705" width="5.1796875" style="153" customWidth="1"/>
    <col min="8706" max="8706" width="22.81640625" style="153" customWidth="1"/>
    <col min="8707" max="8711" width="12.1796875" style="153" customWidth="1"/>
    <col min="8712" max="8960" width="8.90625" style="153"/>
    <col min="8961" max="8961" width="5.1796875" style="153" customWidth="1"/>
    <col min="8962" max="8962" width="22.81640625" style="153" customWidth="1"/>
    <col min="8963" max="8967" width="12.1796875" style="153" customWidth="1"/>
    <col min="8968" max="9216" width="8.90625" style="153"/>
    <col min="9217" max="9217" width="5.1796875" style="153" customWidth="1"/>
    <col min="9218" max="9218" width="22.81640625" style="153" customWidth="1"/>
    <col min="9219" max="9223" width="12.1796875" style="153" customWidth="1"/>
    <col min="9224" max="9472" width="8.90625" style="153"/>
    <col min="9473" max="9473" width="5.1796875" style="153" customWidth="1"/>
    <col min="9474" max="9474" width="22.81640625" style="153" customWidth="1"/>
    <col min="9475" max="9479" width="12.1796875" style="153" customWidth="1"/>
    <col min="9480" max="9728" width="8.90625" style="153"/>
    <col min="9729" max="9729" width="5.1796875" style="153" customWidth="1"/>
    <col min="9730" max="9730" width="22.81640625" style="153" customWidth="1"/>
    <col min="9731" max="9735" width="12.1796875" style="153" customWidth="1"/>
    <col min="9736" max="9984" width="8.90625" style="153"/>
    <col min="9985" max="9985" width="5.1796875" style="153" customWidth="1"/>
    <col min="9986" max="9986" width="22.81640625" style="153" customWidth="1"/>
    <col min="9987" max="9991" width="12.1796875" style="153" customWidth="1"/>
    <col min="9992" max="10240" width="8.90625" style="153"/>
    <col min="10241" max="10241" width="5.1796875" style="153" customWidth="1"/>
    <col min="10242" max="10242" width="22.81640625" style="153" customWidth="1"/>
    <col min="10243" max="10247" width="12.1796875" style="153" customWidth="1"/>
    <col min="10248" max="10496" width="8.90625" style="153"/>
    <col min="10497" max="10497" width="5.1796875" style="153" customWidth="1"/>
    <col min="10498" max="10498" width="22.81640625" style="153" customWidth="1"/>
    <col min="10499" max="10503" width="12.1796875" style="153" customWidth="1"/>
    <col min="10504" max="10752" width="8.90625" style="153"/>
    <col min="10753" max="10753" width="5.1796875" style="153" customWidth="1"/>
    <col min="10754" max="10754" width="22.81640625" style="153" customWidth="1"/>
    <col min="10755" max="10759" width="12.1796875" style="153" customWidth="1"/>
    <col min="10760" max="11008" width="8.90625" style="153"/>
    <col min="11009" max="11009" width="5.1796875" style="153" customWidth="1"/>
    <col min="11010" max="11010" width="22.81640625" style="153" customWidth="1"/>
    <col min="11011" max="11015" width="12.1796875" style="153" customWidth="1"/>
    <col min="11016" max="11264" width="8.90625" style="153"/>
    <col min="11265" max="11265" width="5.1796875" style="153" customWidth="1"/>
    <col min="11266" max="11266" width="22.81640625" style="153" customWidth="1"/>
    <col min="11267" max="11271" width="12.1796875" style="153" customWidth="1"/>
    <col min="11272" max="11520" width="8.90625" style="153"/>
    <col min="11521" max="11521" width="5.1796875" style="153" customWidth="1"/>
    <col min="11522" max="11522" width="22.81640625" style="153" customWidth="1"/>
    <col min="11523" max="11527" width="12.1796875" style="153" customWidth="1"/>
    <col min="11528" max="11776" width="8.90625" style="153"/>
    <col min="11777" max="11777" width="5.1796875" style="153" customWidth="1"/>
    <col min="11778" max="11778" width="22.81640625" style="153" customWidth="1"/>
    <col min="11779" max="11783" width="12.1796875" style="153" customWidth="1"/>
    <col min="11784" max="12032" width="8.90625" style="153"/>
    <col min="12033" max="12033" width="5.1796875" style="153" customWidth="1"/>
    <col min="12034" max="12034" width="22.81640625" style="153" customWidth="1"/>
    <col min="12035" max="12039" width="12.1796875" style="153" customWidth="1"/>
    <col min="12040" max="12288" width="8.90625" style="153"/>
    <col min="12289" max="12289" width="5.1796875" style="153" customWidth="1"/>
    <col min="12290" max="12290" width="22.81640625" style="153" customWidth="1"/>
    <col min="12291" max="12295" width="12.1796875" style="153" customWidth="1"/>
    <col min="12296" max="12544" width="8.90625" style="153"/>
    <col min="12545" max="12545" width="5.1796875" style="153" customWidth="1"/>
    <col min="12546" max="12546" width="22.81640625" style="153" customWidth="1"/>
    <col min="12547" max="12551" width="12.1796875" style="153" customWidth="1"/>
    <col min="12552" max="12800" width="8.90625" style="153"/>
    <col min="12801" max="12801" width="5.1796875" style="153" customWidth="1"/>
    <col min="12802" max="12802" width="22.81640625" style="153" customWidth="1"/>
    <col min="12803" max="12807" width="12.1796875" style="153" customWidth="1"/>
    <col min="12808" max="13056" width="8.90625" style="153"/>
    <col min="13057" max="13057" width="5.1796875" style="153" customWidth="1"/>
    <col min="13058" max="13058" width="22.81640625" style="153" customWidth="1"/>
    <col min="13059" max="13063" width="12.1796875" style="153" customWidth="1"/>
    <col min="13064" max="13312" width="8.90625" style="153"/>
    <col min="13313" max="13313" width="5.1796875" style="153" customWidth="1"/>
    <col min="13314" max="13314" width="22.81640625" style="153" customWidth="1"/>
    <col min="13315" max="13319" width="12.1796875" style="153" customWidth="1"/>
    <col min="13320" max="13568" width="8.90625" style="153"/>
    <col min="13569" max="13569" width="5.1796875" style="153" customWidth="1"/>
    <col min="13570" max="13570" width="22.81640625" style="153" customWidth="1"/>
    <col min="13571" max="13575" width="12.1796875" style="153" customWidth="1"/>
    <col min="13576" max="13824" width="8.90625" style="153"/>
    <col min="13825" max="13825" width="5.1796875" style="153" customWidth="1"/>
    <col min="13826" max="13826" width="22.81640625" style="153" customWidth="1"/>
    <col min="13827" max="13831" width="12.1796875" style="153" customWidth="1"/>
    <col min="13832" max="14080" width="8.90625" style="153"/>
    <col min="14081" max="14081" width="5.1796875" style="153" customWidth="1"/>
    <col min="14082" max="14082" width="22.81640625" style="153" customWidth="1"/>
    <col min="14083" max="14087" width="12.1796875" style="153" customWidth="1"/>
    <col min="14088" max="14336" width="8.90625" style="153"/>
    <col min="14337" max="14337" width="5.1796875" style="153" customWidth="1"/>
    <col min="14338" max="14338" width="22.81640625" style="153" customWidth="1"/>
    <col min="14339" max="14343" width="12.1796875" style="153" customWidth="1"/>
    <col min="14344" max="14592" width="8.90625" style="153"/>
    <col min="14593" max="14593" width="5.1796875" style="153" customWidth="1"/>
    <col min="14594" max="14594" width="22.81640625" style="153" customWidth="1"/>
    <col min="14595" max="14599" width="12.1796875" style="153" customWidth="1"/>
    <col min="14600" max="14848" width="8.90625" style="153"/>
    <col min="14849" max="14849" width="5.1796875" style="153" customWidth="1"/>
    <col min="14850" max="14850" width="22.81640625" style="153" customWidth="1"/>
    <col min="14851" max="14855" width="12.1796875" style="153" customWidth="1"/>
    <col min="14856" max="15104" width="8.90625" style="153"/>
    <col min="15105" max="15105" width="5.1796875" style="153" customWidth="1"/>
    <col min="15106" max="15106" width="22.81640625" style="153" customWidth="1"/>
    <col min="15107" max="15111" width="12.1796875" style="153" customWidth="1"/>
    <col min="15112" max="15360" width="8.90625" style="153"/>
    <col min="15361" max="15361" width="5.1796875" style="153" customWidth="1"/>
    <col min="15362" max="15362" width="22.81640625" style="153" customWidth="1"/>
    <col min="15363" max="15367" width="12.1796875" style="153" customWidth="1"/>
    <col min="15368" max="15616" width="8.90625" style="153"/>
    <col min="15617" max="15617" width="5.1796875" style="153" customWidth="1"/>
    <col min="15618" max="15618" width="22.81640625" style="153" customWidth="1"/>
    <col min="15619" max="15623" width="12.1796875" style="153" customWidth="1"/>
    <col min="15624" max="15872" width="8.90625" style="153"/>
    <col min="15873" max="15873" width="5.1796875" style="153" customWidth="1"/>
    <col min="15874" max="15874" width="22.81640625" style="153" customWidth="1"/>
    <col min="15875" max="15879" width="12.1796875" style="153" customWidth="1"/>
    <col min="15880" max="16128" width="8.90625" style="153"/>
    <col min="16129" max="16129" width="5.1796875" style="153" customWidth="1"/>
    <col min="16130" max="16130" width="22.81640625" style="153" customWidth="1"/>
    <col min="16131" max="16135" width="12.1796875" style="153" customWidth="1"/>
    <col min="16136" max="16384" width="8.90625" style="153"/>
  </cols>
  <sheetData>
    <row r="1" spans="1:19">
      <c r="A1" s="501" t="str">
        <f>+'Schedule 2'!A1:F1</f>
        <v>Detroit Lakes (Minnesota) Public Utilities</v>
      </c>
      <c r="B1" s="501"/>
      <c r="C1" s="501"/>
      <c r="D1" s="501"/>
      <c r="E1" s="501"/>
      <c r="F1" s="501"/>
      <c r="G1" s="501"/>
    </row>
    <row r="2" spans="1:19">
      <c r="A2" s="501" t="s">
        <v>279</v>
      </c>
      <c r="B2" s="501"/>
      <c r="C2" s="501"/>
      <c r="D2" s="501"/>
      <c r="E2" s="501"/>
      <c r="F2" s="501"/>
      <c r="G2" s="501"/>
    </row>
    <row r="3" spans="1:19">
      <c r="A3" s="501" t="s">
        <v>391</v>
      </c>
      <c r="B3" s="501"/>
      <c r="C3" s="501"/>
      <c r="D3" s="501"/>
      <c r="E3" s="501"/>
      <c r="F3" s="501"/>
      <c r="G3" s="501"/>
    </row>
    <row r="4" spans="1:19">
      <c r="A4" s="502" t="str">
        <f>+'Schedule 2'!A4:F4</f>
        <v>For the Year Ended December 31, 2015</v>
      </c>
      <c r="B4" s="502"/>
      <c r="C4" s="502"/>
      <c r="D4" s="502"/>
      <c r="E4" s="502"/>
      <c r="F4" s="502"/>
      <c r="G4" s="502"/>
    </row>
    <row r="5" spans="1:19">
      <c r="A5" s="150"/>
      <c r="B5" s="150"/>
      <c r="C5" s="150"/>
    </row>
    <row r="6" spans="1:19">
      <c r="A6" s="503" t="s">
        <v>287</v>
      </c>
      <c r="B6" s="503"/>
      <c r="C6" s="503"/>
      <c r="D6" s="503"/>
      <c r="E6" s="503"/>
      <c r="F6" s="503"/>
      <c r="G6" s="503"/>
    </row>
    <row r="7" spans="1:19">
      <c r="A7" s="154" t="s">
        <v>4</v>
      </c>
      <c r="B7" s="199"/>
      <c r="C7" s="199" t="s">
        <v>392</v>
      </c>
      <c r="D7" s="199"/>
      <c r="E7" s="199"/>
      <c r="F7" s="199"/>
      <c r="G7" s="199" t="s">
        <v>393</v>
      </c>
      <c r="I7" s="154" t="s">
        <v>394</v>
      </c>
      <c r="K7" s="154" t="s">
        <v>963</v>
      </c>
    </row>
    <row r="8" spans="1:19">
      <c r="A8" s="156" t="s">
        <v>6</v>
      </c>
      <c r="B8" s="157"/>
      <c r="C8" s="157" t="s">
        <v>395</v>
      </c>
      <c r="D8" s="157" t="s">
        <v>396</v>
      </c>
      <c r="E8" s="157" t="s">
        <v>397</v>
      </c>
      <c r="F8" s="157" t="s">
        <v>398</v>
      </c>
      <c r="G8" s="157" t="s">
        <v>395</v>
      </c>
      <c r="I8" s="200" t="s">
        <v>399</v>
      </c>
      <c r="K8" s="200" t="s">
        <v>400</v>
      </c>
    </row>
    <row r="9" spans="1:19" ht="20.100000000000001" customHeight="1">
      <c r="A9" s="201">
        <v>1</v>
      </c>
      <c r="B9" s="180" t="s">
        <v>401</v>
      </c>
      <c r="C9" s="202">
        <v>0</v>
      </c>
      <c r="D9" s="202">
        <v>0</v>
      </c>
      <c r="E9" s="202">
        <v>0</v>
      </c>
      <c r="F9" s="202">
        <v>0</v>
      </c>
      <c r="G9" s="203">
        <f t="shared" ref="G9:G17" si="0">+C9+D9-E9-F9</f>
        <v>0</v>
      </c>
      <c r="I9" s="202">
        <v>0</v>
      </c>
      <c r="K9" s="202">
        <v>0</v>
      </c>
    </row>
    <row r="10" spans="1:19" ht="12.75" customHeight="1">
      <c r="A10" s="201"/>
      <c r="B10" s="180"/>
      <c r="C10" s="202"/>
      <c r="D10" s="202"/>
      <c r="E10" s="202"/>
      <c r="F10" s="202"/>
      <c r="G10" s="203"/>
      <c r="I10" s="202"/>
      <c r="K10" s="202"/>
    </row>
    <row r="11" spans="1:19" ht="20.100000000000001" customHeight="1">
      <c r="A11" s="201">
        <v>2</v>
      </c>
      <c r="B11" s="180" t="s">
        <v>402</v>
      </c>
      <c r="C11" s="204">
        <v>0</v>
      </c>
      <c r="D11" s="204">
        <v>0</v>
      </c>
      <c r="E11" s="204">
        <v>0</v>
      </c>
      <c r="F11" s="204"/>
      <c r="G11" s="205">
        <f t="shared" si="0"/>
        <v>0</v>
      </c>
      <c r="I11" s="202">
        <v>0</v>
      </c>
      <c r="K11" s="202">
        <v>0</v>
      </c>
    </row>
    <row r="12" spans="1:19" ht="20.100000000000001" customHeight="1">
      <c r="A12" s="201">
        <v>3</v>
      </c>
      <c r="B12" s="180" t="s">
        <v>403</v>
      </c>
      <c r="C12" s="204">
        <v>0</v>
      </c>
      <c r="D12" s="178">
        <v>0</v>
      </c>
      <c r="E12" s="178">
        <v>0</v>
      </c>
      <c r="F12" s="178">
        <v>0</v>
      </c>
      <c r="G12" s="207">
        <f t="shared" si="0"/>
        <v>0</v>
      </c>
      <c r="H12" s="192"/>
      <c r="I12" s="206">
        <v>0</v>
      </c>
      <c r="J12" s="192"/>
      <c r="K12" s="206">
        <v>0</v>
      </c>
      <c r="L12" s="192"/>
      <c r="M12" s="192"/>
      <c r="N12" s="192"/>
      <c r="O12" s="192"/>
      <c r="P12" s="192"/>
      <c r="Q12" s="192"/>
      <c r="R12" s="192"/>
      <c r="S12" s="192"/>
    </row>
    <row r="13" spans="1:19" ht="20.100000000000001" customHeight="1">
      <c r="A13" s="201">
        <v>4</v>
      </c>
      <c r="B13" s="180" t="s">
        <v>404</v>
      </c>
      <c r="C13" s="178">
        <v>0</v>
      </c>
      <c r="D13" s="178">
        <v>0</v>
      </c>
      <c r="E13" s="178">
        <v>0</v>
      </c>
      <c r="F13" s="178">
        <v>0</v>
      </c>
      <c r="G13" s="207">
        <f t="shared" si="0"/>
        <v>0</v>
      </c>
      <c r="H13" s="192"/>
      <c r="I13" s="206">
        <v>0</v>
      </c>
      <c r="J13" s="192"/>
      <c r="K13" s="206">
        <v>0</v>
      </c>
      <c r="L13" s="192"/>
      <c r="M13" s="192"/>
      <c r="N13" s="192"/>
      <c r="O13" s="192"/>
      <c r="P13" s="192"/>
      <c r="Q13" s="192"/>
      <c r="R13" s="192"/>
      <c r="S13" s="192"/>
    </row>
    <row r="14" spans="1:19" ht="20.100000000000001" customHeight="1" thickBot="1">
      <c r="A14" s="201">
        <v>5</v>
      </c>
      <c r="B14" s="180" t="s">
        <v>405</v>
      </c>
      <c r="C14" s="208">
        <v>2005646</v>
      </c>
      <c r="D14" s="208">
        <v>0</v>
      </c>
      <c r="E14" s="208">
        <v>0</v>
      </c>
      <c r="F14" s="208">
        <v>0</v>
      </c>
      <c r="G14" s="209">
        <f t="shared" si="0"/>
        <v>2005646</v>
      </c>
      <c r="H14" s="192"/>
      <c r="I14" s="273">
        <v>1653351</v>
      </c>
      <c r="J14" s="192"/>
      <c r="K14" s="273">
        <v>27852</v>
      </c>
      <c r="L14" s="192"/>
      <c r="M14" s="192"/>
      <c r="N14" s="292"/>
      <c r="O14" s="291"/>
      <c r="P14" s="299"/>
      <c r="Q14" s="192"/>
      <c r="R14" s="292"/>
      <c r="S14" s="192"/>
    </row>
    <row r="15" spans="1:19" ht="20.100000000000001" customHeight="1" thickBot="1">
      <c r="A15" s="201">
        <v>6</v>
      </c>
      <c r="B15" s="211" t="s">
        <v>406</v>
      </c>
      <c r="C15" s="181">
        <f>SUM(C11:C14)</f>
        <v>2005646</v>
      </c>
      <c r="D15" s="213">
        <f>SUM(D11:D14)</f>
        <v>0</v>
      </c>
      <c r="E15" s="213">
        <f>SUM(E11:E14)</f>
        <v>0</v>
      </c>
      <c r="F15" s="213">
        <f>SUM(F11:F14)</f>
        <v>0</v>
      </c>
      <c r="G15" s="214">
        <f t="shared" si="0"/>
        <v>2005646</v>
      </c>
      <c r="H15" s="192"/>
      <c r="I15" s="215">
        <f>SUM(I11:I14)</f>
        <v>1653351</v>
      </c>
      <c r="J15" s="192"/>
      <c r="K15" s="215">
        <f>SUM(K11:K14)</f>
        <v>27852</v>
      </c>
      <c r="L15" s="192"/>
      <c r="M15" s="192"/>
      <c r="N15" s="192"/>
      <c r="O15" s="291"/>
      <c r="P15" s="192"/>
      <c r="Q15" s="192"/>
      <c r="R15" s="192"/>
      <c r="S15" s="192"/>
    </row>
    <row r="16" spans="1:19" ht="12" customHeight="1">
      <c r="A16" s="201"/>
      <c r="B16" s="216"/>
      <c r="C16" s="217"/>
      <c r="D16" s="217"/>
      <c r="E16" s="217"/>
      <c r="F16" s="217"/>
      <c r="G16" s="217"/>
      <c r="H16" s="192"/>
      <c r="I16" s="218"/>
      <c r="J16" s="192"/>
      <c r="K16" s="218"/>
      <c r="L16" s="192"/>
      <c r="M16" s="192"/>
      <c r="N16" s="192"/>
      <c r="O16" s="291"/>
      <c r="P16" s="192"/>
      <c r="Q16" s="192"/>
      <c r="R16" s="192"/>
      <c r="S16" s="192"/>
    </row>
    <row r="17" spans="1:19" ht="20.100000000000001" customHeight="1">
      <c r="A17" s="201">
        <v>7</v>
      </c>
      <c r="B17" s="180" t="s">
        <v>407</v>
      </c>
      <c r="C17" s="178">
        <v>2058528</v>
      </c>
      <c r="D17" s="178">
        <v>0</v>
      </c>
      <c r="E17" s="178">
        <v>0</v>
      </c>
      <c r="F17" s="178">
        <v>0</v>
      </c>
      <c r="G17" s="207">
        <f t="shared" si="0"/>
        <v>2058528</v>
      </c>
      <c r="H17" s="192"/>
      <c r="I17" s="206">
        <v>605521</v>
      </c>
      <c r="J17" s="192"/>
      <c r="K17" s="206">
        <v>67597</v>
      </c>
      <c r="L17" s="192"/>
      <c r="M17" s="192"/>
      <c r="N17" s="292"/>
      <c r="O17" s="291"/>
      <c r="P17" s="299"/>
      <c r="Q17" s="192"/>
      <c r="R17" s="192"/>
      <c r="S17" s="192"/>
    </row>
    <row r="18" spans="1:19" ht="20.100000000000001" customHeight="1">
      <c r="A18" s="201">
        <v>8</v>
      </c>
      <c r="B18" s="180" t="s">
        <v>408</v>
      </c>
      <c r="C18" s="178">
        <v>21571539</v>
      </c>
      <c r="D18" s="178">
        <v>859439</v>
      </c>
      <c r="E18" s="178">
        <v>400000</v>
      </c>
      <c r="F18" s="178">
        <v>0</v>
      </c>
      <c r="G18" s="207">
        <f>+C18+D18-E18-F18</f>
        <v>22030978</v>
      </c>
      <c r="H18" s="192"/>
      <c r="I18" s="206">
        <v>10084429</v>
      </c>
      <c r="J18" s="192"/>
      <c r="K18" s="206">
        <v>546932</v>
      </c>
      <c r="L18" s="192"/>
      <c r="M18" s="192"/>
      <c r="N18" s="292"/>
      <c r="O18" s="291"/>
      <c r="P18" s="299"/>
      <c r="Q18" s="192"/>
      <c r="R18" s="292"/>
      <c r="S18" s="192"/>
    </row>
    <row r="19" spans="1:19" ht="20.100000000000001" customHeight="1" thickBot="1">
      <c r="A19" s="201">
        <v>9</v>
      </c>
      <c r="B19" s="180" t="s">
        <v>409</v>
      </c>
      <c r="C19" s="208">
        <v>3514225</v>
      </c>
      <c r="D19" s="178">
        <v>402672</v>
      </c>
      <c r="E19" s="178">
        <v>101906</v>
      </c>
      <c r="F19" s="208">
        <v>0</v>
      </c>
      <c r="G19" s="209">
        <f>+C19+D19-E19-F19</f>
        <v>3814991</v>
      </c>
      <c r="H19" s="192"/>
      <c r="I19" s="206">
        <v>2281271</v>
      </c>
      <c r="J19" s="192"/>
      <c r="K19" s="206">
        <v>219497</v>
      </c>
      <c r="L19" s="192"/>
      <c r="M19" s="192"/>
      <c r="N19" s="292"/>
      <c r="O19" s="291"/>
      <c r="P19" s="299"/>
      <c r="Q19" s="192"/>
      <c r="R19" s="292"/>
      <c r="S19" s="192"/>
    </row>
    <row r="20" spans="1:19" ht="20.100000000000001" customHeight="1" thickBot="1">
      <c r="A20" s="201">
        <v>10</v>
      </c>
      <c r="B20" s="211" t="s">
        <v>410</v>
      </c>
      <c r="C20" s="181">
        <f>SUM(C15:C19)</f>
        <v>29149938</v>
      </c>
      <c r="D20" s="213">
        <f>SUM(D15:D19)</f>
        <v>1262111</v>
      </c>
      <c r="E20" s="213">
        <f>SUM(E15:E19)</f>
        <v>501906</v>
      </c>
      <c r="F20" s="213">
        <f>SUM(F15:F19)</f>
        <v>0</v>
      </c>
      <c r="G20" s="214">
        <f>+C20+D20-E20-F20</f>
        <v>29910143</v>
      </c>
      <c r="H20" s="192"/>
      <c r="I20" s="215">
        <f>SUM(I15:I19)</f>
        <v>14624572</v>
      </c>
      <c r="J20" s="192"/>
      <c r="K20" s="215">
        <f>SUM(K15:K19)</f>
        <v>861878</v>
      </c>
      <c r="N20" s="192"/>
      <c r="O20" s="291"/>
      <c r="P20" s="192"/>
      <c r="Q20" s="192"/>
      <c r="R20" s="192"/>
      <c r="S20" s="192"/>
    </row>
    <row r="21" spans="1:19" ht="11.25" customHeight="1">
      <c r="A21" s="201"/>
      <c r="B21" s="216"/>
      <c r="C21" s="217"/>
      <c r="D21" s="217"/>
      <c r="E21" s="217"/>
      <c r="F21" s="217"/>
      <c r="G21" s="217"/>
      <c r="H21" s="192"/>
      <c r="I21" s="254"/>
      <c r="J21" s="192"/>
      <c r="K21" s="254"/>
      <c r="N21" s="192"/>
      <c r="O21" s="291"/>
      <c r="P21" s="192"/>
      <c r="Q21" s="192"/>
      <c r="R21" s="192"/>
      <c r="S21" s="192"/>
    </row>
    <row r="22" spans="1:19" ht="20.100000000000001" customHeight="1">
      <c r="A22" s="201">
        <v>11</v>
      </c>
      <c r="B22" s="180" t="s">
        <v>411</v>
      </c>
      <c r="C22" s="204">
        <v>0</v>
      </c>
      <c r="D22" s="204">
        <v>0</v>
      </c>
      <c r="E22" s="204">
        <v>0</v>
      </c>
      <c r="F22" s="204">
        <v>0</v>
      </c>
      <c r="G22" s="204">
        <f>+C22+D22+E22+F22</f>
        <v>0</v>
      </c>
      <c r="I22" s="202">
        <v>0</v>
      </c>
      <c r="K22" s="202">
        <v>0</v>
      </c>
      <c r="N22" s="192"/>
      <c r="O22" s="291"/>
      <c r="P22" s="192"/>
      <c r="Q22" s="192"/>
      <c r="R22" s="192"/>
      <c r="S22" s="192"/>
    </row>
    <row r="23" spans="1:19" ht="20.100000000000001" customHeight="1">
      <c r="A23" s="201">
        <v>12</v>
      </c>
      <c r="B23" s="180" t="s">
        <v>412</v>
      </c>
      <c r="C23" s="204">
        <v>0</v>
      </c>
      <c r="D23" s="204">
        <v>0</v>
      </c>
      <c r="E23" s="204">
        <v>0</v>
      </c>
      <c r="F23" s="204">
        <v>0</v>
      </c>
      <c r="G23" s="204">
        <f>+C23+D23+E23+F23</f>
        <v>0</v>
      </c>
      <c r="I23" s="202">
        <v>0</v>
      </c>
      <c r="K23" s="202">
        <v>0</v>
      </c>
      <c r="N23" s="192"/>
      <c r="O23" s="291"/>
      <c r="P23" s="192"/>
      <c r="Q23" s="192"/>
      <c r="R23" s="192"/>
      <c r="S23" s="192"/>
    </row>
    <row r="24" spans="1:19" ht="20.100000000000001" customHeight="1" thickBot="1">
      <c r="A24" s="201">
        <v>13</v>
      </c>
      <c r="B24" s="180" t="s">
        <v>413</v>
      </c>
      <c r="C24" s="222">
        <v>0</v>
      </c>
      <c r="D24" s="222">
        <v>0</v>
      </c>
      <c r="E24" s="222">
        <v>0</v>
      </c>
      <c r="F24" s="222">
        <v>0</v>
      </c>
      <c r="G24" s="222">
        <f>+C24+D24+E24+F24</f>
        <v>0</v>
      </c>
      <c r="I24" s="223">
        <v>0</v>
      </c>
      <c r="K24" s="223">
        <v>0</v>
      </c>
      <c r="N24" s="192"/>
      <c r="O24" s="291"/>
      <c r="P24" s="192"/>
      <c r="Q24" s="192"/>
      <c r="R24" s="192"/>
      <c r="S24" s="192"/>
    </row>
    <row r="25" spans="1:19" ht="20.100000000000001" customHeight="1" thickBot="1">
      <c r="A25" s="201">
        <v>14</v>
      </c>
      <c r="B25" s="211" t="s">
        <v>289</v>
      </c>
      <c r="C25" s="212">
        <f>SUM(C20:C24)</f>
        <v>29149938</v>
      </c>
      <c r="D25" s="219">
        <f>SUM(D20:D24)</f>
        <v>1262111</v>
      </c>
      <c r="E25" s="219">
        <f>SUM(E20:E24)</f>
        <v>501906</v>
      </c>
      <c r="F25" s="219">
        <f>SUM(F20:F24)</f>
        <v>0</v>
      </c>
      <c r="G25" s="220">
        <f>+C25+D25-E25+F25</f>
        <v>29910143</v>
      </c>
      <c r="I25" s="221">
        <f>SUM(I20:I24)</f>
        <v>14624572</v>
      </c>
      <c r="K25" s="221">
        <f>SUM(K20:K24)</f>
        <v>861878</v>
      </c>
      <c r="N25" s="192"/>
      <c r="O25" s="192"/>
      <c r="P25" s="192"/>
      <c r="Q25" s="192"/>
      <c r="R25" s="192"/>
      <c r="S25" s="192"/>
    </row>
    <row r="26" spans="1:19" ht="11.25" customHeight="1">
      <c r="A26" s="201"/>
      <c r="B26" s="216"/>
      <c r="C26" s="224"/>
      <c r="D26" s="224"/>
      <c r="E26" s="224"/>
      <c r="F26" s="224"/>
      <c r="G26" s="224"/>
      <c r="I26" s="164"/>
      <c r="K26" s="164"/>
    </row>
    <row r="27" spans="1:19" ht="20.100000000000001" customHeight="1" thickBot="1">
      <c r="A27" s="201">
        <v>15</v>
      </c>
      <c r="B27" s="180" t="s">
        <v>414</v>
      </c>
      <c r="C27" s="222">
        <v>0</v>
      </c>
      <c r="D27" s="222">
        <v>0</v>
      </c>
      <c r="E27" s="222">
        <v>0</v>
      </c>
      <c r="F27" s="222">
        <v>0</v>
      </c>
      <c r="G27" s="225">
        <f>+C27+D27-E27-F27</f>
        <v>0</v>
      </c>
      <c r="I27" s="223"/>
      <c r="K27" s="223"/>
    </row>
    <row r="28" spans="1:19" ht="20.100000000000001" customHeight="1" thickBot="1">
      <c r="A28" s="201">
        <v>16</v>
      </c>
      <c r="B28" s="211" t="s">
        <v>415</v>
      </c>
      <c r="C28" s="212">
        <f>SUM(C25:C27)</f>
        <v>29149938</v>
      </c>
      <c r="D28" s="219">
        <f>SUM(D25:D27)</f>
        <v>1262111</v>
      </c>
      <c r="E28" s="219">
        <f>SUM(E25:E27)</f>
        <v>501906</v>
      </c>
      <c r="F28" s="219">
        <f>SUM(F25:F27)</f>
        <v>0</v>
      </c>
      <c r="G28" s="220">
        <f>+C28+D28-E28-F28</f>
        <v>29910143</v>
      </c>
      <c r="I28" s="221">
        <f>SUM(I25:I27)</f>
        <v>14624572</v>
      </c>
      <c r="K28" s="221">
        <f>SUM(K25:K27)</f>
        <v>861878</v>
      </c>
    </row>
    <row r="29" spans="1:19" ht="20.100000000000001" customHeight="1">
      <c r="B29" s="153" t="s">
        <v>416</v>
      </c>
      <c r="G29" s="198" t="s">
        <v>2</v>
      </c>
    </row>
    <row r="30" spans="1:19">
      <c r="G30" s="228"/>
      <c r="I30" s="226"/>
      <c r="J30" s="159"/>
      <c r="K30" s="227"/>
    </row>
    <row r="31" spans="1:19">
      <c r="G31" s="198"/>
    </row>
    <row r="32" spans="1:19">
      <c r="G32" s="198" t="s">
        <v>2</v>
      </c>
      <c r="I32" s="228"/>
    </row>
    <row r="33" spans="9:9">
      <c r="I33" s="228"/>
    </row>
  </sheetData>
  <mergeCells count="5">
    <mergeCell ref="A1:G1"/>
    <mergeCell ref="A2:G2"/>
    <mergeCell ref="A3:G3"/>
    <mergeCell ref="A4:G4"/>
    <mergeCell ref="A6:G6"/>
  </mergeCells>
  <pageMargins left="0.5" right="0.5" top="0.75" bottom="0.5" header="0.5" footer="0.5"/>
  <pageSetup scale="57"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pageSetUpPr fitToPage="1"/>
  </sheetPr>
  <dimension ref="A2:AE348"/>
  <sheetViews>
    <sheetView defaultGridColor="0" colorId="22" zoomScale="87" zoomScaleNormal="87" zoomScaleSheetLayoutView="86" workbookViewId="0">
      <pane ySplit="12" topLeftCell="A13" activePane="bottomLeft" state="frozen"/>
      <selection activeCell="F32" sqref="F32"/>
      <selection pane="bottomLeft" activeCell="Z322" sqref="Z322"/>
    </sheetView>
  </sheetViews>
  <sheetFormatPr defaultColWidth="6.6328125" defaultRowHeight="13.8"/>
  <cols>
    <col min="1" max="1" width="2.1796875" style="23" customWidth="1"/>
    <col min="2" max="2" width="34.7265625" style="23" customWidth="1"/>
    <col min="3" max="3" width="1.1796875" style="23" customWidth="1"/>
    <col min="4" max="4" width="5.6328125" style="23" customWidth="1"/>
    <col min="5" max="5" width="1.08984375" style="23" customWidth="1"/>
    <col min="6" max="6" width="12.54296875" style="23" customWidth="1"/>
    <col min="7" max="7" width="1.54296875" style="23" customWidth="1"/>
    <col min="8" max="8" width="11.54296875" style="23" customWidth="1"/>
    <col min="9" max="9" width="1.54296875" style="23" customWidth="1"/>
    <col min="10" max="10" width="10.1796875" style="23" customWidth="1"/>
    <col min="11" max="11" width="1.54296875" style="23" customWidth="1"/>
    <col min="12" max="12" width="12.54296875" style="23" customWidth="1"/>
    <col min="13" max="13" width="1.36328125" style="23" customWidth="1"/>
    <col min="14" max="14" width="6.81640625" style="23" customWidth="1"/>
    <col min="15" max="15" width="1.54296875" style="23" customWidth="1"/>
    <col min="16" max="16" width="12.26953125" style="23" customWidth="1"/>
    <col min="17" max="17" width="1.54296875" style="23" customWidth="1"/>
    <col min="18" max="18" width="10.1796875" style="23" customWidth="1"/>
    <col min="19" max="19" width="1.54296875" style="23" customWidth="1"/>
    <col min="20" max="20" width="9.90625" style="23" customWidth="1"/>
    <col min="21" max="21" width="1.54296875" style="23" customWidth="1"/>
    <col min="22" max="22" width="12.54296875" style="23" customWidth="1"/>
    <col min="23" max="23" width="1.54296875" style="23" customWidth="1"/>
    <col min="24" max="24" width="12.7265625" style="23" customWidth="1"/>
    <col min="25" max="25" width="7.453125" style="23" bestFit="1" customWidth="1"/>
    <col min="26" max="26" width="10.08984375" style="23" bestFit="1" customWidth="1"/>
    <col min="27" max="27" width="8.54296875" style="23" bestFit="1" customWidth="1"/>
    <col min="28" max="28" width="7.90625" style="23" bestFit="1" customWidth="1"/>
    <col min="29" max="29" width="13.08984375" style="23" customWidth="1"/>
    <col min="30" max="30" width="6.6328125" style="23"/>
    <col min="31" max="31" width="11.7265625" style="23" bestFit="1" customWidth="1"/>
    <col min="32" max="256" width="6.6328125" style="23"/>
    <col min="257" max="257" width="2.1796875" style="23" customWidth="1"/>
    <col min="258" max="258" width="34.7265625" style="23" customWidth="1"/>
    <col min="259" max="259" width="1.1796875" style="23" customWidth="1"/>
    <col min="260" max="260" width="5.6328125" style="23" customWidth="1"/>
    <col min="261" max="261" width="1.08984375" style="23" customWidth="1"/>
    <col min="262" max="262" width="12.54296875" style="23" customWidth="1"/>
    <col min="263" max="263" width="1.54296875" style="23" customWidth="1"/>
    <col min="264" max="264" width="11.54296875" style="23" customWidth="1"/>
    <col min="265" max="265" width="1.54296875" style="23" customWidth="1"/>
    <col min="266" max="266" width="10.1796875" style="23" customWidth="1"/>
    <col min="267" max="267" width="1.54296875" style="23" customWidth="1"/>
    <col min="268" max="268" width="12.54296875" style="23" customWidth="1"/>
    <col min="269" max="269" width="1.36328125" style="23" customWidth="1"/>
    <col min="270" max="270" width="6.81640625" style="23" customWidth="1"/>
    <col min="271" max="271" width="1.54296875" style="23" customWidth="1"/>
    <col min="272" max="272" width="12.26953125" style="23" customWidth="1"/>
    <col min="273" max="273" width="1.54296875" style="23" customWidth="1"/>
    <col min="274" max="274" width="10.1796875" style="23" customWidth="1"/>
    <col min="275" max="275" width="1.54296875" style="23" customWidth="1"/>
    <col min="276" max="276" width="9.90625" style="23" customWidth="1"/>
    <col min="277" max="277" width="1.54296875" style="23" customWidth="1"/>
    <col min="278" max="278" width="12.54296875" style="23" customWidth="1"/>
    <col min="279" max="279" width="1.54296875" style="23" customWidth="1"/>
    <col min="280" max="280" width="12.7265625" style="23" customWidth="1"/>
    <col min="281" max="281" width="6.6328125" style="23"/>
    <col min="282" max="282" width="10.08984375" style="23" bestFit="1" customWidth="1"/>
    <col min="283" max="283" width="8.54296875" style="23" bestFit="1" customWidth="1"/>
    <col min="284" max="284" width="7.90625" style="23" bestFit="1" customWidth="1"/>
    <col min="285" max="285" width="13.08984375" style="23" customWidth="1"/>
    <col min="286" max="286" width="6.6328125" style="23"/>
    <col min="287" max="287" width="11.7265625" style="23" bestFit="1" customWidth="1"/>
    <col min="288" max="512" width="6.6328125" style="23"/>
    <col min="513" max="513" width="2.1796875" style="23" customWidth="1"/>
    <col min="514" max="514" width="34.7265625" style="23" customWidth="1"/>
    <col min="515" max="515" width="1.1796875" style="23" customWidth="1"/>
    <col min="516" max="516" width="5.6328125" style="23" customWidth="1"/>
    <col min="517" max="517" width="1.08984375" style="23" customWidth="1"/>
    <col min="518" max="518" width="12.54296875" style="23" customWidth="1"/>
    <col min="519" max="519" width="1.54296875" style="23" customWidth="1"/>
    <col min="520" max="520" width="11.54296875" style="23" customWidth="1"/>
    <col min="521" max="521" width="1.54296875" style="23" customWidth="1"/>
    <col min="522" max="522" width="10.1796875" style="23" customWidth="1"/>
    <col min="523" max="523" width="1.54296875" style="23" customWidth="1"/>
    <col min="524" max="524" width="12.54296875" style="23" customWidth="1"/>
    <col min="525" max="525" width="1.36328125" style="23" customWidth="1"/>
    <col min="526" max="526" width="6.81640625" style="23" customWidth="1"/>
    <col min="527" max="527" width="1.54296875" style="23" customWidth="1"/>
    <col min="528" max="528" width="12.26953125" style="23" customWidth="1"/>
    <col min="529" max="529" width="1.54296875" style="23" customWidth="1"/>
    <col min="530" max="530" width="10.1796875" style="23" customWidth="1"/>
    <col min="531" max="531" width="1.54296875" style="23" customWidth="1"/>
    <col min="532" max="532" width="9.90625" style="23" customWidth="1"/>
    <col min="533" max="533" width="1.54296875" style="23" customWidth="1"/>
    <col min="534" max="534" width="12.54296875" style="23" customWidth="1"/>
    <col min="535" max="535" width="1.54296875" style="23" customWidth="1"/>
    <col min="536" max="536" width="12.7265625" style="23" customWidth="1"/>
    <col min="537" max="537" width="6.6328125" style="23"/>
    <col min="538" max="538" width="10.08984375" style="23" bestFit="1" customWidth="1"/>
    <col min="539" max="539" width="8.54296875" style="23" bestFit="1" customWidth="1"/>
    <col min="540" max="540" width="7.90625" style="23" bestFit="1" customWidth="1"/>
    <col min="541" max="541" width="13.08984375" style="23" customWidth="1"/>
    <col min="542" max="542" width="6.6328125" style="23"/>
    <col min="543" max="543" width="11.7265625" style="23" bestFit="1" customWidth="1"/>
    <col min="544" max="768" width="6.6328125" style="23"/>
    <col min="769" max="769" width="2.1796875" style="23" customWidth="1"/>
    <col min="770" max="770" width="34.7265625" style="23" customWidth="1"/>
    <col min="771" max="771" width="1.1796875" style="23" customWidth="1"/>
    <col min="772" max="772" width="5.6328125" style="23" customWidth="1"/>
    <col min="773" max="773" width="1.08984375" style="23" customWidth="1"/>
    <col min="774" max="774" width="12.54296875" style="23" customWidth="1"/>
    <col min="775" max="775" width="1.54296875" style="23" customWidth="1"/>
    <col min="776" max="776" width="11.54296875" style="23" customWidth="1"/>
    <col min="777" max="777" width="1.54296875" style="23" customWidth="1"/>
    <col min="778" max="778" width="10.1796875" style="23" customWidth="1"/>
    <col min="779" max="779" width="1.54296875" style="23" customWidth="1"/>
    <col min="780" max="780" width="12.54296875" style="23" customWidth="1"/>
    <col min="781" max="781" width="1.36328125" style="23" customWidth="1"/>
    <col min="782" max="782" width="6.81640625" style="23" customWidth="1"/>
    <col min="783" max="783" width="1.54296875" style="23" customWidth="1"/>
    <col min="784" max="784" width="12.26953125" style="23" customWidth="1"/>
    <col min="785" max="785" width="1.54296875" style="23" customWidth="1"/>
    <col min="786" max="786" width="10.1796875" style="23" customWidth="1"/>
    <col min="787" max="787" width="1.54296875" style="23" customWidth="1"/>
    <col min="788" max="788" width="9.90625" style="23" customWidth="1"/>
    <col min="789" max="789" width="1.54296875" style="23" customWidth="1"/>
    <col min="790" max="790" width="12.54296875" style="23" customWidth="1"/>
    <col min="791" max="791" width="1.54296875" style="23" customWidth="1"/>
    <col min="792" max="792" width="12.7265625" style="23" customWidth="1"/>
    <col min="793" max="793" width="6.6328125" style="23"/>
    <col min="794" max="794" width="10.08984375" style="23" bestFit="1" customWidth="1"/>
    <col min="795" max="795" width="8.54296875" style="23" bestFit="1" customWidth="1"/>
    <col min="796" max="796" width="7.90625" style="23" bestFit="1" customWidth="1"/>
    <col min="797" max="797" width="13.08984375" style="23" customWidth="1"/>
    <col min="798" max="798" width="6.6328125" style="23"/>
    <col min="799" max="799" width="11.7265625" style="23" bestFit="1" customWidth="1"/>
    <col min="800" max="1024" width="6.6328125" style="23"/>
    <col min="1025" max="1025" width="2.1796875" style="23" customWidth="1"/>
    <col min="1026" max="1026" width="34.7265625" style="23" customWidth="1"/>
    <col min="1027" max="1027" width="1.1796875" style="23" customWidth="1"/>
    <col min="1028" max="1028" width="5.6328125" style="23" customWidth="1"/>
    <col min="1029" max="1029" width="1.08984375" style="23" customWidth="1"/>
    <col min="1030" max="1030" width="12.54296875" style="23" customWidth="1"/>
    <col min="1031" max="1031" width="1.54296875" style="23" customWidth="1"/>
    <col min="1032" max="1032" width="11.54296875" style="23" customWidth="1"/>
    <col min="1033" max="1033" width="1.54296875" style="23" customWidth="1"/>
    <col min="1034" max="1034" width="10.1796875" style="23" customWidth="1"/>
    <col min="1035" max="1035" width="1.54296875" style="23" customWidth="1"/>
    <col min="1036" max="1036" width="12.54296875" style="23" customWidth="1"/>
    <col min="1037" max="1037" width="1.36328125" style="23" customWidth="1"/>
    <col min="1038" max="1038" width="6.81640625" style="23" customWidth="1"/>
    <col min="1039" max="1039" width="1.54296875" style="23" customWidth="1"/>
    <col min="1040" max="1040" width="12.26953125" style="23" customWidth="1"/>
    <col min="1041" max="1041" width="1.54296875" style="23" customWidth="1"/>
    <col min="1042" max="1042" width="10.1796875" style="23" customWidth="1"/>
    <col min="1043" max="1043" width="1.54296875" style="23" customWidth="1"/>
    <col min="1044" max="1044" width="9.90625" style="23" customWidth="1"/>
    <col min="1045" max="1045" width="1.54296875" style="23" customWidth="1"/>
    <col min="1046" max="1046" width="12.54296875" style="23" customWidth="1"/>
    <col min="1047" max="1047" width="1.54296875" style="23" customWidth="1"/>
    <col min="1048" max="1048" width="12.7265625" style="23" customWidth="1"/>
    <col min="1049" max="1049" width="6.6328125" style="23"/>
    <col min="1050" max="1050" width="10.08984375" style="23" bestFit="1" customWidth="1"/>
    <col min="1051" max="1051" width="8.54296875" style="23" bestFit="1" customWidth="1"/>
    <col min="1052" max="1052" width="7.90625" style="23" bestFit="1" customWidth="1"/>
    <col min="1053" max="1053" width="13.08984375" style="23" customWidth="1"/>
    <col min="1054" max="1054" width="6.6328125" style="23"/>
    <col min="1055" max="1055" width="11.7265625" style="23" bestFit="1" customWidth="1"/>
    <col min="1056" max="1280" width="6.6328125" style="23"/>
    <col min="1281" max="1281" width="2.1796875" style="23" customWidth="1"/>
    <col min="1282" max="1282" width="34.7265625" style="23" customWidth="1"/>
    <col min="1283" max="1283" width="1.1796875" style="23" customWidth="1"/>
    <col min="1284" max="1284" width="5.6328125" style="23" customWidth="1"/>
    <col min="1285" max="1285" width="1.08984375" style="23" customWidth="1"/>
    <col min="1286" max="1286" width="12.54296875" style="23" customWidth="1"/>
    <col min="1287" max="1287" width="1.54296875" style="23" customWidth="1"/>
    <col min="1288" max="1288" width="11.54296875" style="23" customWidth="1"/>
    <col min="1289" max="1289" width="1.54296875" style="23" customWidth="1"/>
    <col min="1290" max="1290" width="10.1796875" style="23" customWidth="1"/>
    <col min="1291" max="1291" width="1.54296875" style="23" customWidth="1"/>
    <col min="1292" max="1292" width="12.54296875" style="23" customWidth="1"/>
    <col min="1293" max="1293" width="1.36328125" style="23" customWidth="1"/>
    <col min="1294" max="1294" width="6.81640625" style="23" customWidth="1"/>
    <col min="1295" max="1295" width="1.54296875" style="23" customWidth="1"/>
    <col min="1296" max="1296" width="12.26953125" style="23" customWidth="1"/>
    <col min="1297" max="1297" width="1.54296875" style="23" customWidth="1"/>
    <col min="1298" max="1298" width="10.1796875" style="23" customWidth="1"/>
    <col min="1299" max="1299" width="1.54296875" style="23" customWidth="1"/>
    <col min="1300" max="1300" width="9.90625" style="23" customWidth="1"/>
    <col min="1301" max="1301" width="1.54296875" style="23" customWidth="1"/>
    <col min="1302" max="1302" width="12.54296875" style="23" customWidth="1"/>
    <col min="1303" max="1303" width="1.54296875" style="23" customWidth="1"/>
    <col min="1304" max="1304" width="12.7265625" style="23" customWidth="1"/>
    <col min="1305" max="1305" width="6.6328125" style="23"/>
    <col min="1306" max="1306" width="10.08984375" style="23" bestFit="1" customWidth="1"/>
    <col min="1307" max="1307" width="8.54296875" style="23" bestFit="1" customWidth="1"/>
    <col min="1308" max="1308" width="7.90625" style="23" bestFit="1" customWidth="1"/>
    <col min="1309" max="1309" width="13.08984375" style="23" customWidth="1"/>
    <col min="1310" max="1310" width="6.6328125" style="23"/>
    <col min="1311" max="1311" width="11.7265625" style="23" bestFit="1" customWidth="1"/>
    <col min="1312" max="1536" width="6.6328125" style="23"/>
    <col min="1537" max="1537" width="2.1796875" style="23" customWidth="1"/>
    <col min="1538" max="1538" width="34.7265625" style="23" customWidth="1"/>
    <col min="1539" max="1539" width="1.1796875" style="23" customWidth="1"/>
    <col min="1540" max="1540" width="5.6328125" style="23" customWidth="1"/>
    <col min="1541" max="1541" width="1.08984375" style="23" customWidth="1"/>
    <col min="1542" max="1542" width="12.54296875" style="23" customWidth="1"/>
    <col min="1543" max="1543" width="1.54296875" style="23" customWidth="1"/>
    <col min="1544" max="1544" width="11.54296875" style="23" customWidth="1"/>
    <col min="1545" max="1545" width="1.54296875" style="23" customWidth="1"/>
    <col min="1546" max="1546" width="10.1796875" style="23" customWidth="1"/>
    <col min="1547" max="1547" width="1.54296875" style="23" customWidth="1"/>
    <col min="1548" max="1548" width="12.54296875" style="23" customWidth="1"/>
    <col min="1549" max="1549" width="1.36328125" style="23" customWidth="1"/>
    <col min="1550" max="1550" width="6.81640625" style="23" customWidth="1"/>
    <col min="1551" max="1551" width="1.54296875" style="23" customWidth="1"/>
    <col min="1552" max="1552" width="12.26953125" style="23" customWidth="1"/>
    <col min="1553" max="1553" width="1.54296875" style="23" customWidth="1"/>
    <col min="1554" max="1554" width="10.1796875" style="23" customWidth="1"/>
    <col min="1555" max="1555" width="1.54296875" style="23" customWidth="1"/>
    <col min="1556" max="1556" width="9.90625" style="23" customWidth="1"/>
    <col min="1557" max="1557" width="1.54296875" style="23" customWidth="1"/>
    <col min="1558" max="1558" width="12.54296875" style="23" customWidth="1"/>
    <col min="1559" max="1559" width="1.54296875" style="23" customWidth="1"/>
    <col min="1560" max="1560" width="12.7265625" style="23" customWidth="1"/>
    <col min="1561" max="1561" width="6.6328125" style="23"/>
    <col min="1562" max="1562" width="10.08984375" style="23" bestFit="1" customWidth="1"/>
    <col min="1563" max="1563" width="8.54296875" style="23" bestFit="1" customWidth="1"/>
    <col min="1564" max="1564" width="7.90625" style="23" bestFit="1" customWidth="1"/>
    <col min="1565" max="1565" width="13.08984375" style="23" customWidth="1"/>
    <col min="1566" max="1566" width="6.6328125" style="23"/>
    <col min="1567" max="1567" width="11.7265625" style="23" bestFit="1" customWidth="1"/>
    <col min="1568" max="1792" width="6.6328125" style="23"/>
    <col min="1793" max="1793" width="2.1796875" style="23" customWidth="1"/>
    <col min="1794" max="1794" width="34.7265625" style="23" customWidth="1"/>
    <col min="1795" max="1795" width="1.1796875" style="23" customWidth="1"/>
    <col min="1796" max="1796" width="5.6328125" style="23" customWidth="1"/>
    <col min="1797" max="1797" width="1.08984375" style="23" customWidth="1"/>
    <col min="1798" max="1798" width="12.54296875" style="23" customWidth="1"/>
    <col min="1799" max="1799" width="1.54296875" style="23" customWidth="1"/>
    <col min="1800" max="1800" width="11.54296875" style="23" customWidth="1"/>
    <col min="1801" max="1801" width="1.54296875" style="23" customWidth="1"/>
    <col min="1802" max="1802" width="10.1796875" style="23" customWidth="1"/>
    <col min="1803" max="1803" width="1.54296875" style="23" customWidth="1"/>
    <col min="1804" max="1804" width="12.54296875" style="23" customWidth="1"/>
    <col min="1805" max="1805" width="1.36328125" style="23" customWidth="1"/>
    <col min="1806" max="1806" width="6.81640625" style="23" customWidth="1"/>
    <col min="1807" max="1807" width="1.54296875" style="23" customWidth="1"/>
    <col min="1808" max="1808" width="12.26953125" style="23" customWidth="1"/>
    <col min="1809" max="1809" width="1.54296875" style="23" customWidth="1"/>
    <col min="1810" max="1810" width="10.1796875" style="23" customWidth="1"/>
    <col min="1811" max="1811" width="1.54296875" style="23" customWidth="1"/>
    <col min="1812" max="1812" width="9.90625" style="23" customWidth="1"/>
    <col min="1813" max="1813" width="1.54296875" style="23" customWidth="1"/>
    <col min="1814" max="1814" width="12.54296875" style="23" customWidth="1"/>
    <col min="1815" max="1815" width="1.54296875" style="23" customWidth="1"/>
    <col min="1816" max="1816" width="12.7265625" style="23" customWidth="1"/>
    <col min="1817" max="1817" width="6.6328125" style="23"/>
    <col min="1818" max="1818" width="10.08984375" style="23" bestFit="1" customWidth="1"/>
    <col min="1819" max="1819" width="8.54296875" style="23" bestFit="1" customWidth="1"/>
    <col min="1820" max="1820" width="7.90625" style="23" bestFit="1" customWidth="1"/>
    <col min="1821" max="1821" width="13.08984375" style="23" customWidth="1"/>
    <col min="1822" max="1822" width="6.6328125" style="23"/>
    <col min="1823" max="1823" width="11.7265625" style="23" bestFit="1" customWidth="1"/>
    <col min="1824" max="2048" width="6.6328125" style="23"/>
    <col min="2049" max="2049" width="2.1796875" style="23" customWidth="1"/>
    <col min="2050" max="2050" width="34.7265625" style="23" customWidth="1"/>
    <col min="2051" max="2051" width="1.1796875" style="23" customWidth="1"/>
    <col min="2052" max="2052" width="5.6328125" style="23" customWidth="1"/>
    <col min="2053" max="2053" width="1.08984375" style="23" customWidth="1"/>
    <col min="2054" max="2054" width="12.54296875" style="23" customWidth="1"/>
    <col min="2055" max="2055" width="1.54296875" style="23" customWidth="1"/>
    <col min="2056" max="2056" width="11.54296875" style="23" customWidth="1"/>
    <col min="2057" max="2057" width="1.54296875" style="23" customWidth="1"/>
    <col min="2058" max="2058" width="10.1796875" style="23" customWidth="1"/>
    <col min="2059" max="2059" width="1.54296875" style="23" customWidth="1"/>
    <col min="2060" max="2060" width="12.54296875" style="23" customWidth="1"/>
    <col min="2061" max="2061" width="1.36328125" style="23" customWidth="1"/>
    <col min="2062" max="2062" width="6.81640625" style="23" customWidth="1"/>
    <col min="2063" max="2063" width="1.54296875" style="23" customWidth="1"/>
    <col min="2064" max="2064" width="12.26953125" style="23" customWidth="1"/>
    <col min="2065" max="2065" width="1.54296875" style="23" customWidth="1"/>
    <col min="2066" max="2066" width="10.1796875" style="23" customWidth="1"/>
    <col min="2067" max="2067" width="1.54296875" style="23" customWidth="1"/>
    <col min="2068" max="2068" width="9.90625" style="23" customWidth="1"/>
    <col min="2069" max="2069" width="1.54296875" style="23" customWidth="1"/>
    <col min="2070" max="2070" width="12.54296875" style="23" customWidth="1"/>
    <col min="2071" max="2071" width="1.54296875" style="23" customWidth="1"/>
    <col min="2072" max="2072" width="12.7265625" style="23" customWidth="1"/>
    <col min="2073" max="2073" width="6.6328125" style="23"/>
    <col min="2074" max="2074" width="10.08984375" style="23" bestFit="1" customWidth="1"/>
    <col min="2075" max="2075" width="8.54296875" style="23" bestFit="1" customWidth="1"/>
    <col min="2076" max="2076" width="7.90625" style="23" bestFit="1" customWidth="1"/>
    <col min="2077" max="2077" width="13.08984375" style="23" customWidth="1"/>
    <col min="2078" max="2078" width="6.6328125" style="23"/>
    <col min="2079" max="2079" width="11.7265625" style="23" bestFit="1" customWidth="1"/>
    <col min="2080" max="2304" width="6.6328125" style="23"/>
    <col min="2305" max="2305" width="2.1796875" style="23" customWidth="1"/>
    <col min="2306" max="2306" width="34.7265625" style="23" customWidth="1"/>
    <col min="2307" max="2307" width="1.1796875" style="23" customWidth="1"/>
    <col min="2308" max="2308" width="5.6328125" style="23" customWidth="1"/>
    <col min="2309" max="2309" width="1.08984375" style="23" customWidth="1"/>
    <col min="2310" max="2310" width="12.54296875" style="23" customWidth="1"/>
    <col min="2311" max="2311" width="1.54296875" style="23" customWidth="1"/>
    <col min="2312" max="2312" width="11.54296875" style="23" customWidth="1"/>
    <col min="2313" max="2313" width="1.54296875" style="23" customWidth="1"/>
    <col min="2314" max="2314" width="10.1796875" style="23" customWidth="1"/>
    <col min="2315" max="2315" width="1.54296875" style="23" customWidth="1"/>
    <col min="2316" max="2316" width="12.54296875" style="23" customWidth="1"/>
    <col min="2317" max="2317" width="1.36328125" style="23" customWidth="1"/>
    <col min="2318" max="2318" width="6.81640625" style="23" customWidth="1"/>
    <col min="2319" max="2319" width="1.54296875" style="23" customWidth="1"/>
    <col min="2320" max="2320" width="12.26953125" style="23" customWidth="1"/>
    <col min="2321" max="2321" width="1.54296875" style="23" customWidth="1"/>
    <col min="2322" max="2322" width="10.1796875" style="23" customWidth="1"/>
    <col min="2323" max="2323" width="1.54296875" style="23" customWidth="1"/>
    <col min="2324" max="2324" width="9.90625" style="23" customWidth="1"/>
    <col min="2325" max="2325" width="1.54296875" style="23" customWidth="1"/>
    <col min="2326" max="2326" width="12.54296875" style="23" customWidth="1"/>
    <col min="2327" max="2327" width="1.54296875" style="23" customWidth="1"/>
    <col min="2328" max="2328" width="12.7265625" style="23" customWidth="1"/>
    <col min="2329" max="2329" width="6.6328125" style="23"/>
    <col min="2330" max="2330" width="10.08984375" style="23" bestFit="1" customWidth="1"/>
    <col min="2331" max="2331" width="8.54296875" style="23" bestFit="1" customWidth="1"/>
    <col min="2332" max="2332" width="7.90625" style="23" bestFit="1" customWidth="1"/>
    <col min="2333" max="2333" width="13.08984375" style="23" customWidth="1"/>
    <col min="2334" max="2334" width="6.6328125" style="23"/>
    <col min="2335" max="2335" width="11.7265625" style="23" bestFit="1" customWidth="1"/>
    <col min="2336" max="2560" width="6.6328125" style="23"/>
    <col min="2561" max="2561" width="2.1796875" style="23" customWidth="1"/>
    <col min="2562" max="2562" width="34.7265625" style="23" customWidth="1"/>
    <col min="2563" max="2563" width="1.1796875" style="23" customWidth="1"/>
    <col min="2564" max="2564" width="5.6328125" style="23" customWidth="1"/>
    <col min="2565" max="2565" width="1.08984375" style="23" customWidth="1"/>
    <col min="2566" max="2566" width="12.54296875" style="23" customWidth="1"/>
    <col min="2567" max="2567" width="1.54296875" style="23" customWidth="1"/>
    <col min="2568" max="2568" width="11.54296875" style="23" customWidth="1"/>
    <col min="2569" max="2569" width="1.54296875" style="23" customWidth="1"/>
    <col min="2570" max="2570" width="10.1796875" style="23" customWidth="1"/>
    <col min="2571" max="2571" width="1.54296875" style="23" customWidth="1"/>
    <col min="2572" max="2572" width="12.54296875" style="23" customWidth="1"/>
    <col min="2573" max="2573" width="1.36328125" style="23" customWidth="1"/>
    <col min="2574" max="2574" width="6.81640625" style="23" customWidth="1"/>
    <col min="2575" max="2575" width="1.54296875" style="23" customWidth="1"/>
    <col min="2576" max="2576" width="12.26953125" style="23" customWidth="1"/>
    <col min="2577" max="2577" width="1.54296875" style="23" customWidth="1"/>
    <col min="2578" max="2578" width="10.1796875" style="23" customWidth="1"/>
    <col min="2579" max="2579" width="1.54296875" style="23" customWidth="1"/>
    <col min="2580" max="2580" width="9.90625" style="23" customWidth="1"/>
    <col min="2581" max="2581" width="1.54296875" style="23" customWidth="1"/>
    <col min="2582" max="2582" width="12.54296875" style="23" customWidth="1"/>
    <col min="2583" max="2583" width="1.54296875" style="23" customWidth="1"/>
    <col min="2584" max="2584" width="12.7265625" style="23" customWidth="1"/>
    <col min="2585" max="2585" width="6.6328125" style="23"/>
    <col min="2586" max="2586" width="10.08984375" style="23" bestFit="1" customWidth="1"/>
    <col min="2587" max="2587" width="8.54296875" style="23" bestFit="1" customWidth="1"/>
    <col min="2588" max="2588" width="7.90625" style="23" bestFit="1" customWidth="1"/>
    <col min="2589" max="2589" width="13.08984375" style="23" customWidth="1"/>
    <col min="2590" max="2590" width="6.6328125" style="23"/>
    <col min="2591" max="2591" width="11.7265625" style="23" bestFit="1" customWidth="1"/>
    <col min="2592" max="2816" width="6.6328125" style="23"/>
    <col min="2817" max="2817" width="2.1796875" style="23" customWidth="1"/>
    <col min="2818" max="2818" width="34.7265625" style="23" customWidth="1"/>
    <col min="2819" max="2819" width="1.1796875" style="23" customWidth="1"/>
    <col min="2820" max="2820" width="5.6328125" style="23" customWidth="1"/>
    <col min="2821" max="2821" width="1.08984375" style="23" customWidth="1"/>
    <col min="2822" max="2822" width="12.54296875" style="23" customWidth="1"/>
    <col min="2823" max="2823" width="1.54296875" style="23" customWidth="1"/>
    <col min="2824" max="2824" width="11.54296875" style="23" customWidth="1"/>
    <col min="2825" max="2825" width="1.54296875" style="23" customWidth="1"/>
    <col min="2826" max="2826" width="10.1796875" style="23" customWidth="1"/>
    <col min="2827" max="2827" width="1.54296875" style="23" customWidth="1"/>
    <col min="2828" max="2828" width="12.54296875" style="23" customWidth="1"/>
    <col min="2829" max="2829" width="1.36328125" style="23" customWidth="1"/>
    <col min="2830" max="2830" width="6.81640625" style="23" customWidth="1"/>
    <col min="2831" max="2831" width="1.54296875" style="23" customWidth="1"/>
    <col min="2832" max="2832" width="12.26953125" style="23" customWidth="1"/>
    <col min="2833" max="2833" width="1.54296875" style="23" customWidth="1"/>
    <col min="2834" max="2834" width="10.1796875" style="23" customWidth="1"/>
    <col min="2835" max="2835" width="1.54296875" style="23" customWidth="1"/>
    <col min="2836" max="2836" width="9.90625" style="23" customWidth="1"/>
    <col min="2837" max="2837" width="1.54296875" style="23" customWidth="1"/>
    <col min="2838" max="2838" width="12.54296875" style="23" customWidth="1"/>
    <col min="2839" max="2839" width="1.54296875" style="23" customWidth="1"/>
    <col min="2840" max="2840" width="12.7265625" style="23" customWidth="1"/>
    <col min="2841" max="2841" width="6.6328125" style="23"/>
    <col min="2842" max="2842" width="10.08984375" style="23" bestFit="1" customWidth="1"/>
    <col min="2843" max="2843" width="8.54296875" style="23" bestFit="1" customWidth="1"/>
    <col min="2844" max="2844" width="7.90625" style="23" bestFit="1" customWidth="1"/>
    <col min="2845" max="2845" width="13.08984375" style="23" customWidth="1"/>
    <col min="2846" max="2846" width="6.6328125" style="23"/>
    <col min="2847" max="2847" width="11.7265625" style="23" bestFit="1" customWidth="1"/>
    <col min="2848" max="3072" width="6.6328125" style="23"/>
    <col min="3073" max="3073" width="2.1796875" style="23" customWidth="1"/>
    <col min="3074" max="3074" width="34.7265625" style="23" customWidth="1"/>
    <col min="3075" max="3075" width="1.1796875" style="23" customWidth="1"/>
    <col min="3076" max="3076" width="5.6328125" style="23" customWidth="1"/>
    <col min="3077" max="3077" width="1.08984375" style="23" customWidth="1"/>
    <col min="3078" max="3078" width="12.54296875" style="23" customWidth="1"/>
    <col min="3079" max="3079" width="1.54296875" style="23" customWidth="1"/>
    <col min="3080" max="3080" width="11.54296875" style="23" customWidth="1"/>
    <col min="3081" max="3081" width="1.54296875" style="23" customWidth="1"/>
    <col min="3082" max="3082" width="10.1796875" style="23" customWidth="1"/>
    <col min="3083" max="3083" width="1.54296875" style="23" customWidth="1"/>
    <col min="3084" max="3084" width="12.54296875" style="23" customWidth="1"/>
    <col min="3085" max="3085" width="1.36328125" style="23" customWidth="1"/>
    <col min="3086" max="3086" width="6.81640625" style="23" customWidth="1"/>
    <col min="3087" max="3087" width="1.54296875" style="23" customWidth="1"/>
    <col min="3088" max="3088" width="12.26953125" style="23" customWidth="1"/>
    <col min="3089" max="3089" width="1.54296875" style="23" customWidth="1"/>
    <col min="3090" max="3090" width="10.1796875" style="23" customWidth="1"/>
    <col min="3091" max="3091" width="1.54296875" style="23" customWidth="1"/>
    <col min="3092" max="3092" width="9.90625" style="23" customWidth="1"/>
    <col min="3093" max="3093" width="1.54296875" style="23" customWidth="1"/>
    <col min="3094" max="3094" width="12.54296875" style="23" customWidth="1"/>
    <col min="3095" max="3095" width="1.54296875" style="23" customWidth="1"/>
    <col min="3096" max="3096" width="12.7265625" style="23" customWidth="1"/>
    <col min="3097" max="3097" width="6.6328125" style="23"/>
    <col min="3098" max="3098" width="10.08984375" style="23" bestFit="1" customWidth="1"/>
    <col min="3099" max="3099" width="8.54296875" style="23" bestFit="1" customWidth="1"/>
    <col min="3100" max="3100" width="7.90625" style="23" bestFit="1" customWidth="1"/>
    <col min="3101" max="3101" width="13.08984375" style="23" customWidth="1"/>
    <col min="3102" max="3102" width="6.6328125" style="23"/>
    <col min="3103" max="3103" width="11.7265625" style="23" bestFit="1" customWidth="1"/>
    <col min="3104" max="3328" width="6.6328125" style="23"/>
    <col min="3329" max="3329" width="2.1796875" style="23" customWidth="1"/>
    <col min="3330" max="3330" width="34.7265625" style="23" customWidth="1"/>
    <col min="3331" max="3331" width="1.1796875" style="23" customWidth="1"/>
    <col min="3332" max="3332" width="5.6328125" style="23" customWidth="1"/>
    <col min="3333" max="3333" width="1.08984375" style="23" customWidth="1"/>
    <col min="3334" max="3334" width="12.54296875" style="23" customWidth="1"/>
    <col min="3335" max="3335" width="1.54296875" style="23" customWidth="1"/>
    <col min="3336" max="3336" width="11.54296875" style="23" customWidth="1"/>
    <col min="3337" max="3337" width="1.54296875" style="23" customWidth="1"/>
    <col min="3338" max="3338" width="10.1796875" style="23" customWidth="1"/>
    <col min="3339" max="3339" width="1.54296875" style="23" customWidth="1"/>
    <col min="3340" max="3340" width="12.54296875" style="23" customWidth="1"/>
    <col min="3341" max="3341" width="1.36328125" style="23" customWidth="1"/>
    <col min="3342" max="3342" width="6.81640625" style="23" customWidth="1"/>
    <col min="3343" max="3343" width="1.54296875" style="23" customWidth="1"/>
    <col min="3344" max="3344" width="12.26953125" style="23" customWidth="1"/>
    <col min="3345" max="3345" width="1.54296875" style="23" customWidth="1"/>
    <col min="3346" max="3346" width="10.1796875" style="23" customWidth="1"/>
    <col min="3347" max="3347" width="1.54296875" style="23" customWidth="1"/>
    <col min="3348" max="3348" width="9.90625" style="23" customWidth="1"/>
    <col min="3349" max="3349" width="1.54296875" style="23" customWidth="1"/>
    <col min="3350" max="3350" width="12.54296875" style="23" customWidth="1"/>
    <col min="3351" max="3351" width="1.54296875" style="23" customWidth="1"/>
    <col min="3352" max="3352" width="12.7265625" style="23" customWidth="1"/>
    <col min="3353" max="3353" width="6.6328125" style="23"/>
    <col min="3354" max="3354" width="10.08984375" style="23" bestFit="1" customWidth="1"/>
    <col min="3355" max="3355" width="8.54296875" style="23" bestFit="1" customWidth="1"/>
    <col min="3356" max="3356" width="7.90625" style="23" bestFit="1" customWidth="1"/>
    <col min="3357" max="3357" width="13.08984375" style="23" customWidth="1"/>
    <col min="3358" max="3358" width="6.6328125" style="23"/>
    <col min="3359" max="3359" width="11.7265625" style="23" bestFit="1" customWidth="1"/>
    <col min="3360" max="3584" width="6.6328125" style="23"/>
    <col min="3585" max="3585" width="2.1796875" style="23" customWidth="1"/>
    <col min="3586" max="3586" width="34.7265625" style="23" customWidth="1"/>
    <col min="3587" max="3587" width="1.1796875" style="23" customWidth="1"/>
    <col min="3588" max="3588" width="5.6328125" style="23" customWidth="1"/>
    <col min="3589" max="3589" width="1.08984375" style="23" customWidth="1"/>
    <col min="3590" max="3590" width="12.54296875" style="23" customWidth="1"/>
    <col min="3591" max="3591" width="1.54296875" style="23" customWidth="1"/>
    <col min="3592" max="3592" width="11.54296875" style="23" customWidth="1"/>
    <col min="3593" max="3593" width="1.54296875" style="23" customWidth="1"/>
    <col min="3594" max="3594" width="10.1796875" style="23" customWidth="1"/>
    <col min="3595" max="3595" width="1.54296875" style="23" customWidth="1"/>
    <col min="3596" max="3596" width="12.54296875" style="23" customWidth="1"/>
    <col min="3597" max="3597" width="1.36328125" style="23" customWidth="1"/>
    <col min="3598" max="3598" width="6.81640625" style="23" customWidth="1"/>
    <col min="3599" max="3599" width="1.54296875" style="23" customWidth="1"/>
    <col min="3600" max="3600" width="12.26953125" style="23" customWidth="1"/>
    <col min="3601" max="3601" width="1.54296875" style="23" customWidth="1"/>
    <col min="3602" max="3602" width="10.1796875" style="23" customWidth="1"/>
    <col min="3603" max="3603" width="1.54296875" style="23" customWidth="1"/>
    <col min="3604" max="3604" width="9.90625" style="23" customWidth="1"/>
    <col min="3605" max="3605" width="1.54296875" style="23" customWidth="1"/>
    <col min="3606" max="3606" width="12.54296875" style="23" customWidth="1"/>
    <col min="3607" max="3607" width="1.54296875" style="23" customWidth="1"/>
    <col min="3608" max="3608" width="12.7265625" style="23" customWidth="1"/>
    <col min="3609" max="3609" width="6.6328125" style="23"/>
    <col min="3610" max="3610" width="10.08984375" style="23" bestFit="1" customWidth="1"/>
    <col min="3611" max="3611" width="8.54296875" style="23" bestFit="1" customWidth="1"/>
    <col min="3612" max="3612" width="7.90625" style="23" bestFit="1" customWidth="1"/>
    <col min="3613" max="3613" width="13.08984375" style="23" customWidth="1"/>
    <col min="3614" max="3614" width="6.6328125" style="23"/>
    <col min="3615" max="3615" width="11.7265625" style="23" bestFit="1" customWidth="1"/>
    <col min="3616" max="3840" width="6.6328125" style="23"/>
    <col min="3841" max="3841" width="2.1796875" style="23" customWidth="1"/>
    <col min="3842" max="3842" width="34.7265625" style="23" customWidth="1"/>
    <col min="3843" max="3843" width="1.1796875" style="23" customWidth="1"/>
    <col min="3844" max="3844" width="5.6328125" style="23" customWidth="1"/>
    <col min="3845" max="3845" width="1.08984375" style="23" customWidth="1"/>
    <col min="3846" max="3846" width="12.54296875" style="23" customWidth="1"/>
    <col min="3847" max="3847" width="1.54296875" style="23" customWidth="1"/>
    <col min="3848" max="3848" width="11.54296875" style="23" customWidth="1"/>
    <col min="3849" max="3849" width="1.54296875" style="23" customWidth="1"/>
    <col min="3850" max="3850" width="10.1796875" style="23" customWidth="1"/>
    <col min="3851" max="3851" width="1.54296875" style="23" customWidth="1"/>
    <col min="3852" max="3852" width="12.54296875" style="23" customWidth="1"/>
    <col min="3853" max="3853" width="1.36328125" style="23" customWidth="1"/>
    <col min="3854" max="3854" width="6.81640625" style="23" customWidth="1"/>
    <col min="3855" max="3855" width="1.54296875" style="23" customWidth="1"/>
    <col min="3856" max="3856" width="12.26953125" style="23" customWidth="1"/>
    <col min="3857" max="3857" width="1.54296875" style="23" customWidth="1"/>
    <col min="3858" max="3858" width="10.1796875" style="23" customWidth="1"/>
    <col min="3859" max="3859" width="1.54296875" style="23" customWidth="1"/>
    <col min="3860" max="3860" width="9.90625" style="23" customWidth="1"/>
    <col min="3861" max="3861" width="1.54296875" style="23" customWidth="1"/>
    <col min="3862" max="3862" width="12.54296875" style="23" customWidth="1"/>
    <col min="3863" max="3863" width="1.54296875" style="23" customWidth="1"/>
    <col min="3864" max="3864" width="12.7265625" style="23" customWidth="1"/>
    <col min="3865" max="3865" width="6.6328125" style="23"/>
    <col min="3866" max="3866" width="10.08984375" style="23" bestFit="1" customWidth="1"/>
    <col min="3867" max="3867" width="8.54296875" style="23" bestFit="1" customWidth="1"/>
    <col min="3868" max="3868" width="7.90625" style="23" bestFit="1" customWidth="1"/>
    <col min="3869" max="3869" width="13.08984375" style="23" customWidth="1"/>
    <col min="3870" max="3870" width="6.6328125" style="23"/>
    <col min="3871" max="3871" width="11.7265625" style="23" bestFit="1" customWidth="1"/>
    <col min="3872" max="4096" width="6.6328125" style="23"/>
    <col min="4097" max="4097" width="2.1796875" style="23" customWidth="1"/>
    <col min="4098" max="4098" width="34.7265625" style="23" customWidth="1"/>
    <col min="4099" max="4099" width="1.1796875" style="23" customWidth="1"/>
    <col min="4100" max="4100" width="5.6328125" style="23" customWidth="1"/>
    <col min="4101" max="4101" width="1.08984375" style="23" customWidth="1"/>
    <col min="4102" max="4102" width="12.54296875" style="23" customWidth="1"/>
    <col min="4103" max="4103" width="1.54296875" style="23" customWidth="1"/>
    <col min="4104" max="4104" width="11.54296875" style="23" customWidth="1"/>
    <col min="4105" max="4105" width="1.54296875" style="23" customWidth="1"/>
    <col min="4106" max="4106" width="10.1796875" style="23" customWidth="1"/>
    <col min="4107" max="4107" width="1.54296875" style="23" customWidth="1"/>
    <col min="4108" max="4108" width="12.54296875" style="23" customWidth="1"/>
    <col min="4109" max="4109" width="1.36328125" style="23" customWidth="1"/>
    <col min="4110" max="4110" width="6.81640625" style="23" customWidth="1"/>
    <col min="4111" max="4111" width="1.54296875" style="23" customWidth="1"/>
    <col min="4112" max="4112" width="12.26953125" style="23" customWidth="1"/>
    <col min="4113" max="4113" width="1.54296875" style="23" customWidth="1"/>
    <col min="4114" max="4114" width="10.1796875" style="23" customWidth="1"/>
    <col min="4115" max="4115" width="1.54296875" style="23" customWidth="1"/>
    <col min="4116" max="4116" width="9.90625" style="23" customWidth="1"/>
    <col min="4117" max="4117" width="1.54296875" style="23" customWidth="1"/>
    <col min="4118" max="4118" width="12.54296875" style="23" customWidth="1"/>
    <col min="4119" max="4119" width="1.54296875" style="23" customWidth="1"/>
    <col min="4120" max="4120" width="12.7265625" style="23" customWidth="1"/>
    <col min="4121" max="4121" width="6.6328125" style="23"/>
    <col min="4122" max="4122" width="10.08984375" style="23" bestFit="1" customWidth="1"/>
    <col min="4123" max="4123" width="8.54296875" style="23" bestFit="1" customWidth="1"/>
    <col min="4124" max="4124" width="7.90625" style="23" bestFit="1" customWidth="1"/>
    <col min="4125" max="4125" width="13.08984375" style="23" customWidth="1"/>
    <col min="4126" max="4126" width="6.6328125" style="23"/>
    <col min="4127" max="4127" width="11.7265625" style="23" bestFit="1" customWidth="1"/>
    <col min="4128" max="4352" width="6.6328125" style="23"/>
    <col min="4353" max="4353" width="2.1796875" style="23" customWidth="1"/>
    <col min="4354" max="4354" width="34.7265625" style="23" customWidth="1"/>
    <col min="4355" max="4355" width="1.1796875" style="23" customWidth="1"/>
    <col min="4356" max="4356" width="5.6328125" style="23" customWidth="1"/>
    <col min="4357" max="4357" width="1.08984375" style="23" customWidth="1"/>
    <col min="4358" max="4358" width="12.54296875" style="23" customWidth="1"/>
    <col min="4359" max="4359" width="1.54296875" style="23" customWidth="1"/>
    <col min="4360" max="4360" width="11.54296875" style="23" customWidth="1"/>
    <col min="4361" max="4361" width="1.54296875" style="23" customWidth="1"/>
    <col min="4362" max="4362" width="10.1796875" style="23" customWidth="1"/>
    <col min="4363" max="4363" width="1.54296875" style="23" customWidth="1"/>
    <col min="4364" max="4364" width="12.54296875" style="23" customWidth="1"/>
    <col min="4365" max="4365" width="1.36328125" style="23" customWidth="1"/>
    <col min="4366" max="4366" width="6.81640625" style="23" customWidth="1"/>
    <col min="4367" max="4367" width="1.54296875" style="23" customWidth="1"/>
    <col min="4368" max="4368" width="12.26953125" style="23" customWidth="1"/>
    <col min="4369" max="4369" width="1.54296875" style="23" customWidth="1"/>
    <col min="4370" max="4370" width="10.1796875" style="23" customWidth="1"/>
    <col min="4371" max="4371" width="1.54296875" style="23" customWidth="1"/>
    <col min="4372" max="4372" width="9.90625" style="23" customWidth="1"/>
    <col min="4373" max="4373" width="1.54296875" style="23" customWidth="1"/>
    <col min="4374" max="4374" width="12.54296875" style="23" customWidth="1"/>
    <col min="4375" max="4375" width="1.54296875" style="23" customWidth="1"/>
    <col min="4376" max="4376" width="12.7265625" style="23" customWidth="1"/>
    <col min="4377" max="4377" width="6.6328125" style="23"/>
    <col min="4378" max="4378" width="10.08984375" style="23" bestFit="1" customWidth="1"/>
    <col min="4379" max="4379" width="8.54296875" style="23" bestFit="1" customWidth="1"/>
    <col min="4380" max="4380" width="7.90625" style="23" bestFit="1" customWidth="1"/>
    <col min="4381" max="4381" width="13.08984375" style="23" customWidth="1"/>
    <col min="4382" max="4382" width="6.6328125" style="23"/>
    <col min="4383" max="4383" width="11.7265625" style="23" bestFit="1" customWidth="1"/>
    <col min="4384" max="4608" width="6.6328125" style="23"/>
    <col min="4609" max="4609" width="2.1796875" style="23" customWidth="1"/>
    <col min="4610" max="4610" width="34.7265625" style="23" customWidth="1"/>
    <col min="4611" max="4611" width="1.1796875" style="23" customWidth="1"/>
    <col min="4612" max="4612" width="5.6328125" style="23" customWidth="1"/>
    <col min="4613" max="4613" width="1.08984375" style="23" customWidth="1"/>
    <col min="4614" max="4614" width="12.54296875" style="23" customWidth="1"/>
    <col min="4615" max="4615" width="1.54296875" style="23" customWidth="1"/>
    <col min="4616" max="4616" width="11.54296875" style="23" customWidth="1"/>
    <col min="4617" max="4617" width="1.54296875" style="23" customWidth="1"/>
    <col min="4618" max="4618" width="10.1796875" style="23" customWidth="1"/>
    <col min="4619" max="4619" width="1.54296875" style="23" customWidth="1"/>
    <col min="4620" max="4620" width="12.54296875" style="23" customWidth="1"/>
    <col min="4621" max="4621" width="1.36328125" style="23" customWidth="1"/>
    <col min="4622" max="4622" width="6.81640625" style="23" customWidth="1"/>
    <col min="4623" max="4623" width="1.54296875" style="23" customWidth="1"/>
    <col min="4624" max="4624" width="12.26953125" style="23" customWidth="1"/>
    <col min="4625" max="4625" width="1.54296875" style="23" customWidth="1"/>
    <col min="4626" max="4626" width="10.1796875" style="23" customWidth="1"/>
    <col min="4627" max="4627" width="1.54296875" style="23" customWidth="1"/>
    <col min="4628" max="4628" width="9.90625" style="23" customWidth="1"/>
    <col min="4629" max="4629" width="1.54296875" style="23" customWidth="1"/>
    <col min="4630" max="4630" width="12.54296875" style="23" customWidth="1"/>
    <col min="4631" max="4631" width="1.54296875" style="23" customWidth="1"/>
    <col min="4632" max="4632" width="12.7265625" style="23" customWidth="1"/>
    <col min="4633" max="4633" width="6.6328125" style="23"/>
    <col min="4634" max="4634" width="10.08984375" style="23" bestFit="1" customWidth="1"/>
    <col min="4635" max="4635" width="8.54296875" style="23" bestFit="1" customWidth="1"/>
    <col min="4636" max="4636" width="7.90625" style="23" bestFit="1" customWidth="1"/>
    <col min="4637" max="4637" width="13.08984375" style="23" customWidth="1"/>
    <col min="4638" max="4638" width="6.6328125" style="23"/>
    <col min="4639" max="4639" width="11.7265625" style="23" bestFit="1" customWidth="1"/>
    <col min="4640" max="4864" width="6.6328125" style="23"/>
    <col min="4865" max="4865" width="2.1796875" style="23" customWidth="1"/>
    <col min="4866" max="4866" width="34.7265625" style="23" customWidth="1"/>
    <col min="4867" max="4867" width="1.1796875" style="23" customWidth="1"/>
    <col min="4868" max="4868" width="5.6328125" style="23" customWidth="1"/>
    <col min="4869" max="4869" width="1.08984375" style="23" customWidth="1"/>
    <col min="4870" max="4870" width="12.54296875" style="23" customWidth="1"/>
    <col min="4871" max="4871" width="1.54296875" style="23" customWidth="1"/>
    <col min="4872" max="4872" width="11.54296875" style="23" customWidth="1"/>
    <col min="4873" max="4873" width="1.54296875" style="23" customWidth="1"/>
    <col min="4874" max="4874" width="10.1796875" style="23" customWidth="1"/>
    <col min="4875" max="4875" width="1.54296875" style="23" customWidth="1"/>
    <col min="4876" max="4876" width="12.54296875" style="23" customWidth="1"/>
    <col min="4877" max="4877" width="1.36328125" style="23" customWidth="1"/>
    <col min="4878" max="4878" width="6.81640625" style="23" customWidth="1"/>
    <col min="4879" max="4879" width="1.54296875" style="23" customWidth="1"/>
    <col min="4880" max="4880" width="12.26953125" style="23" customWidth="1"/>
    <col min="4881" max="4881" width="1.54296875" style="23" customWidth="1"/>
    <col min="4882" max="4882" width="10.1796875" style="23" customWidth="1"/>
    <col min="4883" max="4883" width="1.54296875" style="23" customWidth="1"/>
    <col min="4884" max="4884" width="9.90625" style="23" customWidth="1"/>
    <col min="4885" max="4885" width="1.54296875" style="23" customWidth="1"/>
    <col min="4886" max="4886" width="12.54296875" style="23" customWidth="1"/>
    <col min="4887" max="4887" width="1.54296875" style="23" customWidth="1"/>
    <col min="4888" max="4888" width="12.7265625" style="23" customWidth="1"/>
    <col min="4889" max="4889" width="6.6328125" style="23"/>
    <col min="4890" max="4890" width="10.08984375" style="23" bestFit="1" customWidth="1"/>
    <col min="4891" max="4891" width="8.54296875" style="23" bestFit="1" customWidth="1"/>
    <col min="4892" max="4892" width="7.90625" style="23" bestFit="1" customWidth="1"/>
    <col min="4893" max="4893" width="13.08984375" style="23" customWidth="1"/>
    <col min="4894" max="4894" width="6.6328125" style="23"/>
    <col min="4895" max="4895" width="11.7265625" style="23" bestFit="1" customWidth="1"/>
    <col min="4896" max="5120" width="6.6328125" style="23"/>
    <col min="5121" max="5121" width="2.1796875" style="23" customWidth="1"/>
    <col min="5122" max="5122" width="34.7265625" style="23" customWidth="1"/>
    <col min="5123" max="5123" width="1.1796875" style="23" customWidth="1"/>
    <col min="5124" max="5124" width="5.6328125" style="23" customWidth="1"/>
    <col min="5125" max="5125" width="1.08984375" style="23" customWidth="1"/>
    <col min="5126" max="5126" width="12.54296875" style="23" customWidth="1"/>
    <col min="5127" max="5127" width="1.54296875" style="23" customWidth="1"/>
    <col min="5128" max="5128" width="11.54296875" style="23" customWidth="1"/>
    <col min="5129" max="5129" width="1.54296875" style="23" customWidth="1"/>
    <col min="5130" max="5130" width="10.1796875" style="23" customWidth="1"/>
    <col min="5131" max="5131" width="1.54296875" style="23" customWidth="1"/>
    <col min="5132" max="5132" width="12.54296875" style="23" customWidth="1"/>
    <col min="5133" max="5133" width="1.36328125" style="23" customWidth="1"/>
    <col min="5134" max="5134" width="6.81640625" style="23" customWidth="1"/>
    <col min="5135" max="5135" width="1.54296875" style="23" customWidth="1"/>
    <col min="5136" max="5136" width="12.26953125" style="23" customWidth="1"/>
    <col min="5137" max="5137" width="1.54296875" style="23" customWidth="1"/>
    <col min="5138" max="5138" width="10.1796875" style="23" customWidth="1"/>
    <col min="5139" max="5139" width="1.54296875" style="23" customWidth="1"/>
    <col min="5140" max="5140" width="9.90625" style="23" customWidth="1"/>
    <col min="5141" max="5141" width="1.54296875" style="23" customWidth="1"/>
    <col min="5142" max="5142" width="12.54296875" style="23" customWidth="1"/>
    <col min="5143" max="5143" width="1.54296875" style="23" customWidth="1"/>
    <col min="5144" max="5144" width="12.7265625" style="23" customWidth="1"/>
    <col min="5145" max="5145" width="6.6328125" style="23"/>
    <col min="5146" max="5146" width="10.08984375" style="23" bestFit="1" customWidth="1"/>
    <col min="5147" max="5147" width="8.54296875" style="23" bestFit="1" customWidth="1"/>
    <col min="5148" max="5148" width="7.90625" style="23" bestFit="1" customWidth="1"/>
    <col min="5149" max="5149" width="13.08984375" style="23" customWidth="1"/>
    <col min="5150" max="5150" width="6.6328125" style="23"/>
    <col min="5151" max="5151" width="11.7265625" style="23" bestFit="1" customWidth="1"/>
    <col min="5152" max="5376" width="6.6328125" style="23"/>
    <col min="5377" max="5377" width="2.1796875" style="23" customWidth="1"/>
    <col min="5378" max="5378" width="34.7265625" style="23" customWidth="1"/>
    <col min="5379" max="5379" width="1.1796875" style="23" customWidth="1"/>
    <col min="5380" max="5380" width="5.6328125" style="23" customWidth="1"/>
    <col min="5381" max="5381" width="1.08984375" style="23" customWidth="1"/>
    <col min="5382" max="5382" width="12.54296875" style="23" customWidth="1"/>
    <col min="5383" max="5383" width="1.54296875" style="23" customWidth="1"/>
    <col min="5384" max="5384" width="11.54296875" style="23" customWidth="1"/>
    <col min="5385" max="5385" width="1.54296875" style="23" customWidth="1"/>
    <col min="5386" max="5386" width="10.1796875" style="23" customWidth="1"/>
    <col min="5387" max="5387" width="1.54296875" style="23" customWidth="1"/>
    <col min="5388" max="5388" width="12.54296875" style="23" customWidth="1"/>
    <col min="5389" max="5389" width="1.36328125" style="23" customWidth="1"/>
    <col min="5390" max="5390" width="6.81640625" style="23" customWidth="1"/>
    <col min="5391" max="5391" width="1.54296875" style="23" customWidth="1"/>
    <col min="5392" max="5392" width="12.26953125" style="23" customWidth="1"/>
    <col min="5393" max="5393" width="1.54296875" style="23" customWidth="1"/>
    <col min="5394" max="5394" width="10.1796875" style="23" customWidth="1"/>
    <col min="5395" max="5395" width="1.54296875" style="23" customWidth="1"/>
    <col min="5396" max="5396" width="9.90625" style="23" customWidth="1"/>
    <col min="5397" max="5397" width="1.54296875" style="23" customWidth="1"/>
    <col min="5398" max="5398" width="12.54296875" style="23" customWidth="1"/>
    <col min="5399" max="5399" width="1.54296875" style="23" customWidth="1"/>
    <col min="5400" max="5400" width="12.7265625" style="23" customWidth="1"/>
    <col min="5401" max="5401" width="6.6328125" style="23"/>
    <col min="5402" max="5402" width="10.08984375" style="23" bestFit="1" customWidth="1"/>
    <col min="5403" max="5403" width="8.54296875" style="23" bestFit="1" customWidth="1"/>
    <col min="5404" max="5404" width="7.90625" style="23" bestFit="1" customWidth="1"/>
    <col min="5405" max="5405" width="13.08984375" style="23" customWidth="1"/>
    <col min="5406" max="5406" width="6.6328125" style="23"/>
    <col min="5407" max="5407" width="11.7265625" style="23" bestFit="1" customWidth="1"/>
    <col min="5408" max="5632" width="6.6328125" style="23"/>
    <col min="5633" max="5633" width="2.1796875" style="23" customWidth="1"/>
    <col min="5634" max="5634" width="34.7265625" style="23" customWidth="1"/>
    <col min="5635" max="5635" width="1.1796875" style="23" customWidth="1"/>
    <col min="5636" max="5636" width="5.6328125" style="23" customWidth="1"/>
    <col min="5637" max="5637" width="1.08984375" style="23" customWidth="1"/>
    <col min="5638" max="5638" width="12.54296875" style="23" customWidth="1"/>
    <col min="5639" max="5639" width="1.54296875" style="23" customWidth="1"/>
    <col min="5640" max="5640" width="11.54296875" style="23" customWidth="1"/>
    <col min="5641" max="5641" width="1.54296875" style="23" customWidth="1"/>
    <col min="5642" max="5642" width="10.1796875" style="23" customWidth="1"/>
    <col min="5643" max="5643" width="1.54296875" style="23" customWidth="1"/>
    <col min="5644" max="5644" width="12.54296875" style="23" customWidth="1"/>
    <col min="5645" max="5645" width="1.36328125" style="23" customWidth="1"/>
    <col min="5646" max="5646" width="6.81640625" style="23" customWidth="1"/>
    <col min="5647" max="5647" width="1.54296875" style="23" customWidth="1"/>
    <col min="5648" max="5648" width="12.26953125" style="23" customWidth="1"/>
    <col min="5649" max="5649" width="1.54296875" style="23" customWidth="1"/>
    <col min="5650" max="5650" width="10.1796875" style="23" customWidth="1"/>
    <col min="5651" max="5651" width="1.54296875" style="23" customWidth="1"/>
    <col min="5652" max="5652" width="9.90625" style="23" customWidth="1"/>
    <col min="5653" max="5653" width="1.54296875" style="23" customWidth="1"/>
    <col min="5654" max="5654" width="12.54296875" style="23" customWidth="1"/>
    <col min="5655" max="5655" width="1.54296875" style="23" customWidth="1"/>
    <col min="5656" max="5656" width="12.7265625" style="23" customWidth="1"/>
    <col min="5657" max="5657" width="6.6328125" style="23"/>
    <col min="5658" max="5658" width="10.08984375" style="23" bestFit="1" customWidth="1"/>
    <col min="5659" max="5659" width="8.54296875" style="23" bestFit="1" customWidth="1"/>
    <col min="5660" max="5660" width="7.90625" style="23" bestFit="1" customWidth="1"/>
    <col min="5661" max="5661" width="13.08984375" style="23" customWidth="1"/>
    <col min="5662" max="5662" width="6.6328125" style="23"/>
    <col min="5663" max="5663" width="11.7265625" style="23" bestFit="1" customWidth="1"/>
    <col min="5664" max="5888" width="6.6328125" style="23"/>
    <col min="5889" max="5889" width="2.1796875" style="23" customWidth="1"/>
    <col min="5890" max="5890" width="34.7265625" style="23" customWidth="1"/>
    <col min="5891" max="5891" width="1.1796875" style="23" customWidth="1"/>
    <col min="5892" max="5892" width="5.6328125" style="23" customWidth="1"/>
    <col min="5893" max="5893" width="1.08984375" style="23" customWidth="1"/>
    <col min="5894" max="5894" width="12.54296875" style="23" customWidth="1"/>
    <col min="5895" max="5895" width="1.54296875" style="23" customWidth="1"/>
    <col min="5896" max="5896" width="11.54296875" style="23" customWidth="1"/>
    <col min="5897" max="5897" width="1.54296875" style="23" customWidth="1"/>
    <col min="5898" max="5898" width="10.1796875" style="23" customWidth="1"/>
    <col min="5899" max="5899" width="1.54296875" style="23" customWidth="1"/>
    <col min="5900" max="5900" width="12.54296875" style="23" customWidth="1"/>
    <col min="5901" max="5901" width="1.36328125" style="23" customWidth="1"/>
    <col min="5902" max="5902" width="6.81640625" style="23" customWidth="1"/>
    <col min="5903" max="5903" width="1.54296875" style="23" customWidth="1"/>
    <col min="5904" max="5904" width="12.26953125" style="23" customWidth="1"/>
    <col min="5905" max="5905" width="1.54296875" style="23" customWidth="1"/>
    <col min="5906" max="5906" width="10.1796875" style="23" customWidth="1"/>
    <col min="5907" max="5907" width="1.54296875" style="23" customWidth="1"/>
    <col min="5908" max="5908" width="9.90625" style="23" customWidth="1"/>
    <col min="5909" max="5909" width="1.54296875" style="23" customWidth="1"/>
    <col min="5910" max="5910" width="12.54296875" style="23" customWidth="1"/>
    <col min="5911" max="5911" width="1.54296875" style="23" customWidth="1"/>
    <col min="5912" max="5912" width="12.7265625" style="23" customWidth="1"/>
    <col min="5913" max="5913" width="6.6328125" style="23"/>
    <col min="5914" max="5914" width="10.08984375" style="23" bestFit="1" customWidth="1"/>
    <col min="5915" max="5915" width="8.54296875" style="23" bestFit="1" customWidth="1"/>
    <col min="5916" max="5916" width="7.90625" style="23" bestFit="1" customWidth="1"/>
    <col min="5917" max="5917" width="13.08984375" style="23" customWidth="1"/>
    <col min="5918" max="5918" width="6.6328125" style="23"/>
    <col min="5919" max="5919" width="11.7265625" style="23" bestFit="1" customWidth="1"/>
    <col min="5920" max="6144" width="6.6328125" style="23"/>
    <col min="6145" max="6145" width="2.1796875" style="23" customWidth="1"/>
    <col min="6146" max="6146" width="34.7265625" style="23" customWidth="1"/>
    <col min="6147" max="6147" width="1.1796875" style="23" customWidth="1"/>
    <col min="6148" max="6148" width="5.6328125" style="23" customWidth="1"/>
    <col min="6149" max="6149" width="1.08984375" style="23" customWidth="1"/>
    <col min="6150" max="6150" width="12.54296875" style="23" customWidth="1"/>
    <col min="6151" max="6151" width="1.54296875" style="23" customWidth="1"/>
    <col min="6152" max="6152" width="11.54296875" style="23" customWidth="1"/>
    <col min="6153" max="6153" width="1.54296875" style="23" customWidth="1"/>
    <col min="6154" max="6154" width="10.1796875" style="23" customWidth="1"/>
    <col min="6155" max="6155" width="1.54296875" style="23" customWidth="1"/>
    <col min="6156" max="6156" width="12.54296875" style="23" customWidth="1"/>
    <col min="6157" max="6157" width="1.36328125" style="23" customWidth="1"/>
    <col min="6158" max="6158" width="6.81640625" style="23" customWidth="1"/>
    <col min="6159" max="6159" width="1.54296875" style="23" customWidth="1"/>
    <col min="6160" max="6160" width="12.26953125" style="23" customWidth="1"/>
    <col min="6161" max="6161" width="1.54296875" style="23" customWidth="1"/>
    <col min="6162" max="6162" width="10.1796875" style="23" customWidth="1"/>
    <col min="6163" max="6163" width="1.54296875" style="23" customWidth="1"/>
    <col min="6164" max="6164" width="9.90625" style="23" customWidth="1"/>
    <col min="6165" max="6165" width="1.54296875" style="23" customWidth="1"/>
    <col min="6166" max="6166" width="12.54296875" style="23" customWidth="1"/>
    <col min="6167" max="6167" width="1.54296875" style="23" customWidth="1"/>
    <col min="6168" max="6168" width="12.7265625" style="23" customWidth="1"/>
    <col min="6169" max="6169" width="6.6328125" style="23"/>
    <col min="6170" max="6170" width="10.08984375" style="23" bestFit="1" customWidth="1"/>
    <col min="6171" max="6171" width="8.54296875" style="23" bestFit="1" customWidth="1"/>
    <col min="6172" max="6172" width="7.90625" style="23" bestFit="1" customWidth="1"/>
    <col min="6173" max="6173" width="13.08984375" style="23" customWidth="1"/>
    <col min="6174" max="6174" width="6.6328125" style="23"/>
    <col min="6175" max="6175" width="11.7265625" style="23" bestFit="1" customWidth="1"/>
    <col min="6176" max="6400" width="6.6328125" style="23"/>
    <col min="6401" max="6401" width="2.1796875" style="23" customWidth="1"/>
    <col min="6402" max="6402" width="34.7265625" style="23" customWidth="1"/>
    <col min="6403" max="6403" width="1.1796875" style="23" customWidth="1"/>
    <col min="6404" max="6404" width="5.6328125" style="23" customWidth="1"/>
    <col min="6405" max="6405" width="1.08984375" style="23" customWidth="1"/>
    <col min="6406" max="6406" width="12.54296875" style="23" customWidth="1"/>
    <col min="6407" max="6407" width="1.54296875" style="23" customWidth="1"/>
    <col min="6408" max="6408" width="11.54296875" style="23" customWidth="1"/>
    <col min="6409" max="6409" width="1.54296875" style="23" customWidth="1"/>
    <col min="6410" max="6410" width="10.1796875" style="23" customWidth="1"/>
    <col min="6411" max="6411" width="1.54296875" style="23" customWidth="1"/>
    <col min="6412" max="6412" width="12.54296875" style="23" customWidth="1"/>
    <col min="6413" max="6413" width="1.36328125" style="23" customWidth="1"/>
    <col min="6414" max="6414" width="6.81640625" style="23" customWidth="1"/>
    <col min="6415" max="6415" width="1.54296875" style="23" customWidth="1"/>
    <col min="6416" max="6416" width="12.26953125" style="23" customWidth="1"/>
    <col min="6417" max="6417" width="1.54296875" style="23" customWidth="1"/>
    <col min="6418" max="6418" width="10.1796875" style="23" customWidth="1"/>
    <col min="6419" max="6419" width="1.54296875" style="23" customWidth="1"/>
    <col min="6420" max="6420" width="9.90625" style="23" customWidth="1"/>
    <col min="6421" max="6421" width="1.54296875" style="23" customWidth="1"/>
    <col min="6422" max="6422" width="12.54296875" style="23" customWidth="1"/>
    <col min="6423" max="6423" width="1.54296875" style="23" customWidth="1"/>
    <col min="6424" max="6424" width="12.7265625" style="23" customWidth="1"/>
    <col min="6425" max="6425" width="6.6328125" style="23"/>
    <col min="6426" max="6426" width="10.08984375" style="23" bestFit="1" customWidth="1"/>
    <col min="6427" max="6427" width="8.54296875" style="23" bestFit="1" customWidth="1"/>
    <col min="6428" max="6428" width="7.90625" style="23" bestFit="1" customWidth="1"/>
    <col min="6429" max="6429" width="13.08984375" style="23" customWidth="1"/>
    <col min="6430" max="6430" width="6.6328125" style="23"/>
    <col min="6431" max="6431" width="11.7265625" style="23" bestFit="1" customWidth="1"/>
    <col min="6432" max="6656" width="6.6328125" style="23"/>
    <col min="6657" max="6657" width="2.1796875" style="23" customWidth="1"/>
    <col min="6658" max="6658" width="34.7265625" style="23" customWidth="1"/>
    <col min="6659" max="6659" width="1.1796875" style="23" customWidth="1"/>
    <col min="6660" max="6660" width="5.6328125" style="23" customWidth="1"/>
    <col min="6661" max="6661" width="1.08984375" style="23" customWidth="1"/>
    <col min="6662" max="6662" width="12.54296875" style="23" customWidth="1"/>
    <col min="6663" max="6663" width="1.54296875" style="23" customWidth="1"/>
    <col min="6664" max="6664" width="11.54296875" style="23" customWidth="1"/>
    <col min="6665" max="6665" width="1.54296875" style="23" customWidth="1"/>
    <col min="6666" max="6666" width="10.1796875" style="23" customWidth="1"/>
    <col min="6667" max="6667" width="1.54296875" style="23" customWidth="1"/>
    <col min="6668" max="6668" width="12.54296875" style="23" customWidth="1"/>
    <col min="6669" max="6669" width="1.36328125" style="23" customWidth="1"/>
    <col min="6670" max="6670" width="6.81640625" style="23" customWidth="1"/>
    <col min="6671" max="6671" width="1.54296875" style="23" customWidth="1"/>
    <col min="6672" max="6672" width="12.26953125" style="23" customWidth="1"/>
    <col min="6673" max="6673" width="1.54296875" style="23" customWidth="1"/>
    <col min="6674" max="6674" width="10.1796875" style="23" customWidth="1"/>
    <col min="6675" max="6675" width="1.54296875" style="23" customWidth="1"/>
    <col min="6676" max="6676" width="9.90625" style="23" customWidth="1"/>
    <col min="6677" max="6677" width="1.54296875" style="23" customWidth="1"/>
    <col min="6678" max="6678" width="12.54296875" style="23" customWidth="1"/>
    <col min="6679" max="6679" width="1.54296875" style="23" customWidth="1"/>
    <col min="6680" max="6680" width="12.7265625" style="23" customWidth="1"/>
    <col min="6681" max="6681" width="6.6328125" style="23"/>
    <col min="6682" max="6682" width="10.08984375" style="23" bestFit="1" customWidth="1"/>
    <col min="6683" max="6683" width="8.54296875" style="23" bestFit="1" customWidth="1"/>
    <col min="6684" max="6684" width="7.90625" style="23" bestFit="1" customWidth="1"/>
    <col min="6685" max="6685" width="13.08984375" style="23" customWidth="1"/>
    <col min="6686" max="6686" width="6.6328125" style="23"/>
    <col min="6687" max="6687" width="11.7265625" style="23" bestFit="1" customWidth="1"/>
    <col min="6688" max="6912" width="6.6328125" style="23"/>
    <col min="6913" max="6913" width="2.1796875" style="23" customWidth="1"/>
    <col min="6914" max="6914" width="34.7265625" style="23" customWidth="1"/>
    <col min="6915" max="6915" width="1.1796875" style="23" customWidth="1"/>
    <col min="6916" max="6916" width="5.6328125" style="23" customWidth="1"/>
    <col min="6917" max="6917" width="1.08984375" style="23" customWidth="1"/>
    <col min="6918" max="6918" width="12.54296875" style="23" customWidth="1"/>
    <col min="6919" max="6919" width="1.54296875" style="23" customWidth="1"/>
    <col min="6920" max="6920" width="11.54296875" style="23" customWidth="1"/>
    <col min="6921" max="6921" width="1.54296875" style="23" customWidth="1"/>
    <col min="6922" max="6922" width="10.1796875" style="23" customWidth="1"/>
    <col min="6923" max="6923" width="1.54296875" style="23" customWidth="1"/>
    <col min="6924" max="6924" width="12.54296875" style="23" customWidth="1"/>
    <col min="6925" max="6925" width="1.36328125" style="23" customWidth="1"/>
    <col min="6926" max="6926" width="6.81640625" style="23" customWidth="1"/>
    <col min="6927" max="6927" width="1.54296875" style="23" customWidth="1"/>
    <col min="6928" max="6928" width="12.26953125" style="23" customWidth="1"/>
    <col min="6929" max="6929" width="1.54296875" style="23" customWidth="1"/>
    <col min="6930" max="6930" width="10.1796875" style="23" customWidth="1"/>
    <col min="6931" max="6931" width="1.54296875" style="23" customWidth="1"/>
    <col min="6932" max="6932" width="9.90625" style="23" customWidth="1"/>
    <col min="6933" max="6933" width="1.54296875" style="23" customWidth="1"/>
    <col min="6934" max="6934" width="12.54296875" style="23" customWidth="1"/>
    <col min="6935" max="6935" width="1.54296875" style="23" customWidth="1"/>
    <col min="6936" max="6936" width="12.7265625" style="23" customWidth="1"/>
    <col min="6937" max="6937" width="6.6328125" style="23"/>
    <col min="6938" max="6938" width="10.08984375" style="23" bestFit="1" customWidth="1"/>
    <col min="6939" max="6939" width="8.54296875" style="23" bestFit="1" customWidth="1"/>
    <col min="6940" max="6940" width="7.90625" style="23" bestFit="1" customWidth="1"/>
    <col min="6941" max="6941" width="13.08984375" style="23" customWidth="1"/>
    <col min="6942" max="6942" width="6.6328125" style="23"/>
    <col min="6943" max="6943" width="11.7265625" style="23" bestFit="1" customWidth="1"/>
    <col min="6944" max="7168" width="6.6328125" style="23"/>
    <col min="7169" max="7169" width="2.1796875" style="23" customWidth="1"/>
    <col min="7170" max="7170" width="34.7265625" style="23" customWidth="1"/>
    <col min="7171" max="7171" width="1.1796875" style="23" customWidth="1"/>
    <col min="7172" max="7172" width="5.6328125" style="23" customWidth="1"/>
    <col min="7173" max="7173" width="1.08984375" style="23" customWidth="1"/>
    <col min="7174" max="7174" width="12.54296875" style="23" customWidth="1"/>
    <col min="7175" max="7175" width="1.54296875" style="23" customWidth="1"/>
    <col min="7176" max="7176" width="11.54296875" style="23" customWidth="1"/>
    <col min="7177" max="7177" width="1.54296875" style="23" customWidth="1"/>
    <col min="7178" max="7178" width="10.1796875" style="23" customWidth="1"/>
    <col min="7179" max="7179" width="1.54296875" style="23" customWidth="1"/>
    <col min="7180" max="7180" width="12.54296875" style="23" customWidth="1"/>
    <col min="7181" max="7181" width="1.36328125" style="23" customWidth="1"/>
    <col min="7182" max="7182" width="6.81640625" style="23" customWidth="1"/>
    <col min="7183" max="7183" width="1.54296875" style="23" customWidth="1"/>
    <col min="7184" max="7184" width="12.26953125" style="23" customWidth="1"/>
    <col min="7185" max="7185" width="1.54296875" style="23" customWidth="1"/>
    <col min="7186" max="7186" width="10.1796875" style="23" customWidth="1"/>
    <col min="7187" max="7187" width="1.54296875" style="23" customWidth="1"/>
    <col min="7188" max="7188" width="9.90625" style="23" customWidth="1"/>
    <col min="7189" max="7189" width="1.54296875" style="23" customWidth="1"/>
    <col min="7190" max="7190" width="12.54296875" style="23" customWidth="1"/>
    <col min="7191" max="7191" width="1.54296875" style="23" customWidth="1"/>
    <col min="7192" max="7192" width="12.7265625" style="23" customWidth="1"/>
    <col min="7193" max="7193" width="6.6328125" style="23"/>
    <col min="7194" max="7194" width="10.08984375" style="23" bestFit="1" customWidth="1"/>
    <col min="7195" max="7195" width="8.54296875" style="23" bestFit="1" customWidth="1"/>
    <col min="7196" max="7196" width="7.90625" style="23" bestFit="1" customWidth="1"/>
    <col min="7197" max="7197" width="13.08984375" style="23" customWidth="1"/>
    <col min="7198" max="7198" width="6.6328125" style="23"/>
    <col min="7199" max="7199" width="11.7265625" style="23" bestFit="1" customWidth="1"/>
    <col min="7200" max="7424" width="6.6328125" style="23"/>
    <col min="7425" max="7425" width="2.1796875" style="23" customWidth="1"/>
    <col min="7426" max="7426" width="34.7265625" style="23" customWidth="1"/>
    <col min="7427" max="7427" width="1.1796875" style="23" customWidth="1"/>
    <col min="7428" max="7428" width="5.6328125" style="23" customWidth="1"/>
    <col min="7429" max="7429" width="1.08984375" style="23" customWidth="1"/>
    <col min="7430" max="7430" width="12.54296875" style="23" customWidth="1"/>
    <col min="7431" max="7431" width="1.54296875" style="23" customWidth="1"/>
    <col min="7432" max="7432" width="11.54296875" style="23" customWidth="1"/>
    <col min="7433" max="7433" width="1.54296875" style="23" customWidth="1"/>
    <col min="7434" max="7434" width="10.1796875" style="23" customWidth="1"/>
    <col min="7435" max="7435" width="1.54296875" style="23" customWidth="1"/>
    <col min="7436" max="7436" width="12.54296875" style="23" customWidth="1"/>
    <col min="7437" max="7437" width="1.36328125" style="23" customWidth="1"/>
    <col min="7438" max="7438" width="6.81640625" style="23" customWidth="1"/>
    <col min="7439" max="7439" width="1.54296875" style="23" customWidth="1"/>
    <col min="7440" max="7440" width="12.26953125" style="23" customWidth="1"/>
    <col min="7441" max="7441" width="1.54296875" style="23" customWidth="1"/>
    <col min="7442" max="7442" width="10.1796875" style="23" customWidth="1"/>
    <col min="7443" max="7443" width="1.54296875" style="23" customWidth="1"/>
    <col min="7444" max="7444" width="9.90625" style="23" customWidth="1"/>
    <col min="7445" max="7445" width="1.54296875" style="23" customWidth="1"/>
    <col min="7446" max="7446" width="12.54296875" style="23" customWidth="1"/>
    <col min="7447" max="7447" width="1.54296875" style="23" customWidth="1"/>
    <col min="7448" max="7448" width="12.7265625" style="23" customWidth="1"/>
    <col min="7449" max="7449" width="6.6328125" style="23"/>
    <col min="7450" max="7450" width="10.08984375" style="23" bestFit="1" customWidth="1"/>
    <col min="7451" max="7451" width="8.54296875" style="23" bestFit="1" customWidth="1"/>
    <col min="7452" max="7452" width="7.90625" style="23" bestFit="1" customWidth="1"/>
    <col min="7453" max="7453" width="13.08984375" style="23" customWidth="1"/>
    <col min="7454" max="7454" width="6.6328125" style="23"/>
    <col min="7455" max="7455" width="11.7265625" style="23" bestFit="1" customWidth="1"/>
    <col min="7456" max="7680" width="6.6328125" style="23"/>
    <col min="7681" max="7681" width="2.1796875" style="23" customWidth="1"/>
    <col min="7682" max="7682" width="34.7265625" style="23" customWidth="1"/>
    <col min="7683" max="7683" width="1.1796875" style="23" customWidth="1"/>
    <col min="7684" max="7684" width="5.6328125" style="23" customWidth="1"/>
    <col min="7685" max="7685" width="1.08984375" style="23" customWidth="1"/>
    <col min="7686" max="7686" width="12.54296875" style="23" customWidth="1"/>
    <col min="7687" max="7687" width="1.54296875" style="23" customWidth="1"/>
    <col min="7688" max="7688" width="11.54296875" style="23" customWidth="1"/>
    <col min="7689" max="7689" width="1.54296875" style="23" customWidth="1"/>
    <col min="7690" max="7690" width="10.1796875" style="23" customWidth="1"/>
    <col min="7691" max="7691" width="1.54296875" style="23" customWidth="1"/>
    <col min="7692" max="7692" width="12.54296875" style="23" customWidth="1"/>
    <col min="7693" max="7693" width="1.36328125" style="23" customWidth="1"/>
    <col min="7694" max="7694" width="6.81640625" style="23" customWidth="1"/>
    <col min="7695" max="7695" width="1.54296875" style="23" customWidth="1"/>
    <col min="7696" max="7696" width="12.26953125" style="23" customWidth="1"/>
    <col min="7697" max="7697" width="1.54296875" style="23" customWidth="1"/>
    <col min="7698" max="7698" width="10.1796875" style="23" customWidth="1"/>
    <col min="7699" max="7699" width="1.54296875" style="23" customWidth="1"/>
    <col min="7700" max="7700" width="9.90625" style="23" customWidth="1"/>
    <col min="7701" max="7701" width="1.54296875" style="23" customWidth="1"/>
    <col min="7702" max="7702" width="12.54296875" style="23" customWidth="1"/>
    <col min="7703" max="7703" width="1.54296875" style="23" customWidth="1"/>
    <col min="7704" max="7704" width="12.7265625" style="23" customWidth="1"/>
    <col min="7705" max="7705" width="6.6328125" style="23"/>
    <col min="7706" max="7706" width="10.08984375" style="23" bestFit="1" customWidth="1"/>
    <col min="7707" max="7707" width="8.54296875" style="23" bestFit="1" customWidth="1"/>
    <col min="7708" max="7708" width="7.90625" style="23" bestFit="1" customWidth="1"/>
    <col min="7709" max="7709" width="13.08984375" style="23" customWidth="1"/>
    <col min="7710" max="7710" width="6.6328125" style="23"/>
    <col min="7711" max="7711" width="11.7265625" style="23" bestFit="1" customWidth="1"/>
    <col min="7712" max="7936" width="6.6328125" style="23"/>
    <col min="7937" max="7937" width="2.1796875" style="23" customWidth="1"/>
    <col min="7938" max="7938" width="34.7265625" style="23" customWidth="1"/>
    <col min="7939" max="7939" width="1.1796875" style="23" customWidth="1"/>
    <col min="7940" max="7940" width="5.6328125" style="23" customWidth="1"/>
    <col min="7941" max="7941" width="1.08984375" style="23" customWidth="1"/>
    <col min="7942" max="7942" width="12.54296875" style="23" customWidth="1"/>
    <col min="7943" max="7943" width="1.54296875" style="23" customWidth="1"/>
    <col min="7944" max="7944" width="11.54296875" style="23" customWidth="1"/>
    <col min="7945" max="7945" width="1.54296875" style="23" customWidth="1"/>
    <col min="7946" max="7946" width="10.1796875" style="23" customWidth="1"/>
    <col min="7947" max="7947" width="1.54296875" style="23" customWidth="1"/>
    <col min="7948" max="7948" width="12.54296875" style="23" customWidth="1"/>
    <col min="7949" max="7949" width="1.36328125" style="23" customWidth="1"/>
    <col min="7950" max="7950" width="6.81640625" style="23" customWidth="1"/>
    <col min="7951" max="7951" width="1.54296875" style="23" customWidth="1"/>
    <col min="7952" max="7952" width="12.26953125" style="23" customWidth="1"/>
    <col min="7953" max="7953" width="1.54296875" style="23" customWidth="1"/>
    <col min="7954" max="7954" width="10.1796875" style="23" customWidth="1"/>
    <col min="7955" max="7955" width="1.54296875" style="23" customWidth="1"/>
    <col min="7956" max="7956" width="9.90625" style="23" customWidth="1"/>
    <col min="7957" max="7957" width="1.54296875" style="23" customWidth="1"/>
    <col min="7958" max="7958" width="12.54296875" style="23" customWidth="1"/>
    <col min="7959" max="7959" width="1.54296875" style="23" customWidth="1"/>
    <col min="7960" max="7960" width="12.7265625" style="23" customWidth="1"/>
    <col min="7961" max="7961" width="6.6328125" style="23"/>
    <col min="7962" max="7962" width="10.08984375" style="23" bestFit="1" customWidth="1"/>
    <col min="7963" max="7963" width="8.54296875" style="23" bestFit="1" customWidth="1"/>
    <col min="7964" max="7964" width="7.90625" style="23" bestFit="1" customWidth="1"/>
    <col min="7965" max="7965" width="13.08984375" style="23" customWidth="1"/>
    <col min="7966" max="7966" width="6.6328125" style="23"/>
    <col min="7967" max="7967" width="11.7265625" style="23" bestFit="1" customWidth="1"/>
    <col min="7968" max="8192" width="6.6328125" style="23"/>
    <col min="8193" max="8193" width="2.1796875" style="23" customWidth="1"/>
    <col min="8194" max="8194" width="34.7265625" style="23" customWidth="1"/>
    <col min="8195" max="8195" width="1.1796875" style="23" customWidth="1"/>
    <col min="8196" max="8196" width="5.6328125" style="23" customWidth="1"/>
    <col min="8197" max="8197" width="1.08984375" style="23" customWidth="1"/>
    <col min="8198" max="8198" width="12.54296875" style="23" customWidth="1"/>
    <col min="8199" max="8199" width="1.54296875" style="23" customWidth="1"/>
    <col min="8200" max="8200" width="11.54296875" style="23" customWidth="1"/>
    <col min="8201" max="8201" width="1.54296875" style="23" customWidth="1"/>
    <col min="8202" max="8202" width="10.1796875" style="23" customWidth="1"/>
    <col min="8203" max="8203" width="1.54296875" style="23" customWidth="1"/>
    <col min="8204" max="8204" width="12.54296875" style="23" customWidth="1"/>
    <col min="8205" max="8205" width="1.36328125" style="23" customWidth="1"/>
    <col min="8206" max="8206" width="6.81640625" style="23" customWidth="1"/>
    <col min="8207" max="8207" width="1.54296875" style="23" customWidth="1"/>
    <col min="8208" max="8208" width="12.26953125" style="23" customWidth="1"/>
    <col min="8209" max="8209" width="1.54296875" style="23" customWidth="1"/>
    <col min="8210" max="8210" width="10.1796875" style="23" customWidth="1"/>
    <col min="8211" max="8211" width="1.54296875" style="23" customWidth="1"/>
    <col min="8212" max="8212" width="9.90625" style="23" customWidth="1"/>
    <col min="8213" max="8213" width="1.54296875" style="23" customWidth="1"/>
    <col min="8214" max="8214" width="12.54296875" style="23" customWidth="1"/>
    <col min="8215" max="8215" width="1.54296875" style="23" customWidth="1"/>
    <col min="8216" max="8216" width="12.7265625" style="23" customWidth="1"/>
    <col min="8217" max="8217" width="6.6328125" style="23"/>
    <col min="8218" max="8218" width="10.08984375" style="23" bestFit="1" customWidth="1"/>
    <col min="8219" max="8219" width="8.54296875" style="23" bestFit="1" customWidth="1"/>
    <col min="8220" max="8220" width="7.90625" style="23" bestFit="1" customWidth="1"/>
    <col min="8221" max="8221" width="13.08984375" style="23" customWidth="1"/>
    <col min="8222" max="8222" width="6.6328125" style="23"/>
    <col min="8223" max="8223" width="11.7265625" style="23" bestFit="1" customWidth="1"/>
    <col min="8224" max="8448" width="6.6328125" style="23"/>
    <col min="8449" max="8449" width="2.1796875" style="23" customWidth="1"/>
    <col min="8450" max="8450" width="34.7265625" style="23" customWidth="1"/>
    <col min="8451" max="8451" width="1.1796875" style="23" customWidth="1"/>
    <col min="8452" max="8452" width="5.6328125" style="23" customWidth="1"/>
    <col min="8453" max="8453" width="1.08984375" style="23" customWidth="1"/>
    <col min="8454" max="8454" width="12.54296875" style="23" customWidth="1"/>
    <col min="8455" max="8455" width="1.54296875" style="23" customWidth="1"/>
    <col min="8456" max="8456" width="11.54296875" style="23" customWidth="1"/>
    <col min="8457" max="8457" width="1.54296875" style="23" customWidth="1"/>
    <col min="8458" max="8458" width="10.1796875" style="23" customWidth="1"/>
    <col min="8459" max="8459" width="1.54296875" style="23" customWidth="1"/>
    <col min="8460" max="8460" width="12.54296875" style="23" customWidth="1"/>
    <col min="8461" max="8461" width="1.36328125" style="23" customWidth="1"/>
    <col min="8462" max="8462" width="6.81640625" style="23" customWidth="1"/>
    <col min="8463" max="8463" width="1.54296875" style="23" customWidth="1"/>
    <col min="8464" max="8464" width="12.26953125" style="23" customWidth="1"/>
    <col min="8465" max="8465" width="1.54296875" style="23" customWidth="1"/>
    <col min="8466" max="8466" width="10.1796875" style="23" customWidth="1"/>
    <col min="8467" max="8467" width="1.54296875" style="23" customWidth="1"/>
    <col min="8468" max="8468" width="9.90625" style="23" customWidth="1"/>
    <col min="8469" max="8469" width="1.54296875" style="23" customWidth="1"/>
    <col min="8470" max="8470" width="12.54296875" style="23" customWidth="1"/>
    <col min="8471" max="8471" width="1.54296875" style="23" customWidth="1"/>
    <col min="8472" max="8472" width="12.7265625" style="23" customWidth="1"/>
    <col min="8473" max="8473" width="6.6328125" style="23"/>
    <col min="8474" max="8474" width="10.08984375" style="23" bestFit="1" customWidth="1"/>
    <col min="8475" max="8475" width="8.54296875" style="23" bestFit="1" customWidth="1"/>
    <col min="8476" max="8476" width="7.90625" style="23" bestFit="1" customWidth="1"/>
    <col min="8477" max="8477" width="13.08984375" style="23" customWidth="1"/>
    <col min="8478" max="8478" width="6.6328125" style="23"/>
    <col min="8479" max="8479" width="11.7265625" style="23" bestFit="1" customWidth="1"/>
    <col min="8480" max="8704" width="6.6328125" style="23"/>
    <col min="8705" max="8705" width="2.1796875" style="23" customWidth="1"/>
    <col min="8706" max="8706" width="34.7265625" style="23" customWidth="1"/>
    <col min="8707" max="8707" width="1.1796875" style="23" customWidth="1"/>
    <col min="8708" max="8708" width="5.6328125" style="23" customWidth="1"/>
    <col min="8709" max="8709" width="1.08984375" style="23" customWidth="1"/>
    <col min="8710" max="8710" width="12.54296875" style="23" customWidth="1"/>
    <col min="8711" max="8711" width="1.54296875" style="23" customWidth="1"/>
    <col min="8712" max="8712" width="11.54296875" style="23" customWidth="1"/>
    <col min="8713" max="8713" width="1.54296875" style="23" customWidth="1"/>
    <col min="8714" max="8714" width="10.1796875" style="23" customWidth="1"/>
    <col min="8715" max="8715" width="1.54296875" style="23" customWidth="1"/>
    <col min="8716" max="8716" width="12.54296875" style="23" customWidth="1"/>
    <col min="8717" max="8717" width="1.36328125" style="23" customWidth="1"/>
    <col min="8718" max="8718" width="6.81640625" style="23" customWidth="1"/>
    <col min="8719" max="8719" width="1.54296875" style="23" customWidth="1"/>
    <col min="8720" max="8720" width="12.26953125" style="23" customWidth="1"/>
    <col min="8721" max="8721" width="1.54296875" style="23" customWidth="1"/>
    <col min="8722" max="8722" width="10.1796875" style="23" customWidth="1"/>
    <col min="8723" max="8723" width="1.54296875" style="23" customWidth="1"/>
    <col min="8724" max="8724" width="9.90625" style="23" customWidth="1"/>
    <col min="8725" max="8725" width="1.54296875" style="23" customWidth="1"/>
    <col min="8726" max="8726" width="12.54296875" style="23" customWidth="1"/>
    <col min="8727" max="8727" width="1.54296875" style="23" customWidth="1"/>
    <col min="8728" max="8728" width="12.7265625" style="23" customWidth="1"/>
    <col min="8729" max="8729" width="6.6328125" style="23"/>
    <col min="8730" max="8730" width="10.08984375" style="23" bestFit="1" customWidth="1"/>
    <col min="8731" max="8731" width="8.54296875" style="23" bestFit="1" customWidth="1"/>
    <col min="8732" max="8732" width="7.90625" style="23" bestFit="1" customWidth="1"/>
    <col min="8733" max="8733" width="13.08984375" style="23" customWidth="1"/>
    <col min="8734" max="8734" width="6.6328125" style="23"/>
    <col min="8735" max="8735" width="11.7265625" style="23" bestFit="1" customWidth="1"/>
    <col min="8736" max="8960" width="6.6328125" style="23"/>
    <col min="8961" max="8961" width="2.1796875" style="23" customWidth="1"/>
    <col min="8962" max="8962" width="34.7265625" style="23" customWidth="1"/>
    <col min="8963" max="8963" width="1.1796875" style="23" customWidth="1"/>
    <col min="8964" max="8964" width="5.6328125" style="23" customWidth="1"/>
    <col min="8965" max="8965" width="1.08984375" style="23" customWidth="1"/>
    <col min="8966" max="8966" width="12.54296875" style="23" customWidth="1"/>
    <col min="8967" max="8967" width="1.54296875" style="23" customWidth="1"/>
    <col min="8968" max="8968" width="11.54296875" style="23" customWidth="1"/>
    <col min="8969" max="8969" width="1.54296875" style="23" customWidth="1"/>
    <col min="8970" max="8970" width="10.1796875" style="23" customWidth="1"/>
    <col min="8971" max="8971" width="1.54296875" style="23" customWidth="1"/>
    <col min="8972" max="8972" width="12.54296875" style="23" customWidth="1"/>
    <col min="8973" max="8973" width="1.36328125" style="23" customWidth="1"/>
    <col min="8974" max="8974" width="6.81640625" style="23" customWidth="1"/>
    <col min="8975" max="8975" width="1.54296875" style="23" customWidth="1"/>
    <col min="8976" max="8976" width="12.26953125" style="23" customWidth="1"/>
    <col min="8977" max="8977" width="1.54296875" style="23" customWidth="1"/>
    <col min="8978" max="8978" width="10.1796875" style="23" customWidth="1"/>
    <col min="8979" max="8979" width="1.54296875" style="23" customWidth="1"/>
    <col min="8980" max="8980" width="9.90625" style="23" customWidth="1"/>
    <col min="8981" max="8981" width="1.54296875" style="23" customWidth="1"/>
    <col min="8982" max="8982" width="12.54296875" style="23" customWidth="1"/>
    <col min="8983" max="8983" width="1.54296875" style="23" customWidth="1"/>
    <col min="8984" max="8984" width="12.7265625" style="23" customWidth="1"/>
    <col min="8985" max="8985" width="6.6328125" style="23"/>
    <col min="8986" max="8986" width="10.08984375" style="23" bestFit="1" customWidth="1"/>
    <col min="8987" max="8987" width="8.54296875" style="23" bestFit="1" customWidth="1"/>
    <col min="8988" max="8988" width="7.90625" style="23" bestFit="1" customWidth="1"/>
    <col min="8989" max="8989" width="13.08984375" style="23" customWidth="1"/>
    <col min="8990" max="8990" width="6.6328125" style="23"/>
    <col min="8991" max="8991" width="11.7265625" style="23" bestFit="1" customWidth="1"/>
    <col min="8992" max="9216" width="6.6328125" style="23"/>
    <col min="9217" max="9217" width="2.1796875" style="23" customWidth="1"/>
    <col min="9218" max="9218" width="34.7265625" style="23" customWidth="1"/>
    <col min="9219" max="9219" width="1.1796875" style="23" customWidth="1"/>
    <col min="9220" max="9220" width="5.6328125" style="23" customWidth="1"/>
    <col min="9221" max="9221" width="1.08984375" style="23" customWidth="1"/>
    <col min="9222" max="9222" width="12.54296875" style="23" customWidth="1"/>
    <col min="9223" max="9223" width="1.54296875" style="23" customWidth="1"/>
    <col min="9224" max="9224" width="11.54296875" style="23" customWidth="1"/>
    <col min="9225" max="9225" width="1.54296875" style="23" customWidth="1"/>
    <col min="9226" max="9226" width="10.1796875" style="23" customWidth="1"/>
    <col min="9227" max="9227" width="1.54296875" style="23" customWidth="1"/>
    <col min="9228" max="9228" width="12.54296875" style="23" customWidth="1"/>
    <col min="9229" max="9229" width="1.36328125" style="23" customWidth="1"/>
    <col min="9230" max="9230" width="6.81640625" style="23" customWidth="1"/>
    <col min="9231" max="9231" width="1.54296875" style="23" customWidth="1"/>
    <col min="9232" max="9232" width="12.26953125" style="23" customWidth="1"/>
    <col min="9233" max="9233" width="1.54296875" style="23" customWidth="1"/>
    <col min="9234" max="9234" width="10.1796875" style="23" customWidth="1"/>
    <col min="9235" max="9235" width="1.54296875" style="23" customWidth="1"/>
    <col min="9236" max="9236" width="9.90625" style="23" customWidth="1"/>
    <col min="9237" max="9237" width="1.54296875" style="23" customWidth="1"/>
    <col min="9238" max="9238" width="12.54296875" style="23" customWidth="1"/>
    <col min="9239" max="9239" width="1.54296875" style="23" customWidth="1"/>
    <col min="9240" max="9240" width="12.7265625" style="23" customWidth="1"/>
    <col min="9241" max="9241" width="6.6328125" style="23"/>
    <col min="9242" max="9242" width="10.08984375" style="23" bestFit="1" customWidth="1"/>
    <col min="9243" max="9243" width="8.54296875" style="23" bestFit="1" customWidth="1"/>
    <col min="9244" max="9244" width="7.90625" style="23" bestFit="1" customWidth="1"/>
    <col min="9245" max="9245" width="13.08984375" style="23" customWidth="1"/>
    <col min="9246" max="9246" width="6.6328125" style="23"/>
    <col min="9247" max="9247" width="11.7265625" style="23" bestFit="1" customWidth="1"/>
    <col min="9248" max="9472" width="6.6328125" style="23"/>
    <col min="9473" max="9473" width="2.1796875" style="23" customWidth="1"/>
    <col min="9474" max="9474" width="34.7265625" style="23" customWidth="1"/>
    <col min="9475" max="9475" width="1.1796875" style="23" customWidth="1"/>
    <col min="9476" max="9476" width="5.6328125" style="23" customWidth="1"/>
    <col min="9477" max="9477" width="1.08984375" style="23" customWidth="1"/>
    <col min="9478" max="9478" width="12.54296875" style="23" customWidth="1"/>
    <col min="9479" max="9479" width="1.54296875" style="23" customWidth="1"/>
    <col min="9480" max="9480" width="11.54296875" style="23" customWidth="1"/>
    <col min="9481" max="9481" width="1.54296875" style="23" customWidth="1"/>
    <col min="9482" max="9482" width="10.1796875" style="23" customWidth="1"/>
    <col min="9483" max="9483" width="1.54296875" style="23" customWidth="1"/>
    <col min="9484" max="9484" width="12.54296875" style="23" customWidth="1"/>
    <col min="9485" max="9485" width="1.36328125" style="23" customWidth="1"/>
    <col min="9486" max="9486" width="6.81640625" style="23" customWidth="1"/>
    <col min="9487" max="9487" width="1.54296875" style="23" customWidth="1"/>
    <col min="9488" max="9488" width="12.26953125" style="23" customWidth="1"/>
    <col min="9489" max="9489" width="1.54296875" style="23" customWidth="1"/>
    <col min="9490" max="9490" width="10.1796875" style="23" customWidth="1"/>
    <col min="9491" max="9491" width="1.54296875" style="23" customWidth="1"/>
    <col min="9492" max="9492" width="9.90625" style="23" customWidth="1"/>
    <col min="9493" max="9493" width="1.54296875" style="23" customWidth="1"/>
    <col min="9494" max="9494" width="12.54296875" style="23" customWidth="1"/>
    <col min="9495" max="9495" width="1.54296875" style="23" customWidth="1"/>
    <col min="9496" max="9496" width="12.7265625" style="23" customWidth="1"/>
    <col min="9497" max="9497" width="6.6328125" style="23"/>
    <col min="9498" max="9498" width="10.08984375" style="23" bestFit="1" customWidth="1"/>
    <col min="9499" max="9499" width="8.54296875" style="23" bestFit="1" customWidth="1"/>
    <col min="9500" max="9500" width="7.90625" style="23" bestFit="1" customWidth="1"/>
    <col min="9501" max="9501" width="13.08984375" style="23" customWidth="1"/>
    <col min="9502" max="9502" width="6.6328125" style="23"/>
    <col min="9503" max="9503" width="11.7265625" style="23" bestFit="1" customWidth="1"/>
    <col min="9504" max="9728" width="6.6328125" style="23"/>
    <col min="9729" max="9729" width="2.1796875" style="23" customWidth="1"/>
    <col min="9730" max="9730" width="34.7265625" style="23" customWidth="1"/>
    <col min="9731" max="9731" width="1.1796875" style="23" customWidth="1"/>
    <col min="9732" max="9732" width="5.6328125" style="23" customWidth="1"/>
    <col min="9733" max="9733" width="1.08984375" style="23" customWidth="1"/>
    <col min="9734" max="9734" width="12.54296875" style="23" customWidth="1"/>
    <col min="9735" max="9735" width="1.54296875" style="23" customWidth="1"/>
    <col min="9736" max="9736" width="11.54296875" style="23" customWidth="1"/>
    <col min="9737" max="9737" width="1.54296875" style="23" customWidth="1"/>
    <col min="9738" max="9738" width="10.1796875" style="23" customWidth="1"/>
    <col min="9739" max="9739" width="1.54296875" style="23" customWidth="1"/>
    <col min="9740" max="9740" width="12.54296875" style="23" customWidth="1"/>
    <col min="9741" max="9741" width="1.36328125" style="23" customWidth="1"/>
    <col min="9742" max="9742" width="6.81640625" style="23" customWidth="1"/>
    <col min="9743" max="9743" width="1.54296875" style="23" customWidth="1"/>
    <col min="9744" max="9744" width="12.26953125" style="23" customWidth="1"/>
    <col min="9745" max="9745" width="1.54296875" style="23" customWidth="1"/>
    <col min="9746" max="9746" width="10.1796875" style="23" customWidth="1"/>
    <col min="9747" max="9747" width="1.54296875" style="23" customWidth="1"/>
    <col min="9748" max="9748" width="9.90625" style="23" customWidth="1"/>
    <col min="9749" max="9749" width="1.54296875" style="23" customWidth="1"/>
    <col min="9750" max="9750" width="12.54296875" style="23" customWidth="1"/>
    <col min="9751" max="9751" width="1.54296875" style="23" customWidth="1"/>
    <col min="9752" max="9752" width="12.7265625" style="23" customWidth="1"/>
    <col min="9753" max="9753" width="6.6328125" style="23"/>
    <col min="9754" max="9754" width="10.08984375" style="23" bestFit="1" customWidth="1"/>
    <col min="9755" max="9755" width="8.54296875" style="23" bestFit="1" customWidth="1"/>
    <col min="9756" max="9756" width="7.90625" style="23" bestFit="1" customWidth="1"/>
    <col min="9757" max="9757" width="13.08984375" style="23" customWidth="1"/>
    <col min="9758" max="9758" width="6.6328125" style="23"/>
    <col min="9759" max="9759" width="11.7265625" style="23" bestFit="1" customWidth="1"/>
    <col min="9760" max="9984" width="6.6328125" style="23"/>
    <col min="9985" max="9985" width="2.1796875" style="23" customWidth="1"/>
    <col min="9986" max="9986" width="34.7265625" style="23" customWidth="1"/>
    <col min="9987" max="9987" width="1.1796875" style="23" customWidth="1"/>
    <col min="9988" max="9988" width="5.6328125" style="23" customWidth="1"/>
    <col min="9989" max="9989" width="1.08984375" style="23" customWidth="1"/>
    <col min="9990" max="9990" width="12.54296875" style="23" customWidth="1"/>
    <col min="9991" max="9991" width="1.54296875" style="23" customWidth="1"/>
    <col min="9992" max="9992" width="11.54296875" style="23" customWidth="1"/>
    <col min="9993" max="9993" width="1.54296875" style="23" customWidth="1"/>
    <col min="9994" max="9994" width="10.1796875" style="23" customWidth="1"/>
    <col min="9995" max="9995" width="1.54296875" style="23" customWidth="1"/>
    <col min="9996" max="9996" width="12.54296875" style="23" customWidth="1"/>
    <col min="9997" max="9997" width="1.36328125" style="23" customWidth="1"/>
    <col min="9998" max="9998" width="6.81640625" style="23" customWidth="1"/>
    <col min="9999" max="9999" width="1.54296875" style="23" customWidth="1"/>
    <col min="10000" max="10000" width="12.26953125" style="23" customWidth="1"/>
    <col min="10001" max="10001" width="1.54296875" style="23" customWidth="1"/>
    <col min="10002" max="10002" width="10.1796875" style="23" customWidth="1"/>
    <col min="10003" max="10003" width="1.54296875" style="23" customWidth="1"/>
    <col min="10004" max="10004" width="9.90625" style="23" customWidth="1"/>
    <col min="10005" max="10005" width="1.54296875" style="23" customWidth="1"/>
    <col min="10006" max="10006" width="12.54296875" style="23" customWidth="1"/>
    <col min="10007" max="10007" width="1.54296875" style="23" customWidth="1"/>
    <col min="10008" max="10008" width="12.7265625" style="23" customWidth="1"/>
    <col min="10009" max="10009" width="6.6328125" style="23"/>
    <col min="10010" max="10010" width="10.08984375" style="23" bestFit="1" customWidth="1"/>
    <col min="10011" max="10011" width="8.54296875" style="23" bestFit="1" customWidth="1"/>
    <col min="10012" max="10012" width="7.90625" style="23" bestFit="1" customWidth="1"/>
    <col min="10013" max="10013" width="13.08984375" style="23" customWidth="1"/>
    <col min="10014" max="10014" width="6.6328125" style="23"/>
    <col min="10015" max="10015" width="11.7265625" style="23" bestFit="1" customWidth="1"/>
    <col min="10016" max="10240" width="6.6328125" style="23"/>
    <col min="10241" max="10241" width="2.1796875" style="23" customWidth="1"/>
    <col min="10242" max="10242" width="34.7265625" style="23" customWidth="1"/>
    <col min="10243" max="10243" width="1.1796875" style="23" customWidth="1"/>
    <col min="10244" max="10244" width="5.6328125" style="23" customWidth="1"/>
    <col min="10245" max="10245" width="1.08984375" style="23" customWidth="1"/>
    <col min="10246" max="10246" width="12.54296875" style="23" customWidth="1"/>
    <col min="10247" max="10247" width="1.54296875" style="23" customWidth="1"/>
    <col min="10248" max="10248" width="11.54296875" style="23" customWidth="1"/>
    <col min="10249" max="10249" width="1.54296875" style="23" customWidth="1"/>
    <col min="10250" max="10250" width="10.1796875" style="23" customWidth="1"/>
    <col min="10251" max="10251" width="1.54296875" style="23" customWidth="1"/>
    <col min="10252" max="10252" width="12.54296875" style="23" customWidth="1"/>
    <col min="10253" max="10253" width="1.36328125" style="23" customWidth="1"/>
    <col min="10254" max="10254" width="6.81640625" style="23" customWidth="1"/>
    <col min="10255" max="10255" width="1.54296875" style="23" customWidth="1"/>
    <col min="10256" max="10256" width="12.26953125" style="23" customWidth="1"/>
    <col min="10257" max="10257" width="1.54296875" style="23" customWidth="1"/>
    <col min="10258" max="10258" width="10.1796875" style="23" customWidth="1"/>
    <col min="10259" max="10259" width="1.54296875" style="23" customWidth="1"/>
    <col min="10260" max="10260" width="9.90625" style="23" customWidth="1"/>
    <col min="10261" max="10261" width="1.54296875" style="23" customWidth="1"/>
    <col min="10262" max="10262" width="12.54296875" style="23" customWidth="1"/>
    <col min="10263" max="10263" width="1.54296875" style="23" customWidth="1"/>
    <col min="10264" max="10264" width="12.7265625" style="23" customWidth="1"/>
    <col min="10265" max="10265" width="6.6328125" style="23"/>
    <col min="10266" max="10266" width="10.08984375" style="23" bestFit="1" customWidth="1"/>
    <col min="10267" max="10267" width="8.54296875" style="23" bestFit="1" customWidth="1"/>
    <col min="10268" max="10268" width="7.90625" style="23" bestFit="1" customWidth="1"/>
    <col min="10269" max="10269" width="13.08984375" style="23" customWidth="1"/>
    <col min="10270" max="10270" width="6.6328125" style="23"/>
    <col min="10271" max="10271" width="11.7265625" style="23" bestFit="1" customWidth="1"/>
    <col min="10272" max="10496" width="6.6328125" style="23"/>
    <col min="10497" max="10497" width="2.1796875" style="23" customWidth="1"/>
    <col min="10498" max="10498" width="34.7265625" style="23" customWidth="1"/>
    <col min="10499" max="10499" width="1.1796875" style="23" customWidth="1"/>
    <col min="10500" max="10500" width="5.6328125" style="23" customWidth="1"/>
    <col min="10501" max="10501" width="1.08984375" style="23" customWidth="1"/>
    <col min="10502" max="10502" width="12.54296875" style="23" customWidth="1"/>
    <col min="10503" max="10503" width="1.54296875" style="23" customWidth="1"/>
    <col min="10504" max="10504" width="11.54296875" style="23" customWidth="1"/>
    <col min="10505" max="10505" width="1.54296875" style="23" customWidth="1"/>
    <col min="10506" max="10506" width="10.1796875" style="23" customWidth="1"/>
    <col min="10507" max="10507" width="1.54296875" style="23" customWidth="1"/>
    <col min="10508" max="10508" width="12.54296875" style="23" customWidth="1"/>
    <col min="10509" max="10509" width="1.36328125" style="23" customWidth="1"/>
    <col min="10510" max="10510" width="6.81640625" style="23" customWidth="1"/>
    <col min="10511" max="10511" width="1.54296875" style="23" customWidth="1"/>
    <col min="10512" max="10512" width="12.26953125" style="23" customWidth="1"/>
    <col min="10513" max="10513" width="1.54296875" style="23" customWidth="1"/>
    <col min="10514" max="10514" width="10.1796875" style="23" customWidth="1"/>
    <col min="10515" max="10515" width="1.54296875" style="23" customWidth="1"/>
    <col min="10516" max="10516" width="9.90625" style="23" customWidth="1"/>
    <col min="10517" max="10517" width="1.54296875" style="23" customWidth="1"/>
    <col min="10518" max="10518" width="12.54296875" style="23" customWidth="1"/>
    <col min="10519" max="10519" width="1.54296875" style="23" customWidth="1"/>
    <col min="10520" max="10520" width="12.7265625" style="23" customWidth="1"/>
    <col min="10521" max="10521" width="6.6328125" style="23"/>
    <col min="10522" max="10522" width="10.08984375" style="23" bestFit="1" customWidth="1"/>
    <col min="10523" max="10523" width="8.54296875" style="23" bestFit="1" customWidth="1"/>
    <col min="10524" max="10524" width="7.90625" style="23" bestFit="1" customWidth="1"/>
    <col min="10525" max="10525" width="13.08984375" style="23" customWidth="1"/>
    <col min="10526" max="10526" width="6.6328125" style="23"/>
    <col min="10527" max="10527" width="11.7265625" style="23" bestFit="1" customWidth="1"/>
    <col min="10528" max="10752" width="6.6328125" style="23"/>
    <col min="10753" max="10753" width="2.1796875" style="23" customWidth="1"/>
    <col min="10754" max="10754" width="34.7265625" style="23" customWidth="1"/>
    <col min="10755" max="10755" width="1.1796875" style="23" customWidth="1"/>
    <col min="10756" max="10756" width="5.6328125" style="23" customWidth="1"/>
    <col min="10757" max="10757" width="1.08984375" style="23" customWidth="1"/>
    <col min="10758" max="10758" width="12.54296875" style="23" customWidth="1"/>
    <col min="10759" max="10759" width="1.54296875" style="23" customWidth="1"/>
    <col min="10760" max="10760" width="11.54296875" style="23" customWidth="1"/>
    <col min="10761" max="10761" width="1.54296875" style="23" customWidth="1"/>
    <col min="10762" max="10762" width="10.1796875" style="23" customWidth="1"/>
    <col min="10763" max="10763" width="1.54296875" style="23" customWidth="1"/>
    <col min="10764" max="10764" width="12.54296875" style="23" customWidth="1"/>
    <col min="10765" max="10765" width="1.36328125" style="23" customWidth="1"/>
    <col min="10766" max="10766" width="6.81640625" style="23" customWidth="1"/>
    <col min="10767" max="10767" width="1.54296875" style="23" customWidth="1"/>
    <col min="10768" max="10768" width="12.26953125" style="23" customWidth="1"/>
    <col min="10769" max="10769" width="1.54296875" style="23" customWidth="1"/>
    <col min="10770" max="10770" width="10.1796875" style="23" customWidth="1"/>
    <col min="10771" max="10771" width="1.54296875" style="23" customWidth="1"/>
    <col min="10772" max="10772" width="9.90625" style="23" customWidth="1"/>
    <col min="10773" max="10773" width="1.54296875" style="23" customWidth="1"/>
    <col min="10774" max="10774" width="12.54296875" style="23" customWidth="1"/>
    <col min="10775" max="10775" width="1.54296875" style="23" customWidth="1"/>
    <col min="10776" max="10776" width="12.7265625" style="23" customWidth="1"/>
    <col min="10777" max="10777" width="6.6328125" style="23"/>
    <col min="10778" max="10778" width="10.08984375" style="23" bestFit="1" customWidth="1"/>
    <col min="10779" max="10779" width="8.54296875" style="23" bestFit="1" customWidth="1"/>
    <col min="10780" max="10780" width="7.90625" style="23" bestFit="1" customWidth="1"/>
    <col min="10781" max="10781" width="13.08984375" style="23" customWidth="1"/>
    <col min="10782" max="10782" width="6.6328125" style="23"/>
    <col min="10783" max="10783" width="11.7265625" style="23" bestFit="1" customWidth="1"/>
    <col min="10784" max="11008" width="6.6328125" style="23"/>
    <col min="11009" max="11009" width="2.1796875" style="23" customWidth="1"/>
    <col min="11010" max="11010" width="34.7265625" style="23" customWidth="1"/>
    <col min="11011" max="11011" width="1.1796875" style="23" customWidth="1"/>
    <col min="11012" max="11012" width="5.6328125" style="23" customWidth="1"/>
    <col min="11013" max="11013" width="1.08984375" style="23" customWidth="1"/>
    <col min="11014" max="11014" width="12.54296875" style="23" customWidth="1"/>
    <col min="11015" max="11015" width="1.54296875" style="23" customWidth="1"/>
    <col min="11016" max="11016" width="11.54296875" style="23" customWidth="1"/>
    <col min="11017" max="11017" width="1.54296875" style="23" customWidth="1"/>
    <col min="11018" max="11018" width="10.1796875" style="23" customWidth="1"/>
    <col min="11019" max="11019" width="1.54296875" style="23" customWidth="1"/>
    <col min="11020" max="11020" width="12.54296875" style="23" customWidth="1"/>
    <col min="11021" max="11021" width="1.36328125" style="23" customWidth="1"/>
    <col min="11022" max="11022" width="6.81640625" style="23" customWidth="1"/>
    <col min="11023" max="11023" width="1.54296875" style="23" customWidth="1"/>
    <col min="11024" max="11024" width="12.26953125" style="23" customWidth="1"/>
    <col min="11025" max="11025" width="1.54296875" style="23" customWidth="1"/>
    <col min="11026" max="11026" width="10.1796875" style="23" customWidth="1"/>
    <col min="11027" max="11027" width="1.54296875" style="23" customWidth="1"/>
    <col min="11028" max="11028" width="9.90625" style="23" customWidth="1"/>
    <col min="11029" max="11029" width="1.54296875" style="23" customWidth="1"/>
    <col min="11030" max="11030" width="12.54296875" style="23" customWidth="1"/>
    <col min="11031" max="11031" width="1.54296875" style="23" customWidth="1"/>
    <col min="11032" max="11032" width="12.7265625" style="23" customWidth="1"/>
    <col min="11033" max="11033" width="6.6328125" style="23"/>
    <col min="11034" max="11034" width="10.08984375" style="23" bestFit="1" customWidth="1"/>
    <col min="11035" max="11035" width="8.54296875" style="23" bestFit="1" customWidth="1"/>
    <col min="11036" max="11036" width="7.90625" style="23" bestFit="1" customWidth="1"/>
    <col min="11037" max="11037" width="13.08984375" style="23" customWidth="1"/>
    <col min="11038" max="11038" width="6.6328125" style="23"/>
    <col min="11039" max="11039" width="11.7265625" style="23" bestFit="1" customWidth="1"/>
    <col min="11040" max="11264" width="6.6328125" style="23"/>
    <col min="11265" max="11265" width="2.1796875" style="23" customWidth="1"/>
    <col min="11266" max="11266" width="34.7265625" style="23" customWidth="1"/>
    <col min="11267" max="11267" width="1.1796875" style="23" customWidth="1"/>
    <col min="11268" max="11268" width="5.6328125" style="23" customWidth="1"/>
    <col min="11269" max="11269" width="1.08984375" style="23" customWidth="1"/>
    <col min="11270" max="11270" width="12.54296875" style="23" customWidth="1"/>
    <col min="11271" max="11271" width="1.54296875" style="23" customWidth="1"/>
    <col min="11272" max="11272" width="11.54296875" style="23" customWidth="1"/>
    <col min="11273" max="11273" width="1.54296875" style="23" customWidth="1"/>
    <col min="11274" max="11274" width="10.1796875" style="23" customWidth="1"/>
    <col min="11275" max="11275" width="1.54296875" style="23" customWidth="1"/>
    <col min="11276" max="11276" width="12.54296875" style="23" customWidth="1"/>
    <col min="11277" max="11277" width="1.36328125" style="23" customWidth="1"/>
    <col min="11278" max="11278" width="6.81640625" style="23" customWidth="1"/>
    <col min="11279" max="11279" width="1.54296875" style="23" customWidth="1"/>
    <col min="11280" max="11280" width="12.26953125" style="23" customWidth="1"/>
    <col min="11281" max="11281" width="1.54296875" style="23" customWidth="1"/>
    <col min="11282" max="11282" width="10.1796875" style="23" customWidth="1"/>
    <col min="11283" max="11283" width="1.54296875" style="23" customWidth="1"/>
    <col min="11284" max="11284" width="9.90625" style="23" customWidth="1"/>
    <col min="11285" max="11285" width="1.54296875" style="23" customWidth="1"/>
    <col min="11286" max="11286" width="12.54296875" style="23" customWidth="1"/>
    <col min="11287" max="11287" width="1.54296875" style="23" customWidth="1"/>
    <col min="11288" max="11288" width="12.7265625" style="23" customWidth="1"/>
    <col min="11289" max="11289" width="6.6328125" style="23"/>
    <col min="11290" max="11290" width="10.08984375" style="23" bestFit="1" customWidth="1"/>
    <col min="11291" max="11291" width="8.54296875" style="23" bestFit="1" customWidth="1"/>
    <col min="11292" max="11292" width="7.90625" style="23" bestFit="1" customWidth="1"/>
    <col min="11293" max="11293" width="13.08984375" style="23" customWidth="1"/>
    <col min="11294" max="11294" width="6.6328125" style="23"/>
    <col min="11295" max="11295" width="11.7265625" style="23" bestFit="1" customWidth="1"/>
    <col min="11296" max="11520" width="6.6328125" style="23"/>
    <col min="11521" max="11521" width="2.1796875" style="23" customWidth="1"/>
    <col min="11522" max="11522" width="34.7265625" style="23" customWidth="1"/>
    <col min="11523" max="11523" width="1.1796875" style="23" customWidth="1"/>
    <col min="11524" max="11524" width="5.6328125" style="23" customWidth="1"/>
    <col min="11525" max="11525" width="1.08984375" style="23" customWidth="1"/>
    <col min="11526" max="11526" width="12.54296875" style="23" customWidth="1"/>
    <col min="11527" max="11527" width="1.54296875" style="23" customWidth="1"/>
    <col min="11528" max="11528" width="11.54296875" style="23" customWidth="1"/>
    <col min="11529" max="11529" width="1.54296875" style="23" customWidth="1"/>
    <col min="11530" max="11530" width="10.1796875" style="23" customWidth="1"/>
    <col min="11531" max="11531" width="1.54296875" style="23" customWidth="1"/>
    <col min="11532" max="11532" width="12.54296875" style="23" customWidth="1"/>
    <col min="11533" max="11533" width="1.36328125" style="23" customWidth="1"/>
    <col min="11534" max="11534" width="6.81640625" style="23" customWidth="1"/>
    <col min="11535" max="11535" width="1.54296875" style="23" customWidth="1"/>
    <col min="11536" max="11536" width="12.26953125" style="23" customWidth="1"/>
    <col min="11537" max="11537" width="1.54296875" style="23" customWidth="1"/>
    <col min="11538" max="11538" width="10.1796875" style="23" customWidth="1"/>
    <col min="11539" max="11539" width="1.54296875" style="23" customWidth="1"/>
    <col min="11540" max="11540" width="9.90625" style="23" customWidth="1"/>
    <col min="11541" max="11541" width="1.54296875" style="23" customWidth="1"/>
    <col min="11542" max="11542" width="12.54296875" style="23" customWidth="1"/>
    <col min="11543" max="11543" width="1.54296875" style="23" customWidth="1"/>
    <col min="11544" max="11544" width="12.7265625" style="23" customWidth="1"/>
    <col min="11545" max="11545" width="6.6328125" style="23"/>
    <col min="11546" max="11546" width="10.08984375" style="23" bestFit="1" customWidth="1"/>
    <col min="11547" max="11547" width="8.54296875" style="23" bestFit="1" customWidth="1"/>
    <col min="11548" max="11548" width="7.90625" style="23" bestFit="1" customWidth="1"/>
    <col min="11549" max="11549" width="13.08984375" style="23" customWidth="1"/>
    <col min="11550" max="11550" width="6.6328125" style="23"/>
    <col min="11551" max="11551" width="11.7265625" style="23" bestFit="1" customWidth="1"/>
    <col min="11552" max="11776" width="6.6328125" style="23"/>
    <col min="11777" max="11777" width="2.1796875" style="23" customWidth="1"/>
    <col min="11778" max="11778" width="34.7265625" style="23" customWidth="1"/>
    <col min="11779" max="11779" width="1.1796875" style="23" customWidth="1"/>
    <col min="11780" max="11780" width="5.6328125" style="23" customWidth="1"/>
    <col min="11781" max="11781" width="1.08984375" style="23" customWidth="1"/>
    <col min="11782" max="11782" width="12.54296875" style="23" customWidth="1"/>
    <col min="11783" max="11783" width="1.54296875" style="23" customWidth="1"/>
    <col min="11784" max="11784" width="11.54296875" style="23" customWidth="1"/>
    <col min="11785" max="11785" width="1.54296875" style="23" customWidth="1"/>
    <col min="11786" max="11786" width="10.1796875" style="23" customWidth="1"/>
    <col min="11787" max="11787" width="1.54296875" style="23" customWidth="1"/>
    <col min="11788" max="11788" width="12.54296875" style="23" customWidth="1"/>
    <col min="11789" max="11789" width="1.36328125" style="23" customWidth="1"/>
    <col min="11790" max="11790" width="6.81640625" style="23" customWidth="1"/>
    <col min="11791" max="11791" width="1.54296875" style="23" customWidth="1"/>
    <col min="11792" max="11792" width="12.26953125" style="23" customWidth="1"/>
    <col min="11793" max="11793" width="1.54296875" style="23" customWidth="1"/>
    <col min="11794" max="11794" width="10.1796875" style="23" customWidth="1"/>
    <col min="11795" max="11795" width="1.54296875" style="23" customWidth="1"/>
    <col min="11796" max="11796" width="9.90625" style="23" customWidth="1"/>
    <col min="11797" max="11797" width="1.54296875" style="23" customWidth="1"/>
    <col min="11798" max="11798" width="12.54296875" style="23" customWidth="1"/>
    <col min="11799" max="11799" width="1.54296875" style="23" customWidth="1"/>
    <col min="11800" max="11800" width="12.7265625" style="23" customWidth="1"/>
    <col min="11801" max="11801" width="6.6328125" style="23"/>
    <col min="11802" max="11802" width="10.08984375" style="23" bestFit="1" customWidth="1"/>
    <col min="11803" max="11803" width="8.54296875" style="23" bestFit="1" customWidth="1"/>
    <col min="11804" max="11804" width="7.90625" style="23" bestFit="1" customWidth="1"/>
    <col min="11805" max="11805" width="13.08984375" style="23" customWidth="1"/>
    <col min="11806" max="11806" width="6.6328125" style="23"/>
    <col min="11807" max="11807" width="11.7265625" style="23" bestFit="1" customWidth="1"/>
    <col min="11808" max="12032" width="6.6328125" style="23"/>
    <col min="12033" max="12033" width="2.1796875" style="23" customWidth="1"/>
    <col min="12034" max="12034" width="34.7265625" style="23" customWidth="1"/>
    <col min="12035" max="12035" width="1.1796875" style="23" customWidth="1"/>
    <col min="12036" max="12036" width="5.6328125" style="23" customWidth="1"/>
    <col min="12037" max="12037" width="1.08984375" style="23" customWidth="1"/>
    <col min="12038" max="12038" width="12.54296875" style="23" customWidth="1"/>
    <col min="12039" max="12039" width="1.54296875" style="23" customWidth="1"/>
    <col min="12040" max="12040" width="11.54296875" style="23" customWidth="1"/>
    <col min="12041" max="12041" width="1.54296875" style="23" customWidth="1"/>
    <col min="12042" max="12042" width="10.1796875" style="23" customWidth="1"/>
    <col min="12043" max="12043" width="1.54296875" style="23" customWidth="1"/>
    <col min="12044" max="12044" width="12.54296875" style="23" customWidth="1"/>
    <col min="12045" max="12045" width="1.36328125" style="23" customWidth="1"/>
    <col min="12046" max="12046" width="6.81640625" style="23" customWidth="1"/>
    <col min="12047" max="12047" width="1.54296875" style="23" customWidth="1"/>
    <col min="12048" max="12048" width="12.26953125" style="23" customWidth="1"/>
    <col min="12049" max="12049" width="1.54296875" style="23" customWidth="1"/>
    <col min="12050" max="12050" width="10.1796875" style="23" customWidth="1"/>
    <col min="12051" max="12051" width="1.54296875" style="23" customWidth="1"/>
    <col min="12052" max="12052" width="9.90625" style="23" customWidth="1"/>
    <col min="12053" max="12053" width="1.54296875" style="23" customWidth="1"/>
    <col min="12054" max="12054" width="12.54296875" style="23" customWidth="1"/>
    <col min="12055" max="12055" width="1.54296875" style="23" customWidth="1"/>
    <col min="12056" max="12056" width="12.7265625" style="23" customWidth="1"/>
    <col min="12057" max="12057" width="6.6328125" style="23"/>
    <col min="12058" max="12058" width="10.08984375" style="23" bestFit="1" customWidth="1"/>
    <col min="12059" max="12059" width="8.54296875" style="23" bestFit="1" customWidth="1"/>
    <col min="12060" max="12060" width="7.90625" style="23" bestFit="1" customWidth="1"/>
    <col min="12061" max="12061" width="13.08984375" style="23" customWidth="1"/>
    <col min="12062" max="12062" width="6.6328125" style="23"/>
    <col min="12063" max="12063" width="11.7265625" style="23" bestFit="1" customWidth="1"/>
    <col min="12064" max="12288" width="6.6328125" style="23"/>
    <col min="12289" max="12289" width="2.1796875" style="23" customWidth="1"/>
    <col min="12290" max="12290" width="34.7265625" style="23" customWidth="1"/>
    <col min="12291" max="12291" width="1.1796875" style="23" customWidth="1"/>
    <col min="12292" max="12292" width="5.6328125" style="23" customWidth="1"/>
    <col min="12293" max="12293" width="1.08984375" style="23" customWidth="1"/>
    <col min="12294" max="12294" width="12.54296875" style="23" customWidth="1"/>
    <col min="12295" max="12295" width="1.54296875" style="23" customWidth="1"/>
    <col min="12296" max="12296" width="11.54296875" style="23" customWidth="1"/>
    <col min="12297" max="12297" width="1.54296875" style="23" customWidth="1"/>
    <col min="12298" max="12298" width="10.1796875" style="23" customWidth="1"/>
    <col min="12299" max="12299" width="1.54296875" style="23" customWidth="1"/>
    <col min="12300" max="12300" width="12.54296875" style="23" customWidth="1"/>
    <col min="12301" max="12301" width="1.36328125" style="23" customWidth="1"/>
    <col min="12302" max="12302" width="6.81640625" style="23" customWidth="1"/>
    <col min="12303" max="12303" width="1.54296875" style="23" customWidth="1"/>
    <col min="12304" max="12304" width="12.26953125" style="23" customWidth="1"/>
    <col min="12305" max="12305" width="1.54296875" style="23" customWidth="1"/>
    <col min="12306" max="12306" width="10.1796875" style="23" customWidth="1"/>
    <col min="12307" max="12307" width="1.54296875" style="23" customWidth="1"/>
    <col min="12308" max="12308" width="9.90625" style="23" customWidth="1"/>
    <col min="12309" max="12309" width="1.54296875" style="23" customWidth="1"/>
    <col min="12310" max="12310" width="12.54296875" style="23" customWidth="1"/>
    <col min="12311" max="12311" width="1.54296875" style="23" customWidth="1"/>
    <col min="12312" max="12312" width="12.7265625" style="23" customWidth="1"/>
    <col min="12313" max="12313" width="6.6328125" style="23"/>
    <col min="12314" max="12314" width="10.08984375" style="23" bestFit="1" customWidth="1"/>
    <col min="12315" max="12315" width="8.54296875" style="23" bestFit="1" customWidth="1"/>
    <col min="12316" max="12316" width="7.90625" style="23" bestFit="1" customWidth="1"/>
    <col min="12317" max="12317" width="13.08984375" style="23" customWidth="1"/>
    <col min="12318" max="12318" width="6.6328125" style="23"/>
    <col min="12319" max="12319" width="11.7265625" style="23" bestFit="1" customWidth="1"/>
    <col min="12320" max="12544" width="6.6328125" style="23"/>
    <col min="12545" max="12545" width="2.1796875" style="23" customWidth="1"/>
    <col min="12546" max="12546" width="34.7265625" style="23" customWidth="1"/>
    <col min="12547" max="12547" width="1.1796875" style="23" customWidth="1"/>
    <col min="12548" max="12548" width="5.6328125" style="23" customWidth="1"/>
    <col min="12549" max="12549" width="1.08984375" style="23" customWidth="1"/>
    <col min="12550" max="12550" width="12.54296875" style="23" customWidth="1"/>
    <col min="12551" max="12551" width="1.54296875" style="23" customWidth="1"/>
    <col min="12552" max="12552" width="11.54296875" style="23" customWidth="1"/>
    <col min="12553" max="12553" width="1.54296875" style="23" customWidth="1"/>
    <col min="12554" max="12554" width="10.1796875" style="23" customWidth="1"/>
    <col min="12555" max="12555" width="1.54296875" style="23" customWidth="1"/>
    <col min="12556" max="12556" width="12.54296875" style="23" customWidth="1"/>
    <col min="12557" max="12557" width="1.36328125" style="23" customWidth="1"/>
    <col min="12558" max="12558" width="6.81640625" style="23" customWidth="1"/>
    <col min="12559" max="12559" width="1.54296875" style="23" customWidth="1"/>
    <col min="12560" max="12560" width="12.26953125" style="23" customWidth="1"/>
    <col min="12561" max="12561" width="1.54296875" style="23" customWidth="1"/>
    <col min="12562" max="12562" width="10.1796875" style="23" customWidth="1"/>
    <col min="12563" max="12563" width="1.54296875" style="23" customWidth="1"/>
    <col min="12564" max="12564" width="9.90625" style="23" customWidth="1"/>
    <col min="12565" max="12565" width="1.54296875" style="23" customWidth="1"/>
    <col min="12566" max="12566" width="12.54296875" style="23" customWidth="1"/>
    <col min="12567" max="12567" width="1.54296875" style="23" customWidth="1"/>
    <col min="12568" max="12568" width="12.7265625" style="23" customWidth="1"/>
    <col min="12569" max="12569" width="6.6328125" style="23"/>
    <col min="12570" max="12570" width="10.08984375" style="23" bestFit="1" customWidth="1"/>
    <col min="12571" max="12571" width="8.54296875" style="23" bestFit="1" customWidth="1"/>
    <col min="12572" max="12572" width="7.90625" style="23" bestFit="1" customWidth="1"/>
    <col min="12573" max="12573" width="13.08984375" style="23" customWidth="1"/>
    <col min="12574" max="12574" width="6.6328125" style="23"/>
    <col min="12575" max="12575" width="11.7265625" style="23" bestFit="1" customWidth="1"/>
    <col min="12576" max="12800" width="6.6328125" style="23"/>
    <col min="12801" max="12801" width="2.1796875" style="23" customWidth="1"/>
    <col min="12802" max="12802" width="34.7265625" style="23" customWidth="1"/>
    <col min="12803" max="12803" width="1.1796875" style="23" customWidth="1"/>
    <col min="12804" max="12804" width="5.6328125" style="23" customWidth="1"/>
    <col min="12805" max="12805" width="1.08984375" style="23" customWidth="1"/>
    <col min="12806" max="12806" width="12.54296875" style="23" customWidth="1"/>
    <col min="12807" max="12807" width="1.54296875" style="23" customWidth="1"/>
    <col min="12808" max="12808" width="11.54296875" style="23" customWidth="1"/>
    <col min="12809" max="12809" width="1.54296875" style="23" customWidth="1"/>
    <col min="12810" max="12810" width="10.1796875" style="23" customWidth="1"/>
    <col min="12811" max="12811" width="1.54296875" style="23" customWidth="1"/>
    <col min="12812" max="12812" width="12.54296875" style="23" customWidth="1"/>
    <col min="12813" max="12813" width="1.36328125" style="23" customWidth="1"/>
    <col min="12814" max="12814" width="6.81640625" style="23" customWidth="1"/>
    <col min="12815" max="12815" width="1.54296875" style="23" customWidth="1"/>
    <col min="12816" max="12816" width="12.26953125" style="23" customWidth="1"/>
    <col min="12817" max="12817" width="1.54296875" style="23" customWidth="1"/>
    <col min="12818" max="12818" width="10.1796875" style="23" customWidth="1"/>
    <col min="12819" max="12819" width="1.54296875" style="23" customWidth="1"/>
    <col min="12820" max="12820" width="9.90625" style="23" customWidth="1"/>
    <col min="12821" max="12821" width="1.54296875" style="23" customWidth="1"/>
    <col min="12822" max="12822" width="12.54296875" style="23" customWidth="1"/>
    <col min="12823" max="12823" width="1.54296875" style="23" customWidth="1"/>
    <col min="12824" max="12824" width="12.7265625" style="23" customWidth="1"/>
    <col min="12825" max="12825" width="6.6328125" style="23"/>
    <col min="12826" max="12826" width="10.08984375" style="23" bestFit="1" customWidth="1"/>
    <col min="12827" max="12827" width="8.54296875" style="23" bestFit="1" customWidth="1"/>
    <col min="12828" max="12828" width="7.90625" style="23" bestFit="1" customWidth="1"/>
    <col min="12829" max="12829" width="13.08984375" style="23" customWidth="1"/>
    <col min="12830" max="12830" width="6.6328125" style="23"/>
    <col min="12831" max="12831" width="11.7265625" style="23" bestFit="1" customWidth="1"/>
    <col min="12832" max="13056" width="6.6328125" style="23"/>
    <col min="13057" max="13057" width="2.1796875" style="23" customWidth="1"/>
    <col min="13058" max="13058" width="34.7265625" style="23" customWidth="1"/>
    <col min="13059" max="13059" width="1.1796875" style="23" customWidth="1"/>
    <col min="13060" max="13060" width="5.6328125" style="23" customWidth="1"/>
    <col min="13061" max="13061" width="1.08984375" style="23" customWidth="1"/>
    <col min="13062" max="13062" width="12.54296875" style="23" customWidth="1"/>
    <col min="13063" max="13063" width="1.54296875" style="23" customWidth="1"/>
    <col min="13064" max="13064" width="11.54296875" style="23" customWidth="1"/>
    <col min="13065" max="13065" width="1.54296875" style="23" customWidth="1"/>
    <col min="13066" max="13066" width="10.1796875" style="23" customWidth="1"/>
    <col min="13067" max="13067" width="1.54296875" style="23" customWidth="1"/>
    <col min="13068" max="13068" width="12.54296875" style="23" customWidth="1"/>
    <col min="13069" max="13069" width="1.36328125" style="23" customWidth="1"/>
    <col min="13070" max="13070" width="6.81640625" style="23" customWidth="1"/>
    <col min="13071" max="13071" width="1.54296875" style="23" customWidth="1"/>
    <col min="13072" max="13072" width="12.26953125" style="23" customWidth="1"/>
    <col min="13073" max="13073" width="1.54296875" style="23" customWidth="1"/>
    <col min="13074" max="13074" width="10.1796875" style="23" customWidth="1"/>
    <col min="13075" max="13075" width="1.54296875" style="23" customWidth="1"/>
    <col min="13076" max="13076" width="9.90625" style="23" customWidth="1"/>
    <col min="13077" max="13077" width="1.54296875" style="23" customWidth="1"/>
    <col min="13078" max="13078" width="12.54296875" style="23" customWidth="1"/>
    <col min="13079" max="13079" width="1.54296875" style="23" customWidth="1"/>
    <col min="13080" max="13080" width="12.7265625" style="23" customWidth="1"/>
    <col min="13081" max="13081" width="6.6328125" style="23"/>
    <col min="13082" max="13082" width="10.08984375" style="23" bestFit="1" customWidth="1"/>
    <col min="13083" max="13083" width="8.54296875" style="23" bestFit="1" customWidth="1"/>
    <col min="13084" max="13084" width="7.90625" style="23" bestFit="1" customWidth="1"/>
    <col min="13085" max="13085" width="13.08984375" style="23" customWidth="1"/>
    <col min="13086" max="13086" width="6.6328125" style="23"/>
    <col min="13087" max="13087" width="11.7265625" style="23" bestFit="1" customWidth="1"/>
    <col min="13088" max="13312" width="6.6328125" style="23"/>
    <col min="13313" max="13313" width="2.1796875" style="23" customWidth="1"/>
    <col min="13314" max="13314" width="34.7265625" style="23" customWidth="1"/>
    <col min="13315" max="13315" width="1.1796875" style="23" customWidth="1"/>
    <col min="13316" max="13316" width="5.6328125" style="23" customWidth="1"/>
    <col min="13317" max="13317" width="1.08984375" style="23" customWidth="1"/>
    <col min="13318" max="13318" width="12.54296875" style="23" customWidth="1"/>
    <col min="13319" max="13319" width="1.54296875" style="23" customWidth="1"/>
    <col min="13320" max="13320" width="11.54296875" style="23" customWidth="1"/>
    <col min="13321" max="13321" width="1.54296875" style="23" customWidth="1"/>
    <col min="13322" max="13322" width="10.1796875" style="23" customWidth="1"/>
    <col min="13323" max="13323" width="1.54296875" style="23" customWidth="1"/>
    <col min="13324" max="13324" width="12.54296875" style="23" customWidth="1"/>
    <col min="13325" max="13325" width="1.36328125" style="23" customWidth="1"/>
    <col min="13326" max="13326" width="6.81640625" style="23" customWidth="1"/>
    <col min="13327" max="13327" width="1.54296875" style="23" customWidth="1"/>
    <col min="13328" max="13328" width="12.26953125" style="23" customWidth="1"/>
    <col min="13329" max="13329" width="1.54296875" style="23" customWidth="1"/>
    <col min="13330" max="13330" width="10.1796875" style="23" customWidth="1"/>
    <col min="13331" max="13331" width="1.54296875" style="23" customWidth="1"/>
    <col min="13332" max="13332" width="9.90625" style="23" customWidth="1"/>
    <col min="13333" max="13333" width="1.54296875" style="23" customWidth="1"/>
    <col min="13334" max="13334" width="12.54296875" style="23" customWidth="1"/>
    <col min="13335" max="13335" width="1.54296875" style="23" customWidth="1"/>
    <col min="13336" max="13336" width="12.7265625" style="23" customWidth="1"/>
    <col min="13337" max="13337" width="6.6328125" style="23"/>
    <col min="13338" max="13338" width="10.08984375" style="23" bestFit="1" customWidth="1"/>
    <col min="13339" max="13339" width="8.54296875" style="23" bestFit="1" customWidth="1"/>
    <col min="13340" max="13340" width="7.90625" style="23" bestFit="1" customWidth="1"/>
    <col min="13341" max="13341" width="13.08984375" style="23" customWidth="1"/>
    <col min="13342" max="13342" width="6.6328125" style="23"/>
    <col min="13343" max="13343" width="11.7265625" style="23" bestFit="1" customWidth="1"/>
    <col min="13344" max="13568" width="6.6328125" style="23"/>
    <col min="13569" max="13569" width="2.1796875" style="23" customWidth="1"/>
    <col min="13570" max="13570" width="34.7265625" style="23" customWidth="1"/>
    <col min="13571" max="13571" width="1.1796875" style="23" customWidth="1"/>
    <col min="13572" max="13572" width="5.6328125" style="23" customWidth="1"/>
    <col min="13573" max="13573" width="1.08984375" style="23" customWidth="1"/>
    <col min="13574" max="13574" width="12.54296875" style="23" customWidth="1"/>
    <col min="13575" max="13575" width="1.54296875" style="23" customWidth="1"/>
    <col min="13576" max="13576" width="11.54296875" style="23" customWidth="1"/>
    <col min="13577" max="13577" width="1.54296875" style="23" customWidth="1"/>
    <col min="13578" max="13578" width="10.1796875" style="23" customWidth="1"/>
    <col min="13579" max="13579" width="1.54296875" style="23" customWidth="1"/>
    <col min="13580" max="13580" width="12.54296875" style="23" customWidth="1"/>
    <col min="13581" max="13581" width="1.36328125" style="23" customWidth="1"/>
    <col min="13582" max="13582" width="6.81640625" style="23" customWidth="1"/>
    <col min="13583" max="13583" width="1.54296875" style="23" customWidth="1"/>
    <col min="13584" max="13584" width="12.26953125" style="23" customWidth="1"/>
    <col min="13585" max="13585" width="1.54296875" style="23" customWidth="1"/>
    <col min="13586" max="13586" width="10.1796875" style="23" customWidth="1"/>
    <col min="13587" max="13587" width="1.54296875" style="23" customWidth="1"/>
    <col min="13588" max="13588" width="9.90625" style="23" customWidth="1"/>
    <col min="13589" max="13589" width="1.54296875" style="23" customWidth="1"/>
    <col min="13590" max="13590" width="12.54296875" style="23" customWidth="1"/>
    <col min="13591" max="13591" width="1.54296875" style="23" customWidth="1"/>
    <col min="13592" max="13592" width="12.7265625" style="23" customWidth="1"/>
    <col min="13593" max="13593" width="6.6328125" style="23"/>
    <col min="13594" max="13594" width="10.08984375" style="23" bestFit="1" customWidth="1"/>
    <col min="13595" max="13595" width="8.54296875" style="23" bestFit="1" customWidth="1"/>
    <col min="13596" max="13596" width="7.90625" style="23" bestFit="1" customWidth="1"/>
    <col min="13597" max="13597" width="13.08984375" style="23" customWidth="1"/>
    <col min="13598" max="13598" width="6.6328125" style="23"/>
    <col min="13599" max="13599" width="11.7265625" style="23" bestFit="1" customWidth="1"/>
    <col min="13600" max="13824" width="6.6328125" style="23"/>
    <col min="13825" max="13825" width="2.1796875" style="23" customWidth="1"/>
    <col min="13826" max="13826" width="34.7265625" style="23" customWidth="1"/>
    <col min="13827" max="13827" width="1.1796875" style="23" customWidth="1"/>
    <col min="13828" max="13828" width="5.6328125" style="23" customWidth="1"/>
    <col min="13829" max="13829" width="1.08984375" style="23" customWidth="1"/>
    <col min="13830" max="13830" width="12.54296875" style="23" customWidth="1"/>
    <col min="13831" max="13831" width="1.54296875" style="23" customWidth="1"/>
    <col min="13832" max="13832" width="11.54296875" style="23" customWidth="1"/>
    <col min="13833" max="13833" width="1.54296875" style="23" customWidth="1"/>
    <col min="13834" max="13834" width="10.1796875" style="23" customWidth="1"/>
    <col min="13835" max="13835" width="1.54296875" style="23" customWidth="1"/>
    <col min="13836" max="13836" width="12.54296875" style="23" customWidth="1"/>
    <col min="13837" max="13837" width="1.36328125" style="23" customWidth="1"/>
    <col min="13838" max="13838" width="6.81640625" style="23" customWidth="1"/>
    <col min="13839" max="13839" width="1.54296875" style="23" customWidth="1"/>
    <col min="13840" max="13840" width="12.26953125" style="23" customWidth="1"/>
    <col min="13841" max="13841" width="1.54296875" style="23" customWidth="1"/>
    <col min="13842" max="13842" width="10.1796875" style="23" customWidth="1"/>
    <col min="13843" max="13843" width="1.54296875" style="23" customWidth="1"/>
    <col min="13844" max="13844" width="9.90625" style="23" customWidth="1"/>
    <col min="13845" max="13845" width="1.54296875" style="23" customWidth="1"/>
    <col min="13846" max="13846" width="12.54296875" style="23" customWidth="1"/>
    <col min="13847" max="13847" width="1.54296875" style="23" customWidth="1"/>
    <col min="13848" max="13848" width="12.7265625" style="23" customWidth="1"/>
    <col min="13849" max="13849" width="6.6328125" style="23"/>
    <col min="13850" max="13850" width="10.08984375" style="23" bestFit="1" customWidth="1"/>
    <col min="13851" max="13851" width="8.54296875" style="23" bestFit="1" customWidth="1"/>
    <col min="13852" max="13852" width="7.90625" style="23" bestFit="1" customWidth="1"/>
    <col min="13853" max="13853" width="13.08984375" style="23" customWidth="1"/>
    <col min="13854" max="13854" width="6.6328125" style="23"/>
    <col min="13855" max="13855" width="11.7265625" style="23" bestFit="1" customWidth="1"/>
    <col min="13856" max="14080" width="6.6328125" style="23"/>
    <col min="14081" max="14081" width="2.1796875" style="23" customWidth="1"/>
    <col min="14082" max="14082" width="34.7265625" style="23" customWidth="1"/>
    <col min="14083" max="14083" width="1.1796875" style="23" customWidth="1"/>
    <col min="14084" max="14084" width="5.6328125" style="23" customWidth="1"/>
    <col min="14085" max="14085" width="1.08984375" style="23" customWidth="1"/>
    <col min="14086" max="14086" width="12.54296875" style="23" customWidth="1"/>
    <col min="14087" max="14087" width="1.54296875" style="23" customWidth="1"/>
    <col min="14088" max="14088" width="11.54296875" style="23" customWidth="1"/>
    <col min="14089" max="14089" width="1.54296875" style="23" customWidth="1"/>
    <col min="14090" max="14090" width="10.1796875" style="23" customWidth="1"/>
    <col min="14091" max="14091" width="1.54296875" style="23" customWidth="1"/>
    <col min="14092" max="14092" width="12.54296875" style="23" customWidth="1"/>
    <col min="14093" max="14093" width="1.36328125" style="23" customWidth="1"/>
    <col min="14094" max="14094" width="6.81640625" style="23" customWidth="1"/>
    <col min="14095" max="14095" width="1.54296875" style="23" customWidth="1"/>
    <col min="14096" max="14096" width="12.26953125" style="23" customWidth="1"/>
    <col min="14097" max="14097" width="1.54296875" style="23" customWidth="1"/>
    <col min="14098" max="14098" width="10.1796875" style="23" customWidth="1"/>
    <col min="14099" max="14099" width="1.54296875" style="23" customWidth="1"/>
    <col min="14100" max="14100" width="9.90625" style="23" customWidth="1"/>
    <col min="14101" max="14101" width="1.54296875" style="23" customWidth="1"/>
    <col min="14102" max="14102" width="12.54296875" style="23" customWidth="1"/>
    <col min="14103" max="14103" width="1.54296875" style="23" customWidth="1"/>
    <col min="14104" max="14104" width="12.7265625" style="23" customWidth="1"/>
    <col min="14105" max="14105" width="6.6328125" style="23"/>
    <col min="14106" max="14106" width="10.08984375" style="23" bestFit="1" customWidth="1"/>
    <col min="14107" max="14107" width="8.54296875" style="23" bestFit="1" customWidth="1"/>
    <col min="14108" max="14108" width="7.90625" style="23" bestFit="1" customWidth="1"/>
    <col min="14109" max="14109" width="13.08984375" style="23" customWidth="1"/>
    <col min="14110" max="14110" width="6.6328125" style="23"/>
    <col min="14111" max="14111" width="11.7265625" style="23" bestFit="1" customWidth="1"/>
    <col min="14112" max="14336" width="6.6328125" style="23"/>
    <col min="14337" max="14337" width="2.1796875" style="23" customWidth="1"/>
    <col min="14338" max="14338" width="34.7265625" style="23" customWidth="1"/>
    <col min="14339" max="14339" width="1.1796875" style="23" customWidth="1"/>
    <col min="14340" max="14340" width="5.6328125" style="23" customWidth="1"/>
    <col min="14341" max="14341" width="1.08984375" style="23" customWidth="1"/>
    <col min="14342" max="14342" width="12.54296875" style="23" customWidth="1"/>
    <col min="14343" max="14343" width="1.54296875" style="23" customWidth="1"/>
    <col min="14344" max="14344" width="11.54296875" style="23" customWidth="1"/>
    <col min="14345" max="14345" width="1.54296875" style="23" customWidth="1"/>
    <col min="14346" max="14346" width="10.1796875" style="23" customWidth="1"/>
    <col min="14347" max="14347" width="1.54296875" style="23" customWidth="1"/>
    <col min="14348" max="14348" width="12.54296875" style="23" customWidth="1"/>
    <col min="14349" max="14349" width="1.36328125" style="23" customWidth="1"/>
    <col min="14350" max="14350" width="6.81640625" style="23" customWidth="1"/>
    <col min="14351" max="14351" width="1.54296875" style="23" customWidth="1"/>
    <col min="14352" max="14352" width="12.26953125" style="23" customWidth="1"/>
    <col min="14353" max="14353" width="1.54296875" style="23" customWidth="1"/>
    <col min="14354" max="14354" width="10.1796875" style="23" customWidth="1"/>
    <col min="14355" max="14355" width="1.54296875" style="23" customWidth="1"/>
    <col min="14356" max="14356" width="9.90625" style="23" customWidth="1"/>
    <col min="14357" max="14357" width="1.54296875" style="23" customWidth="1"/>
    <col min="14358" max="14358" width="12.54296875" style="23" customWidth="1"/>
    <col min="14359" max="14359" width="1.54296875" style="23" customWidth="1"/>
    <col min="14360" max="14360" width="12.7265625" style="23" customWidth="1"/>
    <col min="14361" max="14361" width="6.6328125" style="23"/>
    <col min="14362" max="14362" width="10.08984375" style="23" bestFit="1" customWidth="1"/>
    <col min="14363" max="14363" width="8.54296875" style="23" bestFit="1" customWidth="1"/>
    <col min="14364" max="14364" width="7.90625" style="23" bestFit="1" customWidth="1"/>
    <col min="14365" max="14365" width="13.08984375" style="23" customWidth="1"/>
    <col min="14366" max="14366" width="6.6328125" style="23"/>
    <col min="14367" max="14367" width="11.7265625" style="23" bestFit="1" customWidth="1"/>
    <col min="14368" max="14592" width="6.6328125" style="23"/>
    <col min="14593" max="14593" width="2.1796875" style="23" customWidth="1"/>
    <col min="14594" max="14594" width="34.7265625" style="23" customWidth="1"/>
    <col min="14595" max="14595" width="1.1796875" style="23" customWidth="1"/>
    <col min="14596" max="14596" width="5.6328125" style="23" customWidth="1"/>
    <col min="14597" max="14597" width="1.08984375" style="23" customWidth="1"/>
    <col min="14598" max="14598" width="12.54296875" style="23" customWidth="1"/>
    <col min="14599" max="14599" width="1.54296875" style="23" customWidth="1"/>
    <col min="14600" max="14600" width="11.54296875" style="23" customWidth="1"/>
    <col min="14601" max="14601" width="1.54296875" style="23" customWidth="1"/>
    <col min="14602" max="14602" width="10.1796875" style="23" customWidth="1"/>
    <col min="14603" max="14603" width="1.54296875" style="23" customWidth="1"/>
    <col min="14604" max="14604" width="12.54296875" style="23" customWidth="1"/>
    <col min="14605" max="14605" width="1.36328125" style="23" customWidth="1"/>
    <col min="14606" max="14606" width="6.81640625" style="23" customWidth="1"/>
    <col min="14607" max="14607" width="1.54296875" style="23" customWidth="1"/>
    <col min="14608" max="14608" width="12.26953125" style="23" customWidth="1"/>
    <col min="14609" max="14609" width="1.54296875" style="23" customWidth="1"/>
    <col min="14610" max="14610" width="10.1796875" style="23" customWidth="1"/>
    <col min="14611" max="14611" width="1.54296875" style="23" customWidth="1"/>
    <col min="14612" max="14612" width="9.90625" style="23" customWidth="1"/>
    <col min="14613" max="14613" width="1.54296875" style="23" customWidth="1"/>
    <col min="14614" max="14614" width="12.54296875" style="23" customWidth="1"/>
    <col min="14615" max="14615" width="1.54296875" style="23" customWidth="1"/>
    <col min="14616" max="14616" width="12.7265625" style="23" customWidth="1"/>
    <col min="14617" max="14617" width="6.6328125" style="23"/>
    <col min="14618" max="14618" width="10.08984375" style="23" bestFit="1" customWidth="1"/>
    <col min="14619" max="14619" width="8.54296875" style="23" bestFit="1" customWidth="1"/>
    <col min="14620" max="14620" width="7.90625" style="23" bestFit="1" customWidth="1"/>
    <col min="14621" max="14621" width="13.08984375" style="23" customWidth="1"/>
    <col min="14622" max="14622" width="6.6328125" style="23"/>
    <col min="14623" max="14623" width="11.7265625" style="23" bestFit="1" customWidth="1"/>
    <col min="14624" max="14848" width="6.6328125" style="23"/>
    <col min="14849" max="14849" width="2.1796875" style="23" customWidth="1"/>
    <col min="14850" max="14850" width="34.7265625" style="23" customWidth="1"/>
    <col min="14851" max="14851" width="1.1796875" style="23" customWidth="1"/>
    <col min="14852" max="14852" width="5.6328125" style="23" customWidth="1"/>
    <col min="14853" max="14853" width="1.08984375" style="23" customWidth="1"/>
    <col min="14854" max="14854" width="12.54296875" style="23" customWidth="1"/>
    <col min="14855" max="14855" width="1.54296875" style="23" customWidth="1"/>
    <col min="14856" max="14856" width="11.54296875" style="23" customWidth="1"/>
    <col min="14857" max="14857" width="1.54296875" style="23" customWidth="1"/>
    <col min="14858" max="14858" width="10.1796875" style="23" customWidth="1"/>
    <col min="14859" max="14859" width="1.54296875" style="23" customWidth="1"/>
    <col min="14860" max="14860" width="12.54296875" style="23" customWidth="1"/>
    <col min="14861" max="14861" width="1.36328125" style="23" customWidth="1"/>
    <col min="14862" max="14862" width="6.81640625" style="23" customWidth="1"/>
    <col min="14863" max="14863" width="1.54296875" style="23" customWidth="1"/>
    <col min="14864" max="14864" width="12.26953125" style="23" customWidth="1"/>
    <col min="14865" max="14865" width="1.54296875" style="23" customWidth="1"/>
    <col min="14866" max="14866" width="10.1796875" style="23" customWidth="1"/>
    <col min="14867" max="14867" width="1.54296875" style="23" customWidth="1"/>
    <col min="14868" max="14868" width="9.90625" style="23" customWidth="1"/>
    <col min="14869" max="14869" width="1.54296875" style="23" customWidth="1"/>
    <col min="14870" max="14870" width="12.54296875" style="23" customWidth="1"/>
    <col min="14871" max="14871" width="1.54296875" style="23" customWidth="1"/>
    <col min="14872" max="14872" width="12.7265625" style="23" customWidth="1"/>
    <col min="14873" max="14873" width="6.6328125" style="23"/>
    <col min="14874" max="14874" width="10.08984375" style="23" bestFit="1" customWidth="1"/>
    <col min="14875" max="14875" width="8.54296875" style="23" bestFit="1" customWidth="1"/>
    <col min="14876" max="14876" width="7.90625" style="23" bestFit="1" customWidth="1"/>
    <col min="14877" max="14877" width="13.08984375" style="23" customWidth="1"/>
    <col min="14878" max="14878" width="6.6328125" style="23"/>
    <col min="14879" max="14879" width="11.7265625" style="23" bestFit="1" customWidth="1"/>
    <col min="14880" max="15104" width="6.6328125" style="23"/>
    <col min="15105" max="15105" width="2.1796875" style="23" customWidth="1"/>
    <col min="15106" max="15106" width="34.7265625" style="23" customWidth="1"/>
    <col min="15107" max="15107" width="1.1796875" style="23" customWidth="1"/>
    <col min="15108" max="15108" width="5.6328125" style="23" customWidth="1"/>
    <col min="15109" max="15109" width="1.08984375" style="23" customWidth="1"/>
    <col min="15110" max="15110" width="12.54296875" style="23" customWidth="1"/>
    <col min="15111" max="15111" width="1.54296875" style="23" customWidth="1"/>
    <col min="15112" max="15112" width="11.54296875" style="23" customWidth="1"/>
    <col min="15113" max="15113" width="1.54296875" style="23" customWidth="1"/>
    <col min="15114" max="15114" width="10.1796875" style="23" customWidth="1"/>
    <col min="15115" max="15115" width="1.54296875" style="23" customWidth="1"/>
    <col min="15116" max="15116" width="12.54296875" style="23" customWidth="1"/>
    <col min="15117" max="15117" width="1.36328125" style="23" customWidth="1"/>
    <col min="15118" max="15118" width="6.81640625" style="23" customWidth="1"/>
    <col min="15119" max="15119" width="1.54296875" style="23" customWidth="1"/>
    <col min="15120" max="15120" width="12.26953125" style="23" customWidth="1"/>
    <col min="15121" max="15121" width="1.54296875" style="23" customWidth="1"/>
    <col min="15122" max="15122" width="10.1796875" style="23" customWidth="1"/>
    <col min="15123" max="15123" width="1.54296875" style="23" customWidth="1"/>
    <col min="15124" max="15124" width="9.90625" style="23" customWidth="1"/>
    <col min="15125" max="15125" width="1.54296875" style="23" customWidth="1"/>
    <col min="15126" max="15126" width="12.54296875" style="23" customWidth="1"/>
    <col min="15127" max="15127" width="1.54296875" style="23" customWidth="1"/>
    <col min="15128" max="15128" width="12.7265625" style="23" customWidth="1"/>
    <col min="15129" max="15129" width="6.6328125" style="23"/>
    <col min="15130" max="15130" width="10.08984375" style="23" bestFit="1" customWidth="1"/>
    <col min="15131" max="15131" width="8.54296875" style="23" bestFit="1" customWidth="1"/>
    <col min="15132" max="15132" width="7.90625" style="23" bestFit="1" customWidth="1"/>
    <col min="15133" max="15133" width="13.08984375" style="23" customWidth="1"/>
    <col min="15134" max="15134" width="6.6328125" style="23"/>
    <col min="15135" max="15135" width="11.7265625" style="23" bestFit="1" customWidth="1"/>
    <col min="15136" max="15360" width="6.6328125" style="23"/>
    <col min="15361" max="15361" width="2.1796875" style="23" customWidth="1"/>
    <col min="15362" max="15362" width="34.7265625" style="23" customWidth="1"/>
    <col min="15363" max="15363" width="1.1796875" style="23" customWidth="1"/>
    <col min="15364" max="15364" width="5.6328125" style="23" customWidth="1"/>
    <col min="15365" max="15365" width="1.08984375" style="23" customWidth="1"/>
    <col min="15366" max="15366" width="12.54296875" style="23" customWidth="1"/>
    <col min="15367" max="15367" width="1.54296875" style="23" customWidth="1"/>
    <col min="15368" max="15368" width="11.54296875" style="23" customWidth="1"/>
    <col min="15369" max="15369" width="1.54296875" style="23" customWidth="1"/>
    <col min="15370" max="15370" width="10.1796875" style="23" customWidth="1"/>
    <col min="15371" max="15371" width="1.54296875" style="23" customWidth="1"/>
    <col min="15372" max="15372" width="12.54296875" style="23" customWidth="1"/>
    <col min="15373" max="15373" width="1.36328125" style="23" customWidth="1"/>
    <col min="15374" max="15374" width="6.81640625" style="23" customWidth="1"/>
    <col min="15375" max="15375" width="1.54296875" style="23" customWidth="1"/>
    <col min="15376" max="15376" width="12.26953125" style="23" customWidth="1"/>
    <col min="15377" max="15377" width="1.54296875" style="23" customWidth="1"/>
    <col min="15378" max="15378" width="10.1796875" style="23" customWidth="1"/>
    <col min="15379" max="15379" width="1.54296875" style="23" customWidth="1"/>
    <col min="15380" max="15380" width="9.90625" style="23" customWidth="1"/>
    <col min="15381" max="15381" width="1.54296875" style="23" customWidth="1"/>
    <col min="15382" max="15382" width="12.54296875" style="23" customWidth="1"/>
    <col min="15383" max="15383" width="1.54296875" style="23" customWidth="1"/>
    <col min="15384" max="15384" width="12.7265625" style="23" customWidth="1"/>
    <col min="15385" max="15385" width="6.6328125" style="23"/>
    <col min="15386" max="15386" width="10.08984375" style="23" bestFit="1" customWidth="1"/>
    <col min="15387" max="15387" width="8.54296875" style="23" bestFit="1" customWidth="1"/>
    <col min="15388" max="15388" width="7.90625" style="23" bestFit="1" customWidth="1"/>
    <col min="15389" max="15389" width="13.08984375" style="23" customWidth="1"/>
    <col min="15390" max="15390" width="6.6328125" style="23"/>
    <col min="15391" max="15391" width="11.7265625" style="23" bestFit="1" customWidth="1"/>
    <col min="15392" max="15616" width="6.6328125" style="23"/>
    <col min="15617" max="15617" width="2.1796875" style="23" customWidth="1"/>
    <col min="15618" max="15618" width="34.7265625" style="23" customWidth="1"/>
    <col min="15619" max="15619" width="1.1796875" style="23" customWidth="1"/>
    <col min="15620" max="15620" width="5.6328125" style="23" customWidth="1"/>
    <col min="15621" max="15621" width="1.08984375" style="23" customWidth="1"/>
    <col min="15622" max="15622" width="12.54296875" style="23" customWidth="1"/>
    <col min="15623" max="15623" width="1.54296875" style="23" customWidth="1"/>
    <col min="15624" max="15624" width="11.54296875" style="23" customWidth="1"/>
    <col min="15625" max="15625" width="1.54296875" style="23" customWidth="1"/>
    <col min="15626" max="15626" width="10.1796875" style="23" customWidth="1"/>
    <col min="15627" max="15627" width="1.54296875" style="23" customWidth="1"/>
    <col min="15628" max="15628" width="12.54296875" style="23" customWidth="1"/>
    <col min="15629" max="15629" width="1.36328125" style="23" customWidth="1"/>
    <col min="15630" max="15630" width="6.81640625" style="23" customWidth="1"/>
    <col min="15631" max="15631" width="1.54296875" style="23" customWidth="1"/>
    <col min="15632" max="15632" width="12.26953125" style="23" customWidth="1"/>
    <col min="15633" max="15633" width="1.54296875" style="23" customWidth="1"/>
    <col min="15634" max="15634" width="10.1796875" style="23" customWidth="1"/>
    <col min="15635" max="15635" width="1.54296875" style="23" customWidth="1"/>
    <col min="15636" max="15636" width="9.90625" style="23" customWidth="1"/>
    <col min="15637" max="15637" width="1.54296875" style="23" customWidth="1"/>
    <col min="15638" max="15638" width="12.54296875" style="23" customWidth="1"/>
    <col min="15639" max="15639" width="1.54296875" style="23" customWidth="1"/>
    <col min="15640" max="15640" width="12.7265625" style="23" customWidth="1"/>
    <col min="15641" max="15641" width="6.6328125" style="23"/>
    <col min="15642" max="15642" width="10.08984375" style="23" bestFit="1" customWidth="1"/>
    <col min="15643" max="15643" width="8.54296875" style="23" bestFit="1" customWidth="1"/>
    <col min="15644" max="15644" width="7.90625" style="23" bestFit="1" customWidth="1"/>
    <col min="15645" max="15645" width="13.08984375" style="23" customWidth="1"/>
    <col min="15646" max="15646" width="6.6328125" style="23"/>
    <col min="15647" max="15647" width="11.7265625" style="23" bestFit="1" customWidth="1"/>
    <col min="15648" max="15872" width="6.6328125" style="23"/>
    <col min="15873" max="15873" width="2.1796875" style="23" customWidth="1"/>
    <col min="15874" max="15874" width="34.7265625" style="23" customWidth="1"/>
    <col min="15875" max="15875" width="1.1796875" style="23" customWidth="1"/>
    <col min="15876" max="15876" width="5.6328125" style="23" customWidth="1"/>
    <col min="15877" max="15877" width="1.08984375" style="23" customWidth="1"/>
    <col min="15878" max="15878" width="12.54296875" style="23" customWidth="1"/>
    <col min="15879" max="15879" width="1.54296875" style="23" customWidth="1"/>
    <col min="15880" max="15880" width="11.54296875" style="23" customWidth="1"/>
    <col min="15881" max="15881" width="1.54296875" style="23" customWidth="1"/>
    <col min="15882" max="15882" width="10.1796875" style="23" customWidth="1"/>
    <col min="15883" max="15883" width="1.54296875" style="23" customWidth="1"/>
    <col min="15884" max="15884" width="12.54296875" style="23" customWidth="1"/>
    <col min="15885" max="15885" width="1.36328125" style="23" customWidth="1"/>
    <col min="15886" max="15886" width="6.81640625" style="23" customWidth="1"/>
    <col min="15887" max="15887" width="1.54296875" style="23" customWidth="1"/>
    <col min="15888" max="15888" width="12.26953125" style="23" customWidth="1"/>
    <col min="15889" max="15889" width="1.54296875" style="23" customWidth="1"/>
    <col min="15890" max="15890" width="10.1796875" style="23" customWidth="1"/>
    <col min="15891" max="15891" width="1.54296875" style="23" customWidth="1"/>
    <col min="15892" max="15892" width="9.90625" style="23" customWidth="1"/>
    <col min="15893" max="15893" width="1.54296875" style="23" customWidth="1"/>
    <col min="15894" max="15894" width="12.54296875" style="23" customWidth="1"/>
    <col min="15895" max="15895" width="1.54296875" style="23" customWidth="1"/>
    <col min="15896" max="15896" width="12.7265625" style="23" customWidth="1"/>
    <col min="15897" max="15897" width="6.6328125" style="23"/>
    <col min="15898" max="15898" width="10.08984375" style="23" bestFit="1" customWidth="1"/>
    <col min="15899" max="15899" width="8.54296875" style="23" bestFit="1" customWidth="1"/>
    <col min="15900" max="15900" width="7.90625" style="23" bestFit="1" customWidth="1"/>
    <col min="15901" max="15901" width="13.08984375" style="23" customWidth="1"/>
    <col min="15902" max="15902" width="6.6328125" style="23"/>
    <col min="15903" max="15903" width="11.7265625" style="23" bestFit="1" customWidth="1"/>
    <col min="15904" max="16128" width="6.6328125" style="23"/>
    <col min="16129" max="16129" width="2.1796875" style="23" customWidth="1"/>
    <col min="16130" max="16130" width="34.7265625" style="23" customWidth="1"/>
    <col min="16131" max="16131" width="1.1796875" style="23" customWidth="1"/>
    <col min="16132" max="16132" width="5.6328125" style="23" customWidth="1"/>
    <col min="16133" max="16133" width="1.08984375" style="23" customWidth="1"/>
    <col min="16134" max="16134" width="12.54296875" style="23" customWidth="1"/>
    <col min="16135" max="16135" width="1.54296875" style="23" customWidth="1"/>
    <col min="16136" max="16136" width="11.54296875" style="23" customWidth="1"/>
    <col min="16137" max="16137" width="1.54296875" style="23" customWidth="1"/>
    <col min="16138" max="16138" width="10.1796875" style="23" customWidth="1"/>
    <col min="16139" max="16139" width="1.54296875" style="23" customWidth="1"/>
    <col min="16140" max="16140" width="12.54296875" style="23" customWidth="1"/>
    <col min="16141" max="16141" width="1.36328125" style="23" customWidth="1"/>
    <col min="16142" max="16142" width="6.81640625" style="23" customWidth="1"/>
    <col min="16143" max="16143" width="1.54296875" style="23" customWidth="1"/>
    <col min="16144" max="16144" width="12.26953125" style="23" customWidth="1"/>
    <col min="16145" max="16145" width="1.54296875" style="23" customWidth="1"/>
    <col min="16146" max="16146" width="10.1796875" style="23" customWidth="1"/>
    <col min="16147" max="16147" width="1.54296875" style="23" customWidth="1"/>
    <col min="16148" max="16148" width="9.90625" style="23" customWidth="1"/>
    <col min="16149" max="16149" width="1.54296875" style="23" customWidth="1"/>
    <col min="16150" max="16150" width="12.54296875" style="23" customWidth="1"/>
    <col min="16151" max="16151" width="1.54296875" style="23" customWidth="1"/>
    <col min="16152" max="16152" width="12.7265625" style="23" customWidth="1"/>
    <col min="16153" max="16153" width="6.6328125" style="23"/>
    <col min="16154" max="16154" width="10.08984375" style="23" bestFit="1" customWidth="1"/>
    <col min="16155" max="16155" width="8.54296875" style="23" bestFit="1" customWidth="1"/>
    <col min="16156" max="16156" width="7.90625" style="23" bestFit="1" customWidth="1"/>
    <col min="16157" max="16157" width="13.08984375" style="23" customWidth="1"/>
    <col min="16158" max="16158" width="6.6328125" style="23"/>
    <col min="16159" max="16159" width="11.7265625" style="23" bestFit="1" customWidth="1"/>
    <col min="16160" max="16384" width="6.6328125" style="23"/>
  </cols>
  <sheetData>
    <row r="2" spans="1:31">
      <c r="B2" s="40" t="s">
        <v>707</v>
      </c>
    </row>
    <row r="3" spans="1:31">
      <c r="B3" s="39" t="s">
        <v>708</v>
      </c>
    </row>
    <row r="4" spans="1:31">
      <c r="B4" s="35" t="s">
        <v>706</v>
      </c>
    </row>
    <row r="5" spans="1:31">
      <c r="B5" s="36" t="s">
        <v>709</v>
      </c>
    </row>
    <row r="7" spans="1:31" ht="12.9" customHeight="1">
      <c r="A7" s="22" t="s">
        <v>587</v>
      </c>
      <c r="B7" s="22"/>
      <c r="C7" s="22"/>
      <c r="D7" s="22"/>
      <c r="E7" s="22"/>
      <c r="F7" s="22"/>
      <c r="G7" s="22"/>
      <c r="H7" s="22"/>
      <c r="I7" s="22"/>
      <c r="J7" s="22"/>
      <c r="K7" s="22"/>
      <c r="L7" s="22"/>
      <c r="M7" s="22"/>
      <c r="N7" s="22"/>
      <c r="O7" s="22"/>
      <c r="P7" s="22"/>
      <c r="Q7" s="22"/>
      <c r="R7" s="22"/>
      <c r="S7" s="22"/>
      <c r="T7" s="22"/>
      <c r="U7" s="22"/>
      <c r="V7" s="22"/>
      <c r="W7" s="22"/>
      <c r="X7" s="22"/>
    </row>
    <row r="8" spans="1:31" ht="12.9" customHeight="1">
      <c r="A8" s="22" t="s">
        <v>588</v>
      </c>
      <c r="B8" s="22"/>
      <c r="C8" s="22"/>
      <c r="D8" s="22"/>
      <c r="E8" s="22"/>
      <c r="F8" s="22"/>
      <c r="G8" s="22"/>
      <c r="H8" s="22"/>
      <c r="I8" s="22"/>
      <c r="J8" s="22"/>
      <c r="K8" s="22"/>
      <c r="L8" s="22"/>
      <c r="M8" s="22"/>
      <c r="N8" s="22"/>
      <c r="O8" s="22"/>
      <c r="P8" s="22"/>
      <c r="Q8" s="22"/>
      <c r="R8" s="22"/>
      <c r="S8" s="22"/>
      <c r="T8" s="22"/>
      <c r="U8" s="22"/>
      <c r="V8" s="22"/>
      <c r="W8" s="22"/>
      <c r="X8" s="22" t="s">
        <v>589</v>
      </c>
    </row>
    <row r="9" spans="1:31" ht="12.9" customHeight="1">
      <c r="A9" s="24">
        <v>42369</v>
      </c>
      <c r="B9" s="22"/>
      <c r="C9" s="22"/>
      <c r="D9" s="22"/>
      <c r="E9" s="22"/>
      <c r="F9" s="22"/>
      <c r="G9" s="22"/>
      <c r="H9" s="22"/>
      <c r="I9" s="22"/>
      <c r="J9" s="22"/>
      <c r="K9" s="22"/>
      <c r="L9" s="22"/>
      <c r="M9" s="22"/>
      <c r="N9" s="22"/>
      <c r="O9" s="22"/>
      <c r="P9" s="22"/>
      <c r="Q9" s="22"/>
      <c r="R9" s="22"/>
      <c r="S9" s="22"/>
      <c r="T9" s="22"/>
      <c r="U9" s="22"/>
      <c r="V9" s="22"/>
      <c r="W9" s="22"/>
      <c r="X9" s="22"/>
    </row>
    <row r="10" spans="1:31" ht="12.9" customHeight="1">
      <c r="X10" s="86" t="s">
        <v>590</v>
      </c>
    </row>
    <row r="11" spans="1:31" ht="12.9" customHeight="1">
      <c r="A11" s="25"/>
      <c r="B11" s="25"/>
      <c r="C11" s="25"/>
      <c r="D11" s="26" t="s">
        <v>591</v>
      </c>
      <c r="E11" s="25"/>
      <c r="F11" s="27"/>
      <c r="G11" s="27"/>
      <c r="H11" s="27"/>
      <c r="I11" s="27"/>
      <c r="J11" s="27"/>
      <c r="K11" s="27"/>
      <c r="L11" s="27"/>
      <c r="M11" s="25"/>
      <c r="N11" s="27" t="s">
        <v>592</v>
      </c>
      <c r="O11" s="27"/>
      <c r="P11" s="27"/>
      <c r="Q11" s="27"/>
      <c r="R11" s="27"/>
      <c r="S11" s="27"/>
      <c r="T11" s="27"/>
      <c r="U11" s="27"/>
      <c r="V11" s="27"/>
      <c r="X11" s="86" t="s">
        <v>593</v>
      </c>
    </row>
    <row r="12" spans="1:31" ht="12.9" customHeight="1">
      <c r="A12" s="25"/>
      <c r="B12" s="25"/>
      <c r="C12" s="25"/>
      <c r="D12" s="28" t="s">
        <v>448</v>
      </c>
      <c r="E12" s="25"/>
      <c r="F12" s="28" t="s">
        <v>395</v>
      </c>
      <c r="G12" s="25"/>
      <c r="H12" s="28" t="s">
        <v>396</v>
      </c>
      <c r="I12" s="25"/>
      <c r="J12" s="28" t="s">
        <v>594</v>
      </c>
      <c r="K12" s="25"/>
      <c r="L12" s="28" t="s">
        <v>395</v>
      </c>
      <c r="M12" s="25"/>
      <c r="N12" s="28" t="s">
        <v>595</v>
      </c>
      <c r="O12" s="25"/>
      <c r="P12" s="28" t="s">
        <v>395</v>
      </c>
      <c r="Q12" s="25"/>
      <c r="R12" s="28" t="s">
        <v>396</v>
      </c>
      <c r="S12" s="25"/>
      <c r="T12" s="28" t="s">
        <v>594</v>
      </c>
      <c r="U12" s="25"/>
      <c r="V12" s="28" t="s">
        <v>395</v>
      </c>
      <c r="W12" s="25"/>
      <c r="X12" s="28" t="s">
        <v>935</v>
      </c>
    </row>
    <row r="13" spans="1:31" ht="12.9" customHeight="1"/>
    <row r="14" spans="1:31" ht="12.9" customHeight="1">
      <c r="A14" s="25" t="s">
        <v>596</v>
      </c>
      <c r="B14" s="25"/>
      <c r="C14" s="25"/>
      <c r="D14" s="25"/>
      <c r="E14" s="25"/>
      <c r="F14" s="25"/>
      <c r="G14" s="25"/>
      <c r="H14" s="25"/>
      <c r="I14" s="25"/>
      <c r="J14" s="25"/>
      <c r="K14" s="25"/>
      <c r="L14" s="25"/>
      <c r="M14" s="25"/>
      <c r="N14" s="25"/>
      <c r="O14" s="25"/>
      <c r="P14" s="25"/>
      <c r="Q14" s="25"/>
      <c r="R14" s="25"/>
      <c r="S14" s="25"/>
      <c r="T14" s="25"/>
      <c r="U14" s="25"/>
      <c r="V14" s="25"/>
      <c r="W14" s="25"/>
      <c r="X14" s="87"/>
    </row>
    <row r="15" spans="1:31" ht="12.9" customHeight="1">
      <c r="A15" s="25"/>
      <c r="B15" s="40" t="s">
        <v>601</v>
      </c>
      <c r="C15" s="25"/>
      <c r="D15" s="26" t="s">
        <v>602</v>
      </c>
      <c r="E15" s="25"/>
      <c r="F15" s="29">
        <v>16900.810000000001</v>
      </c>
      <c r="G15" s="29"/>
      <c r="H15" s="29"/>
      <c r="I15" s="29"/>
      <c r="J15" s="29"/>
      <c r="K15" s="29"/>
      <c r="L15" s="29">
        <f t="shared" ref="L15:L24" si="0">F15+H15-J15</f>
        <v>16900.810000000001</v>
      </c>
      <c r="M15" s="29"/>
      <c r="N15" s="29"/>
      <c r="O15" s="29"/>
      <c r="P15" s="29"/>
      <c r="Q15" s="29"/>
      <c r="R15" s="29"/>
      <c r="S15" s="29"/>
      <c r="T15" s="29"/>
      <c r="U15" s="29"/>
      <c r="V15" s="29"/>
      <c r="W15" s="29"/>
      <c r="X15" s="29">
        <f t="shared" ref="X15:X24" si="1">L15-V15</f>
        <v>16900.810000000001</v>
      </c>
      <c r="Y15" s="29"/>
      <c r="Z15" s="29"/>
      <c r="AA15" s="29"/>
      <c r="AB15" s="29"/>
      <c r="AC15" s="29"/>
      <c r="AD15" s="29"/>
      <c r="AE15" s="29"/>
    </row>
    <row r="16" spans="1:31" ht="12.9" customHeight="1">
      <c r="A16" s="25"/>
      <c r="B16" s="35" t="s">
        <v>605</v>
      </c>
      <c r="C16" s="25"/>
      <c r="D16" s="26" t="s">
        <v>602</v>
      </c>
      <c r="E16" s="25"/>
      <c r="F16" s="29">
        <v>548.45000000000005</v>
      </c>
      <c r="G16" s="29"/>
      <c r="H16" s="29"/>
      <c r="I16" s="29"/>
      <c r="J16" s="29"/>
      <c r="K16" s="29"/>
      <c r="L16" s="29">
        <f t="shared" si="0"/>
        <v>548.45000000000005</v>
      </c>
      <c r="M16" s="29"/>
      <c r="N16" s="29"/>
      <c r="O16" s="29"/>
      <c r="P16" s="29"/>
      <c r="Q16" s="29"/>
      <c r="R16" s="29"/>
      <c r="S16" s="29"/>
      <c r="T16" s="29"/>
      <c r="U16" s="29"/>
      <c r="V16" s="29"/>
      <c r="W16" s="29"/>
      <c r="X16" s="29">
        <f t="shared" si="1"/>
        <v>548.45000000000005</v>
      </c>
    </row>
    <row r="17" spans="1:31" ht="12.9" customHeight="1">
      <c r="A17" s="25"/>
      <c r="B17" s="40" t="s">
        <v>608</v>
      </c>
      <c r="C17" s="25"/>
      <c r="D17" s="26" t="s">
        <v>609</v>
      </c>
      <c r="E17" s="25"/>
      <c r="F17" s="29">
        <v>8625.81</v>
      </c>
      <c r="G17" s="29"/>
      <c r="H17" s="29"/>
      <c r="I17" s="29"/>
      <c r="J17" s="29"/>
      <c r="K17" s="29"/>
      <c r="L17" s="29">
        <f t="shared" si="0"/>
        <v>8625.81</v>
      </c>
      <c r="M17" s="29"/>
      <c r="N17" s="29"/>
      <c r="O17" s="29"/>
      <c r="P17" s="29"/>
      <c r="Q17" s="29"/>
      <c r="R17" s="29"/>
      <c r="S17" s="29"/>
      <c r="T17" s="29"/>
      <c r="U17" s="29"/>
      <c r="V17" s="29"/>
      <c r="W17" s="29"/>
      <c r="X17" s="29">
        <f t="shared" si="1"/>
        <v>8625.81</v>
      </c>
      <c r="Y17" s="29"/>
      <c r="Z17" s="29"/>
      <c r="AA17" s="29"/>
      <c r="AB17" s="29"/>
      <c r="AC17" s="29"/>
      <c r="AD17" s="29"/>
      <c r="AE17" s="29"/>
    </row>
    <row r="18" spans="1:31" ht="12.9" customHeight="1">
      <c r="A18" s="25"/>
      <c r="B18" s="40" t="s">
        <v>597</v>
      </c>
      <c r="C18" s="25"/>
      <c r="D18" s="26" t="s">
        <v>598</v>
      </c>
      <c r="E18" s="25"/>
      <c r="F18" s="29">
        <v>7006.35</v>
      </c>
      <c r="G18" s="29"/>
      <c r="H18" s="29"/>
      <c r="I18" s="29"/>
      <c r="J18" s="29"/>
      <c r="K18" s="29"/>
      <c r="L18" s="29">
        <f t="shared" si="0"/>
        <v>7006.35</v>
      </c>
      <c r="M18" s="29"/>
      <c r="N18" s="29"/>
      <c r="O18" s="29"/>
      <c r="P18" s="29"/>
      <c r="Q18" s="29"/>
      <c r="R18" s="29"/>
      <c r="S18" s="29"/>
      <c r="T18" s="29"/>
      <c r="U18" s="29"/>
      <c r="V18" s="29"/>
      <c r="W18" s="29"/>
      <c r="X18" s="29">
        <f t="shared" si="1"/>
        <v>7006.35</v>
      </c>
      <c r="Y18" s="29"/>
      <c r="Z18" s="29"/>
      <c r="AA18" s="29"/>
      <c r="AB18" s="29"/>
      <c r="AC18" s="29"/>
      <c r="AD18" s="29"/>
      <c r="AE18" s="29"/>
    </row>
    <row r="19" spans="1:31" ht="12.9" customHeight="1">
      <c r="A19" s="25"/>
      <c r="B19" s="35" t="s">
        <v>603</v>
      </c>
      <c r="C19" s="25"/>
      <c r="D19" s="26" t="s">
        <v>604</v>
      </c>
      <c r="E19" s="25"/>
      <c r="F19" s="29">
        <v>6377.7</v>
      </c>
      <c r="G19" s="29"/>
      <c r="H19" s="29"/>
      <c r="I19" s="29"/>
      <c r="J19" s="29"/>
      <c r="K19" s="29"/>
      <c r="L19" s="29">
        <f t="shared" si="0"/>
        <v>6377.7</v>
      </c>
      <c r="M19" s="29"/>
      <c r="N19" s="29"/>
      <c r="O19" s="29"/>
      <c r="P19" s="29"/>
      <c r="Q19" s="29"/>
      <c r="R19" s="29"/>
      <c r="S19" s="29"/>
      <c r="T19" s="29"/>
      <c r="U19" s="29"/>
      <c r="V19" s="29"/>
      <c r="W19" s="29"/>
      <c r="X19" s="29">
        <f t="shared" si="1"/>
        <v>6377.7</v>
      </c>
      <c r="Y19" s="29"/>
      <c r="Z19" s="29"/>
      <c r="AA19" s="29"/>
      <c r="AB19" s="29"/>
      <c r="AC19" s="29"/>
      <c r="AD19" s="29"/>
      <c r="AE19" s="29"/>
    </row>
    <row r="20" spans="1:31" ht="12.9" customHeight="1">
      <c r="A20" s="25"/>
      <c r="B20" s="35" t="s">
        <v>612</v>
      </c>
      <c r="C20" s="25"/>
      <c r="D20" s="26" t="s">
        <v>613</v>
      </c>
      <c r="E20" s="25"/>
      <c r="F20" s="89">
        <v>50</v>
      </c>
      <c r="G20" s="29"/>
      <c r="H20" s="89"/>
      <c r="I20" s="29"/>
      <c r="J20" s="89"/>
      <c r="K20" s="29"/>
      <c r="L20" s="89">
        <f t="shared" si="0"/>
        <v>50</v>
      </c>
      <c r="M20" s="29"/>
      <c r="N20" s="29"/>
      <c r="O20" s="29"/>
      <c r="P20" s="89"/>
      <c r="Q20" s="29"/>
      <c r="R20" s="89"/>
      <c r="S20" s="29"/>
      <c r="T20" s="89"/>
      <c r="U20" s="29"/>
      <c r="V20" s="89"/>
      <c r="W20" s="29"/>
      <c r="X20" s="89">
        <f t="shared" si="1"/>
        <v>50</v>
      </c>
      <c r="Y20" s="29"/>
      <c r="Z20" s="29"/>
      <c r="AA20" s="29"/>
      <c r="AB20" s="29"/>
      <c r="AC20" s="29"/>
      <c r="AD20" s="29"/>
      <c r="AE20" s="29"/>
    </row>
    <row r="21" spans="1:31" ht="12.9" customHeight="1">
      <c r="A21" s="25"/>
      <c r="B21" s="36" t="s">
        <v>606</v>
      </c>
      <c r="C21" s="25"/>
      <c r="D21" s="26" t="s">
        <v>607</v>
      </c>
      <c r="E21" s="25"/>
      <c r="F21" s="29">
        <v>15759.25</v>
      </c>
      <c r="G21" s="29"/>
      <c r="H21" s="29"/>
      <c r="I21" s="29"/>
      <c r="J21" s="29"/>
      <c r="K21" s="29"/>
      <c r="L21" s="29">
        <f t="shared" si="0"/>
        <v>15759.25</v>
      </c>
      <c r="M21" s="29"/>
      <c r="N21" s="29"/>
      <c r="O21" s="29"/>
      <c r="P21" s="29"/>
      <c r="Q21" s="29"/>
      <c r="R21" s="29"/>
      <c r="S21" s="29"/>
      <c r="T21" s="29"/>
      <c r="U21" s="29"/>
      <c r="V21" s="29"/>
      <c r="W21" s="29"/>
      <c r="X21" s="29">
        <f t="shared" si="1"/>
        <v>15759.25</v>
      </c>
      <c r="Y21" s="29"/>
      <c r="Z21" s="29"/>
      <c r="AA21" s="29"/>
      <c r="AB21" s="29"/>
      <c r="AC21" s="29"/>
      <c r="AD21" s="29"/>
      <c r="AE21" s="29"/>
    </row>
    <row r="22" spans="1:31" ht="12.9" customHeight="1">
      <c r="A22" s="25"/>
      <c r="B22" s="40" t="s">
        <v>599</v>
      </c>
      <c r="C22" s="25"/>
      <c r="D22" s="26" t="s">
        <v>600</v>
      </c>
      <c r="E22" s="25"/>
      <c r="F22" s="29">
        <v>20387.25</v>
      </c>
      <c r="G22" s="29"/>
      <c r="H22" s="29"/>
      <c r="I22" s="29"/>
      <c r="J22" s="29"/>
      <c r="K22" s="29"/>
      <c r="L22" s="29">
        <f t="shared" si="0"/>
        <v>20387.25</v>
      </c>
      <c r="M22" s="29"/>
      <c r="N22" s="29"/>
      <c r="O22" s="29"/>
      <c r="P22" s="29"/>
      <c r="Q22" s="29"/>
      <c r="R22" s="29"/>
      <c r="S22" s="29"/>
      <c r="T22" s="29"/>
      <c r="U22" s="29"/>
      <c r="V22" s="29"/>
      <c r="W22" s="29"/>
      <c r="X22" s="29">
        <f t="shared" si="1"/>
        <v>20387.25</v>
      </c>
      <c r="Y22" s="29"/>
      <c r="Z22" s="29"/>
      <c r="AA22" s="29"/>
      <c r="AB22" s="29"/>
      <c r="AC22" s="29"/>
      <c r="AD22" s="29"/>
      <c r="AE22" s="29"/>
    </row>
    <row r="23" spans="1:31" ht="12.9" customHeight="1">
      <c r="A23" s="25"/>
      <c r="B23" s="35" t="s">
        <v>610</v>
      </c>
      <c r="C23" s="25"/>
      <c r="D23" s="26">
        <v>2002</v>
      </c>
      <c r="E23" s="25"/>
      <c r="F23" s="29">
        <v>24355</v>
      </c>
      <c r="G23" s="29"/>
      <c r="H23" s="29"/>
      <c r="I23" s="29"/>
      <c r="J23" s="29"/>
      <c r="K23" s="29"/>
      <c r="L23" s="29">
        <f t="shared" si="0"/>
        <v>24355</v>
      </c>
      <c r="M23" s="29"/>
      <c r="N23" s="29"/>
      <c r="O23" s="29"/>
      <c r="P23" s="29"/>
      <c r="Q23" s="29"/>
      <c r="R23" s="29"/>
      <c r="S23" s="29"/>
      <c r="T23" s="29"/>
      <c r="U23" s="29"/>
      <c r="V23" s="29"/>
      <c r="W23" s="29"/>
      <c r="X23" s="29">
        <f t="shared" si="1"/>
        <v>24355</v>
      </c>
      <c r="Y23" s="29"/>
      <c r="Z23" s="29"/>
      <c r="AA23" s="29"/>
      <c r="AB23" s="29"/>
      <c r="AC23" s="29"/>
      <c r="AD23" s="29"/>
      <c r="AE23" s="29"/>
    </row>
    <row r="24" spans="1:31" ht="12.9" customHeight="1">
      <c r="A24" s="25"/>
      <c r="B24" s="36" t="s">
        <v>611</v>
      </c>
      <c r="C24" s="25"/>
      <c r="D24" s="26">
        <v>2007</v>
      </c>
      <c r="E24" s="25"/>
      <c r="F24" s="88">
        <v>81933.61</v>
      </c>
      <c r="G24" s="29"/>
      <c r="H24" s="88"/>
      <c r="I24" s="29"/>
      <c r="J24" s="88"/>
      <c r="K24" s="29"/>
      <c r="L24" s="88">
        <f t="shared" si="0"/>
        <v>81933.61</v>
      </c>
      <c r="M24" s="29"/>
      <c r="N24" s="29"/>
      <c r="O24" s="29"/>
      <c r="P24" s="88"/>
      <c r="Q24" s="29"/>
      <c r="R24" s="88"/>
      <c r="S24" s="29"/>
      <c r="T24" s="88"/>
      <c r="U24" s="29"/>
      <c r="V24" s="88"/>
      <c r="W24" s="29"/>
      <c r="X24" s="88">
        <f t="shared" si="1"/>
        <v>81933.61</v>
      </c>
      <c r="Y24" s="29"/>
      <c r="Z24" s="29"/>
      <c r="AA24" s="29"/>
      <c r="AB24" s="29"/>
      <c r="AC24" s="29"/>
      <c r="AD24" s="29"/>
      <c r="AE24" s="29"/>
    </row>
    <row r="25" spans="1:31" ht="12.9" customHeight="1">
      <c r="A25" s="25"/>
      <c r="B25" s="25"/>
      <c r="C25" s="25"/>
      <c r="D25" s="25"/>
      <c r="E25" s="25"/>
      <c r="F25" s="88">
        <v>181944.22999999998</v>
      </c>
      <c r="G25" s="25"/>
      <c r="H25" s="88">
        <f>SUM(H14:H24)</f>
        <v>0</v>
      </c>
      <c r="I25" s="25"/>
      <c r="J25" s="88">
        <f>SUM(J14:J24)</f>
        <v>0</v>
      </c>
      <c r="K25" s="25"/>
      <c r="L25" s="107">
        <f>SUM(L14:L24)</f>
        <v>181944.22999999998</v>
      </c>
      <c r="M25" s="25"/>
      <c r="N25" s="25"/>
      <c r="O25" s="25"/>
      <c r="P25" s="88">
        <v>0</v>
      </c>
      <c r="Q25" s="25"/>
      <c r="R25" s="88">
        <f>SUM(R14:R24)</f>
        <v>0</v>
      </c>
      <c r="S25" s="25"/>
      <c r="T25" s="88">
        <f>SUM(T14:T24)</f>
        <v>0</v>
      </c>
      <c r="U25" s="25"/>
      <c r="V25" s="88">
        <f>SUM(V14:V24)</f>
        <v>0</v>
      </c>
      <c r="W25" s="25"/>
      <c r="X25" s="88">
        <f>SUM(X14:X24)</f>
        <v>181944.22999999998</v>
      </c>
    </row>
    <row r="26" spans="1:31" ht="12.9" customHeight="1">
      <c r="A26" s="25"/>
      <c r="B26" s="25"/>
      <c r="C26" s="25"/>
      <c r="D26" s="25"/>
      <c r="E26" s="25"/>
      <c r="F26" s="29"/>
      <c r="G26" s="25"/>
      <c r="H26" s="29"/>
      <c r="I26" s="25"/>
      <c r="J26" s="29"/>
      <c r="K26" s="25"/>
      <c r="L26" s="29"/>
      <c r="M26" s="25"/>
      <c r="N26" s="25"/>
      <c r="O26" s="25"/>
      <c r="P26" s="29"/>
      <c r="Q26" s="25"/>
      <c r="R26" s="29"/>
      <c r="S26" s="25"/>
      <c r="T26" s="29"/>
      <c r="U26" s="25"/>
      <c r="V26" s="29"/>
      <c r="W26" s="25"/>
      <c r="X26" s="29"/>
    </row>
    <row r="27" spans="1:31" ht="12.9" customHeight="1">
      <c r="A27" s="23" t="s">
        <v>863</v>
      </c>
    </row>
    <row r="28" spans="1:31" ht="12.9" customHeight="1">
      <c r="A28" s="25"/>
      <c r="B28" s="32" t="s">
        <v>618</v>
      </c>
      <c r="C28" s="25"/>
      <c r="D28" s="26" t="s">
        <v>602</v>
      </c>
      <c r="E28" s="25"/>
      <c r="F28" s="29">
        <v>137529.17000000001</v>
      </c>
      <c r="G28" s="29"/>
      <c r="H28" s="29"/>
      <c r="I28" s="29"/>
      <c r="J28" s="29"/>
      <c r="K28" s="29"/>
      <c r="L28" s="29">
        <f t="shared" ref="L28:L53" si="2">F28+H28-J28</f>
        <v>137529.17000000001</v>
      </c>
      <c r="M28" s="29"/>
      <c r="N28" s="30">
        <v>0.05</v>
      </c>
      <c r="O28" s="29"/>
      <c r="P28" s="29">
        <v>137529.17000000001</v>
      </c>
      <c r="Q28" s="29"/>
      <c r="R28" s="29">
        <f t="shared" ref="R28:R53" si="3">ROUND(IF(L28-P28=0,0,IF(L28-P28&lt;L28*N28,+L28-P28,L28*N28)),2)</f>
        <v>0</v>
      </c>
      <c r="S28" s="29"/>
      <c r="T28" s="29"/>
      <c r="U28" s="29"/>
      <c r="V28" s="29">
        <f t="shared" ref="V28:V53" si="4">ROUND(+P28+R28-T28,2)</f>
        <v>137529.17000000001</v>
      </c>
      <c r="W28" s="29"/>
      <c r="X28" s="29">
        <f t="shared" ref="X28:X53" si="5">ROUND(+L28-V28,2)</f>
        <v>0</v>
      </c>
      <c r="Y28" s="29"/>
      <c r="Z28" s="29"/>
      <c r="AA28" s="29"/>
      <c r="AB28" s="29"/>
      <c r="AC28" s="29"/>
      <c r="AD28" s="29"/>
      <c r="AE28" s="29"/>
    </row>
    <row r="29" spans="1:31" ht="12.9" customHeight="1">
      <c r="A29" s="25"/>
      <c r="B29" s="33" t="s">
        <v>644</v>
      </c>
      <c r="C29" s="25"/>
      <c r="D29" s="26" t="s">
        <v>645</v>
      </c>
      <c r="E29" s="25"/>
      <c r="F29" s="29">
        <v>49427.6</v>
      </c>
      <c r="G29" s="29"/>
      <c r="H29" s="29"/>
      <c r="I29" s="29"/>
      <c r="J29" s="29"/>
      <c r="K29" s="29"/>
      <c r="L29" s="29">
        <f t="shared" si="2"/>
        <v>49427.6</v>
      </c>
      <c r="M29" s="29"/>
      <c r="N29" s="30">
        <v>0.05</v>
      </c>
      <c r="O29" s="29"/>
      <c r="P29" s="29">
        <v>49427.6</v>
      </c>
      <c r="Q29" s="29"/>
      <c r="R29" s="29">
        <f t="shared" si="3"/>
        <v>0</v>
      </c>
      <c r="S29" s="29"/>
      <c r="T29" s="29"/>
      <c r="U29" s="29"/>
      <c r="V29" s="29">
        <f t="shared" si="4"/>
        <v>49427.6</v>
      </c>
      <c r="W29" s="29"/>
      <c r="X29" s="29">
        <f t="shared" si="5"/>
        <v>0</v>
      </c>
      <c r="Y29" s="29"/>
      <c r="Z29" s="29"/>
      <c r="AA29" s="29"/>
      <c r="AB29" s="29"/>
      <c r="AC29" s="29"/>
      <c r="AD29" s="29"/>
      <c r="AE29" s="29"/>
    </row>
    <row r="30" spans="1:31" ht="12.9" customHeight="1">
      <c r="A30" s="25"/>
      <c r="B30" s="32" t="s">
        <v>619</v>
      </c>
      <c r="C30" s="25"/>
      <c r="D30" s="26" t="s">
        <v>620</v>
      </c>
      <c r="E30" s="25"/>
      <c r="F30" s="29">
        <v>1034962.72</v>
      </c>
      <c r="G30" s="29"/>
      <c r="H30" s="29"/>
      <c r="I30" s="29"/>
      <c r="J30" s="29"/>
      <c r="K30" s="29"/>
      <c r="L30" s="29">
        <f t="shared" si="2"/>
        <v>1034962.72</v>
      </c>
      <c r="M30" s="29"/>
      <c r="N30" s="30">
        <v>0.03</v>
      </c>
      <c r="O30" s="29"/>
      <c r="P30" s="29">
        <v>1034962.72</v>
      </c>
      <c r="Q30" s="29"/>
      <c r="R30" s="29">
        <f t="shared" si="3"/>
        <v>0</v>
      </c>
      <c r="S30" s="29"/>
      <c r="T30" s="29"/>
      <c r="U30" s="29"/>
      <c r="V30" s="29">
        <f t="shared" si="4"/>
        <v>1034962.72</v>
      </c>
      <c r="W30" s="29"/>
      <c r="X30" s="29">
        <f t="shared" si="5"/>
        <v>0</v>
      </c>
      <c r="Y30" s="29"/>
      <c r="Z30" s="29"/>
      <c r="AA30" s="29"/>
      <c r="AB30" s="29"/>
      <c r="AC30" s="29"/>
      <c r="AD30" s="29"/>
      <c r="AE30" s="29"/>
    </row>
    <row r="31" spans="1:31" ht="12.75" customHeight="1">
      <c r="A31" s="25"/>
      <c r="B31" s="36" t="s">
        <v>638</v>
      </c>
      <c r="C31" s="25"/>
      <c r="D31" s="26" t="s">
        <v>604</v>
      </c>
      <c r="E31" s="25"/>
      <c r="F31" s="29">
        <v>186448.16</v>
      </c>
      <c r="G31" s="29"/>
      <c r="H31" s="29"/>
      <c r="I31" s="29"/>
      <c r="J31" s="29"/>
      <c r="K31" s="29"/>
      <c r="L31" s="29">
        <f t="shared" si="2"/>
        <v>186448.16</v>
      </c>
      <c r="M31" s="29"/>
      <c r="N31" s="30">
        <v>0.02</v>
      </c>
      <c r="O31" s="29"/>
      <c r="P31" s="29">
        <v>143039.16</v>
      </c>
      <c r="Q31" s="29"/>
      <c r="R31" s="29">
        <f t="shared" si="3"/>
        <v>3728.96</v>
      </c>
      <c r="S31" s="29"/>
      <c r="T31" s="29"/>
      <c r="U31" s="29"/>
      <c r="V31" s="29">
        <f t="shared" si="4"/>
        <v>146768.12</v>
      </c>
      <c r="W31" s="29"/>
      <c r="X31" s="29">
        <f t="shared" si="5"/>
        <v>39680.04</v>
      </c>
      <c r="Y31" s="29"/>
      <c r="Z31" s="29"/>
      <c r="AA31" s="29"/>
      <c r="AB31" s="29"/>
      <c r="AC31" s="29"/>
      <c r="AD31" s="29"/>
      <c r="AE31" s="29"/>
    </row>
    <row r="32" spans="1:31" ht="12.9" customHeight="1">
      <c r="A32" s="25"/>
      <c r="B32" s="33" t="s">
        <v>642</v>
      </c>
      <c r="C32" s="25"/>
      <c r="D32" s="26" t="s">
        <v>643</v>
      </c>
      <c r="E32" s="25"/>
      <c r="F32" s="29">
        <v>74523</v>
      </c>
      <c r="G32" s="29"/>
      <c r="H32" s="29"/>
      <c r="I32" s="29"/>
      <c r="J32" s="29"/>
      <c r="K32" s="29"/>
      <c r="L32" s="29">
        <f t="shared" si="2"/>
        <v>74523</v>
      </c>
      <c r="M32" s="29"/>
      <c r="N32" s="30">
        <v>0.02</v>
      </c>
      <c r="O32" s="29"/>
      <c r="P32" s="29">
        <v>51473.34</v>
      </c>
      <c r="Q32" s="29"/>
      <c r="R32" s="29">
        <f t="shared" si="3"/>
        <v>1490.46</v>
      </c>
      <c r="S32" s="29"/>
      <c r="T32" s="29"/>
      <c r="U32" s="29"/>
      <c r="V32" s="29">
        <f t="shared" si="4"/>
        <v>52963.8</v>
      </c>
      <c r="W32" s="29"/>
      <c r="X32" s="29">
        <f t="shared" si="5"/>
        <v>21559.200000000001</v>
      </c>
      <c r="Y32" s="29"/>
      <c r="Z32" s="29"/>
      <c r="AA32" s="29"/>
      <c r="AB32" s="29"/>
      <c r="AC32" s="29"/>
      <c r="AD32" s="29"/>
      <c r="AE32" s="29"/>
    </row>
    <row r="33" spans="1:31" ht="12.9" customHeight="1">
      <c r="A33" s="25"/>
      <c r="B33" s="36" t="s">
        <v>646</v>
      </c>
      <c r="C33" s="25"/>
      <c r="D33" s="26" t="s">
        <v>643</v>
      </c>
      <c r="E33" s="25"/>
      <c r="F33" s="29">
        <v>2311.42</v>
      </c>
      <c r="G33" s="29"/>
      <c r="H33" s="29"/>
      <c r="I33" s="29"/>
      <c r="J33" s="29"/>
      <c r="K33" s="29"/>
      <c r="L33" s="29">
        <f t="shared" si="2"/>
        <v>2311.42</v>
      </c>
      <c r="M33" s="29"/>
      <c r="N33" s="30">
        <v>0.2</v>
      </c>
      <c r="O33" s="29"/>
      <c r="P33" s="29">
        <v>2311.42</v>
      </c>
      <c r="Q33" s="29"/>
      <c r="R33" s="29">
        <f t="shared" si="3"/>
        <v>0</v>
      </c>
      <c r="S33" s="29"/>
      <c r="T33" s="29"/>
      <c r="U33" s="29"/>
      <c r="V33" s="29">
        <f t="shared" si="4"/>
        <v>2311.42</v>
      </c>
      <c r="W33" s="29"/>
      <c r="X33" s="29">
        <f t="shared" si="5"/>
        <v>0</v>
      </c>
      <c r="Y33" s="29"/>
      <c r="Z33" s="29"/>
      <c r="AE33" s="29"/>
    </row>
    <row r="34" spans="1:31" ht="12.9" customHeight="1">
      <c r="A34" s="25"/>
      <c r="B34" s="33" t="s">
        <v>632</v>
      </c>
      <c r="C34" s="25"/>
      <c r="D34" s="26" t="s">
        <v>633</v>
      </c>
      <c r="E34" s="25"/>
      <c r="F34" s="29">
        <v>186954.47</v>
      </c>
      <c r="G34" s="29"/>
      <c r="H34" s="29"/>
      <c r="I34" s="29"/>
      <c r="J34" s="29"/>
      <c r="K34" s="29"/>
      <c r="L34" s="29">
        <f t="shared" si="2"/>
        <v>186954.47</v>
      </c>
      <c r="M34" s="29"/>
      <c r="N34" s="30">
        <v>0.05</v>
      </c>
      <c r="O34" s="29"/>
      <c r="P34" s="29">
        <v>186954.47</v>
      </c>
      <c r="Q34" s="29"/>
      <c r="R34" s="29">
        <f t="shared" si="3"/>
        <v>0</v>
      </c>
      <c r="S34" s="29"/>
      <c r="T34" s="29"/>
      <c r="U34" s="29"/>
      <c r="V34" s="29">
        <f t="shared" si="4"/>
        <v>186954.47</v>
      </c>
      <c r="W34" s="29"/>
      <c r="X34" s="29">
        <f t="shared" si="5"/>
        <v>0</v>
      </c>
      <c r="Y34" s="29"/>
      <c r="Z34" s="29"/>
      <c r="AE34" s="29"/>
    </row>
    <row r="35" spans="1:31" ht="12.9" customHeight="1">
      <c r="A35" s="25"/>
      <c r="B35" s="32" t="s">
        <v>614</v>
      </c>
      <c r="C35" s="25"/>
      <c r="D35" s="26" t="s">
        <v>615</v>
      </c>
      <c r="E35" s="25"/>
      <c r="F35" s="29">
        <v>122508</v>
      </c>
      <c r="G35" s="29"/>
      <c r="H35" s="29"/>
      <c r="I35" s="29"/>
      <c r="J35" s="29"/>
      <c r="K35" s="29"/>
      <c r="L35" s="29">
        <f t="shared" si="2"/>
        <v>122508</v>
      </c>
      <c r="M35" s="29"/>
      <c r="N35" s="30">
        <v>2.5000000000000001E-2</v>
      </c>
      <c r="O35" s="29"/>
      <c r="P35" s="29">
        <v>79630.2</v>
      </c>
      <c r="Q35" s="29"/>
      <c r="R35" s="29">
        <f t="shared" si="3"/>
        <v>3062.7</v>
      </c>
      <c r="S35" s="29"/>
      <c r="T35" s="29"/>
      <c r="U35" s="29"/>
      <c r="V35" s="29">
        <f t="shared" si="4"/>
        <v>82692.899999999994</v>
      </c>
      <c r="W35" s="29"/>
      <c r="X35" s="29">
        <f t="shared" si="5"/>
        <v>39815.1</v>
      </c>
      <c r="Y35" s="29"/>
      <c r="Z35" s="29"/>
      <c r="AA35" s="29"/>
      <c r="AB35" s="29"/>
      <c r="AC35" s="29"/>
      <c r="AD35" s="29"/>
      <c r="AE35" s="29"/>
    </row>
    <row r="36" spans="1:31" ht="12.9" customHeight="1">
      <c r="A36" s="25"/>
      <c r="B36" s="32" t="s">
        <v>616</v>
      </c>
      <c r="C36" s="25"/>
      <c r="D36" s="26" t="s">
        <v>615</v>
      </c>
      <c r="E36" s="25"/>
      <c r="F36" s="29">
        <v>1704.13</v>
      </c>
      <c r="G36" s="29"/>
      <c r="H36" s="29"/>
      <c r="I36" s="29"/>
      <c r="J36" s="29"/>
      <c r="K36" s="29"/>
      <c r="L36" s="29">
        <f t="shared" si="2"/>
        <v>1704.13</v>
      </c>
      <c r="M36" s="29"/>
      <c r="N36" s="30">
        <v>0.05</v>
      </c>
      <c r="O36" s="29"/>
      <c r="P36" s="29">
        <v>1704.13</v>
      </c>
      <c r="Q36" s="29"/>
      <c r="R36" s="29">
        <f t="shared" si="3"/>
        <v>0</v>
      </c>
      <c r="S36" s="29"/>
      <c r="T36" s="29"/>
      <c r="U36" s="29"/>
      <c r="V36" s="29">
        <f t="shared" si="4"/>
        <v>1704.13</v>
      </c>
      <c r="W36" s="29"/>
      <c r="X36" s="29">
        <f t="shared" si="5"/>
        <v>0</v>
      </c>
      <c r="Y36" s="29"/>
      <c r="Z36" s="29"/>
      <c r="AA36" s="29"/>
      <c r="AB36" s="29"/>
      <c r="AC36" s="29"/>
      <c r="AD36" s="29"/>
      <c r="AE36" s="29"/>
    </row>
    <row r="37" spans="1:31" ht="12.9" customHeight="1">
      <c r="A37" s="25"/>
      <c r="B37" s="32" t="s">
        <v>617</v>
      </c>
      <c r="C37" s="25"/>
      <c r="D37" s="26" t="s">
        <v>615</v>
      </c>
      <c r="E37" s="25"/>
      <c r="F37" s="29">
        <v>14098.07</v>
      </c>
      <c r="G37" s="29"/>
      <c r="H37" s="29"/>
      <c r="I37" s="29"/>
      <c r="J37" s="29"/>
      <c r="K37" s="29"/>
      <c r="L37" s="29">
        <f t="shared" si="2"/>
        <v>14098.07</v>
      </c>
      <c r="M37" s="29"/>
      <c r="N37" s="30">
        <v>0.1</v>
      </c>
      <c r="O37" s="29"/>
      <c r="P37" s="29">
        <v>14098.07</v>
      </c>
      <c r="Q37" s="29"/>
      <c r="R37" s="29">
        <f t="shared" si="3"/>
        <v>0</v>
      </c>
      <c r="S37" s="29"/>
      <c r="T37" s="29"/>
      <c r="U37" s="29"/>
      <c r="V37" s="29">
        <f t="shared" si="4"/>
        <v>14098.07</v>
      </c>
      <c r="W37" s="29"/>
      <c r="X37" s="29">
        <f t="shared" si="5"/>
        <v>0</v>
      </c>
      <c r="Y37" s="29"/>
      <c r="Z37" s="29"/>
      <c r="AA37" s="29"/>
      <c r="AB37" s="29"/>
      <c r="AC37" s="29"/>
      <c r="AD37" s="29"/>
      <c r="AE37" s="29"/>
    </row>
    <row r="38" spans="1:31" ht="12.9" customHeight="1">
      <c r="A38" s="25"/>
      <c r="B38" s="32" t="s">
        <v>623</v>
      </c>
      <c r="C38" s="25"/>
      <c r="D38" s="26" t="s">
        <v>615</v>
      </c>
      <c r="E38" s="25"/>
      <c r="F38" s="29">
        <v>2568.63</v>
      </c>
      <c r="G38" s="29"/>
      <c r="H38" s="29"/>
      <c r="I38" s="29"/>
      <c r="J38" s="29"/>
      <c r="K38" s="29"/>
      <c r="L38" s="29">
        <f t="shared" si="2"/>
        <v>2568.63</v>
      </c>
      <c r="M38" s="29"/>
      <c r="N38" s="30">
        <v>0.1</v>
      </c>
      <c r="O38" s="29"/>
      <c r="P38" s="29">
        <v>2568.63</v>
      </c>
      <c r="Q38" s="29"/>
      <c r="R38" s="29">
        <f t="shared" si="3"/>
        <v>0</v>
      </c>
      <c r="S38" s="29"/>
      <c r="T38" s="29"/>
      <c r="U38" s="29"/>
      <c r="V38" s="29">
        <f t="shared" si="4"/>
        <v>2568.63</v>
      </c>
      <c r="W38" s="29"/>
      <c r="X38" s="29">
        <f t="shared" si="5"/>
        <v>0</v>
      </c>
      <c r="Y38" s="29"/>
      <c r="Z38" s="29"/>
      <c r="AA38" s="29"/>
      <c r="AB38" s="29"/>
      <c r="AC38" s="29"/>
      <c r="AD38" s="29"/>
      <c r="AE38" s="29"/>
    </row>
    <row r="39" spans="1:31" ht="12.9" customHeight="1">
      <c r="A39" s="25"/>
      <c r="B39" s="33" t="s">
        <v>631</v>
      </c>
      <c r="C39" s="25"/>
      <c r="D39" s="26" t="s">
        <v>615</v>
      </c>
      <c r="E39" s="25"/>
      <c r="F39" s="29">
        <v>4000</v>
      </c>
      <c r="G39" s="29"/>
      <c r="H39" s="29"/>
      <c r="I39" s="29"/>
      <c r="J39" s="29"/>
      <c r="K39" s="29"/>
      <c r="L39" s="29">
        <f t="shared" si="2"/>
        <v>4000</v>
      </c>
      <c r="M39" s="29"/>
      <c r="N39" s="30">
        <v>0.05</v>
      </c>
      <c r="O39" s="29"/>
      <c r="P39" s="29">
        <v>4000</v>
      </c>
      <c r="Q39" s="29"/>
      <c r="R39" s="29">
        <f t="shared" si="3"/>
        <v>0</v>
      </c>
      <c r="S39" s="29"/>
      <c r="T39" s="29"/>
      <c r="U39" s="29"/>
      <c r="V39" s="29">
        <f t="shared" si="4"/>
        <v>4000</v>
      </c>
      <c r="W39" s="29"/>
      <c r="X39" s="29">
        <f t="shared" si="5"/>
        <v>0</v>
      </c>
      <c r="Y39" s="29"/>
      <c r="Z39" s="29"/>
      <c r="AA39" s="29"/>
      <c r="AB39" s="29"/>
      <c r="AC39" s="29"/>
      <c r="AD39" s="29"/>
      <c r="AE39" s="29"/>
    </row>
    <row r="40" spans="1:31" ht="12.9" customHeight="1">
      <c r="A40" s="25"/>
      <c r="B40" s="33" t="s">
        <v>649</v>
      </c>
      <c r="C40" s="25"/>
      <c r="D40" s="26" t="s">
        <v>648</v>
      </c>
      <c r="E40" s="25"/>
      <c r="F40" s="29">
        <v>7462</v>
      </c>
      <c r="G40" s="29"/>
      <c r="H40" s="29"/>
      <c r="I40" s="29"/>
      <c r="J40" s="29"/>
      <c r="K40" s="29"/>
      <c r="L40" s="29">
        <f t="shared" si="2"/>
        <v>7462</v>
      </c>
      <c r="M40" s="29"/>
      <c r="N40" s="30">
        <v>0.05</v>
      </c>
      <c r="O40" s="29"/>
      <c r="P40" s="29">
        <v>7462</v>
      </c>
      <c r="Q40" s="29"/>
      <c r="R40" s="29">
        <f t="shared" si="3"/>
        <v>0</v>
      </c>
      <c r="S40" s="29"/>
      <c r="T40" s="29"/>
      <c r="U40" s="29"/>
      <c r="V40" s="29">
        <f t="shared" si="4"/>
        <v>7462</v>
      </c>
      <c r="W40" s="29"/>
      <c r="X40" s="29">
        <f t="shared" si="5"/>
        <v>0</v>
      </c>
      <c r="Y40" s="29"/>
      <c r="Z40" s="29"/>
      <c r="AA40" s="29"/>
      <c r="AB40" s="29"/>
      <c r="AC40" s="29"/>
      <c r="AD40" s="29"/>
      <c r="AE40" s="29"/>
    </row>
    <row r="41" spans="1:31" ht="12.9" customHeight="1">
      <c r="A41" s="25"/>
      <c r="B41" s="32" t="s">
        <v>621</v>
      </c>
      <c r="C41" s="25"/>
      <c r="D41" s="26" t="s">
        <v>600</v>
      </c>
      <c r="E41" s="25"/>
      <c r="F41" s="29">
        <v>56493.42</v>
      </c>
      <c r="G41" s="29"/>
      <c r="H41" s="29"/>
      <c r="I41" s="29"/>
      <c r="J41" s="29"/>
      <c r="K41" s="29"/>
      <c r="L41" s="29">
        <f t="shared" si="2"/>
        <v>56493.42</v>
      </c>
      <c r="M41" s="29"/>
      <c r="N41" s="30">
        <v>0.05</v>
      </c>
      <c r="O41" s="29"/>
      <c r="P41" s="29">
        <v>56493.4</v>
      </c>
      <c r="Q41" s="29"/>
      <c r="R41" s="29">
        <f t="shared" si="3"/>
        <v>0.02</v>
      </c>
      <c r="S41" s="29"/>
      <c r="T41" s="29"/>
      <c r="U41" s="29"/>
      <c r="V41" s="29">
        <f t="shared" si="4"/>
        <v>56493.42</v>
      </c>
      <c r="W41" s="29"/>
      <c r="X41" s="29">
        <f t="shared" si="5"/>
        <v>0</v>
      </c>
      <c r="Y41" s="29"/>
      <c r="Z41" s="29"/>
      <c r="AA41" s="29"/>
      <c r="AB41" s="29"/>
      <c r="AC41" s="29"/>
      <c r="AD41" s="29"/>
      <c r="AE41" s="29"/>
    </row>
    <row r="42" spans="1:31" ht="12.9" customHeight="1">
      <c r="A42" s="25"/>
      <c r="B42" s="36" t="s">
        <v>641</v>
      </c>
      <c r="C42" s="25"/>
      <c r="D42" s="26" t="s">
        <v>600</v>
      </c>
      <c r="E42" s="25"/>
      <c r="F42" s="29">
        <v>1762.5</v>
      </c>
      <c r="G42" s="29"/>
      <c r="H42" s="25"/>
      <c r="I42" s="29"/>
      <c r="J42" s="29"/>
      <c r="K42" s="29"/>
      <c r="L42" s="29">
        <f t="shared" si="2"/>
        <v>1762.5</v>
      </c>
      <c r="M42" s="29"/>
      <c r="N42" s="30">
        <v>0.2</v>
      </c>
      <c r="O42" s="29"/>
      <c r="P42" s="29">
        <v>1762.5</v>
      </c>
      <c r="Q42" s="29"/>
      <c r="R42" s="29">
        <f t="shared" si="3"/>
        <v>0</v>
      </c>
      <c r="S42" s="29"/>
      <c r="T42" s="29"/>
      <c r="U42" s="29"/>
      <c r="V42" s="29">
        <f t="shared" si="4"/>
        <v>1762.5</v>
      </c>
      <c r="W42" s="25"/>
      <c r="X42" s="29">
        <f t="shared" si="5"/>
        <v>0</v>
      </c>
      <c r="Y42" s="29"/>
      <c r="Z42" s="29"/>
      <c r="AA42" s="29"/>
      <c r="AB42" s="29"/>
      <c r="AC42" s="29"/>
      <c r="AD42" s="29"/>
      <c r="AE42" s="29"/>
    </row>
    <row r="43" spans="1:31" ht="12.9" customHeight="1">
      <c r="A43" s="25"/>
      <c r="B43" s="33" t="s">
        <v>650</v>
      </c>
      <c r="C43" s="25"/>
      <c r="D43" s="26" t="s">
        <v>651</v>
      </c>
      <c r="E43" s="25"/>
      <c r="F43" s="29">
        <v>8600</v>
      </c>
      <c r="G43" s="29"/>
      <c r="H43" s="29"/>
      <c r="I43" s="29"/>
      <c r="J43" s="29"/>
      <c r="K43" s="29"/>
      <c r="L43" s="29">
        <f t="shared" si="2"/>
        <v>8600</v>
      </c>
      <c r="M43" s="29"/>
      <c r="N43" s="30">
        <v>0.05</v>
      </c>
      <c r="O43" s="29"/>
      <c r="P43" s="29">
        <v>8600</v>
      </c>
      <c r="Q43" s="29"/>
      <c r="R43" s="29">
        <f t="shared" si="3"/>
        <v>0</v>
      </c>
      <c r="S43" s="29"/>
      <c r="T43" s="29"/>
      <c r="U43" s="29"/>
      <c r="V43" s="29">
        <f t="shared" si="4"/>
        <v>8600</v>
      </c>
      <c r="W43" s="29"/>
      <c r="X43" s="29">
        <f t="shared" si="5"/>
        <v>0</v>
      </c>
      <c r="Y43" s="29"/>
      <c r="Z43" s="29"/>
      <c r="AA43" s="29"/>
      <c r="AB43" s="29"/>
      <c r="AC43" s="29"/>
      <c r="AD43" s="29"/>
      <c r="AE43" s="29"/>
    </row>
    <row r="44" spans="1:31" ht="12.9" customHeight="1">
      <c r="A44" s="25"/>
      <c r="B44" s="32" t="s">
        <v>626</v>
      </c>
      <c r="C44" s="25"/>
      <c r="D44" s="26" t="s">
        <v>627</v>
      </c>
      <c r="E44" s="25"/>
      <c r="F44" s="29">
        <v>3950</v>
      </c>
      <c r="G44" s="29"/>
      <c r="H44" s="29"/>
      <c r="I44" s="29"/>
      <c r="J44" s="29"/>
      <c r="K44" s="29"/>
      <c r="L44" s="29">
        <f t="shared" si="2"/>
        <v>3950</v>
      </c>
      <c r="M44" s="29"/>
      <c r="N44" s="30">
        <v>0.1</v>
      </c>
      <c r="O44" s="29"/>
      <c r="P44" s="29">
        <v>3950</v>
      </c>
      <c r="Q44" s="29"/>
      <c r="R44" s="29">
        <f t="shared" si="3"/>
        <v>0</v>
      </c>
      <c r="S44" s="29"/>
      <c r="T44" s="29"/>
      <c r="U44" s="29"/>
      <c r="V44" s="29">
        <f t="shared" si="4"/>
        <v>3950</v>
      </c>
      <c r="W44" s="29"/>
      <c r="X44" s="29">
        <f t="shared" si="5"/>
        <v>0</v>
      </c>
      <c r="Y44" s="29"/>
      <c r="Z44" s="29"/>
      <c r="AA44" s="29"/>
      <c r="AB44" s="29"/>
      <c r="AC44" s="29"/>
      <c r="AD44" s="29"/>
      <c r="AE44" s="29"/>
    </row>
    <row r="45" spans="1:31" ht="12.9" customHeight="1">
      <c r="A45" s="25"/>
      <c r="B45" s="33" t="s">
        <v>636</v>
      </c>
      <c r="C45" s="25"/>
      <c r="D45" s="26" t="s">
        <v>637</v>
      </c>
      <c r="E45" s="25"/>
      <c r="F45" s="29">
        <v>30831.75</v>
      </c>
      <c r="G45" s="29"/>
      <c r="H45" s="29"/>
      <c r="I45" s="29"/>
      <c r="J45" s="29"/>
      <c r="K45" s="29"/>
      <c r="L45" s="29">
        <f t="shared" si="2"/>
        <v>30831.75</v>
      </c>
      <c r="M45" s="29"/>
      <c r="N45" s="30">
        <v>0.05</v>
      </c>
      <c r="O45" s="29"/>
      <c r="P45" s="29">
        <v>27748.62</v>
      </c>
      <c r="Q45" s="29"/>
      <c r="R45" s="29">
        <f t="shared" si="3"/>
        <v>1541.59</v>
      </c>
      <c r="S45" s="29"/>
      <c r="T45" s="29"/>
      <c r="U45" s="29"/>
      <c r="V45" s="29">
        <f t="shared" si="4"/>
        <v>29290.21</v>
      </c>
      <c r="W45" s="29"/>
      <c r="X45" s="29">
        <f t="shared" si="5"/>
        <v>1541.54</v>
      </c>
      <c r="Y45" s="29"/>
      <c r="Z45" s="29"/>
      <c r="AA45" s="29"/>
      <c r="AB45" s="29"/>
      <c r="AC45" s="29"/>
      <c r="AD45" s="29"/>
      <c r="AE45" s="29"/>
    </row>
    <row r="46" spans="1:31" ht="12.9" customHeight="1">
      <c r="A46" s="25"/>
      <c r="B46" s="34" t="s">
        <v>652</v>
      </c>
      <c r="C46" s="29"/>
      <c r="D46" s="26" t="s">
        <v>637</v>
      </c>
      <c r="E46" s="25"/>
      <c r="F46" s="89">
        <v>3335</v>
      </c>
      <c r="G46" s="29"/>
      <c r="H46" s="89"/>
      <c r="I46" s="29"/>
      <c r="J46" s="89"/>
      <c r="K46" s="29"/>
      <c r="L46" s="89">
        <f t="shared" si="2"/>
        <v>3335</v>
      </c>
      <c r="M46" s="29"/>
      <c r="N46" s="30">
        <v>0.05</v>
      </c>
      <c r="O46" s="29"/>
      <c r="P46" s="89">
        <v>3168.25</v>
      </c>
      <c r="Q46" s="29"/>
      <c r="R46" s="89">
        <f t="shared" si="3"/>
        <v>166.75</v>
      </c>
      <c r="S46" s="29"/>
      <c r="T46" s="89"/>
      <c r="U46" s="29"/>
      <c r="V46" s="89">
        <f t="shared" si="4"/>
        <v>3335</v>
      </c>
      <c r="W46" s="29"/>
      <c r="X46" s="89">
        <f t="shared" si="5"/>
        <v>0</v>
      </c>
      <c r="Y46" s="29"/>
      <c r="Z46" s="29"/>
      <c r="AA46" s="29"/>
      <c r="AB46" s="29"/>
      <c r="AC46" s="29"/>
      <c r="AD46" s="29"/>
      <c r="AE46" s="29"/>
    </row>
    <row r="47" spans="1:31" ht="12.9" customHeight="1">
      <c r="A47" s="25"/>
      <c r="B47" s="33" t="s">
        <v>634</v>
      </c>
      <c r="C47" s="25"/>
      <c r="D47" s="26" t="s">
        <v>635</v>
      </c>
      <c r="E47" s="25"/>
      <c r="F47" s="29">
        <v>64457.65</v>
      </c>
      <c r="G47" s="29"/>
      <c r="H47" s="29"/>
      <c r="I47" s="29"/>
      <c r="J47" s="29"/>
      <c r="K47" s="29"/>
      <c r="L47" s="29">
        <f t="shared" si="2"/>
        <v>64457.65</v>
      </c>
      <c r="M47" s="29"/>
      <c r="N47" s="30">
        <v>0.1</v>
      </c>
      <c r="O47" s="29"/>
      <c r="P47" s="29">
        <v>64457.65</v>
      </c>
      <c r="Q47" s="29"/>
      <c r="R47" s="29">
        <f t="shared" si="3"/>
        <v>0</v>
      </c>
      <c r="S47" s="29"/>
      <c r="T47" s="29"/>
      <c r="U47" s="29"/>
      <c r="V47" s="29">
        <f t="shared" si="4"/>
        <v>64457.65</v>
      </c>
      <c r="W47" s="29"/>
      <c r="X47" s="29">
        <f t="shared" si="5"/>
        <v>0</v>
      </c>
      <c r="Y47" s="29"/>
      <c r="Z47" s="29"/>
      <c r="AA47" s="29"/>
      <c r="AB47" s="29"/>
      <c r="AC47" s="29"/>
      <c r="AD47" s="29"/>
      <c r="AE47" s="29"/>
    </row>
    <row r="48" spans="1:31" ht="12.9" customHeight="1">
      <c r="A48" s="25"/>
      <c r="B48" s="33" t="s">
        <v>628</v>
      </c>
      <c r="C48" s="25"/>
      <c r="D48" s="26" t="s">
        <v>629</v>
      </c>
      <c r="E48" s="25"/>
      <c r="F48" s="29">
        <v>26644.05</v>
      </c>
      <c r="G48" s="29"/>
      <c r="H48" s="29"/>
      <c r="I48" s="29"/>
      <c r="J48" s="29"/>
      <c r="K48" s="29"/>
      <c r="L48" s="29">
        <f t="shared" si="2"/>
        <v>26644.05</v>
      </c>
      <c r="M48" s="29"/>
      <c r="N48" s="30">
        <v>0.05</v>
      </c>
      <c r="O48" s="29"/>
      <c r="P48" s="29">
        <v>17318.599999999999</v>
      </c>
      <c r="Q48" s="29"/>
      <c r="R48" s="29">
        <f t="shared" si="3"/>
        <v>1332.2</v>
      </c>
      <c r="S48" s="29"/>
      <c r="T48" s="29"/>
      <c r="U48" s="29"/>
      <c r="V48" s="29">
        <f t="shared" si="4"/>
        <v>18650.8</v>
      </c>
      <c r="W48" s="29"/>
      <c r="X48" s="29">
        <f t="shared" si="5"/>
        <v>7993.25</v>
      </c>
      <c r="AE48" s="29"/>
    </row>
    <row r="49" spans="1:31" ht="12.9" customHeight="1">
      <c r="A49" s="25"/>
      <c r="B49" s="36" t="s">
        <v>639</v>
      </c>
      <c r="C49" s="25"/>
      <c r="D49" s="26" t="s">
        <v>640</v>
      </c>
      <c r="E49" s="25"/>
      <c r="F49" s="29">
        <v>158419.89000000001</v>
      </c>
      <c r="G49" s="29"/>
      <c r="H49" s="29"/>
      <c r="I49" s="29"/>
      <c r="J49" s="29"/>
      <c r="K49" s="29"/>
      <c r="L49" s="29">
        <f t="shared" si="2"/>
        <v>158419.89000000001</v>
      </c>
      <c r="M49" s="29"/>
      <c r="N49" s="30">
        <v>0.02</v>
      </c>
      <c r="O49" s="29"/>
      <c r="P49" s="29">
        <v>53862.8</v>
      </c>
      <c r="Q49" s="29"/>
      <c r="R49" s="29">
        <f t="shared" si="3"/>
        <v>3168.4</v>
      </c>
      <c r="S49" s="29"/>
      <c r="T49" s="29"/>
      <c r="U49" s="29"/>
      <c r="V49" s="29">
        <f t="shared" si="4"/>
        <v>57031.199999999997</v>
      </c>
      <c r="W49" s="29"/>
      <c r="X49" s="29">
        <f t="shared" si="5"/>
        <v>101388.69</v>
      </c>
      <c r="Y49" s="29"/>
      <c r="Z49" s="29"/>
      <c r="AA49" s="29"/>
      <c r="AB49" s="29"/>
      <c r="AC49" s="29"/>
      <c r="AD49" s="29"/>
      <c r="AE49" s="29"/>
    </row>
    <row r="50" spans="1:31" ht="12.9" customHeight="1">
      <c r="A50" s="25"/>
      <c r="B50" s="32" t="s">
        <v>622</v>
      </c>
      <c r="C50" s="25"/>
      <c r="D50" s="26">
        <v>2000</v>
      </c>
      <c r="E50" s="25"/>
      <c r="F50" s="29">
        <v>27084.59</v>
      </c>
      <c r="G50" s="29"/>
      <c r="H50" s="29"/>
      <c r="I50" s="29"/>
      <c r="J50" s="29"/>
      <c r="K50" s="29"/>
      <c r="L50" s="29">
        <f t="shared" si="2"/>
        <v>27084.59</v>
      </c>
      <c r="M50" s="29"/>
      <c r="N50" s="30">
        <v>0.05</v>
      </c>
      <c r="O50" s="29"/>
      <c r="P50" s="29">
        <v>17604.990000000002</v>
      </c>
      <c r="Q50" s="29"/>
      <c r="R50" s="29">
        <f t="shared" si="3"/>
        <v>1354.23</v>
      </c>
      <c r="S50" s="29"/>
      <c r="T50" s="29"/>
      <c r="U50" s="29"/>
      <c r="V50" s="29">
        <f t="shared" si="4"/>
        <v>18959.22</v>
      </c>
      <c r="W50" s="29"/>
      <c r="X50" s="29">
        <f t="shared" si="5"/>
        <v>8125.37</v>
      </c>
      <c r="Y50" s="29"/>
      <c r="Z50" s="29"/>
      <c r="AA50" s="29"/>
      <c r="AB50" s="29"/>
      <c r="AC50" s="29"/>
      <c r="AD50" s="29"/>
      <c r="AE50" s="29"/>
    </row>
    <row r="51" spans="1:31" ht="12.9" customHeight="1">
      <c r="A51" s="29"/>
      <c r="B51" s="32" t="s">
        <v>624</v>
      </c>
      <c r="C51" s="25"/>
      <c r="D51" s="26" t="s">
        <v>625</v>
      </c>
      <c r="E51" s="25"/>
      <c r="F51" s="29">
        <v>443292.84</v>
      </c>
      <c r="G51" s="29"/>
      <c r="H51" s="29"/>
      <c r="I51" s="29"/>
      <c r="J51" s="29"/>
      <c r="K51" s="29"/>
      <c r="L51" s="29">
        <f t="shared" si="2"/>
        <v>443292.84</v>
      </c>
      <c r="M51" s="29"/>
      <c r="N51" s="30">
        <v>0.05</v>
      </c>
      <c r="O51" s="29"/>
      <c r="P51" s="29">
        <v>177317.12</v>
      </c>
      <c r="Q51" s="29"/>
      <c r="R51" s="29">
        <f t="shared" si="3"/>
        <v>22164.639999999999</v>
      </c>
      <c r="S51" s="29"/>
      <c r="T51" s="29"/>
      <c r="U51" s="29"/>
      <c r="V51" s="29">
        <f t="shared" si="4"/>
        <v>199481.76</v>
      </c>
      <c r="W51" s="29"/>
      <c r="X51" s="29">
        <f t="shared" si="5"/>
        <v>243811.08</v>
      </c>
      <c r="Y51" s="29"/>
      <c r="Z51" s="29"/>
      <c r="AA51" s="29"/>
      <c r="AB51" s="29"/>
      <c r="AC51" s="29"/>
      <c r="AD51" s="29"/>
      <c r="AE51" s="29"/>
    </row>
    <row r="52" spans="1:31" ht="12.9" customHeight="1">
      <c r="A52" s="29"/>
      <c r="B52" s="33" t="s">
        <v>611</v>
      </c>
      <c r="C52" s="25"/>
      <c r="D52" s="26" t="s">
        <v>630</v>
      </c>
      <c r="E52" s="25"/>
      <c r="F52" s="29">
        <v>2455461.92</v>
      </c>
      <c r="G52" s="29"/>
      <c r="H52" s="29"/>
      <c r="I52" s="29"/>
      <c r="J52" s="29"/>
      <c r="K52" s="29"/>
      <c r="L52" s="29">
        <f t="shared" si="2"/>
        <v>2455461.92</v>
      </c>
      <c r="M52" s="29"/>
      <c r="N52" s="30">
        <v>2.5000000000000001E-2</v>
      </c>
      <c r="O52" s="29"/>
      <c r="P52" s="29">
        <v>368319.3</v>
      </c>
      <c r="Q52" s="29"/>
      <c r="R52" s="29">
        <f t="shared" si="3"/>
        <v>61386.55</v>
      </c>
      <c r="S52" s="29"/>
      <c r="T52" s="29"/>
      <c r="U52" s="29"/>
      <c r="V52" s="29">
        <f t="shared" si="4"/>
        <v>429705.85</v>
      </c>
      <c r="W52" s="29"/>
      <c r="X52" s="29">
        <f t="shared" si="5"/>
        <v>2025756.07</v>
      </c>
      <c r="Y52" s="29"/>
      <c r="Z52" s="29"/>
      <c r="AA52" s="29"/>
      <c r="AB52" s="29"/>
      <c r="AC52" s="29"/>
      <c r="AD52" s="29"/>
      <c r="AE52" s="29"/>
    </row>
    <row r="53" spans="1:31" ht="12.9" customHeight="1">
      <c r="A53" s="25"/>
      <c r="B53" s="32" t="s">
        <v>647</v>
      </c>
      <c r="C53" s="25"/>
      <c r="D53" s="26">
        <v>2012</v>
      </c>
      <c r="E53" s="25"/>
      <c r="F53" s="88">
        <v>12705</v>
      </c>
      <c r="G53" s="29"/>
      <c r="H53" s="88"/>
      <c r="I53" s="29"/>
      <c r="J53" s="88"/>
      <c r="K53" s="29"/>
      <c r="L53" s="88">
        <f t="shared" si="2"/>
        <v>12705</v>
      </c>
      <c r="M53" s="29"/>
      <c r="N53" s="30">
        <v>0.1</v>
      </c>
      <c r="O53" s="29"/>
      <c r="P53" s="88">
        <v>3811.5</v>
      </c>
      <c r="Q53" s="29"/>
      <c r="R53" s="88">
        <f t="shared" si="3"/>
        <v>1270.5</v>
      </c>
      <c r="S53" s="29"/>
      <c r="T53" s="88"/>
      <c r="U53" s="29"/>
      <c r="V53" s="88">
        <f t="shared" si="4"/>
        <v>5082</v>
      </c>
      <c r="W53" s="29"/>
      <c r="X53" s="88">
        <f t="shared" si="5"/>
        <v>7623</v>
      </c>
      <c r="Y53" s="29"/>
      <c r="Z53" s="29"/>
      <c r="AA53" s="29"/>
      <c r="AB53" s="29"/>
      <c r="AC53" s="29"/>
      <c r="AD53" s="29"/>
      <c r="AE53" s="29"/>
    </row>
    <row r="54" spans="1:31" ht="12.9" customHeight="1">
      <c r="A54" s="25"/>
      <c r="B54" s="25" t="s">
        <v>653</v>
      </c>
      <c r="C54" s="25"/>
      <c r="D54" s="25"/>
      <c r="E54" s="25"/>
      <c r="F54" s="88">
        <v>5117535.9799999986</v>
      </c>
      <c r="G54" s="25"/>
      <c r="H54" s="107">
        <f>SUM(H28:H53)</f>
        <v>0</v>
      </c>
      <c r="I54" s="25"/>
      <c r="J54" s="107">
        <f>SUM(J28:J53)</f>
        <v>0</v>
      </c>
      <c r="K54" s="25"/>
      <c r="L54" s="107">
        <f>SUM(L28:L53)</f>
        <v>5117535.9799999986</v>
      </c>
      <c r="M54" s="25"/>
      <c r="N54" s="31"/>
      <c r="O54" s="25"/>
      <c r="P54" s="88">
        <v>2519575.6399999997</v>
      </c>
      <c r="Q54" s="25"/>
      <c r="R54" s="107">
        <f>SUM(R28:R53)</f>
        <v>100667</v>
      </c>
      <c r="S54" s="25"/>
      <c r="T54" s="107">
        <f>SUM(T28:T53)</f>
        <v>0</v>
      </c>
      <c r="U54" s="25"/>
      <c r="V54" s="107">
        <f>SUM(V28:V53)</f>
        <v>2620242.6399999992</v>
      </c>
      <c r="W54" s="25"/>
      <c r="X54" s="107">
        <f>SUM(X28:X53)</f>
        <v>2497293.34</v>
      </c>
      <c r="AC54" s="29"/>
      <c r="AE54" s="29"/>
    </row>
    <row r="55" spans="1:31" ht="12.9" customHeight="1">
      <c r="A55" s="25"/>
      <c r="B55" s="25"/>
      <c r="C55" s="25"/>
      <c r="D55" s="25"/>
      <c r="E55" s="25"/>
      <c r="F55" s="29"/>
      <c r="G55" s="25"/>
      <c r="H55" s="29"/>
      <c r="I55" s="25"/>
      <c r="J55" s="29"/>
      <c r="K55" s="25"/>
      <c r="L55" s="25"/>
      <c r="M55" s="25"/>
      <c r="N55" s="31"/>
      <c r="O55" s="25"/>
      <c r="P55" s="29"/>
      <c r="Q55" s="25"/>
      <c r="R55" s="29"/>
      <c r="S55" s="25"/>
      <c r="T55" s="29"/>
      <c r="U55" s="25"/>
      <c r="V55" s="29"/>
      <c r="W55" s="25"/>
      <c r="X55" s="29"/>
    </row>
    <row r="56" spans="1:31" ht="12.9" customHeight="1">
      <c r="A56" s="22" t="s">
        <v>587</v>
      </c>
      <c r="B56" s="22"/>
      <c r="C56" s="22"/>
      <c r="D56" s="22"/>
      <c r="E56" s="22"/>
      <c r="F56" s="22"/>
      <c r="G56" s="22"/>
      <c r="H56" s="22"/>
      <c r="I56" s="22"/>
      <c r="J56" s="22"/>
      <c r="K56" s="22"/>
      <c r="L56" s="22"/>
      <c r="M56" s="22"/>
      <c r="N56" s="22"/>
      <c r="O56" s="22"/>
      <c r="P56" s="22"/>
      <c r="Q56" s="22"/>
      <c r="R56" s="22"/>
      <c r="S56" s="22"/>
      <c r="T56" s="22"/>
      <c r="U56" s="22"/>
      <c r="V56" s="22"/>
      <c r="W56" s="22"/>
      <c r="X56" s="22"/>
    </row>
    <row r="57" spans="1:31" ht="12.9" customHeight="1">
      <c r="A57" s="22" t="s">
        <v>588</v>
      </c>
      <c r="B57" s="22"/>
      <c r="C57" s="22"/>
      <c r="D57" s="22"/>
      <c r="E57" s="22"/>
      <c r="F57" s="22"/>
      <c r="G57" s="22"/>
      <c r="H57" s="22"/>
      <c r="I57" s="22"/>
      <c r="J57" s="22"/>
      <c r="K57" s="22"/>
      <c r="L57" s="22"/>
      <c r="M57" s="22"/>
      <c r="N57" s="22"/>
      <c r="O57" s="22"/>
      <c r="P57" s="22"/>
      <c r="Q57" s="22"/>
      <c r="R57" s="22"/>
      <c r="S57" s="22"/>
      <c r="T57" s="22"/>
      <c r="U57" s="22"/>
      <c r="V57" s="22"/>
      <c r="W57" s="22"/>
      <c r="X57" s="22" t="s">
        <v>654</v>
      </c>
    </row>
    <row r="58" spans="1:31" ht="12.9" customHeight="1">
      <c r="A58" s="24">
        <f>+A9</f>
        <v>42369</v>
      </c>
      <c r="B58" s="22"/>
      <c r="C58" s="22"/>
      <c r="D58" s="22"/>
      <c r="E58" s="22"/>
      <c r="F58" s="22"/>
      <c r="G58" s="22"/>
      <c r="H58" s="22"/>
      <c r="I58" s="22"/>
      <c r="J58" s="22"/>
      <c r="K58" s="22"/>
      <c r="L58" s="22"/>
      <c r="M58" s="22"/>
      <c r="N58" s="22"/>
      <c r="O58" s="22"/>
      <c r="P58" s="22"/>
      <c r="Q58" s="22"/>
      <c r="R58" s="22"/>
      <c r="S58" s="22"/>
      <c r="T58" s="22"/>
      <c r="U58" s="22"/>
      <c r="V58" s="22"/>
      <c r="W58" s="22"/>
      <c r="X58" s="22"/>
    </row>
    <row r="59" spans="1:31" ht="12.9" customHeight="1">
      <c r="A59" s="25"/>
      <c r="B59" s="25"/>
      <c r="C59" s="25"/>
      <c r="D59" s="25"/>
      <c r="E59" s="25"/>
      <c r="F59" s="29"/>
      <c r="G59" s="25"/>
      <c r="H59" s="29"/>
      <c r="I59" s="25"/>
      <c r="J59" s="29"/>
      <c r="K59" s="25"/>
      <c r="L59" s="25"/>
      <c r="M59" s="25"/>
      <c r="N59" s="31"/>
      <c r="O59" s="25"/>
      <c r="P59" s="29"/>
      <c r="Q59" s="25"/>
      <c r="R59" s="29"/>
      <c r="S59" s="25"/>
      <c r="T59" s="29"/>
      <c r="U59" s="25"/>
      <c r="V59" s="29"/>
      <c r="W59" s="25"/>
      <c r="X59" s="29"/>
    </row>
    <row r="60" spans="1:31" ht="12.9" customHeight="1">
      <c r="A60" s="25"/>
      <c r="B60" s="25"/>
      <c r="C60" s="25"/>
      <c r="D60" s="26" t="s">
        <v>591</v>
      </c>
      <c r="E60" s="25"/>
      <c r="F60" s="27"/>
      <c r="G60" s="27"/>
      <c r="H60" s="27"/>
      <c r="I60" s="27"/>
      <c r="J60" s="27"/>
      <c r="K60" s="27"/>
      <c r="L60" s="27"/>
      <c r="M60" s="25"/>
      <c r="N60" s="27" t="s">
        <v>592</v>
      </c>
      <c r="O60" s="27"/>
      <c r="P60" s="27"/>
      <c r="Q60" s="27"/>
      <c r="R60" s="27"/>
      <c r="S60" s="27"/>
      <c r="T60" s="27"/>
      <c r="U60" s="27"/>
      <c r="V60" s="27"/>
      <c r="X60" s="86" t="s">
        <v>593</v>
      </c>
    </row>
    <row r="61" spans="1:31" ht="12.9" customHeight="1">
      <c r="A61" s="25"/>
      <c r="B61" s="25"/>
      <c r="C61" s="25"/>
      <c r="D61" s="28" t="s">
        <v>448</v>
      </c>
      <c r="E61" s="25"/>
      <c r="F61" s="28" t="s">
        <v>395</v>
      </c>
      <c r="G61" s="25"/>
      <c r="H61" s="28" t="s">
        <v>396</v>
      </c>
      <c r="I61" s="25"/>
      <c r="J61" s="28" t="s">
        <v>594</v>
      </c>
      <c r="K61" s="25"/>
      <c r="L61" s="28" t="s">
        <v>395</v>
      </c>
      <c r="M61" s="25"/>
      <c r="N61" s="28" t="s">
        <v>595</v>
      </c>
      <c r="O61" s="25"/>
      <c r="P61" s="28" t="s">
        <v>395</v>
      </c>
      <c r="Q61" s="25"/>
      <c r="R61" s="28" t="s">
        <v>396</v>
      </c>
      <c r="S61" s="25"/>
      <c r="T61" s="28" t="s">
        <v>594</v>
      </c>
      <c r="U61" s="25"/>
      <c r="V61" s="28" t="s">
        <v>395</v>
      </c>
      <c r="W61" s="25"/>
      <c r="X61" s="28" t="str">
        <f>+X12</f>
        <v xml:space="preserve"> 12/31/15</v>
      </c>
    </row>
    <row r="62" spans="1:31" ht="12.9" customHeight="1">
      <c r="A62" s="25"/>
      <c r="B62" s="25"/>
      <c r="C62" s="25"/>
      <c r="D62" s="25"/>
      <c r="E62" s="25"/>
      <c r="F62" s="29"/>
      <c r="G62" s="25"/>
      <c r="H62" s="29"/>
      <c r="I62" s="25"/>
      <c r="J62" s="29"/>
      <c r="K62" s="25"/>
      <c r="L62" s="25"/>
      <c r="M62" s="25"/>
      <c r="N62" s="31"/>
      <c r="O62" s="25"/>
      <c r="P62" s="29"/>
      <c r="Q62" s="25"/>
      <c r="R62" s="29"/>
      <c r="S62" s="25"/>
      <c r="T62" s="29"/>
      <c r="U62" s="25"/>
      <c r="V62" s="29"/>
      <c r="W62" s="25"/>
      <c r="X62" s="29"/>
    </row>
    <row r="63" spans="1:31" ht="12.9" customHeight="1">
      <c r="A63" s="23" t="s">
        <v>864</v>
      </c>
    </row>
    <row r="64" spans="1:31" ht="12.9" customHeight="1">
      <c r="A64" s="25"/>
      <c r="B64" s="32" t="s">
        <v>657</v>
      </c>
      <c r="C64" s="25"/>
      <c r="D64" s="59" t="s">
        <v>598</v>
      </c>
      <c r="E64" s="58"/>
      <c r="F64" s="63">
        <v>50594.84</v>
      </c>
      <c r="G64" s="58"/>
      <c r="H64" s="58"/>
      <c r="I64" s="58"/>
      <c r="J64" s="63"/>
      <c r="K64" s="58"/>
      <c r="L64" s="63">
        <f t="shared" ref="L64:L100" si="6">F64+H64-J64</f>
        <v>50594.84</v>
      </c>
      <c r="M64" s="58"/>
      <c r="N64" s="60">
        <v>0.1</v>
      </c>
      <c r="O64" s="58"/>
      <c r="P64" s="63">
        <v>50594.84</v>
      </c>
      <c r="Q64" s="58"/>
      <c r="R64" s="63">
        <v>0</v>
      </c>
      <c r="S64" s="58"/>
      <c r="T64" s="63"/>
      <c r="U64" s="58"/>
      <c r="V64" s="63">
        <f t="shared" ref="V64:V100" si="7">ROUND(+P64+R64-T64,2)</f>
        <v>50594.84</v>
      </c>
      <c r="W64" s="29"/>
      <c r="X64" s="29">
        <f t="shared" ref="X64:X100" si="8">ROUND(+L64-V64,2)</f>
        <v>0</v>
      </c>
      <c r="Y64" s="29"/>
      <c r="Z64" s="29"/>
      <c r="AA64" s="29"/>
      <c r="AB64" s="29"/>
    </row>
    <row r="65" spans="1:29" ht="12.9" customHeight="1">
      <c r="A65" s="25"/>
      <c r="B65" s="32" t="s">
        <v>655</v>
      </c>
      <c r="C65" s="25"/>
      <c r="D65" s="59" t="s">
        <v>656</v>
      </c>
      <c r="E65" s="58"/>
      <c r="F65" s="63">
        <v>29935.83</v>
      </c>
      <c r="G65" s="63"/>
      <c r="H65" s="63"/>
      <c r="I65" s="63"/>
      <c r="J65" s="63"/>
      <c r="K65" s="63"/>
      <c r="L65" s="63">
        <f t="shared" si="6"/>
        <v>29935.83</v>
      </c>
      <c r="M65" s="63"/>
      <c r="N65" s="60">
        <v>0.1</v>
      </c>
      <c r="O65" s="63"/>
      <c r="P65" s="63">
        <v>29935.83</v>
      </c>
      <c r="Q65" s="63"/>
      <c r="R65" s="63">
        <f t="shared" ref="R65:R100" si="9">ROUND(IF(L65-P65=0,0,IF(L65-P65&lt;L65*N65,+L65-P65,L65*N65)),2)</f>
        <v>0</v>
      </c>
      <c r="S65" s="63"/>
      <c r="T65" s="63"/>
      <c r="U65" s="63"/>
      <c r="V65" s="63">
        <f t="shared" si="7"/>
        <v>29935.83</v>
      </c>
      <c r="W65" s="29"/>
      <c r="X65" s="29">
        <f t="shared" si="8"/>
        <v>0</v>
      </c>
      <c r="AC65" s="29"/>
    </row>
    <row r="66" spans="1:29" ht="12.9" customHeight="1">
      <c r="A66" s="25"/>
      <c r="B66" s="32" t="s">
        <v>658</v>
      </c>
      <c r="C66" s="25"/>
      <c r="D66" s="59" t="s">
        <v>651</v>
      </c>
      <c r="E66" s="58"/>
      <c r="F66" s="63">
        <v>5050.75</v>
      </c>
      <c r="G66" s="63"/>
      <c r="H66" s="63"/>
      <c r="I66" s="63"/>
      <c r="J66" s="63"/>
      <c r="K66" s="63"/>
      <c r="L66" s="63">
        <f t="shared" si="6"/>
        <v>5050.75</v>
      </c>
      <c r="M66" s="63"/>
      <c r="N66" s="60">
        <v>0.1</v>
      </c>
      <c r="O66" s="63"/>
      <c r="P66" s="63">
        <v>5050.75</v>
      </c>
      <c r="Q66" s="63"/>
      <c r="R66" s="63">
        <f t="shared" si="9"/>
        <v>0</v>
      </c>
      <c r="S66" s="58"/>
      <c r="T66" s="63"/>
      <c r="U66" s="58"/>
      <c r="V66" s="63">
        <f t="shared" si="7"/>
        <v>5050.75</v>
      </c>
      <c r="W66" s="29"/>
      <c r="X66" s="29">
        <f t="shared" si="8"/>
        <v>0</v>
      </c>
      <c r="Y66" s="29"/>
      <c r="Z66" s="29"/>
    </row>
    <row r="67" spans="1:29" ht="12.9" customHeight="1">
      <c r="A67" s="25"/>
      <c r="B67" s="32" t="s">
        <v>659</v>
      </c>
      <c r="C67" s="25"/>
      <c r="D67" s="59" t="s">
        <v>651</v>
      </c>
      <c r="E67" s="58"/>
      <c r="F67" s="63">
        <v>10247.57</v>
      </c>
      <c r="G67" s="63"/>
      <c r="H67" s="63"/>
      <c r="I67" s="63"/>
      <c r="J67" s="63"/>
      <c r="K67" s="63"/>
      <c r="L67" s="63">
        <f t="shared" si="6"/>
        <v>10247.57</v>
      </c>
      <c r="M67" s="63"/>
      <c r="N67" s="60">
        <v>0.1</v>
      </c>
      <c r="O67" s="63"/>
      <c r="P67" s="63">
        <v>10247.57</v>
      </c>
      <c r="Q67" s="63"/>
      <c r="R67" s="63">
        <f t="shared" si="9"/>
        <v>0</v>
      </c>
      <c r="S67" s="58"/>
      <c r="T67" s="63"/>
      <c r="U67" s="58"/>
      <c r="V67" s="63">
        <f t="shared" si="7"/>
        <v>10247.57</v>
      </c>
      <c r="W67" s="29"/>
      <c r="X67" s="29">
        <f t="shared" si="8"/>
        <v>0</v>
      </c>
      <c r="Y67" s="29"/>
      <c r="Z67" s="29"/>
    </row>
    <row r="68" spans="1:29" ht="12.9" customHeight="1">
      <c r="A68" s="25"/>
      <c r="B68" s="37" t="s">
        <v>797</v>
      </c>
      <c r="C68" s="25"/>
      <c r="D68" s="59">
        <v>1995</v>
      </c>
      <c r="E68" s="58"/>
      <c r="F68" s="63">
        <v>14357.82</v>
      </c>
      <c r="G68" s="63"/>
      <c r="H68" s="63"/>
      <c r="I68" s="63"/>
      <c r="J68" s="63"/>
      <c r="K68" s="63"/>
      <c r="L68" s="63">
        <f t="shared" si="6"/>
        <v>14357.82</v>
      </c>
      <c r="M68" s="58"/>
      <c r="N68" s="60">
        <v>0.1</v>
      </c>
      <c r="O68" s="58"/>
      <c r="P68" s="63">
        <v>11486.24</v>
      </c>
      <c r="Q68" s="58"/>
      <c r="R68" s="63">
        <f t="shared" si="9"/>
        <v>1435.78</v>
      </c>
      <c r="S68" s="58"/>
      <c r="T68" s="63"/>
      <c r="U68" s="58"/>
      <c r="V68" s="63">
        <f t="shared" si="7"/>
        <v>12922.02</v>
      </c>
      <c r="W68" s="25"/>
      <c r="X68" s="29">
        <f t="shared" si="8"/>
        <v>1435.8</v>
      </c>
    </row>
    <row r="69" spans="1:29" ht="12.9" customHeight="1">
      <c r="A69" s="25"/>
      <c r="B69" s="37" t="s">
        <v>660</v>
      </c>
      <c r="C69" s="25"/>
      <c r="D69" s="59">
        <v>1996</v>
      </c>
      <c r="E69" s="58"/>
      <c r="F69" s="63">
        <v>78563.8</v>
      </c>
      <c r="G69" s="63"/>
      <c r="H69" s="63"/>
      <c r="I69" s="63"/>
      <c r="J69" s="63">
        <v>78563.8</v>
      </c>
      <c r="K69" s="63"/>
      <c r="L69" s="63">
        <f t="shared" si="6"/>
        <v>0</v>
      </c>
      <c r="M69" s="58"/>
      <c r="N69" s="60">
        <v>0.1</v>
      </c>
      <c r="O69" s="58"/>
      <c r="P69" s="63">
        <v>78563.8</v>
      </c>
      <c r="Q69" s="58"/>
      <c r="R69" s="63">
        <v>0</v>
      </c>
      <c r="S69" s="58"/>
      <c r="T69" s="63">
        <v>78563.8</v>
      </c>
      <c r="U69" s="58"/>
      <c r="V69" s="63">
        <f t="shared" si="7"/>
        <v>0</v>
      </c>
      <c r="W69" s="25"/>
      <c r="X69" s="29">
        <f t="shared" si="8"/>
        <v>0</v>
      </c>
    </row>
    <row r="70" spans="1:29" ht="12.9" customHeight="1">
      <c r="A70" s="25"/>
      <c r="B70" s="37" t="s">
        <v>798</v>
      </c>
      <c r="C70" s="25"/>
      <c r="D70" s="59">
        <v>1997</v>
      </c>
      <c r="E70" s="63"/>
      <c r="F70" s="63">
        <v>16451.63</v>
      </c>
      <c r="G70" s="63"/>
      <c r="H70" s="63"/>
      <c r="I70" s="63"/>
      <c r="J70" s="63"/>
      <c r="K70" s="63"/>
      <c r="L70" s="63">
        <f t="shared" si="6"/>
        <v>16451.63</v>
      </c>
      <c r="M70" s="63"/>
      <c r="N70" s="60">
        <v>0.1</v>
      </c>
      <c r="O70" s="63"/>
      <c r="P70" s="63">
        <v>16451.63</v>
      </c>
      <c r="Q70" s="63"/>
      <c r="R70" s="63">
        <f t="shared" si="9"/>
        <v>0</v>
      </c>
      <c r="S70" s="58"/>
      <c r="T70" s="63"/>
      <c r="U70" s="58"/>
      <c r="V70" s="63">
        <f t="shared" si="7"/>
        <v>16451.63</v>
      </c>
      <c r="W70" s="25"/>
      <c r="X70" s="29">
        <f t="shared" si="8"/>
        <v>0</v>
      </c>
    </row>
    <row r="71" spans="1:29" ht="12.9" customHeight="1">
      <c r="A71" s="25"/>
      <c r="B71" s="37" t="s">
        <v>806</v>
      </c>
      <c r="C71" s="25"/>
      <c r="D71" s="59">
        <v>2003</v>
      </c>
      <c r="E71" s="58"/>
      <c r="F71" s="63">
        <v>4331.05</v>
      </c>
      <c r="G71" s="63"/>
      <c r="H71" s="63"/>
      <c r="I71" s="63"/>
      <c r="J71" s="63"/>
      <c r="K71" s="63"/>
      <c r="L71" s="63">
        <f t="shared" si="6"/>
        <v>4331.05</v>
      </c>
      <c r="M71" s="58"/>
      <c r="N71" s="60">
        <v>0.2</v>
      </c>
      <c r="O71" s="58"/>
      <c r="P71" s="63">
        <v>4331.05</v>
      </c>
      <c r="Q71" s="58"/>
      <c r="R71" s="63">
        <f t="shared" si="9"/>
        <v>0</v>
      </c>
      <c r="S71" s="58"/>
      <c r="T71" s="63"/>
      <c r="U71" s="58"/>
      <c r="V71" s="63">
        <f t="shared" si="7"/>
        <v>4331.05</v>
      </c>
      <c r="W71" s="25"/>
      <c r="X71" s="29">
        <f t="shared" si="8"/>
        <v>0</v>
      </c>
    </row>
    <row r="72" spans="1:29" ht="12.9" customHeight="1">
      <c r="A72" s="25"/>
      <c r="B72" s="37" t="s">
        <v>661</v>
      </c>
      <c r="C72" s="25"/>
      <c r="D72" s="59">
        <v>1987</v>
      </c>
      <c r="E72" s="63"/>
      <c r="F72" s="63">
        <v>6397.77</v>
      </c>
      <c r="G72" s="63"/>
      <c r="H72" s="63"/>
      <c r="I72" s="63"/>
      <c r="J72" s="63"/>
      <c r="K72" s="63"/>
      <c r="L72" s="63">
        <f t="shared" si="6"/>
        <v>6397.77</v>
      </c>
      <c r="M72" s="63"/>
      <c r="N72" s="60">
        <v>0.1</v>
      </c>
      <c r="O72" s="63"/>
      <c r="P72" s="63">
        <v>6397.77</v>
      </c>
      <c r="Q72" s="63"/>
      <c r="R72" s="63">
        <f t="shared" si="9"/>
        <v>0</v>
      </c>
      <c r="S72" s="58"/>
      <c r="T72" s="63"/>
      <c r="U72" s="58"/>
      <c r="V72" s="63">
        <f t="shared" si="7"/>
        <v>6397.77</v>
      </c>
      <c r="W72" s="25"/>
      <c r="X72" s="29">
        <f t="shared" si="8"/>
        <v>0</v>
      </c>
    </row>
    <row r="73" spans="1:29" ht="12.9" customHeight="1">
      <c r="A73" s="25"/>
      <c r="B73" s="37" t="s">
        <v>799</v>
      </c>
      <c r="C73" s="25"/>
      <c r="D73" s="59">
        <v>2008</v>
      </c>
      <c r="E73" s="63"/>
      <c r="F73" s="63">
        <v>30710.34</v>
      </c>
      <c r="G73" s="63"/>
      <c r="H73" s="63"/>
      <c r="I73" s="63"/>
      <c r="J73" s="63"/>
      <c r="K73" s="63"/>
      <c r="L73" s="63">
        <f t="shared" si="6"/>
        <v>30710.34</v>
      </c>
      <c r="M73" s="63"/>
      <c r="N73" s="60">
        <v>0.1</v>
      </c>
      <c r="O73" s="63"/>
      <c r="P73" s="63">
        <v>21497.21</v>
      </c>
      <c r="Q73" s="63"/>
      <c r="R73" s="63">
        <f t="shared" si="9"/>
        <v>3071.03</v>
      </c>
      <c r="S73" s="58"/>
      <c r="T73" s="63"/>
      <c r="U73" s="58"/>
      <c r="V73" s="63">
        <f t="shared" si="7"/>
        <v>24568.240000000002</v>
      </c>
      <c r="W73" s="25"/>
      <c r="X73" s="29">
        <f t="shared" si="8"/>
        <v>6142.1</v>
      </c>
    </row>
    <row r="74" spans="1:29" ht="12.9" customHeight="1">
      <c r="A74" s="25"/>
      <c r="B74" s="37" t="s">
        <v>800</v>
      </c>
      <c r="C74" s="25"/>
      <c r="D74" s="59">
        <v>2003</v>
      </c>
      <c r="E74" s="63"/>
      <c r="F74" s="63">
        <v>79076.25</v>
      </c>
      <c r="G74" s="63"/>
      <c r="H74" s="63"/>
      <c r="I74" s="63"/>
      <c r="J74" s="63"/>
      <c r="K74" s="63"/>
      <c r="L74" s="63">
        <f t="shared" si="6"/>
        <v>79076.25</v>
      </c>
      <c r="M74" s="63"/>
      <c r="N74" s="60">
        <v>0.1</v>
      </c>
      <c r="O74" s="63"/>
      <c r="P74" s="63">
        <v>79076.25</v>
      </c>
      <c r="Q74" s="63"/>
      <c r="R74" s="63">
        <f t="shared" si="9"/>
        <v>0</v>
      </c>
      <c r="S74" s="58"/>
      <c r="T74" s="63"/>
      <c r="U74" s="58"/>
      <c r="V74" s="63">
        <f t="shared" si="7"/>
        <v>79076.25</v>
      </c>
      <c r="W74" s="25"/>
      <c r="X74" s="29">
        <f t="shared" si="8"/>
        <v>0</v>
      </c>
    </row>
    <row r="75" spans="1:29" ht="12.9" customHeight="1">
      <c r="A75" s="25"/>
      <c r="B75" s="37" t="s">
        <v>662</v>
      </c>
      <c r="C75" s="25"/>
      <c r="D75" s="59">
        <v>2012</v>
      </c>
      <c r="E75" s="58"/>
      <c r="F75" s="63">
        <v>12738.97</v>
      </c>
      <c r="G75" s="58"/>
      <c r="H75" s="63"/>
      <c r="I75" s="63"/>
      <c r="J75" s="63"/>
      <c r="K75" s="63"/>
      <c r="L75" s="63">
        <f t="shared" si="6"/>
        <v>12738.97</v>
      </c>
      <c r="M75" s="58"/>
      <c r="N75" s="60">
        <v>0.1</v>
      </c>
      <c r="O75" s="58"/>
      <c r="P75" s="63">
        <v>3821.7</v>
      </c>
      <c r="Q75" s="58"/>
      <c r="R75" s="63">
        <f t="shared" si="9"/>
        <v>1273.9000000000001</v>
      </c>
      <c r="S75" s="58"/>
      <c r="T75" s="63"/>
      <c r="U75" s="58"/>
      <c r="V75" s="63">
        <f t="shared" si="7"/>
        <v>5095.6000000000004</v>
      </c>
      <c r="W75" s="25"/>
      <c r="X75" s="29">
        <f t="shared" si="8"/>
        <v>7643.37</v>
      </c>
    </row>
    <row r="76" spans="1:29" ht="12.9" customHeight="1">
      <c r="A76" s="29"/>
      <c r="B76" s="38" t="s">
        <v>663</v>
      </c>
      <c r="C76" s="29"/>
      <c r="D76" s="59">
        <v>1993</v>
      </c>
      <c r="E76" s="58"/>
      <c r="F76" s="63">
        <v>11863.43</v>
      </c>
      <c r="G76" s="63"/>
      <c r="H76" s="63"/>
      <c r="I76" s="63"/>
      <c r="J76" s="63"/>
      <c r="K76" s="63"/>
      <c r="L76" s="63">
        <f t="shared" si="6"/>
        <v>11863.43</v>
      </c>
      <c r="M76" s="58"/>
      <c r="N76" s="60">
        <v>6.25E-2</v>
      </c>
      <c r="O76" s="58"/>
      <c r="P76" s="63">
        <v>11863.43</v>
      </c>
      <c r="Q76" s="58"/>
      <c r="R76" s="63">
        <f t="shared" si="9"/>
        <v>0</v>
      </c>
      <c r="S76" s="58"/>
      <c r="T76" s="63"/>
      <c r="U76" s="58"/>
      <c r="V76" s="63">
        <f t="shared" si="7"/>
        <v>11863.43</v>
      </c>
      <c r="W76" s="25"/>
      <c r="X76" s="29">
        <f t="shared" si="8"/>
        <v>0</v>
      </c>
    </row>
    <row r="77" spans="1:29" ht="12.9" customHeight="1">
      <c r="A77" s="25"/>
      <c r="B77" s="37" t="s">
        <v>664</v>
      </c>
      <c r="C77" s="25"/>
      <c r="D77" s="59">
        <v>1998</v>
      </c>
      <c r="E77" s="58"/>
      <c r="F77" s="63">
        <v>3530.25</v>
      </c>
      <c r="G77" s="63"/>
      <c r="H77" s="63"/>
      <c r="I77" s="63"/>
      <c r="J77" s="63"/>
      <c r="K77" s="63"/>
      <c r="L77" s="63">
        <f t="shared" si="6"/>
        <v>3530.25</v>
      </c>
      <c r="M77" s="58"/>
      <c r="N77" s="60">
        <v>0.2</v>
      </c>
      <c r="O77" s="58"/>
      <c r="P77" s="63">
        <v>3530.25</v>
      </c>
      <c r="Q77" s="58"/>
      <c r="R77" s="63">
        <f t="shared" si="9"/>
        <v>0</v>
      </c>
      <c r="S77" s="58"/>
      <c r="T77" s="63"/>
      <c r="U77" s="58"/>
      <c r="V77" s="63">
        <f t="shared" si="7"/>
        <v>3530.25</v>
      </c>
      <c r="W77" s="25"/>
      <c r="X77" s="29">
        <f t="shared" si="8"/>
        <v>0</v>
      </c>
    </row>
    <row r="78" spans="1:29" ht="12.9" customHeight="1">
      <c r="A78" s="25"/>
      <c r="B78" s="38" t="s">
        <v>801</v>
      </c>
      <c r="C78" s="29"/>
      <c r="D78" s="59">
        <v>1994</v>
      </c>
      <c r="E78" s="58"/>
      <c r="F78" s="63">
        <v>20341.5</v>
      </c>
      <c r="G78" s="58"/>
      <c r="H78" s="63"/>
      <c r="I78" s="58"/>
      <c r="J78" s="63"/>
      <c r="K78" s="58"/>
      <c r="L78" s="63">
        <f t="shared" si="6"/>
        <v>20341.5</v>
      </c>
      <c r="M78" s="58"/>
      <c r="N78" s="60">
        <v>0.1</v>
      </c>
      <c r="O78" s="58"/>
      <c r="P78" s="63">
        <v>20341.5</v>
      </c>
      <c r="Q78" s="58"/>
      <c r="R78" s="63">
        <f>ROUND(IF(L78-P78=0,0,IF(L78-P78&lt;L78*N78,+L78-P78,L78*N78)),2)</f>
        <v>0</v>
      </c>
      <c r="S78" s="58"/>
      <c r="T78" s="63"/>
      <c r="U78" s="58"/>
      <c r="V78" s="63">
        <f>ROUND(+P78+R78-T78,2)</f>
        <v>20341.5</v>
      </c>
      <c r="W78" s="25"/>
      <c r="X78" s="29">
        <f t="shared" si="8"/>
        <v>0</v>
      </c>
    </row>
    <row r="79" spans="1:29" ht="12.9" customHeight="1">
      <c r="A79" s="29"/>
      <c r="B79" s="38" t="s">
        <v>665</v>
      </c>
      <c r="C79" s="29"/>
      <c r="D79" s="59">
        <v>1994</v>
      </c>
      <c r="E79" s="58"/>
      <c r="F79" s="63">
        <v>3749.87</v>
      </c>
      <c r="G79" s="63"/>
      <c r="H79" s="63"/>
      <c r="I79" s="63"/>
      <c r="J79" s="63"/>
      <c r="K79" s="63"/>
      <c r="L79" s="63">
        <f t="shared" si="6"/>
        <v>3749.87</v>
      </c>
      <c r="M79" s="58"/>
      <c r="N79" s="60">
        <v>0.05</v>
      </c>
      <c r="O79" s="58"/>
      <c r="P79" s="63">
        <v>3749.87</v>
      </c>
      <c r="Q79" s="58"/>
      <c r="R79" s="63">
        <f t="shared" si="9"/>
        <v>0</v>
      </c>
      <c r="S79" s="58"/>
      <c r="T79" s="63"/>
      <c r="U79" s="58"/>
      <c r="V79" s="63">
        <f t="shared" si="7"/>
        <v>3749.87</v>
      </c>
      <c r="W79" s="25"/>
      <c r="X79" s="29">
        <f t="shared" si="8"/>
        <v>0</v>
      </c>
      <c r="Y79" s="29"/>
    </row>
    <row r="80" spans="1:29" ht="12.9" customHeight="1">
      <c r="A80" s="25"/>
      <c r="B80" s="37" t="s">
        <v>666</v>
      </c>
      <c r="C80" s="25"/>
      <c r="D80" s="59">
        <v>1990</v>
      </c>
      <c r="E80" s="58"/>
      <c r="F80" s="63">
        <v>3128.75</v>
      </c>
      <c r="G80" s="63"/>
      <c r="H80" s="63"/>
      <c r="I80" s="63"/>
      <c r="J80" s="63"/>
      <c r="K80" s="63"/>
      <c r="L80" s="63">
        <f t="shared" si="6"/>
        <v>3128.75</v>
      </c>
      <c r="M80" s="58"/>
      <c r="N80" s="60">
        <v>0.1</v>
      </c>
      <c r="O80" s="58"/>
      <c r="P80" s="63">
        <v>3128.75</v>
      </c>
      <c r="Q80" s="58"/>
      <c r="R80" s="63">
        <f t="shared" si="9"/>
        <v>0</v>
      </c>
      <c r="S80" s="58"/>
      <c r="T80" s="63"/>
      <c r="U80" s="58"/>
      <c r="V80" s="63">
        <f t="shared" si="7"/>
        <v>3128.75</v>
      </c>
      <c r="W80" s="25"/>
      <c r="X80" s="29">
        <f t="shared" si="8"/>
        <v>0</v>
      </c>
    </row>
    <row r="81" spans="1:24" ht="12.9" customHeight="1">
      <c r="A81" s="25"/>
      <c r="B81" s="37" t="s">
        <v>667</v>
      </c>
      <c r="C81" s="25"/>
      <c r="D81" s="59">
        <v>1995</v>
      </c>
      <c r="E81" s="63"/>
      <c r="F81" s="63">
        <v>11551.99</v>
      </c>
      <c r="G81" s="63"/>
      <c r="H81" s="63"/>
      <c r="I81" s="63"/>
      <c r="J81" s="63"/>
      <c r="K81" s="63"/>
      <c r="L81" s="63">
        <f t="shared" si="6"/>
        <v>11551.99</v>
      </c>
      <c r="M81" s="63"/>
      <c r="N81" s="60">
        <v>0.1</v>
      </c>
      <c r="O81" s="63"/>
      <c r="P81" s="63">
        <v>11551.99</v>
      </c>
      <c r="Q81" s="63"/>
      <c r="R81" s="63">
        <f t="shared" si="9"/>
        <v>0</v>
      </c>
      <c r="S81" s="58"/>
      <c r="T81" s="63"/>
      <c r="U81" s="58"/>
      <c r="V81" s="63">
        <f t="shared" si="7"/>
        <v>11551.99</v>
      </c>
      <c r="W81" s="25"/>
      <c r="X81" s="29">
        <f t="shared" si="8"/>
        <v>0</v>
      </c>
    </row>
    <row r="82" spans="1:24" ht="12.9" customHeight="1">
      <c r="A82" s="25"/>
      <c r="B82" s="37" t="s">
        <v>668</v>
      </c>
      <c r="C82" s="25"/>
      <c r="D82" s="59">
        <v>1996</v>
      </c>
      <c r="E82" s="58"/>
      <c r="F82" s="63">
        <v>3215.24</v>
      </c>
      <c r="G82" s="58"/>
      <c r="H82" s="63"/>
      <c r="I82" s="58"/>
      <c r="J82" s="63"/>
      <c r="K82" s="58"/>
      <c r="L82" s="63">
        <f t="shared" si="6"/>
        <v>3215.24</v>
      </c>
      <c r="M82" s="58"/>
      <c r="N82" s="60">
        <v>0.1</v>
      </c>
      <c r="O82" s="58"/>
      <c r="P82" s="63">
        <v>3215.24</v>
      </c>
      <c r="Q82" s="58"/>
      <c r="R82" s="63">
        <f t="shared" si="9"/>
        <v>0</v>
      </c>
      <c r="S82" s="58"/>
      <c r="T82" s="63"/>
      <c r="U82" s="58"/>
      <c r="V82" s="63">
        <f t="shared" si="7"/>
        <v>3215.24</v>
      </c>
      <c r="W82" s="25"/>
      <c r="X82" s="29">
        <f t="shared" si="8"/>
        <v>0</v>
      </c>
    </row>
    <row r="83" spans="1:24" ht="12.9" customHeight="1">
      <c r="A83" s="25"/>
      <c r="B83" s="37" t="s">
        <v>669</v>
      </c>
      <c r="C83" s="25"/>
      <c r="D83" s="59">
        <v>1996</v>
      </c>
      <c r="E83" s="63"/>
      <c r="F83" s="63">
        <v>3647.63</v>
      </c>
      <c r="G83" s="63"/>
      <c r="H83" s="63"/>
      <c r="I83" s="63"/>
      <c r="J83" s="63"/>
      <c r="K83" s="63"/>
      <c r="L83" s="63">
        <f t="shared" si="6"/>
        <v>3647.63</v>
      </c>
      <c r="M83" s="63"/>
      <c r="N83" s="60">
        <v>0.1</v>
      </c>
      <c r="O83" s="63"/>
      <c r="P83" s="63">
        <v>3647.63</v>
      </c>
      <c r="Q83" s="63"/>
      <c r="R83" s="63">
        <f t="shared" si="9"/>
        <v>0</v>
      </c>
      <c r="S83" s="58"/>
      <c r="T83" s="63"/>
      <c r="U83" s="58"/>
      <c r="V83" s="63">
        <f t="shared" si="7"/>
        <v>3647.63</v>
      </c>
      <c r="W83" s="25"/>
      <c r="X83" s="29">
        <f t="shared" si="8"/>
        <v>0</v>
      </c>
    </row>
    <row r="84" spans="1:24" ht="12.9" customHeight="1">
      <c r="A84" s="25"/>
      <c r="B84" s="37" t="s">
        <v>807</v>
      </c>
      <c r="C84" s="25"/>
      <c r="D84" s="59">
        <v>1998</v>
      </c>
      <c r="E84" s="58"/>
      <c r="F84" s="63">
        <v>21503.1</v>
      </c>
      <c r="G84" s="63"/>
      <c r="H84" s="63"/>
      <c r="I84" s="63"/>
      <c r="J84" s="63"/>
      <c r="K84" s="63"/>
      <c r="L84" s="63">
        <f t="shared" si="6"/>
        <v>21503.1</v>
      </c>
      <c r="M84" s="58"/>
      <c r="N84" s="60">
        <v>0.1</v>
      </c>
      <c r="O84" s="58"/>
      <c r="P84" s="63">
        <v>21503.1</v>
      </c>
      <c r="Q84" s="58"/>
      <c r="R84" s="63">
        <f t="shared" si="9"/>
        <v>0</v>
      </c>
      <c r="S84" s="58"/>
      <c r="T84" s="63"/>
      <c r="U84" s="58"/>
      <c r="V84" s="63">
        <f t="shared" si="7"/>
        <v>21503.1</v>
      </c>
      <c r="W84" s="25"/>
      <c r="X84" s="29">
        <f t="shared" si="8"/>
        <v>0</v>
      </c>
    </row>
    <row r="85" spans="1:24" ht="12.9" customHeight="1">
      <c r="A85" s="25"/>
      <c r="B85" s="37" t="s">
        <v>676</v>
      </c>
      <c r="C85" s="25"/>
      <c r="D85" s="59">
        <v>1998</v>
      </c>
      <c r="E85" s="58"/>
      <c r="F85" s="63">
        <v>3018.21</v>
      </c>
      <c r="G85" s="63"/>
      <c r="H85" s="63"/>
      <c r="I85" s="63"/>
      <c r="J85" s="63"/>
      <c r="K85" s="63"/>
      <c r="L85" s="63">
        <f t="shared" si="6"/>
        <v>3018.21</v>
      </c>
      <c r="M85" s="58"/>
      <c r="N85" s="60">
        <v>0.1</v>
      </c>
      <c r="O85" s="58"/>
      <c r="P85" s="63">
        <v>3018.21</v>
      </c>
      <c r="Q85" s="58"/>
      <c r="R85" s="63">
        <f t="shared" si="9"/>
        <v>0</v>
      </c>
      <c r="S85" s="58"/>
      <c r="T85" s="63"/>
      <c r="U85" s="58"/>
      <c r="V85" s="63">
        <f t="shared" si="7"/>
        <v>3018.21</v>
      </c>
      <c r="W85" s="25"/>
      <c r="X85" s="29">
        <f t="shared" si="8"/>
        <v>0</v>
      </c>
    </row>
    <row r="86" spans="1:24" ht="12.9" customHeight="1">
      <c r="A86" s="25"/>
      <c r="B86" s="37" t="s">
        <v>808</v>
      </c>
      <c r="C86" s="25"/>
      <c r="D86" s="59">
        <v>1998</v>
      </c>
      <c r="E86" s="58"/>
      <c r="F86" s="63">
        <v>2563.39</v>
      </c>
      <c r="G86" s="63"/>
      <c r="H86" s="63"/>
      <c r="I86" s="63"/>
      <c r="J86" s="63"/>
      <c r="K86" s="63"/>
      <c r="L86" s="63">
        <f t="shared" si="6"/>
        <v>2563.39</v>
      </c>
      <c r="M86" s="58"/>
      <c r="N86" s="60">
        <v>0.1</v>
      </c>
      <c r="O86" s="58"/>
      <c r="P86" s="63">
        <v>2563.39</v>
      </c>
      <c r="Q86" s="58"/>
      <c r="R86" s="63">
        <f t="shared" si="9"/>
        <v>0</v>
      </c>
      <c r="S86" s="58"/>
      <c r="T86" s="63"/>
      <c r="U86" s="58"/>
      <c r="V86" s="63">
        <f t="shared" si="7"/>
        <v>2563.39</v>
      </c>
      <c r="W86" s="25"/>
      <c r="X86" s="29">
        <f t="shared" si="8"/>
        <v>0</v>
      </c>
    </row>
    <row r="87" spans="1:24" ht="12.9" customHeight="1">
      <c r="A87" s="25"/>
      <c r="B87" s="37" t="s">
        <v>809</v>
      </c>
      <c r="C87" s="25"/>
      <c r="D87" s="59">
        <v>1999</v>
      </c>
      <c r="E87" s="58"/>
      <c r="F87" s="63">
        <v>23342.3</v>
      </c>
      <c r="G87" s="63"/>
      <c r="H87" s="63"/>
      <c r="I87" s="63"/>
      <c r="J87" s="63">
        <v>23342.3</v>
      </c>
      <c r="K87" s="63"/>
      <c r="L87" s="63">
        <f t="shared" si="6"/>
        <v>0</v>
      </c>
      <c r="M87" s="58"/>
      <c r="N87" s="60">
        <v>8.3299999999999999E-2</v>
      </c>
      <c r="O87" s="58"/>
      <c r="P87" s="63">
        <v>23342.3</v>
      </c>
      <c r="Q87" s="58"/>
      <c r="R87" s="63">
        <v>0</v>
      </c>
      <c r="S87" s="58"/>
      <c r="T87" s="63">
        <v>23342.3</v>
      </c>
      <c r="U87" s="58"/>
      <c r="V87" s="63">
        <f t="shared" si="7"/>
        <v>0</v>
      </c>
      <c r="W87" s="25"/>
      <c r="X87" s="29">
        <f t="shared" si="8"/>
        <v>0</v>
      </c>
    </row>
    <row r="88" spans="1:24" ht="12.9" customHeight="1">
      <c r="A88" s="25"/>
      <c r="B88" s="37" t="s">
        <v>810</v>
      </c>
      <c r="C88" s="25"/>
      <c r="D88" s="59">
        <v>1999</v>
      </c>
      <c r="E88" s="58"/>
      <c r="F88" s="63">
        <v>22715.01</v>
      </c>
      <c r="G88" s="63"/>
      <c r="H88" s="63"/>
      <c r="I88" s="63"/>
      <c r="J88" s="63"/>
      <c r="K88" s="63"/>
      <c r="L88" s="63">
        <f t="shared" si="6"/>
        <v>22715.01</v>
      </c>
      <c r="M88" s="58"/>
      <c r="N88" s="60">
        <v>8.3299999999999999E-2</v>
      </c>
      <c r="O88" s="58"/>
      <c r="P88" s="63">
        <v>22715.01</v>
      </c>
      <c r="Q88" s="58"/>
      <c r="R88" s="63">
        <f t="shared" si="9"/>
        <v>0</v>
      </c>
      <c r="S88" s="58"/>
      <c r="T88" s="63"/>
      <c r="U88" s="58"/>
      <c r="V88" s="63">
        <f t="shared" si="7"/>
        <v>22715.01</v>
      </c>
      <c r="W88" s="25"/>
      <c r="X88" s="29">
        <f t="shared" si="8"/>
        <v>0</v>
      </c>
    </row>
    <row r="89" spans="1:24" ht="12.9" customHeight="1">
      <c r="A89" s="25"/>
      <c r="B89" s="37" t="s">
        <v>811</v>
      </c>
      <c r="C89" s="25"/>
      <c r="D89" s="59">
        <v>2000</v>
      </c>
      <c r="E89" s="58"/>
      <c r="F89" s="63">
        <v>6361.25</v>
      </c>
      <c r="G89" s="63"/>
      <c r="H89" s="63"/>
      <c r="I89" s="63"/>
      <c r="J89" s="63"/>
      <c r="K89" s="63"/>
      <c r="L89" s="63">
        <f t="shared" si="6"/>
        <v>6361.25</v>
      </c>
      <c r="M89" s="58"/>
      <c r="N89" s="60">
        <v>8.3299999999999999E-2</v>
      </c>
      <c r="O89" s="58"/>
      <c r="P89" s="63">
        <v>6361.25</v>
      </c>
      <c r="Q89" s="58"/>
      <c r="R89" s="63">
        <f t="shared" si="9"/>
        <v>0</v>
      </c>
      <c r="S89" s="58"/>
      <c r="T89" s="63"/>
      <c r="U89" s="58"/>
      <c r="V89" s="63">
        <f t="shared" si="7"/>
        <v>6361.25</v>
      </c>
      <c r="W89" s="25"/>
      <c r="X89" s="29">
        <f t="shared" si="8"/>
        <v>0</v>
      </c>
    </row>
    <row r="90" spans="1:24" ht="12.9" customHeight="1">
      <c r="A90" s="25"/>
      <c r="B90" s="37" t="s">
        <v>677</v>
      </c>
      <c r="C90" s="25"/>
      <c r="D90" s="59">
        <v>1999</v>
      </c>
      <c r="E90" s="58"/>
      <c r="F90" s="63">
        <v>3594.38</v>
      </c>
      <c r="G90" s="63"/>
      <c r="H90" s="63"/>
      <c r="I90" s="63"/>
      <c r="J90" s="63"/>
      <c r="K90" s="63"/>
      <c r="L90" s="63">
        <f t="shared" si="6"/>
        <v>3594.38</v>
      </c>
      <c r="M90" s="58"/>
      <c r="N90" s="60">
        <v>0.1</v>
      </c>
      <c r="O90" s="58"/>
      <c r="P90" s="63">
        <v>3594.38</v>
      </c>
      <c r="Q90" s="58"/>
      <c r="R90" s="63">
        <f t="shared" si="9"/>
        <v>0</v>
      </c>
      <c r="S90" s="58"/>
      <c r="T90" s="63"/>
      <c r="U90" s="58"/>
      <c r="V90" s="63">
        <f t="shared" si="7"/>
        <v>3594.38</v>
      </c>
      <c r="W90" s="25"/>
      <c r="X90" s="29">
        <f t="shared" si="8"/>
        <v>0</v>
      </c>
    </row>
    <row r="91" spans="1:24" ht="12.9" customHeight="1">
      <c r="A91" s="25"/>
      <c r="B91" s="37" t="s">
        <v>678</v>
      </c>
      <c r="C91" s="25"/>
      <c r="D91" s="59">
        <v>2000</v>
      </c>
      <c r="E91" s="58"/>
      <c r="F91" s="63">
        <v>9345.3799999999992</v>
      </c>
      <c r="G91" s="63"/>
      <c r="H91" s="63"/>
      <c r="I91" s="63"/>
      <c r="J91" s="63"/>
      <c r="K91" s="63"/>
      <c r="L91" s="63">
        <f t="shared" si="6"/>
        <v>9345.3799999999992</v>
      </c>
      <c r="M91" s="58"/>
      <c r="N91" s="60">
        <v>8.3299999999999999E-2</v>
      </c>
      <c r="O91" s="58"/>
      <c r="P91" s="63">
        <v>9345.3799999999992</v>
      </c>
      <c r="Q91" s="58"/>
      <c r="R91" s="63">
        <f t="shared" si="9"/>
        <v>0</v>
      </c>
      <c r="S91" s="58"/>
      <c r="T91" s="63"/>
      <c r="U91" s="58"/>
      <c r="V91" s="63">
        <f t="shared" si="7"/>
        <v>9345.3799999999992</v>
      </c>
      <c r="W91" s="25"/>
      <c r="X91" s="29">
        <f t="shared" si="8"/>
        <v>0</v>
      </c>
    </row>
    <row r="92" spans="1:24" ht="12.9" customHeight="1">
      <c r="A92" s="25"/>
      <c r="B92" s="37" t="s">
        <v>679</v>
      </c>
      <c r="C92" s="25"/>
      <c r="D92" s="59">
        <v>2000</v>
      </c>
      <c r="E92" s="58"/>
      <c r="F92" s="63">
        <v>3993.75</v>
      </c>
      <c r="G92" s="63"/>
      <c r="H92" s="63"/>
      <c r="I92" s="63"/>
      <c r="J92" s="63"/>
      <c r="K92" s="63"/>
      <c r="L92" s="63">
        <f t="shared" si="6"/>
        <v>3993.75</v>
      </c>
      <c r="M92" s="58"/>
      <c r="N92" s="60">
        <v>8.3299999999999999E-2</v>
      </c>
      <c r="O92" s="58"/>
      <c r="P92" s="63">
        <v>3993.75</v>
      </c>
      <c r="Q92" s="58"/>
      <c r="R92" s="63">
        <f t="shared" si="9"/>
        <v>0</v>
      </c>
      <c r="S92" s="58"/>
      <c r="T92" s="63"/>
      <c r="U92" s="58"/>
      <c r="V92" s="63">
        <f t="shared" si="7"/>
        <v>3993.75</v>
      </c>
      <c r="W92" s="25"/>
      <c r="X92" s="29">
        <f t="shared" si="8"/>
        <v>0</v>
      </c>
    </row>
    <row r="93" spans="1:24" ht="12.9" customHeight="1">
      <c r="A93" s="25"/>
      <c r="B93" s="37" t="s">
        <v>680</v>
      </c>
      <c r="C93" s="25"/>
      <c r="D93" s="59">
        <v>2001</v>
      </c>
      <c r="E93" s="58"/>
      <c r="F93" s="63">
        <v>5100</v>
      </c>
      <c r="G93" s="63"/>
      <c r="H93" s="63"/>
      <c r="I93" s="63"/>
      <c r="J93" s="63"/>
      <c r="K93" s="63"/>
      <c r="L93" s="63">
        <f t="shared" si="6"/>
        <v>5100</v>
      </c>
      <c r="M93" s="58"/>
      <c r="N93" s="60">
        <v>0.1</v>
      </c>
      <c r="O93" s="58"/>
      <c r="P93" s="63">
        <v>5100</v>
      </c>
      <c r="Q93" s="58"/>
      <c r="R93" s="63">
        <f t="shared" si="9"/>
        <v>0</v>
      </c>
      <c r="S93" s="58"/>
      <c r="T93" s="63"/>
      <c r="U93" s="58"/>
      <c r="V93" s="63">
        <f t="shared" si="7"/>
        <v>5100</v>
      </c>
      <c r="W93" s="25"/>
      <c r="X93" s="29">
        <f t="shared" si="8"/>
        <v>0</v>
      </c>
    </row>
    <row r="94" spans="1:24" ht="12.9" customHeight="1">
      <c r="A94" s="25"/>
      <c r="B94" s="37" t="s">
        <v>813</v>
      </c>
      <c r="C94" s="25"/>
      <c r="D94" s="59">
        <v>2001</v>
      </c>
      <c r="E94" s="58"/>
      <c r="F94" s="63">
        <v>17840.59</v>
      </c>
      <c r="G94" s="63"/>
      <c r="H94" s="63"/>
      <c r="I94" s="63"/>
      <c r="J94" s="63"/>
      <c r="K94" s="63"/>
      <c r="L94" s="63">
        <f t="shared" si="6"/>
        <v>17840.59</v>
      </c>
      <c r="M94" s="58"/>
      <c r="N94" s="60">
        <v>8.3299999999999999E-2</v>
      </c>
      <c r="O94" s="58"/>
      <c r="P94" s="63">
        <v>17840.59</v>
      </c>
      <c r="Q94" s="58"/>
      <c r="R94" s="63">
        <f t="shared" si="9"/>
        <v>0</v>
      </c>
      <c r="S94" s="58"/>
      <c r="T94" s="63"/>
      <c r="U94" s="58"/>
      <c r="V94" s="63">
        <f t="shared" si="7"/>
        <v>17840.59</v>
      </c>
      <c r="W94" s="25"/>
      <c r="X94" s="29">
        <f t="shared" si="8"/>
        <v>0</v>
      </c>
    </row>
    <row r="95" spans="1:24" ht="12.9" customHeight="1">
      <c r="A95" s="25"/>
      <c r="B95" s="37" t="s">
        <v>814</v>
      </c>
      <c r="C95" s="25"/>
      <c r="D95" s="59">
        <v>2001</v>
      </c>
      <c r="E95" s="58"/>
      <c r="F95" s="63">
        <v>3386.7</v>
      </c>
      <c r="G95" s="63"/>
      <c r="H95" s="63"/>
      <c r="I95" s="63"/>
      <c r="J95" s="63"/>
      <c r="K95" s="63"/>
      <c r="L95" s="63">
        <f t="shared" si="6"/>
        <v>3386.7</v>
      </c>
      <c r="M95" s="58"/>
      <c r="N95" s="60">
        <v>8.3299999999999999E-2</v>
      </c>
      <c r="O95" s="58"/>
      <c r="P95" s="63">
        <v>3386.7</v>
      </c>
      <c r="Q95" s="58"/>
      <c r="R95" s="63">
        <f t="shared" si="9"/>
        <v>0</v>
      </c>
      <c r="S95" s="58"/>
      <c r="T95" s="63"/>
      <c r="U95" s="58"/>
      <c r="V95" s="63">
        <f t="shared" si="7"/>
        <v>3386.7</v>
      </c>
      <c r="W95" s="25"/>
      <c r="X95" s="29">
        <f t="shared" si="8"/>
        <v>0</v>
      </c>
    </row>
    <row r="96" spans="1:24" ht="12.9" customHeight="1">
      <c r="A96" s="25"/>
      <c r="B96" s="37" t="s">
        <v>815</v>
      </c>
      <c r="C96" s="25"/>
      <c r="D96" s="59">
        <v>2002</v>
      </c>
      <c r="E96" s="58"/>
      <c r="F96" s="63">
        <v>19953.98</v>
      </c>
      <c r="G96" s="63"/>
      <c r="H96" s="63"/>
      <c r="I96" s="63"/>
      <c r="J96" s="63"/>
      <c r="K96" s="63"/>
      <c r="L96" s="63">
        <f t="shared" si="6"/>
        <v>19953.98</v>
      </c>
      <c r="M96" s="58"/>
      <c r="N96" s="60">
        <v>8.3299999999999999E-2</v>
      </c>
      <c r="O96" s="58"/>
      <c r="P96" s="63">
        <v>19946.04</v>
      </c>
      <c r="Q96" s="58"/>
      <c r="R96" s="63">
        <f t="shared" si="9"/>
        <v>7.94</v>
      </c>
      <c r="S96" s="58"/>
      <c r="T96" s="63"/>
      <c r="U96" s="58"/>
      <c r="V96" s="63">
        <f t="shared" si="7"/>
        <v>19953.98</v>
      </c>
      <c r="W96" s="25"/>
      <c r="X96" s="29">
        <f t="shared" si="8"/>
        <v>0</v>
      </c>
    </row>
    <row r="97" spans="1:24" ht="12.9" customHeight="1">
      <c r="A97" s="25"/>
      <c r="B97" s="37" t="s">
        <v>816</v>
      </c>
      <c r="C97" s="25"/>
      <c r="D97" s="59">
        <v>2002</v>
      </c>
      <c r="E97" s="58"/>
      <c r="F97" s="63">
        <v>22854.17</v>
      </c>
      <c r="G97" s="63"/>
      <c r="H97" s="63"/>
      <c r="I97" s="63"/>
      <c r="J97" s="63"/>
      <c r="K97" s="63"/>
      <c r="L97" s="63">
        <f t="shared" si="6"/>
        <v>22854.17</v>
      </c>
      <c r="M97" s="58"/>
      <c r="N97" s="60">
        <v>8.3299999999999999E-2</v>
      </c>
      <c r="O97" s="58"/>
      <c r="P97" s="63">
        <v>22854.17</v>
      </c>
      <c r="Q97" s="58"/>
      <c r="R97" s="63">
        <f t="shared" si="9"/>
        <v>0</v>
      </c>
      <c r="S97" s="58"/>
      <c r="T97" s="63"/>
      <c r="U97" s="58"/>
      <c r="V97" s="63">
        <f t="shared" si="7"/>
        <v>22854.17</v>
      </c>
      <c r="W97" s="25"/>
      <c r="X97" s="29">
        <f t="shared" si="8"/>
        <v>0</v>
      </c>
    </row>
    <row r="98" spans="1:24" ht="12.9" customHeight="1">
      <c r="A98" s="25"/>
      <c r="B98" s="37" t="s">
        <v>817</v>
      </c>
      <c r="C98" s="25"/>
      <c r="D98" s="59">
        <v>2003</v>
      </c>
      <c r="E98" s="58"/>
      <c r="F98" s="63">
        <v>17583.009999999998</v>
      </c>
      <c r="G98" s="63"/>
      <c r="H98" s="63"/>
      <c r="I98" s="63"/>
      <c r="J98" s="63"/>
      <c r="K98" s="63"/>
      <c r="L98" s="63">
        <f t="shared" si="6"/>
        <v>17583.009999999998</v>
      </c>
      <c r="M98" s="58"/>
      <c r="N98" s="60">
        <v>8.3299999999999999E-2</v>
      </c>
      <c r="O98" s="58"/>
      <c r="P98" s="63">
        <v>17575.919999999998</v>
      </c>
      <c r="Q98" s="58"/>
      <c r="R98" s="63">
        <f t="shared" si="9"/>
        <v>7.09</v>
      </c>
      <c r="S98" s="58"/>
      <c r="T98" s="63"/>
      <c r="U98" s="58"/>
      <c r="V98" s="63">
        <f t="shared" si="7"/>
        <v>17583.009999999998</v>
      </c>
      <c r="W98" s="25"/>
      <c r="X98" s="29">
        <f t="shared" si="8"/>
        <v>0</v>
      </c>
    </row>
    <row r="99" spans="1:24" ht="12.9" customHeight="1">
      <c r="A99" s="25"/>
      <c r="B99" s="37" t="s">
        <v>802</v>
      </c>
      <c r="C99" s="25"/>
      <c r="D99" s="59">
        <v>1990</v>
      </c>
      <c r="E99" s="58"/>
      <c r="F99" s="63">
        <v>4240</v>
      </c>
      <c r="G99" s="58"/>
      <c r="H99" s="119"/>
      <c r="I99" s="58"/>
      <c r="J99" s="63"/>
      <c r="K99" s="58"/>
      <c r="L99" s="63">
        <f t="shared" si="6"/>
        <v>4240</v>
      </c>
      <c r="M99" s="58"/>
      <c r="N99" s="60">
        <v>0.1</v>
      </c>
      <c r="O99" s="58"/>
      <c r="P99" s="63">
        <v>4240</v>
      </c>
      <c r="Q99" s="58"/>
      <c r="R99" s="63">
        <f t="shared" si="9"/>
        <v>0</v>
      </c>
      <c r="S99" s="58"/>
      <c r="T99" s="58"/>
      <c r="U99" s="58"/>
      <c r="V99" s="63">
        <f t="shared" si="7"/>
        <v>4240</v>
      </c>
      <c r="W99" s="25"/>
      <c r="X99" s="29">
        <f t="shared" si="8"/>
        <v>0</v>
      </c>
    </row>
    <row r="100" spans="1:24" ht="12.9" customHeight="1">
      <c r="A100" s="25"/>
      <c r="B100" s="37" t="s">
        <v>803</v>
      </c>
      <c r="C100" s="25"/>
      <c r="D100" s="59">
        <v>1996</v>
      </c>
      <c r="E100" s="58"/>
      <c r="F100" s="63">
        <v>4279</v>
      </c>
      <c r="G100" s="63"/>
      <c r="H100" s="63"/>
      <c r="I100" s="63"/>
      <c r="J100" s="63"/>
      <c r="K100" s="63"/>
      <c r="L100" s="63">
        <f t="shared" si="6"/>
        <v>4279</v>
      </c>
      <c r="M100" s="63"/>
      <c r="N100" s="60">
        <v>0.05</v>
      </c>
      <c r="O100" s="63"/>
      <c r="P100" s="63">
        <v>4065.05</v>
      </c>
      <c r="Q100" s="63"/>
      <c r="R100" s="63">
        <f t="shared" si="9"/>
        <v>213.95</v>
      </c>
      <c r="S100" s="63"/>
      <c r="T100" s="63"/>
      <c r="U100" s="63"/>
      <c r="V100" s="63">
        <f t="shared" si="7"/>
        <v>4279</v>
      </c>
      <c r="W100" s="25"/>
      <c r="X100" s="29">
        <f t="shared" si="8"/>
        <v>0</v>
      </c>
    </row>
    <row r="101" spans="1:24" ht="12.9" customHeight="1">
      <c r="A101" s="25"/>
      <c r="B101" s="37"/>
      <c r="C101" s="25"/>
      <c r="D101" s="59"/>
      <c r="E101" s="58"/>
      <c r="F101" s="63"/>
      <c r="G101" s="63"/>
      <c r="H101" s="63"/>
      <c r="I101" s="63"/>
      <c r="J101" s="63"/>
      <c r="K101" s="63"/>
      <c r="L101" s="63"/>
      <c r="M101" s="58"/>
      <c r="N101" s="60"/>
      <c r="O101" s="58"/>
      <c r="P101" s="63"/>
      <c r="Q101" s="58"/>
      <c r="R101" s="63"/>
      <c r="S101" s="58"/>
      <c r="T101" s="63"/>
      <c r="U101" s="58"/>
      <c r="V101" s="63"/>
      <c r="W101" s="25"/>
      <c r="X101" s="29"/>
    </row>
    <row r="102" spans="1:24" ht="12.9" customHeight="1">
      <c r="A102" s="25"/>
      <c r="B102" s="25"/>
      <c r="C102" s="25"/>
      <c r="D102" s="59"/>
      <c r="E102" s="63"/>
      <c r="F102" s="63"/>
      <c r="G102" s="63"/>
      <c r="H102" s="63"/>
      <c r="I102" s="63"/>
      <c r="J102" s="63"/>
      <c r="K102" s="63"/>
      <c r="L102" s="63"/>
      <c r="M102" s="63"/>
      <c r="N102" s="60"/>
      <c r="O102" s="63"/>
      <c r="P102" s="63"/>
      <c r="Q102" s="63"/>
      <c r="R102" s="63"/>
      <c r="S102" s="58"/>
      <c r="T102" s="63"/>
      <c r="U102" s="58"/>
      <c r="V102" s="63"/>
      <c r="W102" s="25"/>
      <c r="X102" s="29"/>
    </row>
    <row r="103" spans="1:24" ht="12.9" customHeight="1">
      <c r="A103" s="22" t="s">
        <v>587</v>
      </c>
      <c r="B103" s="22"/>
      <c r="C103" s="22"/>
      <c r="D103" s="120"/>
      <c r="E103" s="120"/>
      <c r="F103" s="120"/>
      <c r="G103" s="120"/>
      <c r="H103" s="120"/>
      <c r="I103" s="120"/>
      <c r="J103" s="120"/>
      <c r="K103" s="120"/>
      <c r="L103" s="120"/>
      <c r="M103" s="120"/>
      <c r="N103" s="120"/>
      <c r="O103" s="120"/>
      <c r="P103" s="120"/>
      <c r="Q103" s="120"/>
      <c r="R103" s="120"/>
      <c r="S103" s="120"/>
      <c r="T103" s="120"/>
      <c r="U103" s="120"/>
      <c r="V103" s="120"/>
      <c r="W103" s="22"/>
      <c r="X103" s="22"/>
    </row>
    <row r="104" spans="1:24" ht="12.9" customHeight="1">
      <c r="A104" s="22" t="s">
        <v>588</v>
      </c>
      <c r="B104" s="22"/>
      <c r="C104" s="22"/>
      <c r="D104" s="120"/>
      <c r="E104" s="120"/>
      <c r="F104" s="120"/>
      <c r="G104" s="120"/>
      <c r="H104" s="120"/>
      <c r="I104" s="120"/>
      <c r="J104" s="120"/>
      <c r="K104" s="120"/>
      <c r="L104" s="120"/>
      <c r="M104" s="120"/>
      <c r="N104" s="120"/>
      <c r="O104" s="120"/>
      <c r="P104" s="120"/>
      <c r="Q104" s="120"/>
      <c r="R104" s="120"/>
      <c r="S104" s="120"/>
      <c r="T104" s="120"/>
      <c r="U104" s="120"/>
      <c r="V104" s="120"/>
      <c r="W104" s="22"/>
      <c r="X104" s="22" t="s">
        <v>674</v>
      </c>
    </row>
    <row r="105" spans="1:24" ht="12.9" customHeight="1">
      <c r="A105" s="24">
        <f>+A9</f>
        <v>42369</v>
      </c>
      <c r="B105" s="22"/>
      <c r="C105" s="22"/>
      <c r="D105" s="120"/>
      <c r="E105" s="120"/>
      <c r="F105" s="120"/>
      <c r="G105" s="120"/>
      <c r="H105" s="120"/>
      <c r="I105" s="120"/>
      <c r="J105" s="120"/>
      <c r="K105" s="120"/>
      <c r="L105" s="120"/>
      <c r="M105" s="120"/>
      <c r="N105" s="120"/>
      <c r="O105" s="120"/>
      <c r="P105" s="120"/>
      <c r="Q105" s="120"/>
      <c r="R105" s="120"/>
      <c r="S105" s="120"/>
      <c r="T105" s="120"/>
      <c r="U105" s="120"/>
      <c r="V105" s="120"/>
      <c r="W105" s="22"/>
      <c r="X105" s="22"/>
    </row>
    <row r="106" spans="1:24" ht="12.9" customHeight="1">
      <c r="A106" s="25"/>
      <c r="B106" s="25"/>
      <c r="C106" s="25"/>
      <c r="D106" s="58"/>
      <c r="E106" s="58"/>
      <c r="F106" s="63"/>
      <c r="G106" s="58"/>
      <c r="H106" s="63"/>
      <c r="I106" s="58"/>
      <c r="J106" s="63"/>
      <c r="K106" s="58"/>
      <c r="L106" s="58"/>
      <c r="M106" s="58"/>
      <c r="N106" s="121"/>
      <c r="O106" s="58"/>
      <c r="P106" s="63"/>
      <c r="Q106" s="58"/>
      <c r="R106" s="63"/>
      <c r="S106" s="58"/>
      <c r="T106" s="63"/>
      <c r="U106" s="58"/>
      <c r="V106" s="63"/>
      <c r="W106" s="25"/>
      <c r="X106" s="29"/>
    </row>
    <row r="107" spans="1:24" ht="12.9" customHeight="1">
      <c r="A107" s="25"/>
      <c r="B107" s="25"/>
      <c r="C107" s="25"/>
      <c r="D107" s="59" t="s">
        <v>591</v>
      </c>
      <c r="E107" s="58"/>
      <c r="F107" s="122"/>
      <c r="G107" s="122"/>
      <c r="H107" s="122"/>
      <c r="I107" s="122"/>
      <c r="J107" s="122"/>
      <c r="K107" s="122"/>
      <c r="L107" s="122"/>
      <c r="M107" s="58"/>
      <c r="N107" s="122" t="s">
        <v>592</v>
      </c>
      <c r="O107" s="122"/>
      <c r="P107" s="122"/>
      <c r="Q107" s="122"/>
      <c r="R107" s="122"/>
      <c r="S107" s="122"/>
      <c r="T107" s="122"/>
      <c r="U107" s="122"/>
      <c r="V107" s="122"/>
      <c r="X107" s="86" t="s">
        <v>593</v>
      </c>
    </row>
    <row r="108" spans="1:24" ht="12.9" customHeight="1">
      <c r="A108" s="25"/>
      <c r="B108" s="25"/>
      <c r="C108" s="25"/>
      <c r="D108" s="123" t="s">
        <v>448</v>
      </c>
      <c r="E108" s="58"/>
      <c r="F108" s="123" t="s">
        <v>395</v>
      </c>
      <c r="G108" s="58"/>
      <c r="H108" s="123" t="s">
        <v>396</v>
      </c>
      <c r="I108" s="58"/>
      <c r="J108" s="123" t="s">
        <v>594</v>
      </c>
      <c r="K108" s="58"/>
      <c r="L108" s="123" t="s">
        <v>395</v>
      </c>
      <c r="M108" s="58"/>
      <c r="N108" s="123" t="s">
        <v>595</v>
      </c>
      <c r="O108" s="58"/>
      <c r="P108" s="123" t="s">
        <v>395</v>
      </c>
      <c r="Q108" s="58"/>
      <c r="R108" s="123" t="s">
        <v>396</v>
      </c>
      <c r="S108" s="58"/>
      <c r="T108" s="123" t="s">
        <v>594</v>
      </c>
      <c r="U108" s="58"/>
      <c r="V108" s="123" t="s">
        <v>395</v>
      </c>
      <c r="W108" s="25"/>
      <c r="X108" s="28" t="str">
        <f>+X12</f>
        <v xml:space="preserve"> 12/31/15</v>
      </c>
    </row>
    <row r="109" spans="1:24" ht="12.9" customHeight="1">
      <c r="A109" s="25" t="s">
        <v>675</v>
      </c>
      <c r="B109" s="25"/>
      <c r="C109" s="25"/>
      <c r="D109" s="58"/>
      <c r="E109" s="58"/>
      <c r="F109" s="63"/>
      <c r="G109" s="63"/>
      <c r="H109" s="63"/>
      <c r="I109" s="63"/>
      <c r="J109" s="63"/>
      <c r="K109" s="63"/>
      <c r="L109" s="63"/>
      <c r="M109" s="58"/>
      <c r="N109" s="60"/>
      <c r="O109" s="58"/>
      <c r="P109" s="63"/>
      <c r="Q109" s="58"/>
      <c r="R109" s="63"/>
      <c r="S109" s="58"/>
      <c r="T109" s="58"/>
      <c r="U109" s="58"/>
      <c r="V109" s="63"/>
      <c r="W109" s="25"/>
      <c r="X109" s="29"/>
    </row>
    <row r="110" spans="1:24" ht="12.9" customHeight="1">
      <c r="A110" s="25"/>
      <c r="B110" s="37" t="s">
        <v>818</v>
      </c>
      <c r="C110" s="25"/>
      <c r="D110" s="59">
        <v>2004</v>
      </c>
      <c r="E110" s="58"/>
      <c r="F110" s="63">
        <v>9224.93</v>
      </c>
      <c r="G110" s="63"/>
      <c r="H110" s="63"/>
      <c r="I110" s="63"/>
      <c r="J110" s="63"/>
      <c r="K110" s="63"/>
      <c r="L110" s="63">
        <f t="shared" ref="L110:L136" si="10">F110+H110-J110</f>
        <v>9224.93</v>
      </c>
      <c r="M110" s="58"/>
      <c r="N110" s="60">
        <v>8.3299999999999999E-2</v>
      </c>
      <c r="O110" s="58"/>
      <c r="P110" s="63">
        <v>8452.84</v>
      </c>
      <c r="Q110" s="58"/>
      <c r="R110" s="63">
        <f t="shared" ref="R110:R152" si="11">ROUND(IF(L110-P110=0,0,IF(L110-P110&lt;L110*N110,+L110-P110,L110*N110)),2)</f>
        <v>768.44</v>
      </c>
      <c r="S110" s="58"/>
      <c r="T110" s="63"/>
      <c r="U110" s="58"/>
      <c r="V110" s="63">
        <f t="shared" ref="V110:V154" si="12">ROUND(+P110+R110-T110,2)</f>
        <v>9221.2800000000007</v>
      </c>
      <c r="W110" s="25"/>
      <c r="X110" s="29">
        <f t="shared" ref="X110:X153" si="13">ROUND(+L110-V110,2)</f>
        <v>3.65</v>
      </c>
    </row>
    <row r="111" spans="1:24" ht="12.9" customHeight="1">
      <c r="A111" s="25"/>
      <c r="B111" s="37" t="s">
        <v>819</v>
      </c>
      <c r="C111" s="25"/>
      <c r="D111" s="59">
        <v>2004</v>
      </c>
      <c r="E111" s="58"/>
      <c r="F111" s="63">
        <v>116942.49</v>
      </c>
      <c r="G111" s="63"/>
      <c r="H111" s="63"/>
      <c r="I111" s="63"/>
      <c r="J111" s="63"/>
      <c r="K111" s="63"/>
      <c r="L111" s="63">
        <f t="shared" si="10"/>
        <v>116942.49</v>
      </c>
      <c r="M111" s="58"/>
      <c r="N111" s="60">
        <v>8.3299999999999999E-2</v>
      </c>
      <c r="O111" s="58"/>
      <c r="P111" s="63">
        <v>107154.41</v>
      </c>
      <c r="Q111" s="58"/>
      <c r="R111" s="63">
        <f t="shared" si="11"/>
        <v>9741.31</v>
      </c>
      <c r="S111" s="58"/>
      <c r="T111" s="63"/>
      <c r="U111" s="58"/>
      <c r="V111" s="63">
        <f t="shared" si="12"/>
        <v>116895.72</v>
      </c>
      <c r="W111" s="25"/>
      <c r="X111" s="29">
        <f t="shared" si="13"/>
        <v>46.77</v>
      </c>
    </row>
    <row r="112" spans="1:24" ht="12.9" customHeight="1">
      <c r="A112" s="25"/>
      <c r="B112" s="37" t="s">
        <v>820</v>
      </c>
      <c r="C112" s="25"/>
      <c r="D112" s="59">
        <v>2005</v>
      </c>
      <c r="E112" s="58"/>
      <c r="F112" s="63">
        <v>19845.330000000002</v>
      </c>
      <c r="G112" s="63"/>
      <c r="H112" s="63"/>
      <c r="I112" s="63"/>
      <c r="J112" s="63"/>
      <c r="K112" s="63"/>
      <c r="L112" s="63">
        <f t="shared" si="10"/>
        <v>19845.330000000002</v>
      </c>
      <c r="M112" s="58"/>
      <c r="N112" s="60">
        <v>0.1</v>
      </c>
      <c r="O112" s="58"/>
      <c r="P112" s="63">
        <v>17860.77</v>
      </c>
      <c r="Q112" s="58"/>
      <c r="R112" s="63">
        <f t="shared" si="11"/>
        <v>1984.53</v>
      </c>
      <c r="S112" s="58"/>
      <c r="T112" s="63"/>
      <c r="U112" s="58"/>
      <c r="V112" s="63">
        <f t="shared" si="12"/>
        <v>19845.3</v>
      </c>
      <c r="W112" s="25"/>
      <c r="X112" s="29">
        <f t="shared" si="13"/>
        <v>0.03</v>
      </c>
    </row>
    <row r="113" spans="1:26" ht="12.9" customHeight="1">
      <c r="A113" s="25"/>
      <c r="B113" s="37" t="s">
        <v>821</v>
      </c>
      <c r="C113" s="25"/>
      <c r="D113" s="59">
        <v>2005</v>
      </c>
      <c r="E113" s="58"/>
      <c r="F113" s="63">
        <v>51120</v>
      </c>
      <c r="G113" s="63"/>
      <c r="H113" s="63"/>
      <c r="I113" s="63"/>
      <c r="J113" s="63"/>
      <c r="K113" s="63"/>
      <c r="L113" s="63">
        <f t="shared" si="10"/>
        <v>51120</v>
      </c>
      <c r="M113" s="58"/>
      <c r="N113" s="60">
        <v>0.1</v>
      </c>
      <c r="O113" s="58"/>
      <c r="P113" s="63">
        <v>46008</v>
      </c>
      <c r="Q113" s="58"/>
      <c r="R113" s="63">
        <f t="shared" si="11"/>
        <v>5112</v>
      </c>
      <c r="S113" s="58"/>
      <c r="T113" s="63"/>
      <c r="U113" s="58"/>
      <c r="V113" s="63">
        <f t="shared" si="12"/>
        <v>51120</v>
      </c>
      <c r="W113" s="25"/>
      <c r="X113" s="29">
        <f t="shared" si="13"/>
        <v>0</v>
      </c>
    </row>
    <row r="114" spans="1:26" ht="12.9" customHeight="1">
      <c r="A114" s="25"/>
      <c r="B114" s="37" t="s">
        <v>822</v>
      </c>
      <c r="C114" s="25"/>
      <c r="D114" s="59">
        <v>2005</v>
      </c>
      <c r="E114" s="58"/>
      <c r="F114" s="63">
        <v>39318.74</v>
      </c>
      <c r="G114" s="63"/>
      <c r="H114" s="63"/>
      <c r="I114" s="63"/>
      <c r="J114" s="63"/>
      <c r="K114" s="63"/>
      <c r="L114" s="63">
        <f t="shared" si="10"/>
        <v>39318.74</v>
      </c>
      <c r="M114" s="58"/>
      <c r="N114" s="60">
        <v>0.05</v>
      </c>
      <c r="O114" s="58"/>
      <c r="P114" s="63">
        <v>17693.46</v>
      </c>
      <c r="Q114" s="58"/>
      <c r="R114" s="63">
        <f t="shared" si="11"/>
        <v>1965.94</v>
      </c>
      <c r="S114" s="58"/>
      <c r="T114" s="63"/>
      <c r="U114" s="58"/>
      <c r="V114" s="63">
        <f t="shared" si="12"/>
        <v>19659.400000000001</v>
      </c>
      <c r="W114" s="25"/>
      <c r="X114" s="29">
        <f t="shared" si="13"/>
        <v>19659.34</v>
      </c>
    </row>
    <row r="115" spans="1:26" ht="12.9" customHeight="1">
      <c r="A115" s="25"/>
      <c r="B115" s="37" t="s">
        <v>823</v>
      </c>
      <c r="C115" s="25"/>
      <c r="D115" s="59">
        <v>2005</v>
      </c>
      <c r="E115" s="58"/>
      <c r="F115" s="63">
        <v>45451</v>
      </c>
      <c r="G115" s="63"/>
      <c r="H115" s="63"/>
      <c r="I115" s="63"/>
      <c r="J115" s="63"/>
      <c r="K115" s="63"/>
      <c r="L115" s="63">
        <f t="shared" si="10"/>
        <v>45451</v>
      </c>
      <c r="M115" s="58"/>
      <c r="N115" s="60">
        <v>0.1</v>
      </c>
      <c r="O115" s="58"/>
      <c r="P115" s="63">
        <v>40905.9</v>
      </c>
      <c r="Q115" s="58"/>
      <c r="R115" s="63">
        <f t="shared" si="11"/>
        <v>4545.1000000000004</v>
      </c>
      <c r="S115" s="58"/>
      <c r="T115" s="63"/>
      <c r="U115" s="58"/>
      <c r="V115" s="63">
        <f t="shared" si="12"/>
        <v>45451</v>
      </c>
      <c r="W115" s="25"/>
      <c r="X115" s="29">
        <f t="shared" si="13"/>
        <v>0</v>
      </c>
    </row>
    <row r="116" spans="1:26" ht="12.9" customHeight="1">
      <c r="A116" s="25"/>
      <c r="B116" s="37" t="s">
        <v>824</v>
      </c>
      <c r="C116" s="25"/>
      <c r="D116" s="59">
        <v>2006</v>
      </c>
      <c r="E116" s="58"/>
      <c r="F116" s="63">
        <v>24155.69</v>
      </c>
      <c r="G116" s="63"/>
      <c r="H116" s="63"/>
      <c r="I116" s="63"/>
      <c r="J116" s="63"/>
      <c r="K116" s="63"/>
      <c r="L116" s="63">
        <f t="shared" si="10"/>
        <v>24155.69</v>
      </c>
      <c r="M116" s="58"/>
      <c r="N116" s="60">
        <v>0.1</v>
      </c>
      <c r="O116" s="58"/>
      <c r="P116" s="63">
        <v>19324.560000000001</v>
      </c>
      <c r="Q116" s="58"/>
      <c r="R116" s="63">
        <f t="shared" si="11"/>
        <v>2415.5700000000002</v>
      </c>
      <c r="S116" s="58"/>
      <c r="T116" s="63"/>
      <c r="U116" s="58"/>
      <c r="V116" s="63">
        <f t="shared" si="12"/>
        <v>21740.13</v>
      </c>
      <c r="W116" s="25"/>
      <c r="X116" s="29">
        <f t="shared" si="13"/>
        <v>2415.56</v>
      </c>
    </row>
    <row r="117" spans="1:26" ht="12.9" customHeight="1">
      <c r="A117" s="25"/>
      <c r="B117" s="37" t="s">
        <v>825</v>
      </c>
      <c r="C117" s="25"/>
      <c r="D117" s="59">
        <v>2006</v>
      </c>
      <c r="E117" s="58"/>
      <c r="F117" s="63">
        <v>29361.16</v>
      </c>
      <c r="G117" s="63"/>
      <c r="H117" s="63"/>
      <c r="I117" s="63"/>
      <c r="J117" s="63"/>
      <c r="K117" s="63"/>
      <c r="L117" s="63">
        <f t="shared" si="10"/>
        <v>29361.16</v>
      </c>
      <c r="M117" s="58"/>
      <c r="N117" s="60">
        <v>0.1</v>
      </c>
      <c r="O117" s="58"/>
      <c r="P117" s="63">
        <v>23488.959999999999</v>
      </c>
      <c r="Q117" s="58"/>
      <c r="R117" s="63">
        <f t="shared" si="11"/>
        <v>2936.12</v>
      </c>
      <c r="S117" s="58"/>
      <c r="T117" s="63"/>
      <c r="U117" s="58"/>
      <c r="V117" s="63">
        <f t="shared" si="12"/>
        <v>26425.08</v>
      </c>
      <c r="W117" s="25"/>
      <c r="X117" s="29">
        <f t="shared" si="13"/>
        <v>2936.08</v>
      </c>
    </row>
    <row r="118" spans="1:26" ht="12.9" customHeight="1">
      <c r="A118" s="25"/>
      <c r="B118" s="37" t="s">
        <v>804</v>
      </c>
      <c r="C118" s="25"/>
      <c r="D118" s="59">
        <v>1992</v>
      </c>
      <c r="E118" s="58"/>
      <c r="F118" s="63">
        <v>2900</v>
      </c>
      <c r="G118" s="63"/>
      <c r="H118" s="63"/>
      <c r="I118" s="63"/>
      <c r="J118" s="63"/>
      <c r="K118" s="63"/>
      <c r="L118" s="63">
        <f t="shared" si="10"/>
        <v>2900</v>
      </c>
      <c r="M118" s="58"/>
      <c r="N118" s="60">
        <v>0.05</v>
      </c>
      <c r="O118" s="58"/>
      <c r="P118" s="63">
        <v>2610</v>
      </c>
      <c r="Q118" s="58"/>
      <c r="R118" s="63">
        <f t="shared" si="11"/>
        <v>145</v>
      </c>
      <c r="S118" s="58"/>
      <c r="T118" s="63"/>
      <c r="U118" s="58"/>
      <c r="V118" s="63">
        <f t="shared" si="12"/>
        <v>2755</v>
      </c>
      <c r="W118" s="25"/>
      <c r="X118" s="29">
        <f t="shared" si="13"/>
        <v>145</v>
      </c>
    </row>
    <row r="119" spans="1:26" ht="12.9" customHeight="1">
      <c r="A119" s="25"/>
      <c r="B119" s="37" t="s">
        <v>812</v>
      </c>
      <c r="C119" s="25"/>
      <c r="D119" s="59">
        <v>2007</v>
      </c>
      <c r="E119" s="58"/>
      <c r="F119" s="63">
        <v>17764.66</v>
      </c>
      <c r="G119" s="63"/>
      <c r="H119" s="63"/>
      <c r="I119" s="63"/>
      <c r="J119" s="63"/>
      <c r="K119" s="63"/>
      <c r="L119" s="63">
        <f t="shared" si="10"/>
        <v>17764.66</v>
      </c>
      <c r="M119" s="58"/>
      <c r="N119" s="60">
        <v>0.1</v>
      </c>
      <c r="O119" s="58"/>
      <c r="P119" s="63">
        <v>12435.29</v>
      </c>
      <c r="Q119" s="58"/>
      <c r="R119" s="63">
        <f t="shared" si="11"/>
        <v>1776.47</v>
      </c>
      <c r="S119" s="58"/>
      <c r="T119" s="63"/>
      <c r="U119" s="58"/>
      <c r="V119" s="63">
        <f t="shared" si="12"/>
        <v>14211.76</v>
      </c>
      <c r="W119" s="25"/>
      <c r="X119" s="29">
        <f t="shared" si="13"/>
        <v>3552.9</v>
      </c>
    </row>
    <row r="120" spans="1:26" ht="12.9" customHeight="1">
      <c r="A120" s="25"/>
      <c r="B120" s="37" t="s">
        <v>835</v>
      </c>
      <c r="C120" s="25"/>
      <c r="D120" s="59">
        <v>2007</v>
      </c>
      <c r="E120" s="58"/>
      <c r="F120" s="63">
        <v>182409.95</v>
      </c>
      <c r="G120" s="63"/>
      <c r="H120" s="63"/>
      <c r="I120" s="63"/>
      <c r="J120" s="63"/>
      <c r="K120" s="63"/>
      <c r="L120" s="63">
        <f t="shared" si="10"/>
        <v>182409.95</v>
      </c>
      <c r="M120" s="58"/>
      <c r="N120" s="60">
        <v>8.3299999999999999E-2</v>
      </c>
      <c r="O120" s="58"/>
      <c r="P120" s="63">
        <v>106363.25</v>
      </c>
      <c r="Q120" s="58"/>
      <c r="R120" s="63">
        <f t="shared" si="11"/>
        <v>15194.75</v>
      </c>
      <c r="S120" s="58"/>
      <c r="T120" s="63"/>
      <c r="U120" s="58"/>
      <c r="V120" s="63">
        <f t="shared" si="12"/>
        <v>121558</v>
      </c>
      <c r="W120" s="25"/>
      <c r="X120" s="29">
        <f t="shared" si="13"/>
        <v>60851.95</v>
      </c>
    </row>
    <row r="121" spans="1:26" ht="12.9" customHeight="1">
      <c r="A121" s="25"/>
      <c r="B121" s="37" t="s">
        <v>672</v>
      </c>
      <c r="C121" s="25"/>
      <c r="D121" s="59" t="s">
        <v>630</v>
      </c>
      <c r="E121" s="58"/>
      <c r="F121" s="63">
        <v>58241.760000000002</v>
      </c>
      <c r="G121" s="58"/>
      <c r="H121" s="63"/>
      <c r="I121" s="58"/>
      <c r="J121" s="63"/>
      <c r="K121" s="58"/>
      <c r="L121" s="63">
        <f t="shared" si="10"/>
        <v>58241.760000000002</v>
      </c>
      <c r="M121" s="63"/>
      <c r="N121" s="60">
        <v>0.1</v>
      </c>
      <c r="O121" s="58"/>
      <c r="P121" s="63">
        <v>40769.26</v>
      </c>
      <c r="Q121" s="58"/>
      <c r="R121" s="63">
        <f>ROUND(IF(L121-P121=0,0,IF(L121-P121&lt;L121*N121,+L121-P121,L121*N121)),2)</f>
        <v>5824.18</v>
      </c>
      <c r="S121" s="58"/>
      <c r="T121" s="63"/>
      <c r="U121" s="58"/>
      <c r="V121" s="63">
        <f t="shared" si="12"/>
        <v>46593.440000000002</v>
      </c>
      <c r="W121" s="25"/>
      <c r="X121" s="29">
        <f t="shared" si="13"/>
        <v>11648.32</v>
      </c>
      <c r="Y121" s="29"/>
      <c r="Z121" s="29"/>
    </row>
    <row r="122" spans="1:26" ht="12.9" customHeight="1">
      <c r="A122" s="25"/>
      <c r="B122" s="37" t="s">
        <v>673</v>
      </c>
      <c r="C122" s="25"/>
      <c r="D122" s="59" t="s">
        <v>865</v>
      </c>
      <c r="E122" s="58"/>
      <c r="F122" s="63">
        <v>15871.59</v>
      </c>
      <c r="G122" s="63"/>
      <c r="H122" s="63"/>
      <c r="I122" s="63"/>
      <c r="J122" s="63"/>
      <c r="K122" s="63"/>
      <c r="L122" s="63">
        <f t="shared" si="10"/>
        <v>15871.59</v>
      </c>
      <c r="M122" s="63"/>
      <c r="N122" s="60">
        <v>0.2</v>
      </c>
      <c r="O122" s="63"/>
      <c r="P122" s="63">
        <v>15871.59</v>
      </c>
      <c r="Q122" s="63"/>
      <c r="R122" s="63">
        <f t="shared" si="11"/>
        <v>0</v>
      </c>
      <c r="S122" s="63"/>
      <c r="T122" s="63"/>
      <c r="U122" s="63"/>
      <c r="V122" s="63">
        <f t="shared" si="12"/>
        <v>15871.59</v>
      </c>
      <c r="W122" s="29"/>
      <c r="X122" s="29">
        <f t="shared" si="13"/>
        <v>0</v>
      </c>
    </row>
    <row r="123" spans="1:26" ht="12.9" customHeight="1">
      <c r="A123" s="25"/>
      <c r="B123" s="37" t="s">
        <v>805</v>
      </c>
      <c r="C123" s="25"/>
      <c r="D123" s="59">
        <v>1995</v>
      </c>
      <c r="E123" s="58"/>
      <c r="F123" s="63">
        <v>11596.68</v>
      </c>
      <c r="G123" s="58"/>
      <c r="H123" s="63"/>
      <c r="I123" s="58"/>
      <c r="J123" s="63"/>
      <c r="K123" s="58"/>
      <c r="L123" s="63">
        <f t="shared" si="10"/>
        <v>11596.68</v>
      </c>
      <c r="M123" s="63"/>
      <c r="N123" s="60">
        <v>0.1</v>
      </c>
      <c r="O123" s="58"/>
      <c r="P123" s="63">
        <v>11596.68</v>
      </c>
      <c r="Q123" s="58"/>
      <c r="R123" s="63">
        <f t="shared" si="11"/>
        <v>0</v>
      </c>
      <c r="S123" s="58"/>
      <c r="T123" s="63"/>
      <c r="U123" s="58"/>
      <c r="V123" s="63">
        <f t="shared" si="12"/>
        <v>11596.68</v>
      </c>
      <c r="W123" s="25"/>
      <c r="X123" s="29">
        <f t="shared" si="13"/>
        <v>0</v>
      </c>
    </row>
    <row r="124" spans="1:26" ht="12.9" customHeight="1">
      <c r="A124" s="25"/>
      <c r="B124" s="37" t="s">
        <v>826</v>
      </c>
      <c r="C124" s="25"/>
      <c r="D124" s="59">
        <v>2009</v>
      </c>
      <c r="E124" s="58"/>
      <c r="F124" s="63">
        <v>21416.94</v>
      </c>
      <c r="G124" s="63"/>
      <c r="H124" s="63"/>
      <c r="I124" s="63"/>
      <c r="J124" s="63"/>
      <c r="K124" s="63"/>
      <c r="L124" s="63">
        <f t="shared" si="10"/>
        <v>21416.94</v>
      </c>
      <c r="M124" s="58"/>
      <c r="N124" s="60">
        <v>0.1</v>
      </c>
      <c r="O124" s="58"/>
      <c r="P124" s="63">
        <v>12850.14</v>
      </c>
      <c r="Q124" s="58"/>
      <c r="R124" s="63">
        <f t="shared" si="11"/>
        <v>2141.69</v>
      </c>
      <c r="S124" s="58"/>
      <c r="T124" s="63"/>
      <c r="U124" s="58"/>
      <c r="V124" s="63">
        <f t="shared" si="12"/>
        <v>14991.83</v>
      </c>
      <c r="W124" s="25"/>
      <c r="X124" s="29">
        <f t="shared" si="13"/>
        <v>6425.11</v>
      </c>
    </row>
    <row r="125" spans="1:26" ht="12.9" customHeight="1">
      <c r="A125" s="25"/>
      <c r="B125" s="37" t="s">
        <v>681</v>
      </c>
      <c r="C125" s="25"/>
      <c r="D125" s="59">
        <v>2009</v>
      </c>
      <c r="E125" s="58"/>
      <c r="F125" s="63">
        <v>25150.2</v>
      </c>
      <c r="G125" s="63"/>
      <c r="H125" s="63"/>
      <c r="I125" s="63"/>
      <c r="J125" s="63"/>
      <c r="K125" s="63"/>
      <c r="L125" s="63">
        <f t="shared" si="10"/>
        <v>25150.2</v>
      </c>
      <c r="M125" s="58"/>
      <c r="N125" s="60">
        <v>0.1</v>
      </c>
      <c r="O125" s="58"/>
      <c r="P125" s="63">
        <v>15090.12</v>
      </c>
      <c r="Q125" s="58"/>
      <c r="R125" s="63">
        <f t="shared" si="11"/>
        <v>2515.02</v>
      </c>
      <c r="S125" s="58"/>
      <c r="T125" s="63"/>
      <c r="U125" s="58"/>
      <c r="V125" s="63">
        <f t="shared" si="12"/>
        <v>17605.14</v>
      </c>
      <c r="W125" s="25"/>
      <c r="X125" s="29">
        <f t="shared" si="13"/>
        <v>7545.06</v>
      </c>
    </row>
    <row r="126" spans="1:26" ht="12.9" customHeight="1">
      <c r="A126" s="25"/>
      <c r="B126" s="37" t="s">
        <v>682</v>
      </c>
      <c r="C126" s="25"/>
      <c r="D126" s="59">
        <v>2009</v>
      </c>
      <c r="E126" s="58"/>
      <c r="F126" s="63">
        <v>5106.68</v>
      </c>
      <c r="G126" s="63"/>
      <c r="H126" s="63"/>
      <c r="I126" s="63"/>
      <c r="J126" s="63"/>
      <c r="K126" s="63"/>
      <c r="L126" s="63">
        <f t="shared" si="10"/>
        <v>5106.68</v>
      </c>
      <c r="M126" s="58"/>
      <c r="N126" s="60">
        <v>0.1</v>
      </c>
      <c r="O126" s="58"/>
      <c r="P126" s="63">
        <v>3064.02</v>
      </c>
      <c r="Q126" s="58"/>
      <c r="R126" s="63">
        <f t="shared" si="11"/>
        <v>510.67</v>
      </c>
      <c r="S126" s="58"/>
      <c r="T126" s="63"/>
      <c r="U126" s="58"/>
      <c r="V126" s="63">
        <f t="shared" si="12"/>
        <v>3574.69</v>
      </c>
      <c r="W126" s="25"/>
      <c r="X126" s="29">
        <f t="shared" si="13"/>
        <v>1531.99</v>
      </c>
    </row>
    <row r="127" spans="1:26" ht="12.9" customHeight="1">
      <c r="A127" s="25"/>
      <c r="B127" s="37" t="s">
        <v>827</v>
      </c>
      <c r="C127" s="25"/>
      <c r="D127" s="59">
        <v>2009</v>
      </c>
      <c r="E127" s="58"/>
      <c r="F127" s="63">
        <v>17040</v>
      </c>
      <c r="G127" s="63"/>
      <c r="H127" s="63"/>
      <c r="I127" s="63"/>
      <c r="J127" s="63"/>
      <c r="K127" s="63"/>
      <c r="L127" s="63">
        <f t="shared" si="10"/>
        <v>17040</v>
      </c>
      <c r="M127" s="58"/>
      <c r="N127" s="60">
        <v>0.1</v>
      </c>
      <c r="O127" s="58"/>
      <c r="P127" s="63">
        <v>10224</v>
      </c>
      <c r="Q127" s="58"/>
      <c r="R127" s="63">
        <f t="shared" si="11"/>
        <v>1704</v>
      </c>
      <c r="S127" s="58"/>
      <c r="T127" s="63"/>
      <c r="U127" s="58"/>
      <c r="V127" s="63">
        <f t="shared" si="12"/>
        <v>11928</v>
      </c>
      <c r="W127" s="25"/>
      <c r="X127" s="29">
        <f t="shared" si="13"/>
        <v>5112</v>
      </c>
    </row>
    <row r="128" spans="1:26" ht="12.9" customHeight="1">
      <c r="A128" s="25"/>
      <c r="B128" s="37" t="s">
        <v>683</v>
      </c>
      <c r="C128" s="25"/>
      <c r="D128" s="59">
        <v>2010</v>
      </c>
      <c r="E128" s="58"/>
      <c r="F128" s="63">
        <v>15021.18</v>
      </c>
      <c r="G128" s="63"/>
      <c r="H128" s="63"/>
      <c r="I128" s="63"/>
      <c r="J128" s="63"/>
      <c r="K128" s="63"/>
      <c r="L128" s="63">
        <f t="shared" si="10"/>
        <v>15021.18</v>
      </c>
      <c r="M128" s="58"/>
      <c r="N128" s="60">
        <v>0.05</v>
      </c>
      <c r="O128" s="58"/>
      <c r="P128" s="63">
        <v>3755.3</v>
      </c>
      <c r="Q128" s="58"/>
      <c r="R128" s="63">
        <f t="shared" si="11"/>
        <v>751.06</v>
      </c>
      <c r="S128" s="58"/>
      <c r="T128" s="63"/>
      <c r="U128" s="58"/>
      <c r="V128" s="63">
        <f t="shared" si="12"/>
        <v>4506.3599999999997</v>
      </c>
      <c r="W128" s="25"/>
      <c r="X128" s="29">
        <f t="shared" si="13"/>
        <v>10514.82</v>
      </c>
    </row>
    <row r="129" spans="1:25" ht="12.9" customHeight="1">
      <c r="A129" s="25"/>
      <c r="B129" s="37" t="s">
        <v>828</v>
      </c>
      <c r="C129" s="25"/>
      <c r="D129" s="59">
        <v>2010</v>
      </c>
      <c r="E129" s="58"/>
      <c r="F129" s="63">
        <v>26718.75</v>
      </c>
      <c r="G129" s="63"/>
      <c r="H129" s="63"/>
      <c r="I129" s="63"/>
      <c r="J129" s="63"/>
      <c r="K129" s="63"/>
      <c r="L129" s="63">
        <f t="shared" si="10"/>
        <v>26718.75</v>
      </c>
      <c r="M129" s="58"/>
      <c r="N129" s="60">
        <v>0.05</v>
      </c>
      <c r="O129" s="58"/>
      <c r="P129" s="63">
        <v>6679.7</v>
      </c>
      <c r="Q129" s="58"/>
      <c r="R129" s="63">
        <f t="shared" si="11"/>
        <v>1335.94</v>
      </c>
      <c r="S129" s="58"/>
      <c r="T129" s="63"/>
      <c r="U129" s="58"/>
      <c r="V129" s="63">
        <f t="shared" si="12"/>
        <v>8015.64</v>
      </c>
      <c r="W129" s="25"/>
      <c r="X129" s="29">
        <f t="shared" si="13"/>
        <v>18703.11</v>
      </c>
    </row>
    <row r="130" spans="1:25" ht="12.9" customHeight="1">
      <c r="A130" s="25"/>
      <c r="B130" s="37" t="s">
        <v>829</v>
      </c>
      <c r="C130" s="25"/>
      <c r="D130" s="59">
        <v>2011</v>
      </c>
      <c r="E130" s="58"/>
      <c r="F130" s="63">
        <v>50350</v>
      </c>
      <c r="G130" s="63"/>
      <c r="H130" s="63"/>
      <c r="I130" s="63"/>
      <c r="J130" s="63"/>
      <c r="K130" s="63"/>
      <c r="L130" s="63">
        <f t="shared" si="10"/>
        <v>50350</v>
      </c>
      <c r="M130" s="58"/>
      <c r="N130" s="60">
        <v>8.3299999999999999E-2</v>
      </c>
      <c r="O130" s="58"/>
      <c r="P130" s="63">
        <v>16776.64</v>
      </c>
      <c r="Q130" s="58"/>
      <c r="R130" s="63">
        <f t="shared" si="11"/>
        <v>4194.16</v>
      </c>
      <c r="S130" s="58"/>
      <c r="T130" s="63"/>
      <c r="U130" s="58"/>
      <c r="V130" s="63">
        <f t="shared" si="12"/>
        <v>20970.8</v>
      </c>
      <c r="W130" s="25"/>
      <c r="X130" s="29">
        <f t="shared" si="13"/>
        <v>29379.200000000001</v>
      </c>
    </row>
    <row r="131" spans="1:25" ht="12.9" customHeight="1">
      <c r="A131" s="25"/>
      <c r="B131" s="37" t="s">
        <v>830</v>
      </c>
      <c r="C131" s="25"/>
      <c r="D131" s="59">
        <v>2011</v>
      </c>
      <c r="E131" s="58"/>
      <c r="F131" s="63">
        <v>107156.15</v>
      </c>
      <c r="G131" s="63"/>
      <c r="H131" s="63"/>
      <c r="I131" s="63"/>
      <c r="J131" s="63"/>
      <c r="K131" s="63"/>
      <c r="L131" s="63">
        <f t="shared" si="10"/>
        <v>107156.15</v>
      </c>
      <c r="M131" s="58"/>
      <c r="N131" s="60">
        <v>8.3299999999999999E-2</v>
      </c>
      <c r="O131" s="58"/>
      <c r="P131" s="63">
        <v>35704.44</v>
      </c>
      <c r="Q131" s="58"/>
      <c r="R131" s="63">
        <f t="shared" si="11"/>
        <v>8926.11</v>
      </c>
      <c r="S131" s="58"/>
      <c r="T131" s="63"/>
      <c r="U131" s="58"/>
      <c r="V131" s="63">
        <f t="shared" si="12"/>
        <v>44630.55</v>
      </c>
      <c r="W131" s="25"/>
      <c r="X131" s="29">
        <f t="shared" si="13"/>
        <v>62525.599999999999</v>
      </c>
    </row>
    <row r="132" spans="1:25" ht="12.9" customHeight="1">
      <c r="A132" s="25"/>
      <c r="B132" s="37" t="s">
        <v>671</v>
      </c>
      <c r="C132" s="25"/>
      <c r="D132" s="59">
        <v>2007</v>
      </c>
      <c r="E132" s="58"/>
      <c r="F132" s="63">
        <v>13385.37</v>
      </c>
      <c r="G132" s="58"/>
      <c r="H132" s="63"/>
      <c r="I132" s="58"/>
      <c r="J132" s="63"/>
      <c r="K132" s="58"/>
      <c r="L132" s="63">
        <f>F132+H132-J132</f>
        <v>13385.37</v>
      </c>
      <c r="M132" s="58"/>
      <c r="N132" s="60">
        <v>0.1</v>
      </c>
      <c r="O132" s="58"/>
      <c r="P132" s="63">
        <v>9369.7800000000007</v>
      </c>
      <c r="Q132" s="58"/>
      <c r="R132" s="63">
        <f>ROUND(IF(L132-P132=0,0,IF(L132-P132&lt;L132*N132,+L132-P132,L132*N132)),2)</f>
        <v>1338.54</v>
      </c>
      <c r="S132" s="58"/>
      <c r="T132" s="63"/>
      <c r="U132" s="58"/>
      <c r="V132" s="63">
        <f t="shared" si="12"/>
        <v>10708.32</v>
      </c>
      <c r="W132" s="25"/>
      <c r="X132" s="29">
        <f>ROUND(+L132-V132,2)</f>
        <v>2677.05</v>
      </c>
    </row>
    <row r="133" spans="1:25" ht="12.9" customHeight="1">
      <c r="A133" s="25"/>
      <c r="B133" s="37" t="s">
        <v>831</v>
      </c>
      <c r="C133" s="25"/>
      <c r="D133" s="59">
        <v>2013</v>
      </c>
      <c r="E133" s="58"/>
      <c r="F133" s="63">
        <v>194447.64</v>
      </c>
      <c r="G133" s="63"/>
      <c r="H133" s="63"/>
      <c r="I133" s="63"/>
      <c r="J133" s="63"/>
      <c r="K133" s="63"/>
      <c r="L133" s="63">
        <f t="shared" si="10"/>
        <v>194447.64</v>
      </c>
      <c r="M133" s="58"/>
      <c r="N133" s="60">
        <v>0.1</v>
      </c>
      <c r="O133" s="58"/>
      <c r="P133" s="63">
        <v>19444.759999999998</v>
      </c>
      <c r="Q133" s="58"/>
      <c r="R133" s="63">
        <f t="shared" si="11"/>
        <v>19444.759999999998</v>
      </c>
      <c r="S133" s="58"/>
      <c r="T133" s="63"/>
      <c r="U133" s="58"/>
      <c r="V133" s="63">
        <f t="shared" si="12"/>
        <v>38889.519999999997</v>
      </c>
      <c r="W133" s="25"/>
      <c r="X133" s="29">
        <f t="shared" si="13"/>
        <v>155558.12</v>
      </c>
    </row>
    <row r="134" spans="1:25" ht="12.9" customHeight="1">
      <c r="A134" s="25"/>
      <c r="B134" s="37" t="s">
        <v>832</v>
      </c>
      <c r="C134" s="25"/>
      <c r="D134" s="59">
        <v>2013</v>
      </c>
      <c r="E134" s="58"/>
      <c r="F134" s="63">
        <v>26318.27</v>
      </c>
      <c r="G134" s="63"/>
      <c r="H134" s="63"/>
      <c r="I134" s="63"/>
      <c r="J134" s="63"/>
      <c r="K134" s="63"/>
      <c r="L134" s="63">
        <f t="shared" si="10"/>
        <v>26318.27</v>
      </c>
      <c r="M134" s="58"/>
      <c r="N134" s="60">
        <v>0.1</v>
      </c>
      <c r="O134" s="58"/>
      <c r="P134" s="63">
        <v>2631.83</v>
      </c>
      <c r="Q134" s="58"/>
      <c r="R134" s="63">
        <f t="shared" si="11"/>
        <v>2631.83</v>
      </c>
      <c r="S134" s="58"/>
      <c r="T134" s="63"/>
      <c r="U134" s="58"/>
      <c r="V134" s="63">
        <f t="shared" si="12"/>
        <v>5263.66</v>
      </c>
      <c r="W134" s="58"/>
      <c r="X134" s="63">
        <f t="shared" si="13"/>
        <v>21054.61</v>
      </c>
      <c r="Y134" s="61"/>
    </row>
    <row r="135" spans="1:25" ht="12.9" customHeight="1">
      <c r="A135" s="25"/>
      <c r="B135" s="36" t="s">
        <v>833</v>
      </c>
      <c r="C135" s="25"/>
      <c r="D135" s="59">
        <v>2013</v>
      </c>
      <c r="E135" s="58"/>
      <c r="F135" s="63">
        <v>18015.05</v>
      </c>
      <c r="G135" s="63"/>
      <c r="H135" s="63"/>
      <c r="I135" s="63"/>
      <c r="J135" s="63"/>
      <c r="K135" s="63"/>
      <c r="L135" s="63">
        <f t="shared" si="10"/>
        <v>18015.05</v>
      </c>
      <c r="M135" s="58"/>
      <c r="N135" s="60">
        <v>0.33</v>
      </c>
      <c r="O135" s="58"/>
      <c r="P135" s="63">
        <v>5944.97</v>
      </c>
      <c r="Q135" s="58"/>
      <c r="R135" s="63">
        <f t="shared" si="11"/>
        <v>5944.97</v>
      </c>
      <c r="S135" s="58"/>
      <c r="T135" s="63"/>
      <c r="U135" s="58"/>
      <c r="V135" s="63">
        <f t="shared" si="12"/>
        <v>11889.94</v>
      </c>
      <c r="W135" s="58"/>
      <c r="X135" s="63">
        <f t="shared" si="13"/>
        <v>6125.11</v>
      </c>
      <c r="Y135" s="61"/>
    </row>
    <row r="136" spans="1:25" ht="12.9" customHeight="1">
      <c r="A136" s="25"/>
      <c r="B136" s="37" t="s">
        <v>834</v>
      </c>
      <c r="C136" s="25"/>
      <c r="D136" s="59">
        <v>2013</v>
      </c>
      <c r="E136" s="58"/>
      <c r="F136" s="63">
        <v>9939.3799999999992</v>
      </c>
      <c r="G136" s="63"/>
      <c r="H136" s="63"/>
      <c r="I136" s="63"/>
      <c r="J136" s="63"/>
      <c r="K136" s="63"/>
      <c r="L136" s="63">
        <f t="shared" si="10"/>
        <v>9939.3799999999992</v>
      </c>
      <c r="M136" s="58"/>
      <c r="N136" s="60">
        <v>0.1</v>
      </c>
      <c r="O136" s="58"/>
      <c r="P136" s="63">
        <v>993.94</v>
      </c>
      <c r="Q136" s="58"/>
      <c r="R136" s="63">
        <f t="shared" si="11"/>
        <v>993.94</v>
      </c>
      <c r="S136" s="58"/>
      <c r="T136" s="63"/>
      <c r="U136" s="58"/>
      <c r="V136" s="63">
        <f t="shared" si="12"/>
        <v>1987.88</v>
      </c>
      <c r="W136" s="58"/>
      <c r="X136" s="63">
        <f t="shared" si="13"/>
        <v>7951.5</v>
      </c>
      <c r="Y136" s="61"/>
    </row>
    <row r="137" spans="1:25" ht="12.9" customHeight="1">
      <c r="A137" s="25"/>
      <c r="B137" s="37" t="s">
        <v>866</v>
      </c>
      <c r="C137" s="25"/>
      <c r="D137" s="26">
        <v>2014</v>
      </c>
      <c r="E137" s="25"/>
      <c r="F137" s="63">
        <v>41373.410000000003</v>
      </c>
      <c r="G137" s="63"/>
      <c r="H137" s="63">
        <v>0</v>
      </c>
      <c r="I137" s="63"/>
      <c r="J137" s="63"/>
      <c r="K137" s="63"/>
      <c r="L137" s="63">
        <v>37692.36</v>
      </c>
      <c r="M137" s="58"/>
      <c r="N137" s="60">
        <v>0</v>
      </c>
      <c r="O137" s="58"/>
      <c r="P137" s="63">
        <v>37692.36</v>
      </c>
      <c r="Q137" s="58"/>
      <c r="R137" s="63">
        <f t="shared" si="11"/>
        <v>0</v>
      </c>
      <c r="S137" s="58"/>
      <c r="T137" s="63"/>
      <c r="U137" s="58"/>
      <c r="V137" s="63">
        <f t="shared" si="12"/>
        <v>37692.36</v>
      </c>
      <c r="W137" s="58"/>
      <c r="X137" s="63">
        <f t="shared" si="13"/>
        <v>0</v>
      </c>
      <c r="Y137" s="146"/>
    </row>
    <row r="138" spans="1:25" ht="12.9" customHeight="1">
      <c r="A138" s="25"/>
      <c r="B138" s="37" t="s">
        <v>866</v>
      </c>
      <c r="C138" s="25"/>
      <c r="D138" s="26">
        <v>2014</v>
      </c>
      <c r="E138" s="25"/>
      <c r="F138" s="63">
        <v>0</v>
      </c>
      <c r="G138" s="63"/>
      <c r="H138" s="63"/>
      <c r="I138" s="63"/>
      <c r="J138" s="63"/>
      <c r="K138" s="63"/>
      <c r="L138" s="63">
        <f>41373.41-37692.36</f>
        <v>3681.0500000000029</v>
      </c>
      <c r="M138" s="58"/>
      <c r="N138" s="60">
        <v>0.25</v>
      </c>
      <c r="O138" s="58"/>
      <c r="P138" s="63">
        <v>920.26</v>
      </c>
      <c r="Q138" s="58"/>
      <c r="R138" s="63">
        <f>ROUND(IF(L137+L138-P137-P138=0,0,IF(L137+L138-P137-P138&lt;(+L138)*N138,+L137+L138-P138-P137,L138*N138)),2)</f>
        <v>920.26</v>
      </c>
      <c r="S138" s="58"/>
      <c r="T138" s="63"/>
      <c r="U138" s="58"/>
      <c r="V138" s="63">
        <f t="shared" si="12"/>
        <v>1840.52</v>
      </c>
      <c r="W138" s="58"/>
      <c r="X138" s="63">
        <f t="shared" si="13"/>
        <v>1840.53</v>
      </c>
      <c r="Y138" s="146"/>
    </row>
    <row r="139" spans="1:25" ht="12.9" customHeight="1">
      <c r="A139" s="25"/>
      <c r="B139" s="36" t="s">
        <v>867</v>
      </c>
      <c r="C139" s="25"/>
      <c r="D139" s="26">
        <v>2014</v>
      </c>
      <c r="E139" s="25"/>
      <c r="F139" s="63">
        <v>10448.719999999999</v>
      </c>
      <c r="G139" s="63"/>
      <c r="H139" s="63"/>
      <c r="I139" s="63"/>
      <c r="J139" s="63"/>
      <c r="K139" s="63"/>
      <c r="L139" s="63">
        <f>F139+H139-J139</f>
        <v>10448.719999999999</v>
      </c>
      <c r="M139" s="60"/>
      <c r="N139" s="60">
        <v>0.33</v>
      </c>
      <c r="O139" s="58"/>
      <c r="P139" s="63">
        <v>3448.08</v>
      </c>
      <c r="Q139" s="58"/>
      <c r="R139" s="63">
        <f t="shared" si="11"/>
        <v>3448.08</v>
      </c>
      <c r="S139" s="58"/>
      <c r="T139" s="63"/>
      <c r="U139" s="58"/>
      <c r="V139" s="63">
        <f t="shared" si="12"/>
        <v>6896.16</v>
      </c>
      <c r="W139" s="58"/>
      <c r="X139" s="63">
        <f t="shared" si="13"/>
        <v>3552.56</v>
      </c>
      <c r="Y139" s="61"/>
    </row>
    <row r="140" spans="1:25" ht="12.9" customHeight="1">
      <c r="A140" s="25"/>
      <c r="B140" s="37" t="s">
        <v>868</v>
      </c>
      <c r="C140" s="25"/>
      <c r="D140" s="26">
        <v>2014</v>
      </c>
      <c r="E140" s="25"/>
      <c r="F140" s="63">
        <v>26758.75</v>
      </c>
      <c r="G140" s="63"/>
      <c r="H140" s="63"/>
      <c r="I140" s="63"/>
      <c r="J140" s="63"/>
      <c r="K140" s="63"/>
      <c r="L140" s="63">
        <f>F140+H140-J140</f>
        <v>26758.75</v>
      </c>
      <c r="M140" s="60"/>
      <c r="N140" s="60">
        <v>0.25</v>
      </c>
      <c r="O140" s="58"/>
      <c r="P140" s="63">
        <v>6689.69</v>
      </c>
      <c r="Q140" s="58"/>
      <c r="R140" s="63">
        <f t="shared" si="11"/>
        <v>6689.69</v>
      </c>
      <c r="S140" s="58"/>
      <c r="T140" s="63"/>
      <c r="U140" s="58"/>
      <c r="V140" s="63">
        <f t="shared" si="12"/>
        <v>13379.38</v>
      </c>
      <c r="W140" s="58"/>
      <c r="X140" s="63">
        <f t="shared" si="13"/>
        <v>13379.37</v>
      </c>
      <c r="Y140" s="61"/>
    </row>
    <row r="141" spans="1:25" ht="12.9" customHeight="1">
      <c r="A141" s="25"/>
      <c r="B141" s="37" t="s">
        <v>869</v>
      </c>
      <c r="C141" s="25"/>
      <c r="D141" s="26">
        <v>2014</v>
      </c>
      <c r="E141" s="25"/>
      <c r="F141" s="63">
        <v>17832.5</v>
      </c>
      <c r="G141" s="63"/>
      <c r="H141" s="63"/>
      <c r="I141" s="63"/>
      <c r="J141" s="63"/>
      <c r="K141" s="63"/>
      <c r="L141" s="63">
        <f>F141+H141-J141</f>
        <v>17832.5</v>
      </c>
      <c r="M141" s="60"/>
      <c r="N141" s="60">
        <v>0.25</v>
      </c>
      <c r="O141" s="58"/>
      <c r="P141" s="63">
        <v>4458.13</v>
      </c>
      <c r="Q141" s="58"/>
      <c r="R141" s="63">
        <f t="shared" si="11"/>
        <v>4458.13</v>
      </c>
      <c r="S141" s="58"/>
      <c r="T141" s="63"/>
      <c r="U141" s="58"/>
      <c r="V141" s="63">
        <f t="shared" si="12"/>
        <v>8916.26</v>
      </c>
      <c r="W141" s="58"/>
      <c r="X141" s="63">
        <f t="shared" si="13"/>
        <v>8916.24</v>
      </c>
      <c r="Y141" s="63"/>
    </row>
    <row r="142" spans="1:25" ht="12.9" customHeight="1">
      <c r="A142" s="25"/>
      <c r="B142" s="37" t="s">
        <v>870</v>
      </c>
      <c r="C142" s="25"/>
      <c r="D142" s="26">
        <v>2014</v>
      </c>
      <c r="E142" s="25"/>
      <c r="F142" s="63">
        <v>47050.46</v>
      </c>
      <c r="G142" s="63"/>
      <c r="H142" s="63"/>
      <c r="I142" s="63"/>
      <c r="J142" s="63"/>
      <c r="K142" s="63"/>
      <c r="L142" s="63">
        <f>F142+H142-J142</f>
        <v>47050.46</v>
      </c>
      <c r="M142" s="60"/>
      <c r="N142" s="60">
        <v>0.1</v>
      </c>
      <c r="O142" s="58"/>
      <c r="P142" s="63">
        <v>4705.05</v>
      </c>
      <c r="Q142" s="58"/>
      <c r="R142" s="63">
        <f t="shared" si="11"/>
        <v>4705.05</v>
      </c>
      <c r="S142" s="58"/>
      <c r="T142" s="63"/>
      <c r="U142" s="58"/>
      <c r="V142" s="63">
        <f t="shared" si="12"/>
        <v>9410.1</v>
      </c>
      <c r="W142" s="58"/>
      <c r="X142" s="63">
        <f t="shared" si="13"/>
        <v>37640.36</v>
      </c>
      <c r="Y142" s="61"/>
    </row>
    <row r="143" spans="1:25" ht="12.9" customHeight="1">
      <c r="A143" s="25"/>
      <c r="B143" s="37" t="s">
        <v>871</v>
      </c>
      <c r="C143" s="25"/>
      <c r="D143" s="26">
        <v>2014</v>
      </c>
      <c r="E143" s="25"/>
      <c r="F143" s="63">
        <v>29516.14</v>
      </c>
      <c r="G143" s="63"/>
      <c r="H143" s="63">
        <v>10392</v>
      </c>
      <c r="I143" s="63"/>
      <c r="J143" s="63"/>
      <c r="K143" s="63"/>
      <c r="L143" s="63">
        <f>F143+H143-J143</f>
        <v>39908.14</v>
      </c>
      <c r="M143" s="60"/>
      <c r="N143" s="60">
        <v>0.2</v>
      </c>
      <c r="O143" s="58"/>
      <c r="P143" s="63">
        <v>5903.23</v>
      </c>
      <c r="Q143" s="58"/>
      <c r="R143" s="63">
        <f t="shared" si="11"/>
        <v>7981.63</v>
      </c>
      <c r="S143" s="58"/>
      <c r="T143" s="63"/>
      <c r="U143" s="58"/>
      <c r="V143" s="63">
        <f t="shared" si="12"/>
        <v>13884.86</v>
      </c>
      <c r="W143" s="58"/>
      <c r="X143" s="63">
        <f t="shared" si="13"/>
        <v>26023.279999999999</v>
      </c>
      <c r="Y143" s="61"/>
    </row>
    <row r="144" spans="1:25" ht="12.9" customHeight="1">
      <c r="A144" s="25"/>
      <c r="B144" s="37" t="s">
        <v>872</v>
      </c>
      <c r="C144" s="25"/>
      <c r="D144" s="26">
        <v>2014</v>
      </c>
      <c r="E144" s="25"/>
      <c r="F144" s="63">
        <v>11190.5</v>
      </c>
      <c r="G144" s="63"/>
      <c r="H144" s="63"/>
      <c r="I144" s="63"/>
      <c r="J144" s="63"/>
      <c r="K144" s="63"/>
      <c r="L144" s="63">
        <f t="shared" ref="L144:L152" si="14">F144+H144-J144</f>
        <v>11190.5</v>
      </c>
      <c r="M144" s="60"/>
      <c r="N144" s="60">
        <v>0.25</v>
      </c>
      <c r="O144" s="58"/>
      <c r="P144" s="63">
        <v>2797.63</v>
      </c>
      <c r="Q144" s="58"/>
      <c r="R144" s="63">
        <f t="shared" si="11"/>
        <v>2797.63</v>
      </c>
      <c r="S144" s="58"/>
      <c r="T144" s="63"/>
      <c r="U144" s="58"/>
      <c r="V144" s="63">
        <f t="shared" si="12"/>
        <v>5595.26</v>
      </c>
      <c r="W144" s="58"/>
      <c r="X144" s="63">
        <f t="shared" si="13"/>
        <v>5595.24</v>
      </c>
      <c r="Y144" s="61"/>
    </row>
    <row r="145" spans="1:24" ht="12.9" customHeight="1">
      <c r="A145" s="25"/>
      <c r="B145" s="37" t="s">
        <v>936</v>
      </c>
      <c r="C145" s="25"/>
      <c r="D145" s="26">
        <v>2015</v>
      </c>
      <c r="E145" s="25"/>
      <c r="F145" s="29">
        <v>0</v>
      </c>
      <c r="G145" s="29"/>
      <c r="H145" s="29">
        <v>10448.719999999999</v>
      </c>
      <c r="I145" s="29"/>
      <c r="J145" s="29"/>
      <c r="K145" s="29"/>
      <c r="L145" s="29">
        <f t="shared" si="14"/>
        <v>10448.719999999999</v>
      </c>
      <c r="M145" s="30"/>
      <c r="N145" s="30">
        <v>0.33</v>
      </c>
      <c r="O145" s="25"/>
      <c r="P145" s="29">
        <v>0</v>
      </c>
      <c r="Q145" s="25"/>
      <c r="R145" s="29">
        <f t="shared" si="11"/>
        <v>3448.08</v>
      </c>
      <c r="S145" s="25"/>
      <c r="T145" s="29"/>
      <c r="U145" s="25"/>
      <c r="V145" s="29">
        <f t="shared" si="12"/>
        <v>3448.08</v>
      </c>
      <c r="W145" s="25"/>
      <c r="X145" s="29">
        <f t="shared" si="13"/>
        <v>7000.64</v>
      </c>
    </row>
    <row r="146" spans="1:24" ht="12.9" customHeight="1">
      <c r="A146" s="25"/>
      <c r="B146" s="37" t="s">
        <v>937</v>
      </c>
      <c r="C146" s="25"/>
      <c r="D146" s="26">
        <v>2015</v>
      </c>
      <c r="E146" s="25"/>
      <c r="F146" s="29">
        <v>0</v>
      </c>
      <c r="G146" s="29"/>
      <c r="H146" s="29">
        <v>5590</v>
      </c>
      <c r="I146" s="29"/>
      <c r="J146" s="29"/>
      <c r="K146" s="29"/>
      <c r="L146" s="29">
        <f t="shared" si="14"/>
        <v>5590</v>
      </c>
      <c r="M146" s="30"/>
      <c r="N146" s="30">
        <v>0.25</v>
      </c>
      <c r="O146" s="25"/>
      <c r="P146" s="29">
        <v>0</v>
      </c>
      <c r="Q146" s="25"/>
      <c r="R146" s="29">
        <f t="shared" si="11"/>
        <v>1397.5</v>
      </c>
      <c r="S146" s="25"/>
      <c r="T146" s="29"/>
      <c r="U146" s="25"/>
      <c r="V146" s="29">
        <f t="shared" si="12"/>
        <v>1397.5</v>
      </c>
      <c r="W146" s="25"/>
      <c r="X146" s="29">
        <f t="shared" si="13"/>
        <v>4192.5</v>
      </c>
    </row>
    <row r="147" spans="1:24" ht="12.9" customHeight="1">
      <c r="A147" s="25"/>
      <c r="B147" s="37" t="s">
        <v>938</v>
      </c>
      <c r="C147" s="25"/>
      <c r="D147" s="26">
        <v>2015</v>
      </c>
      <c r="E147" s="25"/>
      <c r="F147" s="29">
        <v>0</v>
      </c>
      <c r="G147" s="29"/>
      <c r="H147" s="29">
        <f>15925+1070.88</f>
        <v>16995.88</v>
      </c>
      <c r="I147" s="29"/>
      <c r="J147" s="29"/>
      <c r="K147" s="29"/>
      <c r="L147" s="29">
        <f t="shared" si="14"/>
        <v>16995.88</v>
      </c>
      <c r="M147" s="30"/>
      <c r="N147" s="30">
        <v>0.1</v>
      </c>
      <c r="O147" s="25"/>
      <c r="P147" s="29">
        <v>0</v>
      </c>
      <c r="Q147" s="25"/>
      <c r="R147" s="29">
        <f t="shared" si="11"/>
        <v>1699.59</v>
      </c>
      <c r="S147" s="25"/>
      <c r="T147" s="29"/>
      <c r="U147" s="25"/>
      <c r="V147" s="29">
        <f t="shared" si="12"/>
        <v>1699.59</v>
      </c>
      <c r="W147" s="25"/>
      <c r="X147" s="29">
        <f t="shared" si="13"/>
        <v>15296.29</v>
      </c>
    </row>
    <row r="148" spans="1:24" ht="12.9" customHeight="1">
      <c r="A148" s="25"/>
      <c r="B148" s="37" t="s">
        <v>939</v>
      </c>
      <c r="C148" s="25"/>
      <c r="D148" s="26">
        <v>2015</v>
      </c>
      <c r="E148" s="25"/>
      <c r="F148" s="29">
        <v>0</v>
      </c>
      <c r="G148" s="29"/>
      <c r="H148" s="29">
        <f>29328.64+11040+4</f>
        <v>40372.639999999999</v>
      </c>
      <c r="I148" s="29"/>
      <c r="J148" s="29"/>
      <c r="K148" s="29"/>
      <c r="L148" s="29">
        <f t="shared" si="14"/>
        <v>40372.639999999999</v>
      </c>
      <c r="M148" s="30"/>
      <c r="N148" s="30">
        <v>0.1</v>
      </c>
      <c r="O148" s="25"/>
      <c r="P148" s="29">
        <v>0</v>
      </c>
      <c r="Q148" s="25"/>
      <c r="R148" s="29">
        <f t="shared" si="11"/>
        <v>4037.26</v>
      </c>
      <c r="S148" s="25"/>
      <c r="T148" s="29"/>
      <c r="U148" s="25"/>
      <c r="V148" s="29">
        <f t="shared" si="12"/>
        <v>4037.26</v>
      </c>
      <c r="W148" s="25"/>
      <c r="X148" s="29">
        <f t="shared" si="13"/>
        <v>36335.379999999997</v>
      </c>
    </row>
    <row r="149" spans="1:24" ht="12.9" customHeight="1">
      <c r="A149" s="25"/>
      <c r="B149" s="37" t="s">
        <v>940</v>
      </c>
      <c r="C149" s="25"/>
      <c r="D149" s="26">
        <v>2015</v>
      </c>
      <c r="E149" s="25"/>
      <c r="F149" s="29">
        <v>0</v>
      </c>
      <c r="G149" s="29"/>
      <c r="H149" s="29">
        <f>118971+74200+12591.87</f>
        <v>205762.87</v>
      </c>
      <c r="I149" s="29"/>
      <c r="J149" s="29"/>
      <c r="K149" s="29"/>
      <c r="L149" s="29">
        <f t="shared" si="14"/>
        <v>205762.87</v>
      </c>
      <c r="M149" s="30"/>
      <c r="N149" s="30">
        <v>8.3299999999999999E-2</v>
      </c>
      <c r="O149" s="25"/>
      <c r="P149" s="29">
        <v>0</v>
      </c>
      <c r="Q149" s="25"/>
      <c r="R149" s="29">
        <f t="shared" si="11"/>
        <v>17140.05</v>
      </c>
      <c r="S149" s="25"/>
      <c r="T149" s="29"/>
      <c r="U149" s="25"/>
      <c r="V149" s="29">
        <f t="shared" si="12"/>
        <v>17140.05</v>
      </c>
      <c r="W149" s="25"/>
      <c r="X149" s="29">
        <f t="shared" si="13"/>
        <v>188622.82</v>
      </c>
    </row>
    <row r="150" spans="1:24" ht="12.9" customHeight="1">
      <c r="A150" s="25"/>
      <c r="B150" s="37" t="s">
        <v>941</v>
      </c>
      <c r="C150" s="25"/>
      <c r="D150" s="26">
        <v>2015</v>
      </c>
      <c r="E150" s="25"/>
      <c r="F150" s="29">
        <v>0</v>
      </c>
      <c r="G150" s="29"/>
      <c r="H150" s="29">
        <v>47277.919999999998</v>
      </c>
      <c r="I150" s="29"/>
      <c r="J150" s="29"/>
      <c r="K150" s="29"/>
      <c r="L150" s="29">
        <f t="shared" si="14"/>
        <v>47277.919999999998</v>
      </c>
      <c r="M150" s="30"/>
      <c r="N150" s="30">
        <v>0.1</v>
      </c>
      <c r="O150" s="25"/>
      <c r="P150" s="29">
        <v>0</v>
      </c>
      <c r="Q150" s="25"/>
      <c r="R150" s="29">
        <f t="shared" si="11"/>
        <v>4727.79</v>
      </c>
      <c r="S150" s="25"/>
      <c r="T150" s="29"/>
      <c r="U150" s="25"/>
      <c r="V150" s="29">
        <f t="shared" si="12"/>
        <v>4727.79</v>
      </c>
      <c r="W150" s="25"/>
      <c r="X150" s="29">
        <f t="shared" si="13"/>
        <v>42550.13</v>
      </c>
    </row>
    <row r="151" spans="1:24" ht="12.9" customHeight="1">
      <c r="A151" s="25"/>
      <c r="B151" s="37" t="s">
        <v>942</v>
      </c>
      <c r="C151" s="25"/>
      <c r="D151" s="26">
        <v>2015</v>
      </c>
      <c r="E151" s="25"/>
      <c r="F151" s="29">
        <v>0</v>
      </c>
      <c r="G151" s="29"/>
      <c r="H151" s="29">
        <v>18826.23</v>
      </c>
      <c r="I151" s="29"/>
      <c r="J151" s="29"/>
      <c r="K151" s="29"/>
      <c r="L151" s="29">
        <f t="shared" si="14"/>
        <v>18826.23</v>
      </c>
      <c r="M151" s="30"/>
      <c r="N151" s="30">
        <v>0.1</v>
      </c>
      <c r="O151" s="25"/>
      <c r="P151" s="29">
        <v>0</v>
      </c>
      <c r="Q151" s="25"/>
      <c r="R151" s="29">
        <f t="shared" si="11"/>
        <v>1882.62</v>
      </c>
      <c r="S151" s="25"/>
      <c r="T151" s="29"/>
      <c r="U151" s="25"/>
      <c r="V151" s="29">
        <f t="shared" si="12"/>
        <v>1882.62</v>
      </c>
      <c r="W151" s="25"/>
      <c r="X151" s="29">
        <f t="shared" si="13"/>
        <v>16943.61</v>
      </c>
    </row>
    <row r="152" spans="1:24" ht="12.9" customHeight="1">
      <c r="A152" s="25"/>
      <c r="B152" s="37" t="s">
        <v>943</v>
      </c>
      <c r="C152" s="25"/>
      <c r="D152" s="26">
        <v>2016</v>
      </c>
      <c r="E152" s="25"/>
      <c r="F152" s="29">
        <v>0</v>
      </c>
      <c r="G152" s="29"/>
      <c r="H152" s="29">
        <v>47006</v>
      </c>
      <c r="I152" s="29"/>
      <c r="J152" s="29"/>
      <c r="K152" s="29"/>
      <c r="L152" s="29">
        <f t="shared" si="14"/>
        <v>47006</v>
      </c>
      <c r="M152" s="30"/>
      <c r="N152" s="30">
        <v>0.1</v>
      </c>
      <c r="O152" s="25"/>
      <c r="P152" s="29">
        <v>0</v>
      </c>
      <c r="Q152" s="25"/>
      <c r="R152" s="29">
        <f t="shared" si="11"/>
        <v>4700.6000000000004</v>
      </c>
      <c r="S152" s="25"/>
      <c r="T152" s="29"/>
      <c r="U152" s="25"/>
      <c r="V152" s="29">
        <f t="shared" si="12"/>
        <v>4700.6000000000004</v>
      </c>
      <c r="W152" s="25"/>
      <c r="X152" s="29">
        <f t="shared" si="13"/>
        <v>42305.4</v>
      </c>
    </row>
    <row r="153" spans="1:24" ht="12.9" customHeight="1">
      <c r="A153" s="25"/>
      <c r="B153" s="37"/>
      <c r="C153" s="25"/>
      <c r="D153" s="26"/>
      <c r="E153" s="25"/>
      <c r="F153" s="88">
        <v>0</v>
      </c>
      <c r="G153" s="29"/>
      <c r="H153" s="88"/>
      <c r="I153" s="29"/>
      <c r="J153" s="88"/>
      <c r="K153" s="29"/>
      <c r="L153" s="88">
        <f>F153+H153-J153</f>
        <v>0</v>
      </c>
      <c r="M153" s="29"/>
      <c r="N153" s="30"/>
      <c r="O153" s="29"/>
      <c r="P153" s="88">
        <v>0</v>
      </c>
      <c r="Q153" s="29"/>
      <c r="R153" s="88">
        <f>ROUND(IF(L153-P153=0,0,IF(L153-P153&lt;L153*N153,+L153-P153,L153*N153)),2)</f>
        <v>0</v>
      </c>
      <c r="S153" s="29"/>
      <c r="T153" s="88"/>
      <c r="U153" s="29"/>
      <c r="V153" s="88">
        <f t="shared" si="12"/>
        <v>0</v>
      </c>
      <c r="W153" s="29"/>
      <c r="X153" s="88">
        <f t="shared" si="13"/>
        <v>0</v>
      </c>
    </row>
    <row r="154" spans="1:24" ht="12.9" customHeight="1">
      <c r="A154" s="25"/>
      <c r="B154" s="25" t="s">
        <v>684</v>
      </c>
      <c r="C154" s="25"/>
      <c r="D154" s="25"/>
      <c r="E154" s="25"/>
      <c r="F154" s="88">
        <v>1929599.5699999994</v>
      </c>
      <c r="G154" s="25"/>
      <c r="H154" s="88">
        <f>SUM(H64:H153)</f>
        <v>402672.25999999995</v>
      </c>
      <c r="I154" s="25"/>
      <c r="J154" s="88">
        <f>SUM(J64:J153)</f>
        <v>101906.1</v>
      </c>
      <c r="K154" s="25"/>
      <c r="L154" s="88">
        <f>SUM(L64:L153)</f>
        <v>2230365.7299999995</v>
      </c>
      <c r="M154" s="25"/>
      <c r="N154" s="25"/>
      <c r="O154" s="25"/>
      <c r="P154" s="88">
        <v>1249607.58</v>
      </c>
      <c r="Q154" s="25"/>
      <c r="R154" s="88">
        <f>SUM(R64:R153)</f>
        <v>180885.75</v>
      </c>
      <c r="S154" s="25"/>
      <c r="T154" s="88">
        <f>SUM(T64:T153)</f>
        <v>101906.1</v>
      </c>
      <c r="U154" s="25"/>
      <c r="V154" s="88">
        <f t="shared" si="12"/>
        <v>1328587.23</v>
      </c>
      <c r="W154" s="25"/>
      <c r="X154" s="88">
        <f>SUM(X64:X153)</f>
        <v>901778.50000000012</v>
      </c>
    </row>
    <row r="155" spans="1:24" ht="12.9" customHeight="1">
      <c r="A155" s="25"/>
      <c r="B155" s="25"/>
      <c r="C155" s="25"/>
      <c r="D155" s="25"/>
      <c r="E155" s="25"/>
      <c r="F155" s="89"/>
      <c r="G155" s="25"/>
      <c r="H155" s="89"/>
      <c r="I155" s="25"/>
      <c r="J155" s="89"/>
      <c r="K155" s="25"/>
      <c r="L155" s="89"/>
      <c r="M155" s="25"/>
      <c r="N155" s="25"/>
      <c r="O155" s="25"/>
      <c r="P155" s="89"/>
      <c r="Q155" s="25"/>
      <c r="R155" s="89"/>
      <c r="S155" s="25"/>
      <c r="T155" s="89"/>
      <c r="U155" s="25"/>
      <c r="V155" s="89"/>
      <c r="W155" s="25"/>
      <c r="X155" s="89"/>
    </row>
    <row r="156" spans="1:24" ht="12.9" customHeight="1">
      <c r="A156" s="22" t="s">
        <v>587</v>
      </c>
      <c r="B156" s="22"/>
      <c r="C156" s="22"/>
      <c r="D156" s="22"/>
      <c r="E156" s="22"/>
      <c r="F156" s="22"/>
      <c r="G156" s="22"/>
      <c r="H156" s="22"/>
      <c r="I156" s="22"/>
      <c r="J156" s="22"/>
      <c r="K156" s="22"/>
      <c r="L156" s="22"/>
      <c r="M156" s="22"/>
      <c r="N156" s="22"/>
      <c r="O156" s="22"/>
      <c r="P156" s="22"/>
      <c r="Q156" s="22"/>
      <c r="R156" s="22"/>
      <c r="S156" s="22"/>
      <c r="T156" s="22"/>
      <c r="U156" s="22"/>
      <c r="V156" s="22"/>
      <c r="W156" s="22"/>
      <c r="X156" s="22"/>
    </row>
    <row r="157" spans="1:24" ht="12.9" customHeight="1">
      <c r="A157" s="22" t="s">
        <v>588</v>
      </c>
      <c r="B157" s="22"/>
      <c r="C157" s="22"/>
      <c r="D157" s="22"/>
      <c r="E157" s="22"/>
      <c r="F157" s="22"/>
      <c r="G157" s="22"/>
      <c r="H157" s="22"/>
      <c r="I157" s="22"/>
      <c r="J157" s="22"/>
      <c r="K157" s="22"/>
      <c r="L157" s="22"/>
      <c r="M157" s="22"/>
      <c r="N157" s="22"/>
      <c r="O157" s="22"/>
      <c r="P157" s="22"/>
      <c r="Q157" s="22"/>
      <c r="R157" s="22"/>
      <c r="S157" s="22"/>
      <c r="T157" s="22"/>
      <c r="U157" s="22"/>
      <c r="V157" s="22"/>
      <c r="W157" s="22"/>
      <c r="X157" s="22" t="s">
        <v>692</v>
      </c>
    </row>
    <row r="158" spans="1:24" ht="12.9" customHeight="1">
      <c r="A158" s="24">
        <f>+A9</f>
        <v>42369</v>
      </c>
      <c r="B158" s="22"/>
      <c r="C158" s="22"/>
      <c r="D158" s="22"/>
      <c r="E158" s="22"/>
      <c r="F158" s="22"/>
      <c r="G158" s="22"/>
      <c r="H158" s="22"/>
      <c r="I158" s="22"/>
      <c r="J158" s="22"/>
      <c r="K158" s="22"/>
      <c r="L158" s="22"/>
      <c r="M158" s="22"/>
      <c r="N158" s="22"/>
      <c r="O158" s="22"/>
      <c r="P158" s="22"/>
      <c r="Q158" s="22"/>
      <c r="R158" s="22"/>
      <c r="S158" s="22"/>
      <c r="T158" s="22"/>
      <c r="U158" s="22"/>
      <c r="V158" s="22"/>
      <c r="W158" s="22"/>
      <c r="X158" s="22"/>
    </row>
    <row r="159" spans="1:24" ht="12.9" customHeight="1">
      <c r="A159" s="25"/>
      <c r="B159" s="25"/>
      <c r="C159" s="25"/>
      <c r="D159" s="25"/>
      <c r="E159" s="25"/>
      <c r="F159" s="29"/>
      <c r="G159" s="25"/>
      <c r="H159" s="29"/>
      <c r="I159" s="25"/>
      <c r="J159" s="29"/>
      <c r="K159" s="25"/>
      <c r="L159" s="25"/>
      <c r="M159" s="25"/>
      <c r="N159" s="31"/>
      <c r="O159" s="25"/>
      <c r="P159" s="29"/>
      <c r="Q159" s="25"/>
      <c r="R159" s="29"/>
      <c r="S159" s="25"/>
      <c r="T159" s="29"/>
      <c r="U159" s="25"/>
      <c r="V159" s="29"/>
      <c r="W159" s="25"/>
      <c r="X159" s="29"/>
    </row>
    <row r="160" spans="1:24" ht="12.9" customHeight="1">
      <c r="A160" s="25"/>
      <c r="B160" s="25"/>
      <c r="C160" s="25"/>
      <c r="D160" s="26" t="s">
        <v>591</v>
      </c>
      <c r="E160" s="25"/>
      <c r="F160" s="27"/>
      <c r="G160" s="27"/>
      <c r="H160" s="27"/>
      <c r="I160" s="27"/>
      <c r="J160" s="27"/>
      <c r="K160" s="27"/>
      <c r="L160" s="27"/>
      <c r="M160" s="25"/>
      <c r="N160" s="27" t="s">
        <v>592</v>
      </c>
      <c r="O160" s="27"/>
      <c r="P160" s="27"/>
      <c r="Q160" s="27"/>
      <c r="R160" s="27"/>
      <c r="S160" s="27"/>
      <c r="T160" s="27"/>
      <c r="U160" s="27"/>
      <c r="V160" s="27"/>
      <c r="X160" s="86" t="s">
        <v>593</v>
      </c>
    </row>
    <row r="161" spans="1:26" ht="12.9" customHeight="1">
      <c r="A161" s="25"/>
      <c r="B161" s="25"/>
      <c r="C161" s="25"/>
      <c r="D161" s="28" t="s">
        <v>448</v>
      </c>
      <c r="E161" s="25"/>
      <c r="F161" s="28" t="s">
        <v>395</v>
      </c>
      <c r="G161" s="25"/>
      <c r="H161" s="28" t="s">
        <v>396</v>
      </c>
      <c r="I161" s="25"/>
      <c r="J161" s="28" t="s">
        <v>594</v>
      </c>
      <c r="K161" s="25"/>
      <c r="L161" s="28" t="s">
        <v>395</v>
      </c>
      <c r="M161" s="25"/>
      <c r="N161" s="28"/>
      <c r="O161" s="25"/>
      <c r="P161" s="28" t="s">
        <v>395</v>
      </c>
      <c r="Q161" s="25"/>
      <c r="R161" s="28" t="s">
        <v>396</v>
      </c>
      <c r="S161" s="25"/>
      <c r="T161" s="28" t="s">
        <v>594</v>
      </c>
      <c r="U161" s="25"/>
      <c r="V161" s="28" t="s">
        <v>395</v>
      </c>
      <c r="W161" s="25"/>
      <c r="X161" s="28" t="str">
        <f>+X12</f>
        <v xml:space="preserve"> 12/31/15</v>
      </c>
    </row>
    <row r="162" spans="1:26" ht="12.9" customHeight="1">
      <c r="A162" s="23" t="s">
        <v>873</v>
      </c>
    </row>
    <row r="163" spans="1:26" ht="12.9" customHeight="1">
      <c r="A163" s="25"/>
      <c r="B163" s="36" t="s">
        <v>874</v>
      </c>
      <c r="C163" s="25"/>
      <c r="D163" s="26">
        <v>2014</v>
      </c>
      <c r="E163" s="25"/>
      <c r="F163" s="29">
        <v>1233820.6299999999</v>
      </c>
      <c r="G163" s="25"/>
      <c r="H163" s="143">
        <v>0</v>
      </c>
      <c r="I163" s="25"/>
      <c r="J163" s="29"/>
      <c r="K163" s="25"/>
      <c r="L163" s="143">
        <v>758344.02</v>
      </c>
      <c r="M163" s="29"/>
      <c r="N163" s="144">
        <v>0</v>
      </c>
      <c r="O163" s="25"/>
      <c r="P163" s="29">
        <v>758344.02</v>
      </c>
      <c r="Q163" s="25"/>
      <c r="R163" s="143">
        <v>0</v>
      </c>
      <c r="S163" s="25"/>
      <c r="T163" s="29"/>
      <c r="U163" s="25"/>
      <c r="V163" s="29">
        <f t="shared" ref="V163:V177" si="15">ROUND(+P163+R163-T163,2)</f>
        <v>758344.02</v>
      </c>
      <c r="W163" s="29"/>
      <c r="X163" s="143">
        <f t="shared" ref="X163:X177" si="16">ROUND(+L163-V163,2)</f>
        <v>0</v>
      </c>
    </row>
    <row r="164" spans="1:26" ht="12.9" customHeight="1">
      <c r="A164" s="25"/>
      <c r="B164" s="36" t="s">
        <v>874</v>
      </c>
      <c r="C164" s="25"/>
      <c r="D164" s="26">
        <v>2014</v>
      </c>
      <c r="E164" s="25"/>
      <c r="F164" s="29">
        <v>0</v>
      </c>
      <c r="G164" s="25"/>
      <c r="H164" s="29"/>
      <c r="I164" s="25"/>
      <c r="J164" s="29"/>
      <c r="K164" s="25"/>
      <c r="L164" s="143">
        <f>1233820.63-758344.02</f>
        <v>475476.60999999987</v>
      </c>
      <c r="M164" s="29"/>
      <c r="N164" s="144">
        <v>6.6699999999999995E-2</v>
      </c>
      <c r="O164" s="25"/>
      <c r="P164" s="29">
        <v>50581.546133999997</v>
      </c>
      <c r="Q164" s="25"/>
      <c r="R164" s="143">
        <f>ROUND(IF(L163+L164-P163-P164=0,0,IF(L163+L164-P163-P164&lt;(+L164)*N164,+L163+L164-P164-P163,L164*N164)),2)</f>
        <v>31714.29</v>
      </c>
      <c r="S164" s="25"/>
      <c r="T164" s="29"/>
      <c r="U164" s="25"/>
      <c r="V164" s="29">
        <f t="shared" si="15"/>
        <v>82295.839999999997</v>
      </c>
      <c r="W164" s="29"/>
      <c r="X164" s="143">
        <f t="shared" si="16"/>
        <v>393180.77</v>
      </c>
    </row>
    <row r="165" spans="1:26" ht="12.9" customHeight="1">
      <c r="A165" s="25"/>
      <c r="B165" s="33" t="s">
        <v>685</v>
      </c>
      <c r="C165" s="25"/>
      <c r="D165" s="26" t="s">
        <v>686</v>
      </c>
      <c r="E165" s="25"/>
      <c r="F165" s="29">
        <v>731268.74</v>
      </c>
      <c r="G165" s="25"/>
      <c r="H165" s="29"/>
      <c r="I165" s="25"/>
      <c r="J165" s="29">
        <v>400000</v>
      </c>
      <c r="K165" s="25"/>
      <c r="L165" s="29">
        <f>F165+H165-J165</f>
        <v>331268.74</v>
      </c>
      <c r="M165" s="29"/>
      <c r="N165" s="30">
        <v>3.3300000000000003E-2</v>
      </c>
      <c r="O165" s="25"/>
      <c r="P165" s="29">
        <v>731268.74</v>
      </c>
      <c r="Q165" s="25"/>
      <c r="R165" s="29">
        <v>0</v>
      </c>
      <c r="S165" s="25"/>
      <c r="T165" s="29">
        <v>400000</v>
      </c>
      <c r="U165" s="25"/>
      <c r="V165" s="29">
        <f t="shared" si="15"/>
        <v>331268.74</v>
      </c>
      <c r="W165" s="29"/>
      <c r="X165" s="29">
        <f t="shared" si="16"/>
        <v>0</v>
      </c>
    </row>
    <row r="166" spans="1:26" ht="12.9" customHeight="1">
      <c r="A166" s="25"/>
      <c r="B166" s="33" t="s">
        <v>687</v>
      </c>
      <c r="C166" s="25"/>
      <c r="D166" s="26" t="s">
        <v>686</v>
      </c>
      <c r="E166" s="25"/>
      <c r="F166" s="29">
        <v>1324683</v>
      </c>
      <c r="G166" s="25"/>
      <c r="H166" s="29"/>
      <c r="I166" s="25"/>
      <c r="J166" s="29"/>
      <c r="K166" s="25"/>
      <c r="L166" s="29">
        <f>F166+H166-J166</f>
        <v>1324683</v>
      </c>
      <c r="M166" s="29"/>
      <c r="N166" s="30">
        <v>3.3300000000000003E-2</v>
      </c>
      <c r="O166" s="25"/>
      <c r="P166" s="29">
        <v>1282868.53</v>
      </c>
      <c r="Q166" s="25"/>
      <c r="R166" s="29">
        <f>ROUND(IF(L166-P166=0,0,IF(L166-P166&lt;L166*N166,+L166-P166,L166*N166)),2)</f>
        <v>41814.47</v>
      </c>
      <c r="S166" s="25"/>
      <c r="T166" s="29"/>
      <c r="U166" s="25"/>
      <c r="V166" s="29">
        <f t="shared" si="15"/>
        <v>1324683</v>
      </c>
      <c r="W166" s="29"/>
      <c r="X166" s="29">
        <f t="shared" si="16"/>
        <v>0</v>
      </c>
    </row>
    <row r="167" spans="1:26" ht="12.9" customHeight="1">
      <c r="A167" s="25"/>
      <c r="B167" s="33" t="s">
        <v>688</v>
      </c>
      <c r="C167" s="25"/>
      <c r="D167" s="26" t="s">
        <v>670</v>
      </c>
      <c r="E167" s="25"/>
      <c r="F167" s="29">
        <v>790642.78</v>
      </c>
      <c r="G167" s="29"/>
      <c r="H167" s="29"/>
      <c r="I167" s="29"/>
      <c r="J167" s="29"/>
      <c r="K167" s="29"/>
      <c r="L167" s="29">
        <f t="shared" ref="L167:L176" si="17">F167+H167-J167</f>
        <v>790642.78</v>
      </c>
      <c r="M167" s="25"/>
      <c r="N167" s="30">
        <v>3.3300000000000003E-2</v>
      </c>
      <c r="O167" s="25"/>
      <c r="P167" s="29">
        <v>588677.41</v>
      </c>
      <c r="Q167" s="29"/>
      <c r="R167" s="29">
        <f t="shared" ref="R167:R177" si="18">ROUND(IF(L167-P167=0,0,IF(L167-P167&lt;L167*N167,+L167-P167,L167*N167)),2)</f>
        <v>26328.400000000001</v>
      </c>
      <c r="S167" s="29"/>
      <c r="T167" s="29"/>
      <c r="U167" s="29"/>
      <c r="V167" s="29">
        <f t="shared" si="15"/>
        <v>615005.81000000006</v>
      </c>
      <c r="W167" s="29"/>
      <c r="X167" s="29">
        <f t="shared" si="16"/>
        <v>175636.97</v>
      </c>
    </row>
    <row r="168" spans="1:26" ht="12.9" customHeight="1">
      <c r="A168" s="25"/>
      <c r="B168" s="33" t="s">
        <v>710</v>
      </c>
      <c r="C168" s="25"/>
      <c r="D168" s="26" t="s">
        <v>629</v>
      </c>
      <c r="E168" s="25"/>
      <c r="F168" s="29">
        <v>252925.56</v>
      </c>
      <c r="G168" s="29"/>
      <c r="H168" s="29"/>
      <c r="I168" s="29"/>
      <c r="J168" s="29"/>
      <c r="K168" s="29"/>
      <c r="L168" s="29">
        <f t="shared" si="17"/>
        <v>252925.56</v>
      </c>
      <c r="M168" s="25"/>
      <c r="N168" s="30">
        <v>2.5000000000000001E-2</v>
      </c>
      <c r="O168" s="25"/>
      <c r="P168" s="29">
        <v>113816.52</v>
      </c>
      <c r="Q168" s="29"/>
      <c r="R168" s="29">
        <f t="shared" si="18"/>
        <v>6323.14</v>
      </c>
      <c r="S168" s="29"/>
      <c r="T168" s="29"/>
      <c r="U168" s="29"/>
      <c r="V168" s="29">
        <f t="shared" si="15"/>
        <v>120139.66</v>
      </c>
      <c r="W168" s="29"/>
      <c r="X168" s="29">
        <f t="shared" si="16"/>
        <v>132785.9</v>
      </c>
    </row>
    <row r="169" spans="1:26" ht="12.9" customHeight="1">
      <c r="A169" s="25"/>
      <c r="B169" s="33" t="s">
        <v>711</v>
      </c>
      <c r="C169" s="25"/>
      <c r="D169" s="26">
        <v>1998</v>
      </c>
      <c r="E169" s="25"/>
      <c r="F169" s="29">
        <v>399260.97</v>
      </c>
      <c r="G169" s="29"/>
      <c r="H169" s="29"/>
      <c r="I169" s="29"/>
      <c r="J169" s="29"/>
      <c r="K169" s="29"/>
      <c r="L169" s="29">
        <f t="shared" si="17"/>
        <v>399260.97</v>
      </c>
      <c r="M169" s="25"/>
      <c r="N169" s="30">
        <v>2.5000000000000001E-2</v>
      </c>
      <c r="O169" s="25"/>
      <c r="P169" s="29">
        <v>159704.32000000001</v>
      </c>
      <c r="Q169" s="29"/>
      <c r="R169" s="29">
        <f t="shared" si="18"/>
        <v>9981.52</v>
      </c>
      <c r="S169" s="29"/>
      <c r="T169" s="29"/>
      <c r="U169" s="29"/>
      <c r="V169" s="29">
        <f t="shared" si="15"/>
        <v>169685.84</v>
      </c>
      <c r="W169" s="29"/>
      <c r="X169" s="29">
        <f t="shared" si="16"/>
        <v>229575.13</v>
      </c>
    </row>
    <row r="170" spans="1:26" ht="12.9" customHeight="1">
      <c r="A170" s="25"/>
      <c r="B170" s="33" t="s">
        <v>712</v>
      </c>
      <c r="C170" s="25"/>
      <c r="D170" s="26">
        <v>1999</v>
      </c>
      <c r="E170" s="25"/>
      <c r="F170" s="29">
        <v>272043.65999999997</v>
      </c>
      <c r="G170" s="29"/>
      <c r="H170" s="29"/>
      <c r="I170" s="29"/>
      <c r="J170" s="29"/>
      <c r="K170" s="29"/>
      <c r="L170" s="29">
        <f t="shared" si="17"/>
        <v>272043.65999999997</v>
      </c>
      <c r="M170" s="25"/>
      <c r="N170" s="30">
        <v>2.5000000000000001E-2</v>
      </c>
      <c r="O170" s="25"/>
      <c r="P170" s="29">
        <v>102016.35</v>
      </c>
      <c r="Q170" s="29"/>
      <c r="R170" s="29">
        <f t="shared" si="18"/>
        <v>6801.09</v>
      </c>
      <c r="S170" s="29"/>
      <c r="T170" s="29"/>
      <c r="U170" s="29"/>
      <c r="V170" s="29">
        <f t="shared" si="15"/>
        <v>108817.44</v>
      </c>
      <c r="W170" s="29"/>
      <c r="X170" s="29">
        <f t="shared" si="16"/>
        <v>163226.22</v>
      </c>
    </row>
    <row r="171" spans="1:26" ht="12.9" customHeight="1">
      <c r="A171" s="25"/>
      <c r="B171" s="33" t="s">
        <v>713</v>
      </c>
      <c r="C171" s="25"/>
      <c r="D171" s="26">
        <v>2000</v>
      </c>
      <c r="E171" s="25"/>
      <c r="F171" s="29">
        <v>487541.24</v>
      </c>
      <c r="G171" s="29"/>
      <c r="H171" s="29"/>
      <c r="I171" s="29"/>
      <c r="J171" s="29"/>
      <c r="K171" s="29"/>
      <c r="L171" s="29">
        <f t="shared" si="17"/>
        <v>487541.24</v>
      </c>
      <c r="M171" s="25"/>
      <c r="N171" s="30">
        <v>2.5000000000000001E-2</v>
      </c>
      <c r="O171" s="25"/>
      <c r="P171" s="29">
        <v>170639.42</v>
      </c>
      <c r="Q171" s="29"/>
      <c r="R171" s="29">
        <f t="shared" si="18"/>
        <v>12188.53</v>
      </c>
      <c r="S171" s="29"/>
      <c r="T171" s="29"/>
      <c r="U171" s="29"/>
      <c r="V171" s="29">
        <f t="shared" si="15"/>
        <v>182827.95</v>
      </c>
      <c r="W171" s="29"/>
      <c r="X171" s="29">
        <f t="shared" si="16"/>
        <v>304713.28999999998</v>
      </c>
    </row>
    <row r="172" spans="1:26" ht="12.9" customHeight="1">
      <c r="A172" s="25"/>
      <c r="B172" s="33" t="s">
        <v>714</v>
      </c>
      <c r="C172" s="25"/>
      <c r="D172" s="26">
        <v>2001</v>
      </c>
      <c r="E172" s="25"/>
      <c r="F172" s="29">
        <v>229361.31</v>
      </c>
      <c r="G172" s="29"/>
      <c r="H172" s="29"/>
      <c r="I172" s="29"/>
      <c r="J172" s="29"/>
      <c r="K172" s="29"/>
      <c r="L172" s="29">
        <f t="shared" si="17"/>
        <v>229361.31</v>
      </c>
      <c r="M172" s="25"/>
      <c r="N172" s="30">
        <v>2.5000000000000001E-2</v>
      </c>
      <c r="O172" s="25"/>
      <c r="P172" s="29">
        <v>74542.39</v>
      </c>
      <c r="Q172" s="29"/>
      <c r="R172" s="29">
        <f t="shared" si="18"/>
        <v>5734.03</v>
      </c>
      <c r="S172" s="29"/>
      <c r="T172" s="29"/>
      <c r="U172" s="29"/>
      <c r="V172" s="29">
        <f t="shared" si="15"/>
        <v>80276.42</v>
      </c>
      <c r="W172" s="29"/>
      <c r="X172" s="29">
        <f t="shared" si="16"/>
        <v>149084.89000000001</v>
      </c>
    </row>
    <row r="173" spans="1:26" ht="12.9" customHeight="1">
      <c r="A173" s="25"/>
      <c r="B173" s="33" t="s">
        <v>689</v>
      </c>
      <c r="C173" s="25"/>
      <c r="D173" s="26">
        <v>2002</v>
      </c>
      <c r="E173" s="25"/>
      <c r="F173" s="29">
        <v>20384.78</v>
      </c>
      <c r="G173" s="29"/>
      <c r="H173" s="29"/>
      <c r="I173" s="29"/>
      <c r="J173" s="29"/>
      <c r="K173" s="29"/>
      <c r="L173" s="29">
        <f t="shared" si="17"/>
        <v>20384.78</v>
      </c>
      <c r="M173" s="25"/>
      <c r="N173" s="30">
        <v>2.5000000000000001E-2</v>
      </c>
      <c r="O173" s="25"/>
      <c r="P173" s="29">
        <v>6115.44</v>
      </c>
      <c r="Q173" s="29"/>
      <c r="R173" s="29">
        <f t="shared" si="18"/>
        <v>509.62</v>
      </c>
      <c r="S173" s="29"/>
      <c r="T173" s="29"/>
      <c r="U173" s="29"/>
      <c r="V173" s="29">
        <f t="shared" si="15"/>
        <v>6625.06</v>
      </c>
      <c r="W173" s="29"/>
      <c r="X173" s="29">
        <f t="shared" si="16"/>
        <v>13759.72</v>
      </c>
    </row>
    <row r="174" spans="1:26" ht="12.9" customHeight="1">
      <c r="A174" s="25"/>
      <c r="B174" s="33" t="s">
        <v>690</v>
      </c>
      <c r="C174" s="25"/>
      <c r="D174" s="26">
        <v>2002</v>
      </c>
      <c r="E174" s="25"/>
      <c r="F174" s="29">
        <v>130545.64</v>
      </c>
      <c r="G174" s="29"/>
      <c r="H174" s="29"/>
      <c r="I174" s="29"/>
      <c r="J174" s="29"/>
      <c r="K174" s="29"/>
      <c r="L174" s="29">
        <f t="shared" si="17"/>
        <v>130545.64</v>
      </c>
      <c r="M174" s="25"/>
      <c r="N174" s="30">
        <v>2.5000000000000001E-2</v>
      </c>
      <c r="O174" s="25"/>
      <c r="P174" s="29">
        <v>39163.68</v>
      </c>
      <c r="Q174" s="29"/>
      <c r="R174" s="29">
        <f t="shared" si="18"/>
        <v>3263.64</v>
      </c>
      <c r="S174" s="29"/>
      <c r="T174" s="29"/>
      <c r="U174" s="29"/>
      <c r="V174" s="29">
        <f t="shared" si="15"/>
        <v>42427.32</v>
      </c>
      <c r="W174" s="29"/>
      <c r="X174" s="29">
        <f t="shared" si="16"/>
        <v>88118.32</v>
      </c>
    </row>
    <row r="175" spans="1:26" ht="12.9" customHeight="1">
      <c r="A175" s="25"/>
      <c r="B175" s="33" t="s">
        <v>691</v>
      </c>
      <c r="C175" s="25"/>
      <c r="D175" s="26">
        <v>2005</v>
      </c>
      <c r="E175" s="25"/>
      <c r="F175" s="29">
        <v>180705.04</v>
      </c>
      <c r="G175" s="29"/>
      <c r="H175" s="29"/>
      <c r="I175" s="29"/>
      <c r="J175" s="29"/>
      <c r="K175" s="29"/>
      <c r="L175" s="29">
        <f t="shared" si="17"/>
        <v>180705.04</v>
      </c>
      <c r="M175" s="25"/>
      <c r="N175" s="30">
        <v>2.5000000000000001E-2</v>
      </c>
      <c r="O175" s="25"/>
      <c r="P175" s="29">
        <v>40658.67</v>
      </c>
      <c r="Q175" s="29"/>
      <c r="R175" s="29">
        <f t="shared" si="18"/>
        <v>4517.63</v>
      </c>
      <c r="S175" s="29"/>
      <c r="T175" s="29"/>
      <c r="U175" s="29"/>
      <c r="V175" s="29">
        <f t="shared" si="15"/>
        <v>45176.3</v>
      </c>
      <c r="W175" s="29"/>
      <c r="X175" s="29">
        <f t="shared" si="16"/>
        <v>135528.74</v>
      </c>
    </row>
    <row r="176" spans="1:26" ht="12.9" customHeight="1">
      <c r="A176" s="25"/>
      <c r="B176" s="33" t="s">
        <v>715</v>
      </c>
      <c r="C176" s="25"/>
      <c r="D176" s="26">
        <v>2002</v>
      </c>
      <c r="E176" s="25"/>
      <c r="F176" s="29">
        <v>352281.11</v>
      </c>
      <c r="G176" s="29"/>
      <c r="H176" s="29"/>
      <c r="I176" s="29"/>
      <c r="J176" s="63"/>
      <c r="K176" s="63"/>
      <c r="L176" s="63">
        <f t="shared" si="17"/>
        <v>352281.11</v>
      </c>
      <c r="M176" s="58"/>
      <c r="N176" s="60">
        <v>2.5000000000000001E-2</v>
      </c>
      <c r="O176" s="58"/>
      <c r="P176" s="63">
        <v>105684.36</v>
      </c>
      <c r="Q176" s="63"/>
      <c r="R176" s="63">
        <f t="shared" si="18"/>
        <v>8807.0300000000007</v>
      </c>
      <c r="S176" s="63"/>
      <c r="T176" s="63"/>
      <c r="U176" s="63"/>
      <c r="V176" s="63">
        <f t="shared" si="15"/>
        <v>114491.39</v>
      </c>
      <c r="W176" s="63"/>
      <c r="X176" s="63">
        <f t="shared" si="16"/>
        <v>237789.72</v>
      </c>
      <c r="Y176" s="61"/>
      <c r="Z176" s="61"/>
    </row>
    <row r="177" spans="1:28" ht="12.9" customHeight="1">
      <c r="A177" s="25"/>
      <c r="B177" s="33" t="s">
        <v>716</v>
      </c>
      <c r="C177" s="25"/>
      <c r="D177" s="26">
        <v>2003</v>
      </c>
      <c r="E177" s="25"/>
      <c r="F177" s="29">
        <v>344145.11</v>
      </c>
      <c r="G177" s="29"/>
      <c r="H177" s="29"/>
      <c r="I177" s="29"/>
      <c r="J177" s="63"/>
      <c r="K177" s="63"/>
      <c r="L177" s="63">
        <f>F177+H177-J177</f>
        <v>344145.11</v>
      </c>
      <c r="M177" s="58"/>
      <c r="N177" s="60">
        <v>2.5000000000000001E-2</v>
      </c>
      <c r="O177" s="58"/>
      <c r="P177" s="63">
        <v>94639.93</v>
      </c>
      <c r="Q177" s="63"/>
      <c r="R177" s="63">
        <f t="shared" si="18"/>
        <v>8603.6299999999992</v>
      </c>
      <c r="S177" s="63"/>
      <c r="T177" s="63"/>
      <c r="U177" s="63"/>
      <c r="V177" s="63">
        <f t="shared" si="15"/>
        <v>103243.56</v>
      </c>
      <c r="W177" s="63"/>
      <c r="X177" s="63">
        <f t="shared" si="16"/>
        <v>240901.55</v>
      </c>
      <c r="Y177" s="61"/>
      <c r="Z177" s="61"/>
    </row>
    <row r="178" spans="1:28" ht="12.9" customHeight="1">
      <c r="A178" s="25"/>
      <c r="B178" s="33" t="s">
        <v>875</v>
      </c>
      <c r="C178" s="25"/>
      <c r="D178" s="59"/>
      <c r="E178" s="58"/>
      <c r="F178" s="63"/>
      <c r="G178" s="63"/>
      <c r="H178" s="63"/>
      <c r="I178" s="63"/>
      <c r="J178" s="63"/>
      <c r="K178" s="63"/>
      <c r="L178" s="63"/>
      <c r="M178" s="58"/>
      <c r="N178" s="60"/>
      <c r="O178" s="58"/>
      <c r="P178" s="63"/>
      <c r="Q178" s="63"/>
      <c r="R178" s="63"/>
      <c r="S178" s="63"/>
      <c r="T178" s="63"/>
      <c r="U178" s="63"/>
      <c r="V178" s="63"/>
      <c r="W178" s="63"/>
      <c r="X178" s="63"/>
      <c r="Y178" s="61"/>
      <c r="Z178" s="100"/>
    </row>
    <row r="179" spans="1:28" ht="12.9" customHeight="1">
      <c r="A179" s="25"/>
      <c r="B179" s="39" t="s">
        <v>753</v>
      </c>
      <c r="C179" s="25"/>
      <c r="D179" s="59">
        <v>2004</v>
      </c>
      <c r="E179" s="58"/>
      <c r="F179" s="63">
        <v>114669</v>
      </c>
      <c r="G179" s="63"/>
      <c r="H179" s="63"/>
      <c r="I179" s="63"/>
      <c r="J179" s="63"/>
      <c r="K179" s="63"/>
      <c r="L179" s="63">
        <f>F179+H179-J179</f>
        <v>114669</v>
      </c>
      <c r="M179" s="58"/>
      <c r="N179" s="60">
        <v>2.5000000000000001E-2</v>
      </c>
      <c r="O179" s="58"/>
      <c r="P179" s="526">
        <v>28667.3</v>
      </c>
      <c r="Q179" s="63"/>
      <c r="R179" s="63">
        <f t="shared" ref="R179:R215" si="19">ROUND(IF(L179-P179=0,0,IF(L179-P179&lt;L179*N179,+L179-P179,L179*N179)),2)</f>
        <v>2866.73</v>
      </c>
      <c r="S179" s="63"/>
      <c r="T179" s="63"/>
      <c r="U179" s="63"/>
      <c r="V179" s="63">
        <f t="shared" ref="V179:V215" si="20">ROUND(+P179+R179-T179,2)</f>
        <v>31534.03</v>
      </c>
      <c r="W179" s="63"/>
      <c r="X179" s="63">
        <f t="shared" ref="X179:X215" si="21">ROUND(+L179-V179,2)</f>
        <v>83134.97</v>
      </c>
      <c r="Y179" s="146"/>
      <c r="Z179" s="100"/>
      <c r="AA179" s="99"/>
      <c r="AB179" s="99"/>
    </row>
    <row r="180" spans="1:28" ht="12.9" customHeight="1">
      <c r="A180" s="25"/>
      <c r="B180" s="33" t="s">
        <v>754</v>
      </c>
      <c r="C180" s="25"/>
      <c r="D180" s="59">
        <v>2004</v>
      </c>
      <c r="E180" s="58"/>
      <c r="F180" s="63">
        <v>210261.40999999997</v>
      </c>
      <c r="G180" s="63"/>
      <c r="H180" s="63"/>
      <c r="I180" s="63"/>
      <c r="J180" s="63"/>
      <c r="K180" s="63"/>
      <c r="L180" s="63">
        <f>F180+H180-J180</f>
        <v>210261.40999999997</v>
      </c>
      <c r="M180" s="58"/>
      <c r="N180" s="60">
        <f>+'[10]Dep Sched 2011 from Att O'!N187</f>
        <v>2.5000000000000001E-2</v>
      </c>
      <c r="O180" s="58"/>
      <c r="P180" s="63">
        <v>52655.51</v>
      </c>
      <c r="Q180" s="63"/>
      <c r="R180" s="63">
        <f t="shared" si="19"/>
        <v>5256.54</v>
      </c>
      <c r="S180" s="63"/>
      <c r="T180" s="63"/>
      <c r="U180" s="63"/>
      <c r="V180" s="63">
        <f t="shared" si="20"/>
        <v>57912.05</v>
      </c>
      <c r="W180" s="63"/>
      <c r="X180" s="63">
        <f t="shared" si="21"/>
        <v>152349.35999999999</v>
      </c>
      <c r="Y180" s="146"/>
      <c r="Z180" s="100"/>
      <c r="AB180" s="99"/>
    </row>
    <row r="181" spans="1:28" ht="12.9" customHeight="1">
      <c r="A181" s="25"/>
      <c r="B181" s="35" t="s">
        <v>755</v>
      </c>
      <c r="C181" s="61"/>
      <c r="D181" s="59">
        <v>2004</v>
      </c>
      <c r="E181" s="61"/>
      <c r="F181" s="63">
        <v>58048</v>
      </c>
      <c r="G181" s="61"/>
      <c r="H181" s="61"/>
      <c r="I181" s="61"/>
      <c r="J181" s="61"/>
      <c r="K181" s="61"/>
      <c r="L181" s="63">
        <v>58048</v>
      </c>
      <c r="M181" s="61"/>
      <c r="N181" s="60">
        <v>2.5000000000000001E-2</v>
      </c>
      <c r="O181" s="58"/>
      <c r="P181" s="63">
        <v>14421.82</v>
      </c>
      <c r="Q181" s="63"/>
      <c r="R181" s="63">
        <f t="shared" si="19"/>
        <v>1451.2</v>
      </c>
      <c r="S181" s="63"/>
      <c r="T181" s="63"/>
      <c r="U181" s="63"/>
      <c r="V181" s="63">
        <f t="shared" si="20"/>
        <v>15873.02</v>
      </c>
      <c r="W181" s="63"/>
      <c r="X181" s="63">
        <f t="shared" si="21"/>
        <v>42174.98</v>
      </c>
      <c r="Y181" s="146"/>
      <c r="Z181" s="61"/>
    </row>
    <row r="182" spans="1:28" ht="12.9" customHeight="1">
      <c r="A182" s="25"/>
      <c r="B182" s="33" t="s">
        <v>717</v>
      </c>
      <c r="C182" s="25"/>
      <c r="D182" s="59">
        <v>2005</v>
      </c>
      <c r="E182" s="58"/>
      <c r="F182" s="63">
        <v>488592.31</v>
      </c>
      <c r="G182" s="58"/>
      <c r="H182" s="63"/>
      <c r="I182" s="58"/>
      <c r="J182" s="63"/>
      <c r="K182" s="58"/>
      <c r="L182" s="63">
        <f t="shared" ref="L182:L215" si="22">F182+H182-J182</f>
        <v>488592.31</v>
      </c>
      <c r="M182" s="58"/>
      <c r="N182" s="60">
        <v>2.5000000000000001E-2</v>
      </c>
      <c r="O182" s="58"/>
      <c r="P182" s="63">
        <v>109933.29</v>
      </c>
      <c r="Q182" s="58"/>
      <c r="R182" s="63">
        <f t="shared" si="19"/>
        <v>12214.81</v>
      </c>
      <c r="S182" s="58"/>
      <c r="T182" s="58"/>
      <c r="U182" s="58"/>
      <c r="V182" s="63">
        <f t="shared" si="20"/>
        <v>122148.1</v>
      </c>
      <c r="W182" s="58"/>
      <c r="X182" s="63">
        <f t="shared" si="21"/>
        <v>366444.21</v>
      </c>
      <c r="Y182" s="61"/>
      <c r="Z182" s="61"/>
    </row>
    <row r="183" spans="1:28" ht="12.9" customHeight="1">
      <c r="A183" s="25"/>
      <c r="B183" s="33" t="s">
        <v>718</v>
      </c>
      <c r="C183" s="25"/>
      <c r="D183" s="59">
        <v>2006</v>
      </c>
      <c r="E183" s="58"/>
      <c r="F183" s="63">
        <v>504681.06</v>
      </c>
      <c r="G183" s="58"/>
      <c r="H183" s="63"/>
      <c r="I183" s="58"/>
      <c r="J183" s="63"/>
      <c r="K183" s="58"/>
      <c r="L183" s="63">
        <f t="shared" si="22"/>
        <v>504681.06</v>
      </c>
      <c r="M183" s="58"/>
      <c r="N183" s="60">
        <v>2.5000000000000001E-2</v>
      </c>
      <c r="O183" s="58"/>
      <c r="P183" s="63">
        <v>100936.24</v>
      </c>
      <c r="Q183" s="58"/>
      <c r="R183" s="63">
        <f t="shared" si="19"/>
        <v>12617.03</v>
      </c>
      <c r="S183" s="58"/>
      <c r="T183" s="58"/>
      <c r="U183" s="58"/>
      <c r="V183" s="63">
        <f t="shared" si="20"/>
        <v>113553.27</v>
      </c>
      <c r="W183" s="58"/>
      <c r="X183" s="63">
        <f t="shared" si="21"/>
        <v>391127.79</v>
      </c>
      <c r="Y183" s="61"/>
    </row>
    <row r="184" spans="1:28" ht="12.9" customHeight="1">
      <c r="A184" s="25"/>
      <c r="B184" s="33" t="s">
        <v>719</v>
      </c>
      <c r="C184" s="25"/>
      <c r="D184" s="59">
        <v>2007</v>
      </c>
      <c r="E184" s="58"/>
      <c r="F184" s="63">
        <v>687109.27</v>
      </c>
      <c r="G184" s="58"/>
      <c r="H184" s="63"/>
      <c r="I184" s="58"/>
      <c r="J184" s="63"/>
      <c r="K184" s="58"/>
      <c r="L184" s="63">
        <f t="shared" si="22"/>
        <v>687109.27</v>
      </c>
      <c r="M184" s="58"/>
      <c r="N184" s="60">
        <v>2.5000000000000001E-2</v>
      </c>
      <c r="O184" s="58"/>
      <c r="P184" s="63">
        <v>120244.11</v>
      </c>
      <c r="Q184" s="58"/>
      <c r="R184" s="63">
        <f t="shared" si="19"/>
        <v>17177.73</v>
      </c>
      <c r="S184" s="58"/>
      <c r="T184" s="58"/>
      <c r="U184" s="58"/>
      <c r="V184" s="63">
        <f t="shared" si="20"/>
        <v>137421.84</v>
      </c>
      <c r="W184" s="58"/>
      <c r="X184" s="63">
        <f t="shared" si="21"/>
        <v>549687.43000000005</v>
      </c>
      <c r="Y184" s="61"/>
    </row>
    <row r="185" spans="1:28" ht="12.9" customHeight="1">
      <c r="A185" s="25"/>
      <c r="B185" s="33" t="s">
        <v>720</v>
      </c>
      <c r="C185" s="25"/>
      <c r="D185" s="26">
        <v>2008</v>
      </c>
      <c r="E185" s="25"/>
      <c r="F185" s="29">
        <v>420493.85</v>
      </c>
      <c r="G185" s="25"/>
      <c r="H185" s="29"/>
      <c r="I185" s="25"/>
      <c r="J185" s="29"/>
      <c r="K185" s="25"/>
      <c r="L185" s="29">
        <f t="shared" si="22"/>
        <v>420493.85</v>
      </c>
      <c r="M185" s="25"/>
      <c r="N185" s="30">
        <v>2.5000000000000001E-2</v>
      </c>
      <c r="O185" s="25"/>
      <c r="P185" s="29">
        <v>63074.1</v>
      </c>
      <c r="Q185" s="25"/>
      <c r="R185" s="29">
        <f t="shared" si="19"/>
        <v>10512.35</v>
      </c>
      <c r="S185" s="25"/>
      <c r="T185" s="25"/>
      <c r="U185" s="25"/>
      <c r="V185" s="29">
        <f t="shared" si="20"/>
        <v>73586.45</v>
      </c>
      <c r="W185" s="25"/>
      <c r="X185" s="29">
        <f t="shared" si="21"/>
        <v>346907.4</v>
      </c>
    </row>
    <row r="186" spans="1:28" ht="12.9" customHeight="1">
      <c r="A186" s="25"/>
      <c r="B186" s="33" t="s">
        <v>721</v>
      </c>
      <c r="C186" s="25"/>
      <c r="D186" s="26">
        <v>2009</v>
      </c>
      <c r="E186" s="25"/>
      <c r="F186" s="29">
        <v>372851.01</v>
      </c>
      <c r="G186" s="25"/>
      <c r="H186" s="29"/>
      <c r="I186" s="25"/>
      <c r="J186" s="29"/>
      <c r="K186" s="25"/>
      <c r="L186" s="29">
        <f t="shared" si="22"/>
        <v>372851.01</v>
      </c>
      <c r="M186" s="25"/>
      <c r="N186" s="30">
        <v>2.5000000000000001E-2</v>
      </c>
      <c r="O186" s="25"/>
      <c r="P186" s="29">
        <v>46606.400000000001</v>
      </c>
      <c r="Q186" s="25"/>
      <c r="R186" s="29">
        <f t="shared" si="19"/>
        <v>9321.2800000000007</v>
      </c>
      <c r="S186" s="25"/>
      <c r="T186" s="25"/>
      <c r="U186" s="25"/>
      <c r="V186" s="29">
        <f t="shared" si="20"/>
        <v>55927.68</v>
      </c>
      <c r="W186" s="25"/>
      <c r="X186" s="29">
        <f t="shared" si="21"/>
        <v>316923.33</v>
      </c>
    </row>
    <row r="187" spans="1:28" ht="12.9" customHeight="1">
      <c r="A187" s="25"/>
      <c r="B187" s="33" t="s">
        <v>722</v>
      </c>
      <c r="C187" s="25"/>
      <c r="D187" s="26">
        <v>2010</v>
      </c>
      <c r="E187" s="25"/>
      <c r="F187" s="29">
        <v>417282.36</v>
      </c>
      <c r="G187" s="25"/>
      <c r="H187" s="29"/>
      <c r="I187" s="25"/>
      <c r="J187" s="29"/>
      <c r="K187" s="25"/>
      <c r="L187" s="29">
        <f t="shared" si="22"/>
        <v>417282.36</v>
      </c>
      <c r="M187" s="25"/>
      <c r="N187" s="30">
        <v>2.5000000000000001E-2</v>
      </c>
      <c r="O187" s="25"/>
      <c r="P187" s="29">
        <v>52160.3</v>
      </c>
      <c r="Q187" s="25"/>
      <c r="R187" s="29">
        <f t="shared" si="19"/>
        <v>10432.06</v>
      </c>
      <c r="S187" s="25"/>
      <c r="T187" s="25"/>
      <c r="U187" s="25"/>
      <c r="V187" s="29">
        <f t="shared" si="20"/>
        <v>62592.36</v>
      </c>
      <c r="W187" s="25"/>
      <c r="X187" s="29">
        <f t="shared" si="21"/>
        <v>354690</v>
      </c>
    </row>
    <row r="188" spans="1:28" ht="12.9" customHeight="1">
      <c r="A188" s="25"/>
      <c r="B188" s="33" t="s">
        <v>723</v>
      </c>
      <c r="C188" s="25"/>
      <c r="D188" s="26">
        <v>2010</v>
      </c>
      <c r="E188" s="25"/>
      <c r="F188" s="29">
        <v>91407.03</v>
      </c>
      <c r="G188" s="25"/>
      <c r="H188" s="29"/>
      <c r="I188" s="25"/>
      <c r="J188" s="29"/>
      <c r="K188" s="25"/>
      <c r="L188" s="29">
        <f t="shared" si="22"/>
        <v>91407.03</v>
      </c>
      <c r="M188" s="25"/>
      <c r="N188" s="30">
        <v>2.5000000000000001E-2</v>
      </c>
      <c r="O188" s="25"/>
      <c r="P188" s="29">
        <v>11425.9</v>
      </c>
      <c r="Q188" s="25"/>
      <c r="R188" s="29">
        <f t="shared" si="19"/>
        <v>2285.1799999999998</v>
      </c>
      <c r="S188" s="25"/>
      <c r="T188" s="25"/>
      <c r="U188" s="25"/>
      <c r="V188" s="29">
        <f t="shared" si="20"/>
        <v>13711.08</v>
      </c>
      <c r="W188" s="25"/>
      <c r="X188" s="29">
        <f t="shared" si="21"/>
        <v>77695.95</v>
      </c>
    </row>
    <row r="189" spans="1:28" ht="12.9" customHeight="1">
      <c r="A189" s="25"/>
      <c r="B189" s="33" t="s">
        <v>724</v>
      </c>
      <c r="C189" s="25"/>
      <c r="D189" s="26">
        <v>2011</v>
      </c>
      <c r="E189" s="25"/>
      <c r="F189" s="29">
        <v>512122.08</v>
      </c>
      <c r="G189" s="25"/>
      <c r="H189" s="29"/>
      <c r="I189" s="25"/>
      <c r="J189" s="29"/>
      <c r="K189" s="25"/>
      <c r="L189" s="29">
        <f t="shared" si="22"/>
        <v>512122.08</v>
      </c>
      <c r="M189" s="25"/>
      <c r="N189" s="30">
        <v>2.5000000000000001E-2</v>
      </c>
      <c r="O189" s="25"/>
      <c r="P189" s="29">
        <v>51212.2</v>
      </c>
      <c r="Q189" s="25"/>
      <c r="R189" s="29">
        <f t="shared" si="19"/>
        <v>12803.05</v>
      </c>
      <c r="S189" s="25"/>
      <c r="T189" s="25"/>
      <c r="U189" s="25"/>
      <c r="V189" s="29">
        <f t="shared" si="20"/>
        <v>64015.25</v>
      </c>
      <c r="W189" s="25"/>
      <c r="X189" s="29">
        <f t="shared" si="21"/>
        <v>448106.83</v>
      </c>
    </row>
    <row r="190" spans="1:28" ht="12.9" customHeight="1">
      <c r="A190" s="25"/>
      <c r="B190" s="33" t="s">
        <v>725</v>
      </c>
      <c r="C190" s="25"/>
      <c r="D190" s="26">
        <v>2011</v>
      </c>
      <c r="E190" s="25"/>
      <c r="F190" s="29">
        <v>12110.57</v>
      </c>
      <c r="G190" s="25"/>
      <c r="H190" s="29"/>
      <c r="I190" s="25"/>
      <c r="J190" s="29"/>
      <c r="K190" s="25"/>
      <c r="L190" s="29">
        <f t="shared" si="22"/>
        <v>12110.57</v>
      </c>
      <c r="M190" s="25"/>
      <c r="N190" s="30">
        <v>2.5000000000000001E-2</v>
      </c>
      <c r="O190" s="25"/>
      <c r="P190" s="29">
        <v>1211.04</v>
      </c>
      <c r="Q190" s="25"/>
      <c r="R190" s="29">
        <f t="shared" si="19"/>
        <v>302.76</v>
      </c>
      <c r="S190" s="25"/>
      <c r="T190" s="25"/>
      <c r="U190" s="25"/>
      <c r="V190" s="29">
        <f t="shared" si="20"/>
        <v>1513.8</v>
      </c>
      <c r="W190" s="25"/>
      <c r="X190" s="29">
        <f t="shared" si="21"/>
        <v>10596.77</v>
      </c>
    </row>
    <row r="191" spans="1:28" ht="12.9" customHeight="1">
      <c r="A191" s="25"/>
      <c r="B191" s="33" t="s">
        <v>693</v>
      </c>
      <c r="C191" s="25"/>
      <c r="D191" s="26">
        <v>2011</v>
      </c>
      <c r="E191" s="25"/>
      <c r="F191" s="29">
        <v>106990.81</v>
      </c>
      <c r="G191" s="25"/>
      <c r="H191" s="29"/>
      <c r="I191" s="25"/>
      <c r="J191" s="29"/>
      <c r="K191" s="25"/>
      <c r="L191" s="29">
        <f t="shared" si="22"/>
        <v>106990.81</v>
      </c>
      <c r="M191" s="25"/>
      <c r="N191" s="30">
        <v>0.1</v>
      </c>
      <c r="O191" s="25"/>
      <c r="P191" s="29">
        <v>42796.32</v>
      </c>
      <c r="Q191" s="25"/>
      <c r="R191" s="29">
        <f t="shared" si="19"/>
        <v>10699.08</v>
      </c>
      <c r="S191" s="25"/>
      <c r="T191" s="25"/>
      <c r="U191" s="25"/>
      <c r="V191" s="29">
        <f t="shared" si="20"/>
        <v>53495.4</v>
      </c>
      <c r="W191" s="25"/>
      <c r="X191" s="29">
        <f t="shared" si="21"/>
        <v>53495.41</v>
      </c>
    </row>
    <row r="192" spans="1:28" ht="12.9" customHeight="1">
      <c r="A192" s="25"/>
      <c r="B192" s="33" t="s">
        <v>748</v>
      </c>
      <c r="C192" s="25"/>
      <c r="D192" s="26">
        <v>2012</v>
      </c>
      <c r="E192" s="25"/>
      <c r="F192" s="29">
        <v>338386.52</v>
      </c>
      <c r="G192" s="25"/>
      <c r="H192" s="29"/>
      <c r="I192" s="25"/>
      <c r="J192" s="29"/>
      <c r="K192" s="25"/>
      <c r="L192" s="29">
        <f t="shared" si="22"/>
        <v>338386.52</v>
      </c>
      <c r="M192" s="25"/>
      <c r="N192" s="30">
        <v>2.5000000000000001E-2</v>
      </c>
      <c r="O192" s="25"/>
      <c r="P192" s="29">
        <v>25378.98</v>
      </c>
      <c r="Q192" s="25"/>
      <c r="R192" s="29">
        <f t="shared" si="19"/>
        <v>8459.66</v>
      </c>
      <c r="S192" s="25"/>
      <c r="T192" s="25"/>
      <c r="U192" s="25"/>
      <c r="V192" s="29">
        <f t="shared" si="20"/>
        <v>33838.639999999999</v>
      </c>
      <c r="W192" s="25"/>
      <c r="X192" s="29">
        <f t="shared" si="21"/>
        <v>304547.88</v>
      </c>
    </row>
    <row r="193" spans="1:26" ht="12.9" customHeight="1">
      <c r="A193" s="25"/>
      <c r="B193" s="33" t="s">
        <v>749</v>
      </c>
      <c r="C193" s="58"/>
      <c r="D193" s="59">
        <v>2012</v>
      </c>
      <c r="E193" s="58"/>
      <c r="F193" s="63">
        <v>12427.63</v>
      </c>
      <c r="G193" s="58"/>
      <c r="H193" s="63"/>
      <c r="I193" s="58"/>
      <c r="J193" s="63"/>
      <c r="K193" s="58"/>
      <c r="L193" s="63">
        <f t="shared" si="22"/>
        <v>12427.63</v>
      </c>
      <c r="M193" s="58"/>
      <c r="N193" s="60">
        <v>2.5000000000000001E-2</v>
      </c>
      <c r="O193" s="58"/>
      <c r="P193" s="63">
        <v>932.07</v>
      </c>
      <c r="Q193" s="58"/>
      <c r="R193" s="63">
        <f t="shared" si="19"/>
        <v>310.69</v>
      </c>
      <c r="S193" s="58"/>
      <c r="T193" s="58"/>
      <c r="U193" s="58"/>
      <c r="V193" s="63">
        <f t="shared" si="20"/>
        <v>1242.76</v>
      </c>
      <c r="W193" s="58"/>
      <c r="X193" s="63">
        <f t="shared" si="21"/>
        <v>11184.87</v>
      </c>
      <c r="Y193" s="61"/>
      <c r="Z193" s="61"/>
    </row>
    <row r="194" spans="1:26" ht="12.9" customHeight="1">
      <c r="A194" s="25"/>
      <c r="B194" s="33" t="s">
        <v>836</v>
      </c>
      <c r="C194" s="58"/>
      <c r="D194" s="59">
        <v>2013</v>
      </c>
      <c r="E194" s="58"/>
      <c r="F194" s="63">
        <v>335628.54</v>
      </c>
      <c r="G194" s="58"/>
      <c r="H194" s="63"/>
      <c r="I194" s="58"/>
      <c r="J194" s="63"/>
      <c r="K194" s="58"/>
      <c r="L194" s="63">
        <f t="shared" si="22"/>
        <v>335628.54</v>
      </c>
      <c r="M194" s="58"/>
      <c r="N194" s="60">
        <v>2.5000000000000001E-2</v>
      </c>
      <c r="O194" s="58"/>
      <c r="P194" s="63">
        <v>8390.7099999999991</v>
      </c>
      <c r="Q194" s="58"/>
      <c r="R194" s="63">
        <f t="shared" si="19"/>
        <v>8390.7099999999991</v>
      </c>
      <c r="S194" s="58"/>
      <c r="T194" s="58"/>
      <c r="U194" s="58"/>
      <c r="V194" s="63">
        <f t="shared" si="20"/>
        <v>16781.419999999998</v>
      </c>
      <c r="W194" s="58"/>
      <c r="X194" s="63">
        <f t="shared" si="21"/>
        <v>318847.12</v>
      </c>
      <c r="Y194" s="61"/>
      <c r="Z194" s="61"/>
    </row>
    <row r="195" spans="1:26" ht="12.9" customHeight="1">
      <c r="A195" s="25"/>
      <c r="B195" s="33" t="s">
        <v>837</v>
      </c>
      <c r="C195" s="58"/>
      <c r="D195" s="59">
        <v>2013</v>
      </c>
      <c r="E195" s="58"/>
      <c r="F195" s="63">
        <v>11100.93</v>
      </c>
      <c r="G195" s="58"/>
      <c r="H195" s="63"/>
      <c r="I195" s="58"/>
      <c r="J195" s="63"/>
      <c r="K195" s="58"/>
      <c r="L195" s="63">
        <f t="shared" si="22"/>
        <v>11100.93</v>
      </c>
      <c r="M195" s="58"/>
      <c r="N195" s="60">
        <v>2.5000000000000001E-2</v>
      </c>
      <c r="O195" s="58"/>
      <c r="P195" s="63">
        <v>277.52</v>
      </c>
      <c r="Q195" s="58"/>
      <c r="R195" s="63">
        <f t="shared" si="19"/>
        <v>277.52</v>
      </c>
      <c r="S195" s="58"/>
      <c r="T195" s="58"/>
      <c r="U195" s="58"/>
      <c r="V195" s="63">
        <f t="shared" si="20"/>
        <v>555.04</v>
      </c>
      <c r="W195" s="58"/>
      <c r="X195" s="63">
        <f t="shared" si="21"/>
        <v>10545.89</v>
      </c>
      <c r="Y195" s="61"/>
      <c r="Z195" s="61"/>
    </row>
    <row r="196" spans="1:26" ht="12.9" customHeight="1" thickBot="1">
      <c r="A196" s="25"/>
      <c r="B196" s="33" t="s">
        <v>838</v>
      </c>
      <c r="C196" s="58"/>
      <c r="D196" s="59">
        <v>2013</v>
      </c>
      <c r="E196" s="58"/>
      <c r="F196" s="63">
        <v>40877.64</v>
      </c>
      <c r="G196" s="58"/>
      <c r="H196" s="63"/>
      <c r="I196" s="58"/>
      <c r="J196" s="63"/>
      <c r="K196" s="58"/>
      <c r="L196" s="63">
        <f t="shared" si="22"/>
        <v>40877.64</v>
      </c>
      <c r="M196" s="58"/>
      <c r="N196" s="60">
        <v>0.05</v>
      </c>
      <c r="O196" s="58"/>
      <c r="P196" s="63">
        <v>2043.88</v>
      </c>
      <c r="Q196" s="58"/>
      <c r="R196" s="63">
        <f t="shared" si="19"/>
        <v>2043.88</v>
      </c>
      <c r="S196" s="58"/>
      <c r="T196" s="58"/>
      <c r="U196" s="58"/>
      <c r="V196" s="63">
        <f t="shared" si="20"/>
        <v>4087.76</v>
      </c>
      <c r="W196" s="58"/>
      <c r="X196" s="63">
        <f t="shared" si="21"/>
        <v>36789.879999999997</v>
      </c>
      <c r="Y196" s="61"/>
      <c r="Z196" s="61"/>
    </row>
    <row r="197" spans="1:26" ht="12.9" customHeight="1">
      <c r="A197" s="25"/>
      <c r="B197" s="108" t="s">
        <v>839</v>
      </c>
      <c r="C197" s="58"/>
      <c r="D197" s="59">
        <v>2013</v>
      </c>
      <c r="E197" s="58"/>
      <c r="F197" s="63">
        <v>536651.67000000004</v>
      </c>
      <c r="G197" s="58"/>
      <c r="H197" s="63"/>
      <c r="I197" s="58"/>
      <c r="J197" s="63"/>
      <c r="K197" s="58"/>
      <c r="L197" s="63">
        <f t="shared" si="22"/>
        <v>536651.67000000004</v>
      </c>
      <c r="M197" s="58"/>
      <c r="N197" s="60">
        <v>3.3300000000000003E-2</v>
      </c>
      <c r="O197" s="58"/>
      <c r="P197" s="63">
        <v>17870.5</v>
      </c>
      <c r="Q197" s="58"/>
      <c r="R197" s="63">
        <f t="shared" si="19"/>
        <v>17870.5</v>
      </c>
      <c r="S197" s="58"/>
      <c r="T197" s="58"/>
      <c r="U197" s="58"/>
      <c r="V197" s="63">
        <f t="shared" si="20"/>
        <v>35741</v>
      </c>
      <c r="W197" s="58"/>
      <c r="X197" s="63">
        <f t="shared" si="21"/>
        <v>500910.67</v>
      </c>
      <c r="Y197" s="61"/>
      <c r="Z197" s="61"/>
    </row>
    <row r="198" spans="1:26" ht="12.9" customHeight="1">
      <c r="A198" s="25"/>
      <c r="B198" s="33" t="s">
        <v>944</v>
      </c>
      <c r="C198" s="58"/>
      <c r="D198" s="59">
        <v>2014</v>
      </c>
      <c r="E198" s="58"/>
      <c r="F198" s="63">
        <v>12615.33</v>
      </c>
      <c r="G198" s="58"/>
      <c r="H198" s="63"/>
      <c r="I198" s="58"/>
      <c r="J198" s="63"/>
      <c r="K198" s="58"/>
      <c r="L198" s="63">
        <f t="shared" si="22"/>
        <v>12615.33</v>
      </c>
      <c r="M198" s="58"/>
      <c r="N198" s="60">
        <v>2.5000000000000001E-2</v>
      </c>
      <c r="O198" s="58"/>
      <c r="P198" s="63">
        <v>315.38</v>
      </c>
      <c r="Q198" s="58"/>
      <c r="R198" s="63">
        <f t="shared" si="19"/>
        <v>315.38</v>
      </c>
      <c r="S198" s="58"/>
      <c r="T198" s="58"/>
      <c r="U198" s="58"/>
      <c r="V198" s="63">
        <f t="shared" si="20"/>
        <v>630.76</v>
      </c>
      <c r="W198" s="58"/>
      <c r="X198" s="63">
        <f t="shared" si="21"/>
        <v>11984.57</v>
      </c>
      <c r="Y198" s="61"/>
      <c r="Z198" s="61"/>
    </row>
    <row r="199" spans="1:26" ht="12.9" customHeight="1">
      <c r="A199" s="25"/>
      <c r="B199" s="35" t="s">
        <v>876</v>
      </c>
      <c r="C199" s="58"/>
      <c r="D199" s="59">
        <v>2014</v>
      </c>
      <c r="E199" s="58"/>
      <c r="F199" s="63">
        <v>23663.38</v>
      </c>
      <c r="G199" s="58"/>
      <c r="H199" s="63"/>
      <c r="I199" s="58"/>
      <c r="J199" s="63"/>
      <c r="K199" s="58"/>
      <c r="L199" s="63">
        <f t="shared" si="22"/>
        <v>23663.38</v>
      </c>
      <c r="M199" s="58"/>
      <c r="N199" s="60">
        <v>2.5000000000000001E-2</v>
      </c>
      <c r="O199" s="58"/>
      <c r="P199" s="63">
        <v>591.58000000000004</v>
      </c>
      <c r="Q199" s="58"/>
      <c r="R199" s="63">
        <f t="shared" si="19"/>
        <v>591.58000000000004</v>
      </c>
      <c r="S199" s="58"/>
      <c r="T199" s="58"/>
      <c r="U199" s="58"/>
      <c r="V199" s="63">
        <f t="shared" si="20"/>
        <v>1183.1600000000001</v>
      </c>
      <c r="W199" s="58"/>
      <c r="X199" s="63">
        <f t="shared" si="21"/>
        <v>22480.22</v>
      </c>
      <c r="Y199" s="61"/>
      <c r="Z199" s="61"/>
    </row>
    <row r="200" spans="1:26" ht="12.9" customHeight="1">
      <c r="A200" s="25"/>
      <c r="B200" s="35" t="s">
        <v>877</v>
      </c>
      <c r="C200" s="58"/>
      <c r="D200" s="59">
        <v>2014</v>
      </c>
      <c r="E200" s="58"/>
      <c r="F200" s="63">
        <v>78366.63</v>
      </c>
      <c r="G200" s="58"/>
      <c r="H200" s="63"/>
      <c r="I200" s="58"/>
      <c r="J200" s="63"/>
      <c r="K200" s="58"/>
      <c r="L200" s="63">
        <f t="shared" si="22"/>
        <v>78366.63</v>
      </c>
      <c r="M200" s="58"/>
      <c r="N200" s="60">
        <v>3.3300000000000003E-2</v>
      </c>
      <c r="O200" s="58"/>
      <c r="P200" s="63">
        <v>2609.61</v>
      </c>
      <c r="Q200" s="58"/>
      <c r="R200" s="63">
        <f t="shared" si="19"/>
        <v>2609.61</v>
      </c>
      <c r="S200" s="58"/>
      <c r="T200" s="58"/>
      <c r="U200" s="58"/>
      <c r="V200" s="63">
        <f t="shared" si="20"/>
        <v>5219.22</v>
      </c>
      <c r="W200" s="58"/>
      <c r="X200" s="63">
        <f t="shared" si="21"/>
        <v>73147.41</v>
      </c>
      <c r="Y200" s="61"/>
      <c r="Z200" s="61"/>
    </row>
    <row r="201" spans="1:26" ht="12.9" customHeight="1">
      <c r="A201" s="25"/>
      <c r="B201" s="35" t="s">
        <v>878</v>
      </c>
      <c r="C201" s="58"/>
      <c r="D201" s="59">
        <v>2014</v>
      </c>
      <c r="E201" s="58"/>
      <c r="F201" s="63">
        <v>15985.88</v>
      </c>
      <c r="G201" s="58"/>
      <c r="H201" s="63"/>
      <c r="I201" s="58"/>
      <c r="J201" s="63"/>
      <c r="K201" s="58"/>
      <c r="L201" s="63">
        <f t="shared" si="22"/>
        <v>15985.88</v>
      </c>
      <c r="M201" s="58"/>
      <c r="N201" s="60">
        <v>3.3300000000000003E-2</v>
      </c>
      <c r="O201" s="58"/>
      <c r="P201" s="63">
        <v>532.33000000000004</v>
      </c>
      <c r="Q201" s="58"/>
      <c r="R201" s="63">
        <f t="shared" si="19"/>
        <v>532.33000000000004</v>
      </c>
      <c r="S201" s="58"/>
      <c r="T201" s="58"/>
      <c r="U201" s="58"/>
      <c r="V201" s="63">
        <f t="shared" si="20"/>
        <v>1064.6600000000001</v>
      </c>
      <c r="W201" s="58"/>
      <c r="X201" s="63">
        <f t="shared" si="21"/>
        <v>14921.22</v>
      </c>
      <c r="Y201" s="61"/>
      <c r="Z201" s="61"/>
    </row>
    <row r="202" spans="1:26" ht="12.9" customHeight="1">
      <c r="A202" s="25"/>
      <c r="B202" s="35" t="s">
        <v>879</v>
      </c>
      <c r="C202" s="58"/>
      <c r="D202" s="59">
        <v>2014</v>
      </c>
      <c r="E202" s="58"/>
      <c r="F202" s="63">
        <v>10361.209999999999</v>
      </c>
      <c r="G202" s="58"/>
      <c r="H202" s="63"/>
      <c r="I202" s="58"/>
      <c r="J202" s="63"/>
      <c r="K202" s="58"/>
      <c r="L202" s="63">
        <f t="shared" si="22"/>
        <v>10361.209999999999</v>
      </c>
      <c r="M202" s="58"/>
      <c r="N202" s="60">
        <v>2.5000000000000001E-2</v>
      </c>
      <c r="O202" s="58"/>
      <c r="P202" s="63">
        <v>259.02999999999997</v>
      </c>
      <c r="Q202" s="58"/>
      <c r="R202" s="63">
        <f t="shared" si="19"/>
        <v>259.02999999999997</v>
      </c>
      <c r="S202" s="58"/>
      <c r="T202" s="58"/>
      <c r="U202" s="58"/>
      <c r="V202" s="63">
        <f t="shared" si="20"/>
        <v>518.05999999999995</v>
      </c>
      <c r="W202" s="58"/>
      <c r="X202" s="63">
        <f t="shared" si="21"/>
        <v>9843.15</v>
      </c>
      <c r="Y202" s="61"/>
      <c r="Z202" s="61"/>
    </row>
    <row r="203" spans="1:26" ht="12.9" customHeight="1">
      <c r="A203" s="25"/>
      <c r="B203" s="35" t="s">
        <v>880</v>
      </c>
      <c r="C203" s="58"/>
      <c r="D203" s="59">
        <v>2014</v>
      </c>
      <c r="E203" s="58"/>
      <c r="F203" s="63">
        <v>8500.32</v>
      </c>
      <c r="G203" s="58"/>
      <c r="H203" s="63"/>
      <c r="I203" s="58"/>
      <c r="J203" s="63"/>
      <c r="K203" s="58"/>
      <c r="L203" s="63">
        <f t="shared" si="22"/>
        <v>8500.32</v>
      </c>
      <c r="M203" s="58"/>
      <c r="N203" s="60">
        <v>2.5000000000000001E-2</v>
      </c>
      <c r="O203" s="58"/>
      <c r="P203" s="63">
        <v>212.51</v>
      </c>
      <c r="Q203" s="58"/>
      <c r="R203" s="63">
        <f t="shared" si="19"/>
        <v>212.51</v>
      </c>
      <c r="S203" s="58"/>
      <c r="T203" s="58"/>
      <c r="U203" s="58"/>
      <c r="V203" s="63">
        <f t="shared" si="20"/>
        <v>425.02</v>
      </c>
      <c r="W203" s="58"/>
      <c r="X203" s="63">
        <f t="shared" si="21"/>
        <v>8075.3</v>
      </c>
      <c r="Y203" s="61"/>
      <c r="Z203" s="61"/>
    </row>
    <row r="204" spans="1:26" ht="12.9" customHeight="1">
      <c r="A204" s="25"/>
      <c r="B204" s="35" t="s">
        <v>881</v>
      </c>
      <c r="C204" s="58"/>
      <c r="D204" s="59">
        <v>2014</v>
      </c>
      <c r="E204" s="58"/>
      <c r="F204" s="63">
        <v>28591.360000000001</v>
      </c>
      <c r="G204" s="58"/>
      <c r="H204" s="63"/>
      <c r="I204" s="58"/>
      <c r="J204" s="63"/>
      <c r="K204" s="58"/>
      <c r="L204" s="63">
        <f t="shared" si="22"/>
        <v>28591.360000000001</v>
      </c>
      <c r="M204" s="58"/>
      <c r="N204" s="60">
        <v>2.5000000000000001E-2</v>
      </c>
      <c r="O204" s="58"/>
      <c r="P204" s="63">
        <v>714.78</v>
      </c>
      <c r="Q204" s="58"/>
      <c r="R204" s="63">
        <f t="shared" si="19"/>
        <v>714.78</v>
      </c>
      <c r="S204" s="58"/>
      <c r="T204" s="58"/>
      <c r="U204" s="58"/>
      <c r="V204" s="63">
        <f t="shared" si="20"/>
        <v>1429.56</v>
      </c>
      <c r="W204" s="58"/>
      <c r="X204" s="63">
        <f t="shared" si="21"/>
        <v>27161.8</v>
      </c>
      <c r="Y204" s="61"/>
      <c r="Z204" s="61"/>
    </row>
    <row r="205" spans="1:26" ht="12.9" customHeight="1">
      <c r="A205" s="25"/>
      <c r="B205" s="35" t="s">
        <v>882</v>
      </c>
      <c r="C205" s="58"/>
      <c r="D205" s="59">
        <v>2014</v>
      </c>
      <c r="E205" s="58"/>
      <c r="F205" s="63">
        <v>1056.8599999999999</v>
      </c>
      <c r="G205" s="58"/>
      <c r="H205" s="63"/>
      <c r="I205" s="58"/>
      <c r="J205" s="63"/>
      <c r="K205" s="58"/>
      <c r="L205" s="63">
        <f t="shared" si="22"/>
        <v>1056.8599999999999</v>
      </c>
      <c r="M205" s="58"/>
      <c r="N205" s="60">
        <v>3.3300000000000003E-2</v>
      </c>
      <c r="O205" s="58"/>
      <c r="P205" s="63">
        <v>35.19</v>
      </c>
      <c r="Q205" s="58"/>
      <c r="R205" s="63">
        <f t="shared" si="19"/>
        <v>35.19</v>
      </c>
      <c r="S205" s="58"/>
      <c r="T205" s="58"/>
      <c r="U205" s="58"/>
      <c r="V205" s="63">
        <f t="shared" si="20"/>
        <v>70.38</v>
      </c>
      <c r="W205" s="58"/>
      <c r="X205" s="63">
        <f t="shared" si="21"/>
        <v>986.48</v>
      </c>
      <c r="Y205" s="61"/>
      <c r="Z205" s="61"/>
    </row>
    <row r="206" spans="1:26" ht="12.9" customHeight="1">
      <c r="A206" s="25"/>
      <c r="B206" s="35" t="s">
        <v>883</v>
      </c>
      <c r="C206" s="58"/>
      <c r="D206" s="59">
        <v>2014</v>
      </c>
      <c r="E206" s="58"/>
      <c r="F206" s="63">
        <v>17975.18</v>
      </c>
      <c r="G206" s="58"/>
      <c r="H206" s="63">
        <v>11854.84</v>
      </c>
      <c r="I206" s="58"/>
      <c r="J206" s="63"/>
      <c r="K206" s="58"/>
      <c r="L206" s="63">
        <f t="shared" si="22"/>
        <v>29830.02</v>
      </c>
      <c r="M206" s="58"/>
      <c r="N206" s="60">
        <v>2.5000000000000001E-2</v>
      </c>
      <c r="O206" s="58"/>
      <c r="P206" s="63">
        <v>449.38</v>
      </c>
      <c r="Q206" s="58"/>
      <c r="R206" s="63">
        <f t="shared" si="19"/>
        <v>745.75</v>
      </c>
      <c r="S206" s="58"/>
      <c r="T206" s="58"/>
      <c r="U206" s="58"/>
      <c r="V206" s="63">
        <f t="shared" si="20"/>
        <v>1195.1300000000001</v>
      </c>
      <c r="W206" s="58"/>
      <c r="X206" s="63">
        <f t="shared" si="21"/>
        <v>28634.89</v>
      </c>
      <c r="Y206" s="61"/>
      <c r="Z206" s="61"/>
    </row>
    <row r="207" spans="1:26" ht="12.9" customHeight="1">
      <c r="A207" s="25"/>
      <c r="B207" s="35" t="s">
        <v>884</v>
      </c>
      <c r="C207" s="58"/>
      <c r="D207" s="59">
        <v>2014</v>
      </c>
      <c r="E207" s="58"/>
      <c r="F207" s="63">
        <v>5032.49</v>
      </c>
      <c r="G207" s="58"/>
      <c r="H207" s="63"/>
      <c r="I207" s="58"/>
      <c r="J207" s="63"/>
      <c r="K207" s="58"/>
      <c r="L207" s="63">
        <f t="shared" si="22"/>
        <v>5032.49</v>
      </c>
      <c r="M207" s="58"/>
      <c r="N207" s="60">
        <v>2.5000000000000001E-2</v>
      </c>
      <c r="O207" s="58"/>
      <c r="P207" s="63">
        <v>125.81</v>
      </c>
      <c r="Q207" s="58"/>
      <c r="R207" s="63">
        <f t="shared" si="19"/>
        <v>125.81</v>
      </c>
      <c r="S207" s="58"/>
      <c r="T207" s="58"/>
      <c r="U207" s="58"/>
      <c r="V207" s="63">
        <f t="shared" si="20"/>
        <v>251.62</v>
      </c>
      <c r="W207" s="58"/>
      <c r="X207" s="63">
        <f t="shared" si="21"/>
        <v>4780.87</v>
      </c>
      <c r="Y207" s="61"/>
      <c r="Z207" s="61"/>
    </row>
    <row r="208" spans="1:26" ht="12.9" customHeight="1">
      <c r="A208" s="25"/>
      <c r="B208" s="35" t="s">
        <v>885</v>
      </c>
      <c r="C208" s="58"/>
      <c r="D208" s="59">
        <v>2014</v>
      </c>
      <c r="E208" s="58"/>
      <c r="F208" s="63">
        <v>135610.39000000001</v>
      </c>
      <c r="G208" s="58"/>
      <c r="H208" s="63">
        <v>290676.76</v>
      </c>
      <c r="I208" s="58"/>
      <c r="J208" s="63"/>
      <c r="K208" s="58"/>
      <c r="L208" s="63">
        <f t="shared" si="22"/>
        <v>426287.15</v>
      </c>
      <c r="M208" s="58"/>
      <c r="N208" s="60">
        <v>2.5000000000000001E-2</v>
      </c>
      <c r="O208" s="58"/>
      <c r="P208" s="63">
        <v>0</v>
      </c>
      <c r="Q208" s="58"/>
      <c r="R208" s="63">
        <f t="shared" si="19"/>
        <v>10657.18</v>
      </c>
      <c r="S208" s="58"/>
      <c r="T208" s="58"/>
      <c r="U208" s="58"/>
      <c r="V208" s="63">
        <f t="shared" si="20"/>
        <v>10657.18</v>
      </c>
      <c r="W208" s="58"/>
      <c r="X208" s="63">
        <f t="shared" si="21"/>
        <v>415629.97</v>
      </c>
      <c r="Y208" s="61"/>
      <c r="Z208" s="61"/>
    </row>
    <row r="209" spans="1:26" ht="12.9" customHeight="1">
      <c r="A209" s="25"/>
      <c r="B209" s="35" t="s">
        <v>886</v>
      </c>
      <c r="C209" s="58"/>
      <c r="D209" s="59">
        <v>2014</v>
      </c>
      <c r="E209" s="58"/>
      <c r="F209" s="63">
        <v>4535.83</v>
      </c>
      <c r="G209" s="58"/>
      <c r="H209" s="63"/>
      <c r="I209" s="58"/>
      <c r="J209" s="63"/>
      <c r="K209" s="58"/>
      <c r="L209" s="63">
        <f t="shared" si="22"/>
        <v>4535.83</v>
      </c>
      <c r="M209" s="58"/>
      <c r="N209" s="60">
        <v>2.5000000000000001E-2</v>
      </c>
      <c r="O209" s="58"/>
      <c r="P209" s="63">
        <v>113.4</v>
      </c>
      <c r="Q209" s="58"/>
      <c r="R209" s="63">
        <f t="shared" si="19"/>
        <v>113.4</v>
      </c>
      <c r="S209" s="58"/>
      <c r="T209" s="58"/>
      <c r="U209" s="58"/>
      <c r="V209" s="63">
        <f t="shared" si="20"/>
        <v>226.8</v>
      </c>
      <c r="W209" s="58"/>
      <c r="X209" s="63">
        <f t="shared" si="21"/>
        <v>4309.03</v>
      </c>
      <c r="Y209" s="61"/>
      <c r="Z209" s="61"/>
    </row>
    <row r="210" spans="1:26" ht="12.9" customHeight="1">
      <c r="A210" s="25"/>
      <c r="B210" s="35" t="s">
        <v>887</v>
      </c>
      <c r="C210" s="58"/>
      <c r="D210" s="59">
        <v>2014</v>
      </c>
      <c r="E210" s="58"/>
      <c r="F210" s="63">
        <v>3107.49</v>
      </c>
      <c r="G210" s="58"/>
      <c r="H210" s="63">
        <v>5721.36</v>
      </c>
      <c r="I210" s="58"/>
      <c r="J210" s="63"/>
      <c r="K210" s="58"/>
      <c r="L210" s="63">
        <f t="shared" si="22"/>
        <v>8828.8499999999985</v>
      </c>
      <c r="M210" s="58"/>
      <c r="N210" s="60">
        <v>2.5000000000000001E-2</v>
      </c>
      <c r="O210" s="58"/>
      <c r="P210" s="63">
        <v>0</v>
      </c>
      <c r="Q210" s="58"/>
      <c r="R210" s="63">
        <f t="shared" si="19"/>
        <v>220.72</v>
      </c>
      <c r="S210" s="58"/>
      <c r="T210" s="58"/>
      <c r="U210" s="58"/>
      <c r="V210" s="63">
        <f t="shared" si="20"/>
        <v>220.72</v>
      </c>
      <c r="W210" s="58"/>
      <c r="X210" s="63">
        <f t="shared" si="21"/>
        <v>8608.1299999999992</v>
      </c>
      <c r="Y210" s="61"/>
      <c r="Z210" s="61"/>
    </row>
    <row r="211" spans="1:26" ht="12.9" customHeight="1">
      <c r="A211" s="25"/>
      <c r="B211" s="35" t="s">
        <v>888</v>
      </c>
      <c r="C211" s="58"/>
      <c r="D211" s="59">
        <v>2014</v>
      </c>
      <c r="E211" s="58"/>
      <c r="F211" s="63">
        <v>161.97999999999999</v>
      </c>
      <c r="G211" s="58"/>
      <c r="H211" s="63">
        <v>132936.99</v>
      </c>
      <c r="I211" s="58"/>
      <c r="J211" s="63"/>
      <c r="K211" s="58"/>
      <c r="L211" s="63">
        <f t="shared" si="22"/>
        <v>133098.97</v>
      </c>
      <c r="M211" s="58"/>
      <c r="N211" s="60">
        <v>2.5000000000000001E-2</v>
      </c>
      <c r="O211" s="58"/>
      <c r="P211" s="63">
        <v>0</v>
      </c>
      <c r="Q211" s="58"/>
      <c r="R211" s="63">
        <f t="shared" si="19"/>
        <v>3327.47</v>
      </c>
      <c r="S211" s="58"/>
      <c r="T211" s="58"/>
      <c r="U211" s="58"/>
      <c r="V211" s="63">
        <f t="shared" si="20"/>
        <v>3327.47</v>
      </c>
      <c r="W211" s="58"/>
      <c r="X211" s="63">
        <f t="shared" si="21"/>
        <v>129771.5</v>
      </c>
      <c r="Y211" s="61"/>
      <c r="Z211" s="61"/>
    </row>
    <row r="212" spans="1:26" ht="12.9" customHeight="1">
      <c r="A212" s="25"/>
      <c r="B212" s="35" t="s">
        <v>889</v>
      </c>
      <c r="C212" s="58"/>
      <c r="D212" s="59">
        <v>2014</v>
      </c>
      <c r="E212" s="58"/>
      <c r="F212" s="63">
        <v>3333.71</v>
      </c>
      <c r="G212" s="58"/>
      <c r="H212" s="63"/>
      <c r="I212" s="58"/>
      <c r="J212" s="63"/>
      <c r="K212" s="58"/>
      <c r="L212" s="63">
        <f t="shared" si="22"/>
        <v>3333.71</v>
      </c>
      <c r="M212" s="58"/>
      <c r="N212" s="60">
        <v>2.5000000000000001E-2</v>
      </c>
      <c r="O212" s="58"/>
      <c r="P212" s="63">
        <v>83.34</v>
      </c>
      <c r="Q212" s="58"/>
      <c r="R212" s="63">
        <f t="shared" si="19"/>
        <v>83.34</v>
      </c>
      <c r="S212" s="58"/>
      <c r="T212" s="58"/>
      <c r="U212" s="58"/>
      <c r="V212" s="63">
        <f t="shared" si="20"/>
        <v>166.68</v>
      </c>
      <c r="W212" s="58"/>
      <c r="X212" s="63">
        <f t="shared" si="21"/>
        <v>3167.03</v>
      </c>
      <c r="Y212" s="61"/>
      <c r="Z212" s="61"/>
    </row>
    <row r="213" spans="1:26" ht="12.9" customHeight="1">
      <c r="A213" s="25"/>
      <c r="B213" s="35" t="s">
        <v>890</v>
      </c>
      <c r="C213" s="58"/>
      <c r="D213" s="59">
        <v>2014</v>
      </c>
      <c r="E213" s="58"/>
      <c r="F213" s="63">
        <v>7875.56</v>
      </c>
      <c r="G213" s="58"/>
      <c r="H213" s="63">
        <v>256.95</v>
      </c>
      <c r="I213" s="58"/>
      <c r="J213" s="63"/>
      <c r="K213" s="58"/>
      <c r="L213" s="63">
        <f t="shared" si="22"/>
        <v>8132.51</v>
      </c>
      <c r="M213" s="58"/>
      <c r="N213" s="60">
        <v>2.5000000000000001E-2</v>
      </c>
      <c r="O213" s="58"/>
      <c r="P213" s="63">
        <v>0</v>
      </c>
      <c r="Q213" s="58"/>
      <c r="R213" s="63">
        <f t="shared" si="19"/>
        <v>203.31</v>
      </c>
      <c r="S213" s="58"/>
      <c r="T213" s="58"/>
      <c r="U213" s="58"/>
      <c r="V213" s="63">
        <f t="shared" si="20"/>
        <v>203.31</v>
      </c>
      <c r="W213" s="58"/>
      <c r="X213" s="63">
        <f t="shared" si="21"/>
        <v>7929.2</v>
      </c>
      <c r="Y213" s="61"/>
      <c r="Z213" s="61"/>
    </row>
    <row r="214" spans="1:26" ht="12.9" customHeight="1">
      <c r="A214" s="25"/>
      <c r="B214" s="35" t="s">
        <v>891</v>
      </c>
      <c r="C214" s="58"/>
      <c r="D214" s="59">
        <v>2014</v>
      </c>
      <c r="E214" s="58"/>
      <c r="F214" s="63">
        <v>1995.15</v>
      </c>
      <c r="G214" s="58"/>
      <c r="H214" s="63"/>
      <c r="I214" s="58"/>
      <c r="J214" s="63"/>
      <c r="K214" s="58"/>
      <c r="L214" s="63">
        <f t="shared" si="22"/>
        <v>1995.15</v>
      </c>
      <c r="M214" s="58"/>
      <c r="N214" s="60">
        <v>2.5000000000000001E-2</v>
      </c>
      <c r="O214" s="58"/>
      <c r="P214" s="63">
        <v>49.88</v>
      </c>
      <c r="Q214" s="58"/>
      <c r="R214" s="63">
        <f t="shared" si="19"/>
        <v>49.88</v>
      </c>
      <c r="S214" s="58"/>
      <c r="T214" s="58"/>
      <c r="U214" s="58"/>
      <c r="V214" s="63">
        <f t="shared" si="20"/>
        <v>99.76</v>
      </c>
      <c r="W214" s="58"/>
      <c r="X214" s="63">
        <f t="shared" si="21"/>
        <v>1895.39</v>
      </c>
      <c r="Y214" s="61"/>
      <c r="Z214" s="61"/>
    </row>
    <row r="215" spans="1:26" ht="12.9" customHeight="1">
      <c r="A215" s="25"/>
      <c r="B215" s="35" t="s">
        <v>892</v>
      </c>
      <c r="C215" s="58"/>
      <c r="D215" s="59">
        <v>2014</v>
      </c>
      <c r="E215" s="58"/>
      <c r="F215" s="63">
        <v>8251.77</v>
      </c>
      <c r="G215" s="58"/>
      <c r="H215" s="63"/>
      <c r="I215" s="58"/>
      <c r="J215" s="63"/>
      <c r="K215" s="58"/>
      <c r="L215" s="63">
        <f t="shared" si="22"/>
        <v>8251.77</v>
      </c>
      <c r="M215" s="58"/>
      <c r="N215" s="60">
        <v>2.5000000000000001E-2</v>
      </c>
      <c r="O215" s="58"/>
      <c r="P215" s="63">
        <v>206.29</v>
      </c>
      <c r="Q215" s="58"/>
      <c r="R215" s="63">
        <f t="shared" si="19"/>
        <v>206.29</v>
      </c>
      <c r="S215" s="58"/>
      <c r="T215" s="58"/>
      <c r="U215" s="58"/>
      <c r="V215" s="63">
        <f t="shared" si="20"/>
        <v>412.58</v>
      </c>
      <c r="W215" s="58"/>
      <c r="X215" s="63">
        <f t="shared" si="21"/>
        <v>7839.19</v>
      </c>
      <c r="Y215" s="61"/>
      <c r="Z215" s="61"/>
    </row>
    <row r="216" spans="1:26" ht="12.9" customHeight="1">
      <c r="A216" s="25"/>
      <c r="B216" s="58"/>
      <c r="C216" s="25"/>
      <c r="D216" s="26"/>
      <c r="E216" s="25"/>
      <c r="F216" s="29"/>
      <c r="G216" s="25"/>
      <c r="H216" s="29"/>
      <c r="I216" s="25"/>
      <c r="J216" s="29"/>
      <c r="K216" s="25"/>
      <c r="L216" s="29"/>
      <c r="M216" s="25"/>
      <c r="N216" s="30"/>
      <c r="O216" s="25"/>
      <c r="P216" s="29"/>
      <c r="Q216" s="25"/>
      <c r="R216" s="29"/>
      <c r="S216" s="25"/>
      <c r="T216" s="25"/>
      <c r="U216" s="25"/>
      <c r="V216" s="29"/>
      <c r="W216" s="25"/>
      <c r="X216" s="29"/>
    </row>
    <row r="217" spans="1:26" ht="12.9" customHeight="1">
      <c r="A217" s="22" t="s">
        <v>587</v>
      </c>
      <c r="B217" s="22"/>
      <c r="C217" s="22"/>
      <c r="D217" s="22"/>
      <c r="E217" s="22"/>
      <c r="F217" s="22"/>
      <c r="G217" s="22"/>
      <c r="H217" s="22"/>
      <c r="I217" s="22"/>
      <c r="J217" s="22"/>
      <c r="K217" s="22"/>
      <c r="L217" s="22"/>
      <c r="M217" s="22"/>
      <c r="N217" s="22"/>
      <c r="O217" s="22"/>
      <c r="P217" s="22"/>
      <c r="Q217" s="22"/>
      <c r="R217" s="22"/>
      <c r="S217" s="22"/>
      <c r="T217" s="22"/>
      <c r="U217" s="22"/>
      <c r="V217" s="22"/>
      <c r="W217" s="22"/>
      <c r="X217" s="22"/>
    </row>
    <row r="218" spans="1:26" ht="12.9" customHeight="1">
      <c r="A218" s="22" t="s">
        <v>588</v>
      </c>
      <c r="B218" s="22"/>
      <c r="C218" s="22"/>
      <c r="D218" s="22"/>
      <c r="E218" s="22"/>
      <c r="F218" s="22"/>
      <c r="G218" s="22"/>
      <c r="H218" s="22"/>
      <c r="I218" s="22"/>
      <c r="J218" s="22"/>
      <c r="K218" s="22"/>
      <c r="L218" s="22"/>
      <c r="M218" s="22"/>
      <c r="N218" s="22"/>
      <c r="O218" s="22"/>
      <c r="P218" s="22"/>
      <c r="Q218" s="22"/>
      <c r="R218" s="22"/>
      <c r="S218" s="22"/>
      <c r="T218" s="22"/>
      <c r="U218" s="22"/>
      <c r="V218" s="22"/>
      <c r="W218" s="22"/>
      <c r="X218" s="22" t="s">
        <v>750</v>
      </c>
    </row>
    <row r="219" spans="1:26" ht="12.9" customHeight="1">
      <c r="A219" s="24">
        <f>+A58</f>
        <v>42369</v>
      </c>
      <c r="B219" s="22"/>
      <c r="C219" s="22"/>
      <c r="D219" s="22"/>
      <c r="E219" s="22"/>
      <c r="F219" s="22"/>
      <c r="G219" s="22"/>
      <c r="H219" s="22"/>
      <c r="I219" s="22"/>
      <c r="J219" s="22"/>
      <c r="K219" s="22"/>
      <c r="L219" s="22"/>
      <c r="M219" s="22"/>
      <c r="N219" s="22"/>
      <c r="O219" s="22"/>
      <c r="P219" s="22"/>
      <c r="Q219" s="22"/>
      <c r="R219" s="22"/>
      <c r="S219" s="22"/>
      <c r="T219" s="22"/>
      <c r="U219" s="22"/>
      <c r="V219" s="22"/>
      <c r="W219" s="22"/>
      <c r="X219" s="22"/>
    </row>
    <row r="220" spans="1:26" ht="12.9" customHeight="1">
      <c r="A220" s="25"/>
      <c r="B220" s="25"/>
      <c r="C220" s="25"/>
      <c r="D220" s="26" t="s">
        <v>591</v>
      </c>
      <c r="E220" s="25"/>
      <c r="F220" s="27"/>
      <c r="G220" s="27"/>
      <c r="H220" s="27"/>
      <c r="I220" s="27"/>
      <c r="J220" s="27"/>
      <c r="K220" s="27"/>
      <c r="L220" s="27"/>
      <c r="M220" s="25"/>
      <c r="N220" s="27" t="s">
        <v>592</v>
      </c>
      <c r="O220" s="27"/>
      <c r="P220" s="27"/>
      <c r="Q220" s="27"/>
      <c r="R220" s="27"/>
      <c r="S220" s="27"/>
      <c r="T220" s="27"/>
      <c r="U220" s="27"/>
      <c r="V220" s="27"/>
      <c r="X220" s="86" t="s">
        <v>593</v>
      </c>
    </row>
    <row r="221" spans="1:26" ht="12.9" customHeight="1">
      <c r="A221" s="25"/>
      <c r="B221" s="25"/>
      <c r="C221" s="25"/>
      <c r="D221" s="28" t="s">
        <v>448</v>
      </c>
      <c r="E221" s="25"/>
      <c r="F221" s="28" t="s">
        <v>395</v>
      </c>
      <c r="G221" s="25"/>
      <c r="H221" s="28" t="s">
        <v>396</v>
      </c>
      <c r="I221" s="25"/>
      <c r="J221" s="28" t="s">
        <v>594</v>
      </c>
      <c r="K221" s="25"/>
      <c r="L221" s="28" t="s">
        <v>395</v>
      </c>
      <c r="M221" s="25"/>
      <c r="N221" s="28"/>
      <c r="O221" s="25"/>
      <c r="P221" s="28" t="s">
        <v>395</v>
      </c>
      <c r="Q221" s="25"/>
      <c r="R221" s="28" t="s">
        <v>396</v>
      </c>
      <c r="S221" s="25"/>
      <c r="T221" s="28" t="s">
        <v>594</v>
      </c>
      <c r="U221" s="25"/>
      <c r="V221" s="28" t="s">
        <v>395</v>
      </c>
      <c r="W221" s="25"/>
      <c r="X221" s="28" t="str">
        <f>+X61</f>
        <v xml:space="preserve"> 12/31/15</v>
      </c>
    </row>
    <row r="222" spans="1:26" ht="12.9" customHeight="1">
      <c r="A222" s="23" t="s">
        <v>751</v>
      </c>
      <c r="B222" s="58"/>
      <c r="C222" s="25"/>
      <c r="D222" s="26"/>
      <c r="E222" s="25"/>
      <c r="F222" s="29"/>
      <c r="G222" s="25"/>
      <c r="H222" s="29"/>
      <c r="I222" s="25"/>
      <c r="J222" s="29"/>
      <c r="K222" s="25"/>
      <c r="L222" s="29"/>
      <c r="M222" s="25"/>
      <c r="N222" s="30"/>
      <c r="O222" s="25"/>
      <c r="P222" s="29"/>
      <c r="Q222" s="25"/>
      <c r="R222" s="29"/>
      <c r="S222" s="25"/>
      <c r="T222" s="25"/>
      <c r="U222" s="25"/>
      <c r="V222" s="29"/>
      <c r="W222" s="25"/>
      <c r="X222" s="29"/>
    </row>
    <row r="223" spans="1:26" ht="12.9" customHeight="1">
      <c r="A223" s="25"/>
      <c r="B223" s="33" t="s">
        <v>945</v>
      </c>
      <c r="C223" s="58"/>
      <c r="D223" s="59">
        <v>2015</v>
      </c>
      <c r="E223" s="58"/>
      <c r="F223" s="63">
        <v>0</v>
      </c>
      <c r="G223" s="58"/>
      <c r="H223" s="63">
        <v>108646.93</v>
      </c>
      <c r="I223" s="58"/>
      <c r="J223" s="63"/>
      <c r="K223" s="58"/>
      <c r="L223" s="63">
        <f t="shared" ref="L223:L239" si="23">F223+H223-J223</f>
        <v>108646.93</v>
      </c>
      <c r="M223" s="58"/>
      <c r="N223" s="60">
        <v>0.05</v>
      </c>
      <c r="O223" s="58"/>
      <c r="P223" s="63">
        <v>0</v>
      </c>
      <c r="Q223" s="58"/>
      <c r="R223" s="63">
        <f t="shared" ref="R223:R239" si="24">ROUND(IF(L223-P223=0,0,IF(L223-P223&lt;L223*N223,+L223-P223,L223*N223)),2)</f>
        <v>5432.35</v>
      </c>
      <c r="S223" s="58"/>
      <c r="T223" s="58"/>
      <c r="U223" s="58"/>
      <c r="V223" s="63">
        <f>ROUND(+P223+R223-T223,2)</f>
        <v>5432.35</v>
      </c>
      <c r="W223" s="58"/>
      <c r="X223" s="63">
        <f>ROUND(+L223-V223,2)</f>
        <v>103214.58</v>
      </c>
      <c r="Y223" s="61"/>
      <c r="Z223" s="61"/>
    </row>
    <row r="224" spans="1:26" ht="12.9" customHeight="1">
      <c r="A224" s="25"/>
      <c r="B224" s="33" t="s">
        <v>946</v>
      </c>
      <c r="C224" s="58"/>
      <c r="D224" s="59">
        <v>2015</v>
      </c>
      <c r="E224" s="58"/>
      <c r="F224" s="63">
        <v>0</v>
      </c>
      <c r="G224" s="58"/>
      <c r="H224" s="63">
        <v>12893.24</v>
      </c>
      <c r="I224" s="58"/>
      <c r="J224" s="63"/>
      <c r="K224" s="58"/>
      <c r="L224" s="63">
        <f t="shared" si="23"/>
        <v>12893.24</v>
      </c>
      <c r="M224" s="58"/>
      <c r="N224" s="60">
        <v>2.5000000000000001E-2</v>
      </c>
      <c r="O224" s="58"/>
      <c r="P224" s="63">
        <v>0</v>
      </c>
      <c r="Q224" s="58"/>
      <c r="R224" s="63">
        <f t="shared" si="24"/>
        <v>322.33</v>
      </c>
      <c r="S224" s="58"/>
      <c r="T224" s="58"/>
      <c r="U224" s="58"/>
      <c r="V224" s="63">
        <f>ROUND(+P224+R224-T224,2)</f>
        <v>322.33</v>
      </c>
      <c r="W224" s="58"/>
      <c r="X224" s="63">
        <f>ROUND(+L224-V224,2)</f>
        <v>12570.91</v>
      </c>
      <c r="Y224" s="61"/>
      <c r="Z224" s="61"/>
    </row>
    <row r="225" spans="1:26" ht="12.9" customHeight="1">
      <c r="B225" s="33" t="s">
        <v>947</v>
      </c>
      <c r="C225" s="25"/>
      <c r="D225" s="26">
        <v>2015</v>
      </c>
      <c r="E225" s="25"/>
      <c r="F225" s="29">
        <v>0</v>
      </c>
      <c r="G225" s="25"/>
      <c r="H225" s="29">
        <f>1891.59+5520</f>
        <v>7411.59</v>
      </c>
      <c r="I225" s="25"/>
      <c r="J225" s="29"/>
      <c r="K225" s="25"/>
      <c r="L225" s="63">
        <f t="shared" si="23"/>
        <v>7411.59</v>
      </c>
      <c r="M225" s="58"/>
      <c r="N225" s="145">
        <v>0</v>
      </c>
      <c r="O225" s="58"/>
      <c r="P225" s="63">
        <v>0</v>
      </c>
      <c r="Q225" s="25"/>
      <c r="R225" s="63">
        <f t="shared" si="24"/>
        <v>0</v>
      </c>
      <c r="S225" s="58"/>
      <c r="T225" s="58"/>
      <c r="U225" s="58"/>
      <c r="V225" s="63">
        <f t="shared" ref="V225:V239" si="25">ROUND(+P225+R225-T225,2)</f>
        <v>0</v>
      </c>
      <c r="W225" s="58"/>
      <c r="X225" s="63">
        <f>ROUND(+L225-V225,2)</f>
        <v>7411.59</v>
      </c>
    </row>
    <row r="226" spans="1:26" ht="12.9" customHeight="1">
      <c r="B226" s="33" t="s">
        <v>948</v>
      </c>
      <c r="C226" s="25"/>
      <c r="D226" s="59">
        <v>2015</v>
      </c>
      <c r="E226" s="25"/>
      <c r="F226" s="29"/>
      <c r="G226" s="25"/>
      <c r="H226" s="29">
        <v>7532.32</v>
      </c>
      <c r="I226" s="25"/>
      <c r="J226" s="29"/>
      <c r="K226" s="25"/>
      <c r="L226" s="63">
        <f t="shared" si="23"/>
        <v>7532.32</v>
      </c>
      <c r="M226" s="25"/>
      <c r="N226" s="145">
        <v>0</v>
      </c>
      <c r="O226" s="25"/>
      <c r="P226" s="63">
        <v>0</v>
      </c>
      <c r="Q226" s="25"/>
      <c r="R226" s="63">
        <f t="shared" si="24"/>
        <v>0</v>
      </c>
      <c r="S226" s="58"/>
      <c r="T226" s="58"/>
      <c r="U226" s="58"/>
      <c r="V226" s="63">
        <f t="shared" si="25"/>
        <v>0</v>
      </c>
      <c r="W226" s="58"/>
      <c r="X226" s="63">
        <f t="shared" ref="X226:X239" si="26">ROUND(+L226-V226,2)</f>
        <v>7532.32</v>
      </c>
    </row>
    <row r="227" spans="1:26" ht="12.9" customHeight="1">
      <c r="B227" s="33" t="s">
        <v>949</v>
      </c>
      <c r="C227" s="25"/>
      <c r="D227" s="26">
        <v>2015</v>
      </c>
      <c r="E227" s="25"/>
      <c r="F227" s="29"/>
      <c r="G227" s="25"/>
      <c r="H227" s="29">
        <v>70515.12</v>
      </c>
      <c r="I227" s="25"/>
      <c r="J227" s="29"/>
      <c r="K227" s="25"/>
      <c r="L227" s="63">
        <f t="shared" si="23"/>
        <v>70515.12</v>
      </c>
      <c r="M227" s="25"/>
      <c r="N227" s="145">
        <v>0</v>
      </c>
      <c r="O227" s="25"/>
      <c r="P227" s="63">
        <v>0</v>
      </c>
      <c r="Q227" s="25"/>
      <c r="R227" s="63">
        <f t="shared" si="24"/>
        <v>0</v>
      </c>
      <c r="S227" s="25"/>
      <c r="T227" s="25"/>
      <c r="U227" s="25"/>
      <c r="V227" s="63">
        <f t="shared" si="25"/>
        <v>0</v>
      </c>
      <c r="W227" s="25"/>
      <c r="X227" s="63">
        <f t="shared" si="26"/>
        <v>70515.12</v>
      </c>
    </row>
    <row r="228" spans="1:26" ht="12.9" customHeight="1">
      <c r="B228" s="33" t="s">
        <v>950</v>
      </c>
      <c r="C228" s="25"/>
      <c r="D228" s="59">
        <v>2015</v>
      </c>
      <c r="E228" s="25"/>
      <c r="F228" s="29"/>
      <c r="G228" s="25"/>
      <c r="H228" s="29">
        <v>7775.61</v>
      </c>
      <c r="I228" s="25"/>
      <c r="J228" s="29"/>
      <c r="K228" s="25"/>
      <c r="L228" s="63">
        <f t="shared" si="23"/>
        <v>7775.61</v>
      </c>
      <c r="M228" s="25"/>
      <c r="N228" s="145">
        <v>0</v>
      </c>
      <c r="O228" s="25"/>
      <c r="P228" s="63">
        <v>0</v>
      </c>
      <c r="Q228" s="25"/>
      <c r="R228" s="63">
        <f t="shared" si="24"/>
        <v>0</v>
      </c>
      <c r="S228" s="58"/>
      <c r="T228" s="58"/>
      <c r="U228" s="58"/>
      <c r="V228" s="63">
        <f t="shared" si="25"/>
        <v>0</v>
      </c>
      <c r="W228" s="58"/>
      <c r="X228" s="63">
        <f t="shared" si="26"/>
        <v>7775.61</v>
      </c>
    </row>
    <row r="229" spans="1:26" ht="12.9" customHeight="1">
      <c r="B229" s="33" t="s">
        <v>951</v>
      </c>
      <c r="C229" s="25"/>
      <c r="D229" s="59">
        <v>2015</v>
      </c>
      <c r="E229" s="25"/>
      <c r="F229" s="29"/>
      <c r="G229" s="25"/>
      <c r="H229" s="29">
        <v>4311.8900000000003</v>
      </c>
      <c r="I229" s="25"/>
      <c r="J229" s="29"/>
      <c r="K229" s="25"/>
      <c r="L229" s="63">
        <f t="shared" si="23"/>
        <v>4311.8900000000003</v>
      </c>
      <c r="M229" s="25"/>
      <c r="N229" s="145">
        <v>0</v>
      </c>
      <c r="O229" s="25"/>
      <c r="P229" s="63">
        <v>0</v>
      </c>
      <c r="Q229" s="25"/>
      <c r="R229" s="63">
        <f t="shared" si="24"/>
        <v>0</v>
      </c>
      <c r="S229" s="25"/>
      <c r="T229" s="25"/>
      <c r="U229" s="25"/>
      <c r="V229" s="63">
        <f t="shared" si="25"/>
        <v>0</v>
      </c>
      <c r="W229" s="25"/>
      <c r="X229" s="63">
        <f t="shared" si="26"/>
        <v>4311.8900000000003</v>
      </c>
    </row>
    <row r="230" spans="1:26" ht="12.9" customHeight="1">
      <c r="B230" s="33" t="s">
        <v>952</v>
      </c>
      <c r="C230" s="25"/>
      <c r="D230" s="26">
        <v>2015</v>
      </c>
      <c r="E230" s="25"/>
      <c r="F230" s="29"/>
      <c r="G230" s="25"/>
      <c r="H230" s="29">
        <v>17486.18</v>
      </c>
      <c r="I230" s="25"/>
      <c r="J230" s="29"/>
      <c r="K230" s="25"/>
      <c r="L230" s="63">
        <f t="shared" si="23"/>
        <v>17486.18</v>
      </c>
      <c r="M230" s="25"/>
      <c r="N230" s="145">
        <v>0</v>
      </c>
      <c r="O230" s="25"/>
      <c r="P230" s="63">
        <v>0</v>
      </c>
      <c r="Q230" s="25"/>
      <c r="R230" s="63">
        <f t="shared" si="24"/>
        <v>0</v>
      </c>
      <c r="S230" s="25"/>
      <c r="T230" s="25"/>
      <c r="U230" s="25"/>
      <c r="V230" s="63">
        <f t="shared" si="25"/>
        <v>0</v>
      </c>
      <c r="W230" s="25"/>
      <c r="X230" s="63">
        <f t="shared" si="26"/>
        <v>17486.18</v>
      </c>
    </row>
    <row r="231" spans="1:26" ht="12.9" customHeight="1">
      <c r="B231" s="33" t="s">
        <v>953</v>
      </c>
      <c r="C231" s="25"/>
      <c r="D231" s="59">
        <v>2015</v>
      </c>
      <c r="E231" s="25"/>
      <c r="F231" s="29"/>
      <c r="G231" s="25"/>
      <c r="H231" s="29">
        <v>7661.53</v>
      </c>
      <c r="I231" s="25"/>
      <c r="J231" s="29"/>
      <c r="K231" s="25"/>
      <c r="L231" s="63">
        <f t="shared" si="23"/>
        <v>7661.53</v>
      </c>
      <c r="M231" s="25"/>
      <c r="N231" s="145">
        <v>0</v>
      </c>
      <c r="O231" s="25"/>
      <c r="P231" s="63">
        <v>0</v>
      </c>
      <c r="Q231" s="25"/>
      <c r="R231" s="63">
        <f t="shared" si="24"/>
        <v>0</v>
      </c>
      <c r="S231" s="58"/>
      <c r="T231" s="58"/>
      <c r="U231" s="58"/>
      <c r="V231" s="63">
        <f t="shared" si="25"/>
        <v>0</v>
      </c>
      <c r="W231" s="58"/>
      <c r="X231" s="63">
        <f t="shared" si="26"/>
        <v>7661.53</v>
      </c>
    </row>
    <row r="232" spans="1:26" ht="12.9" customHeight="1">
      <c r="B232" s="33" t="s">
        <v>954</v>
      </c>
      <c r="C232" s="25"/>
      <c r="D232" s="59">
        <v>2015</v>
      </c>
      <c r="E232" s="25"/>
      <c r="F232" s="29"/>
      <c r="G232" s="25"/>
      <c r="H232" s="29">
        <v>5505.46</v>
      </c>
      <c r="I232" s="25"/>
      <c r="J232" s="29"/>
      <c r="K232" s="25"/>
      <c r="L232" s="63">
        <f t="shared" si="23"/>
        <v>5505.46</v>
      </c>
      <c r="M232" s="25"/>
      <c r="N232" s="145">
        <v>0</v>
      </c>
      <c r="O232" s="25"/>
      <c r="P232" s="63">
        <v>0</v>
      </c>
      <c r="Q232" s="25"/>
      <c r="R232" s="63">
        <f t="shared" si="24"/>
        <v>0</v>
      </c>
      <c r="S232" s="58"/>
      <c r="T232" s="58"/>
      <c r="U232" s="58"/>
      <c r="V232" s="63">
        <f t="shared" si="25"/>
        <v>0</v>
      </c>
      <c r="W232" s="58"/>
      <c r="X232" s="63">
        <f t="shared" si="26"/>
        <v>5505.46</v>
      </c>
    </row>
    <row r="233" spans="1:26" ht="12.9" customHeight="1">
      <c r="B233" s="33" t="s">
        <v>955</v>
      </c>
      <c r="C233" s="25"/>
      <c r="D233" s="26">
        <v>2015</v>
      </c>
      <c r="E233" s="25"/>
      <c r="F233" s="29"/>
      <c r="G233" s="25"/>
      <c r="H233" s="29">
        <v>20097.93</v>
      </c>
      <c r="I233" s="25"/>
      <c r="J233" s="29"/>
      <c r="K233" s="25"/>
      <c r="L233" s="63">
        <f t="shared" si="23"/>
        <v>20097.93</v>
      </c>
      <c r="M233" s="25"/>
      <c r="N233" s="145">
        <v>0</v>
      </c>
      <c r="O233" s="25"/>
      <c r="P233" s="63">
        <v>0</v>
      </c>
      <c r="Q233" s="25"/>
      <c r="R233" s="63">
        <f t="shared" si="24"/>
        <v>0</v>
      </c>
      <c r="S233" s="25"/>
      <c r="T233" s="25"/>
      <c r="U233" s="25"/>
      <c r="V233" s="63">
        <f t="shared" si="25"/>
        <v>0</v>
      </c>
      <c r="W233" s="25"/>
      <c r="X233" s="63">
        <f t="shared" si="26"/>
        <v>20097.93</v>
      </c>
    </row>
    <row r="234" spans="1:26" ht="12.9" customHeight="1">
      <c r="B234" s="33" t="s">
        <v>956</v>
      </c>
      <c r="C234" s="25"/>
      <c r="D234" s="59">
        <v>2015</v>
      </c>
      <c r="E234" s="25"/>
      <c r="F234" s="29"/>
      <c r="G234" s="25"/>
      <c r="H234" s="29">
        <v>56950.74</v>
      </c>
      <c r="I234" s="25"/>
      <c r="J234" s="29"/>
      <c r="K234" s="25"/>
      <c r="L234" s="63">
        <f t="shared" si="23"/>
        <v>56950.74</v>
      </c>
      <c r="M234" s="25"/>
      <c r="N234" s="145">
        <v>0</v>
      </c>
      <c r="O234" s="25"/>
      <c r="P234" s="63">
        <v>0</v>
      </c>
      <c r="Q234" s="25"/>
      <c r="R234" s="63">
        <f t="shared" si="24"/>
        <v>0</v>
      </c>
      <c r="S234" s="25"/>
      <c r="T234" s="25"/>
      <c r="U234" s="25"/>
      <c r="V234" s="63">
        <f t="shared" si="25"/>
        <v>0</v>
      </c>
      <c r="W234" s="25"/>
      <c r="X234" s="63">
        <f t="shared" si="26"/>
        <v>56950.74</v>
      </c>
    </row>
    <row r="235" spans="1:26" ht="12.9" customHeight="1">
      <c r="B235" s="33" t="s">
        <v>957</v>
      </c>
      <c r="C235" s="25"/>
      <c r="D235" s="59">
        <v>2015</v>
      </c>
      <c r="E235" s="25"/>
      <c r="F235" s="29"/>
      <c r="G235" s="25"/>
      <c r="H235" s="29">
        <v>149.06</v>
      </c>
      <c r="I235" s="25"/>
      <c r="J235" s="29"/>
      <c r="K235" s="25"/>
      <c r="L235" s="63">
        <f t="shared" si="23"/>
        <v>149.06</v>
      </c>
      <c r="M235" s="25"/>
      <c r="N235" s="145">
        <v>0</v>
      </c>
      <c r="O235" s="25"/>
      <c r="P235" s="63">
        <v>0</v>
      </c>
      <c r="Q235" s="25"/>
      <c r="R235" s="63">
        <f t="shared" si="24"/>
        <v>0</v>
      </c>
      <c r="S235" s="58"/>
      <c r="T235" s="58"/>
      <c r="U235" s="58"/>
      <c r="V235" s="63">
        <f t="shared" si="25"/>
        <v>0</v>
      </c>
      <c r="W235" s="58"/>
      <c r="X235" s="63">
        <f t="shared" si="26"/>
        <v>149.06</v>
      </c>
    </row>
    <row r="236" spans="1:26" ht="12.9" customHeight="1">
      <c r="B236" s="33" t="s">
        <v>958</v>
      </c>
      <c r="C236" s="25"/>
      <c r="D236" s="26">
        <v>2015</v>
      </c>
      <c r="E236" s="25"/>
      <c r="F236" s="29"/>
      <c r="G236" s="25"/>
      <c r="H236" s="29">
        <v>3872.63</v>
      </c>
      <c r="I236" s="25"/>
      <c r="J236" s="29"/>
      <c r="K236" s="25"/>
      <c r="L236" s="63">
        <f t="shared" si="23"/>
        <v>3872.63</v>
      </c>
      <c r="M236" s="25"/>
      <c r="N236" s="145">
        <v>0</v>
      </c>
      <c r="O236" s="25"/>
      <c r="P236" s="63">
        <v>0</v>
      </c>
      <c r="Q236" s="25"/>
      <c r="R236" s="63">
        <f t="shared" si="24"/>
        <v>0</v>
      </c>
      <c r="S236" s="58"/>
      <c r="T236" s="58"/>
      <c r="U236" s="58"/>
      <c r="V236" s="63">
        <f t="shared" si="25"/>
        <v>0</v>
      </c>
      <c r="W236" s="58"/>
      <c r="X236" s="63">
        <f t="shared" si="26"/>
        <v>3872.63</v>
      </c>
    </row>
    <row r="237" spans="1:26" ht="12.9" customHeight="1">
      <c r="B237" s="33" t="s">
        <v>959</v>
      </c>
      <c r="C237" s="25"/>
      <c r="D237" s="59">
        <v>2015</v>
      </c>
      <c r="E237" s="25"/>
      <c r="F237" s="29"/>
      <c r="G237" s="25"/>
      <c r="H237" s="29">
        <v>3819.68</v>
      </c>
      <c r="I237" s="25"/>
      <c r="J237" s="29"/>
      <c r="K237" s="25"/>
      <c r="L237" s="63">
        <f t="shared" si="23"/>
        <v>3819.68</v>
      </c>
      <c r="M237" s="25"/>
      <c r="N237" s="145">
        <v>0</v>
      </c>
      <c r="O237" s="25"/>
      <c r="P237" s="63">
        <v>0</v>
      </c>
      <c r="Q237" s="25"/>
      <c r="R237" s="63">
        <f t="shared" si="24"/>
        <v>0</v>
      </c>
      <c r="S237" s="25"/>
      <c r="T237" s="25"/>
      <c r="U237" s="25"/>
      <c r="V237" s="63">
        <f t="shared" si="25"/>
        <v>0</v>
      </c>
      <c r="W237" s="25"/>
      <c r="X237" s="63">
        <f t="shared" si="26"/>
        <v>3819.68</v>
      </c>
    </row>
    <row r="238" spans="1:26" ht="12.9" customHeight="1">
      <c r="B238" s="33" t="s">
        <v>960</v>
      </c>
      <c r="C238" s="25"/>
      <c r="D238" s="26">
        <v>2015</v>
      </c>
      <c r="E238" s="25"/>
      <c r="F238" s="29"/>
      <c r="G238" s="25"/>
      <c r="H238" s="29">
        <v>24054.58</v>
      </c>
      <c r="I238" s="25"/>
      <c r="J238" s="29"/>
      <c r="K238" s="25"/>
      <c r="L238" s="63">
        <f t="shared" si="23"/>
        <v>24054.58</v>
      </c>
      <c r="M238" s="25"/>
      <c r="N238" s="145">
        <v>0</v>
      </c>
      <c r="O238" s="25"/>
      <c r="P238" s="63">
        <v>0</v>
      </c>
      <c r="Q238" s="25"/>
      <c r="R238" s="63">
        <f t="shared" si="24"/>
        <v>0</v>
      </c>
      <c r="S238" s="25"/>
      <c r="T238" s="25"/>
      <c r="U238" s="25"/>
      <c r="V238" s="63">
        <f t="shared" si="25"/>
        <v>0</v>
      </c>
      <c r="W238" s="25"/>
      <c r="X238" s="63">
        <f t="shared" si="26"/>
        <v>24054.58</v>
      </c>
    </row>
    <row r="239" spans="1:26" ht="12.9" customHeight="1" thickBot="1">
      <c r="B239" s="33" t="s">
        <v>961</v>
      </c>
      <c r="C239" s="25"/>
      <c r="D239" s="59">
        <v>2015</v>
      </c>
      <c r="E239" s="25"/>
      <c r="F239" s="29"/>
      <c r="G239" s="25"/>
      <c r="H239" s="29">
        <v>4268.33</v>
      </c>
      <c r="I239" s="25"/>
      <c r="J239" s="29"/>
      <c r="K239" s="25"/>
      <c r="L239" s="63">
        <f t="shared" si="23"/>
        <v>4268.33</v>
      </c>
      <c r="M239" s="25"/>
      <c r="N239" s="145">
        <v>0</v>
      </c>
      <c r="O239" s="25"/>
      <c r="P239" s="63">
        <v>0</v>
      </c>
      <c r="Q239" s="25"/>
      <c r="R239" s="63">
        <f t="shared" si="24"/>
        <v>0</v>
      </c>
      <c r="S239" s="25"/>
      <c r="T239" s="25"/>
      <c r="U239" s="25"/>
      <c r="V239" s="63">
        <f t="shared" si="25"/>
        <v>0</v>
      </c>
      <c r="W239" s="25"/>
      <c r="X239" s="63">
        <f t="shared" si="26"/>
        <v>4268.33</v>
      </c>
    </row>
    <row r="240" spans="1:26" ht="12.9" customHeight="1">
      <c r="A240" s="91"/>
      <c r="B240" s="108" t="s">
        <v>752</v>
      </c>
      <c r="C240" s="109"/>
      <c r="D240" s="517"/>
      <c r="E240" s="109"/>
      <c r="F240" s="518"/>
      <c r="G240" s="518"/>
      <c r="H240" s="518"/>
      <c r="I240" s="518"/>
      <c r="J240" s="518"/>
      <c r="K240" s="518"/>
      <c r="L240" s="518"/>
      <c r="M240" s="109"/>
      <c r="N240" s="519"/>
      <c r="O240" s="109"/>
      <c r="P240" s="518"/>
      <c r="Q240" s="518"/>
      <c r="R240" s="518"/>
      <c r="S240" s="518"/>
      <c r="T240" s="518"/>
      <c r="U240" s="518"/>
      <c r="V240" s="518"/>
      <c r="W240" s="518"/>
      <c r="X240" s="520"/>
      <c r="Y240" s="146"/>
      <c r="Z240" s="61"/>
    </row>
    <row r="241" spans="1:26" ht="12.9" customHeight="1">
      <c r="A241" s="91"/>
      <c r="B241" s="110" t="s">
        <v>728</v>
      </c>
      <c r="C241" s="97"/>
      <c r="D241" s="96" t="s">
        <v>694</v>
      </c>
      <c r="E241" s="97"/>
      <c r="F241" s="98">
        <v>1407207</v>
      </c>
      <c r="G241" s="98"/>
      <c r="H241" s="98"/>
      <c r="I241" s="98"/>
      <c r="J241" s="98"/>
      <c r="K241" s="98"/>
      <c r="L241" s="98">
        <f t="shared" ref="L241:L280" si="27">F241+H241-J241</f>
        <v>1407207</v>
      </c>
      <c r="M241" s="97"/>
      <c r="N241" s="62">
        <v>3.3300000000000003E-2</v>
      </c>
      <c r="O241" s="97"/>
      <c r="P241" s="98">
        <v>491385.79</v>
      </c>
      <c r="Q241" s="98"/>
      <c r="R241" s="98">
        <f t="shared" ref="R241:R280" si="28">ROUND(IF(L241-P241=0,0,IF(L241-P241&lt;L241*N241,+L241-P241,L241*N241)),2)</f>
        <v>46859.99</v>
      </c>
      <c r="S241" s="98"/>
      <c r="T241" s="98"/>
      <c r="U241" s="98"/>
      <c r="V241" s="98">
        <f>ROUND(+P241+R241-T241,2)</f>
        <v>538245.78</v>
      </c>
      <c r="W241" s="98"/>
      <c r="X241" s="521">
        <f t="shared" ref="X241:X280" si="29">ROUND(+L241-V241,2)</f>
        <v>868961.22</v>
      </c>
      <c r="Y241" s="146"/>
      <c r="Z241" s="61"/>
    </row>
    <row r="242" spans="1:26" ht="12.9" customHeight="1" thickBot="1">
      <c r="A242" s="91"/>
      <c r="B242" s="111" t="s">
        <v>729</v>
      </c>
      <c r="C242" s="112"/>
      <c r="D242" s="522" t="s">
        <v>694</v>
      </c>
      <c r="E242" s="112"/>
      <c r="F242" s="523">
        <v>3659520.76</v>
      </c>
      <c r="G242" s="523"/>
      <c r="H242" s="523"/>
      <c r="I242" s="523"/>
      <c r="J242" s="523"/>
      <c r="K242" s="523"/>
      <c r="L242" s="523">
        <f t="shared" si="27"/>
        <v>3659520.76</v>
      </c>
      <c r="M242" s="112"/>
      <c r="N242" s="524">
        <v>3.3300000000000003E-2</v>
      </c>
      <c r="O242" s="112"/>
      <c r="P242" s="523">
        <v>1277876.0699999998</v>
      </c>
      <c r="Q242" s="523"/>
      <c r="R242" s="98">
        <f t="shared" si="28"/>
        <v>121862.04</v>
      </c>
      <c r="S242" s="523"/>
      <c r="T242" s="523"/>
      <c r="U242" s="523"/>
      <c r="V242" s="523">
        <f>ROUND(+P242+R242-T242,2)-0.12</f>
        <v>1399737.99</v>
      </c>
      <c r="W242" s="523"/>
      <c r="X242" s="525">
        <f t="shared" si="29"/>
        <v>2259782.77</v>
      </c>
      <c r="Y242" s="146"/>
      <c r="Z242" s="61"/>
    </row>
    <row r="243" spans="1:26" ht="12.9" customHeight="1">
      <c r="A243" s="91"/>
      <c r="B243" s="95" t="s">
        <v>695</v>
      </c>
      <c r="C243" s="91"/>
      <c r="D243" s="96" t="s">
        <v>686</v>
      </c>
      <c r="E243" s="97"/>
      <c r="F243" s="98">
        <v>307208.01</v>
      </c>
      <c r="G243" s="98"/>
      <c r="H243" s="98"/>
      <c r="I243" s="97"/>
      <c r="J243" s="98"/>
      <c r="K243" s="97"/>
      <c r="L243" s="98">
        <f t="shared" si="27"/>
        <v>307208.01</v>
      </c>
      <c r="M243" s="98"/>
      <c r="N243" s="62">
        <v>3.3300000000000003E-2</v>
      </c>
      <c r="O243" s="97"/>
      <c r="P243" s="98">
        <v>307208.01</v>
      </c>
      <c r="Q243" s="97"/>
      <c r="R243" s="98">
        <f t="shared" si="28"/>
        <v>0</v>
      </c>
      <c r="S243" s="97"/>
      <c r="T243" s="98"/>
      <c r="U243" s="97"/>
      <c r="V243" s="98">
        <f t="shared" ref="V243:V280" si="30">ROUND(+P243+R243-T243,2)</f>
        <v>307208.01</v>
      </c>
      <c r="W243" s="98"/>
      <c r="X243" s="98">
        <f t="shared" si="29"/>
        <v>0</v>
      </c>
      <c r="Y243" s="61"/>
      <c r="Z243" s="61"/>
    </row>
    <row r="244" spans="1:26" ht="12.9" customHeight="1">
      <c r="A244" s="25"/>
      <c r="B244" s="33" t="s">
        <v>696</v>
      </c>
      <c r="C244" s="25"/>
      <c r="D244" s="59" t="s">
        <v>686</v>
      </c>
      <c r="E244" s="58"/>
      <c r="F244" s="63">
        <v>932115.58</v>
      </c>
      <c r="G244" s="58"/>
      <c r="H244" s="63"/>
      <c r="I244" s="58"/>
      <c r="J244" s="58"/>
      <c r="K244" s="58"/>
      <c r="L244" s="63">
        <f t="shared" si="27"/>
        <v>932115.58</v>
      </c>
      <c r="M244" s="58"/>
      <c r="N244" s="60">
        <v>3.3300000000000003E-2</v>
      </c>
      <c r="O244" s="58"/>
      <c r="P244" s="63">
        <v>849126.94</v>
      </c>
      <c r="Q244" s="58"/>
      <c r="R244" s="63">
        <f t="shared" si="28"/>
        <v>31039.45</v>
      </c>
      <c r="S244" s="58"/>
      <c r="T244" s="58"/>
      <c r="U244" s="58"/>
      <c r="V244" s="63">
        <f t="shared" si="30"/>
        <v>880166.39</v>
      </c>
      <c r="W244" s="58"/>
      <c r="X244" s="63">
        <f t="shared" si="29"/>
        <v>51949.19</v>
      </c>
      <c r="Y244" s="61"/>
      <c r="Z244" s="61"/>
    </row>
    <row r="245" spans="1:26" ht="12.9" customHeight="1">
      <c r="A245" s="25"/>
      <c r="B245" s="33" t="s">
        <v>697</v>
      </c>
      <c r="C245" s="25"/>
      <c r="D245" s="59" t="s">
        <v>686</v>
      </c>
      <c r="E245" s="58"/>
      <c r="F245" s="63">
        <v>424501.49</v>
      </c>
      <c r="G245" s="58"/>
      <c r="H245" s="63"/>
      <c r="I245" s="58"/>
      <c r="J245" s="29"/>
      <c r="K245" s="58"/>
      <c r="L245" s="63">
        <f t="shared" si="27"/>
        <v>424501.49</v>
      </c>
      <c r="M245" s="58"/>
      <c r="N245" s="60">
        <v>3.3300000000000003E-2</v>
      </c>
      <c r="O245" s="58"/>
      <c r="P245" s="63">
        <v>424501.49</v>
      </c>
      <c r="Q245" s="58"/>
      <c r="R245" s="29">
        <f t="shared" si="28"/>
        <v>0</v>
      </c>
      <c r="S245" s="58"/>
      <c r="T245" s="63"/>
      <c r="U245" s="58"/>
      <c r="V245" s="63">
        <f t="shared" si="30"/>
        <v>424501.49</v>
      </c>
      <c r="W245" s="58"/>
      <c r="X245" s="63">
        <f t="shared" si="29"/>
        <v>0</v>
      </c>
      <c r="Y245" s="63"/>
      <c r="Z245" s="63"/>
    </row>
    <row r="246" spans="1:26" ht="12.9" customHeight="1">
      <c r="A246" s="25"/>
      <c r="B246" s="33" t="s">
        <v>463</v>
      </c>
      <c r="C246" s="25"/>
      <c r="D246" s="26" t="s">
        <v>686</v>
      </c>
      <c r="E246" s="25"/>
      <c r="F246" s="29">
        <v>709577.39</v>
      </c>
      <c r="G246" s="25"/>
      <c r="H246" s="29"/>
      <c r="I246" s="25"/>
      <c r="J246" s="25"/>
      <c r="K246" s="25"/>
      <c r="L246" s="29">
        <f t="shared" si="27"/>
        <v>709577.39</v>
      </c>
      <c r="M246" s="25"/>
      <c r="N246" s="30">
        <v>3.3300000000000003E-2</v>
      </c>
      <c r="O246" s="25"/>
      <c r="P246" s="29">
        <v>709577.39</v>
      </c>
      <c r="Q246" s="25"/>
      <c r="R246" s="29">
        <f t="shared" si="28"/>
        <v>0</v>
      </c>
      <c r="S246" s="25"/>
      <c r="T246" s="25"/>
      <c r="U246" s="25"/>
      <c r="V246" s="29">
        <f t="shared" si="30"/>
        <v>709577.39</v>
      </c>
      <c r="W246" s="25"/>
      <c r="X246" s="29">
        <f t="shared" si="29"/>
        <v>0</v>
      </c>
    </row>
    <row r="247" spans="1:26" ht="12.9" customHeight="1">
      <c r="A247" s="25"/>
      <c r="B247" s="33" t="s">
        <v>698</v>
      </c>
      <c r="C247" s="25"/>
      <c r="D247" s="26" t="s">
        <v>686</v>
      </c>
      <c r="E247" s="25"/>
      <c r="F247" s="29">
        <v>216852.7</v>
      </c>
      <c r="G247" s="25"/>
      <c r="H247" s="29"/>
      <c r="I247" s="25"/>
      <c r="J247" s="25"/>
      <c r="K247" s="25"/>
      <c r="L247" s="29">
        <f t="shared" si="27"/>
        <v>216852.7</v>
      </c>
      <c r="M247" s="25"/>
      <c r="N247" s="30">
        <v>3.3300000000000003E-2</v>
      </c>
      <c r="O247" s="25"/>
      <c r="P247" s="29">
        <v>216852.7</v>
      </c>
      <c r="Q247" s="25"/>
      <c r="R247" s="29">
        <f t="shared" si="28"/>
        <v>0</v>
      </c>
      <c r="S247" s="25"/>
      <c r="T247" s="25"/>
      <c r="U247" s="25"/>
      <c r="V247" s="29">
        <f t="shared" si="30"/>
        <v>216852.7</v>
      </c>
      <c r="W247" s="25"/>
      <c r="X247" s="29">
        <f t="shared" si="29"/>
        <v>0</v>
      </c>
    </row>
    <row r="248" spans="1:26" ht="12.9" customHeight="1">
      <c r="A248" s="25"/>
      <c r="B248" s="33" t="s">
        <v>699</v>
      </c>
      <c r="C248" s="25"/>
      <c r="D248" s="26" t="s">
        <v>686</v>
      </c>
      <c r="E248" s="25"/>
      <c r="F248" s="29">
        <v>180081.51</v>
      </c>
      <c r="G248" s="25"/>
      <c r="H248" s="29"/>
      <c r="I248" s="25"/>
      <c r="J248" s="25"/>
      <c r="K248" s="25"/>
      <c r="L248" s="29">
        <f t="shared" si="27"/>
        <v>180081.51</v>
      </c>
      <c r="M248" s="25"/>
      <c r="N248" s="30">
        <v>3.3300000000000003E-2</v>
      </c>
      <c r="O248" s="25"/>
      <c r="P248" s="29">
        <v>180081.51</v>
      </c>
      <c r="Q248" s="25"/>
      <c r="R248" s="29">
        <f t="shared" si="28"/>
        <v>0</v>
      </c>
      <c r="S248" s="25"/>
      <c r="T248" s="25"/>
      <c r="U248" s="25"/>
      <c r="V248" s="29">
        <f t="shared" si="30"/>
        <v>180081.51</v>
      </c>
      <c r="W248" s="25"/>
      <c r="X248" s="29">
        <f t="shared" si="29"/>
        <v>0</v>
      </c>
    </row>
    <row r="249" spans="1:26" ht="12.9" customHeight="1">
      <c r="A249" s="25"/>
      <c r="B249" s="33" t="s">
        <v>700</v>
      </c>
      <c r="C249" s="25"/>
      <c r="D249" s="26" t="s">
        <v>686</v>
      </c>
      <c r="E249" s="25"/>
      <c r="F249" s="29">
        <v>118892.32</v>
      </c>
      <c r="G249" s="25"/>
      <c r="H249" s="29"/>
      <c r="I249" s="25"/>
      <c r="J249" s="25"/>
      <c r="K249" s="25"/>
      <c r="L249" s="29">
        <f t="shared" si="27"/>
        <v>118892.32</v>
      </c>
      <c r="M249" s="25"/>
      <c r="N249" s="30">
        <v>3.3300000000000003E-2</v>
      </c>
      <c r="O249" s="25"/>
      <c r="P249" s="29">
        <v>118892.32</v>
      </c>
      <c r="Q249" s="25"/>
      <c r="R249" s="29">
        <f t="shared" si="28"/>
        <v>0</v>
      </c>
      <c r="S249" s="25"/>
      <c r="T249" s="25"/>
      <c r="U249" s="25"/>
      <c r="V249" s="29">
        <f t="shared" si="30"/>
        <v>118892.32</v>
      </c>
      <c r="W249" s="25"/>
      <c r="X249" s="29">
        <f t="shared" si="29"/>
        <v>0</v>
      </c>
    </row>
    <row r="250" spans="1:26" ht="12.9" customHeight="1">
      <c r="A250" s="25"/>
      <c r="B250" s="33" t="s">
        <v>701</v>
      </c>
      <c r="C250" s="25"/>
      <c r="D250" s="26" t="s">
        <v>686</v>
      </c>
      <c r="E250" s="25"/>
      <c r="F250" s="29">
        <v>318179.65000000002</v>
      </c>
      <c r="G250" s="25"/>
      <c r="H250" s="29"/>
      <c r="I250" s="25"/>
      <c r="J250" s="25"/>
      <c r="K250" s="25"/>
      <c r="L250" s="29">
        <f t="shared" si="27"/>
        <v>318179.65000000002</v>
      </c>
      <c r="M250" s="25"/>
      <c r="N250" s="30">
        <v>3.3300000000000003E-2</v>
      </c>
      <c r="O250" s="25"/>
      <c r="P250" s="29">
        <v>318179.65000000002</v>
      </c>
      <c r="Q250" s="25"/>
      <c r="R250" s="29">
        <f t="shared" si="28"/>
        <v>0</v>
      </c>
      <c r="S250" s="25"/>
      <c r="T250" s="25"/>
      <c r="U250" s="25"/>
      <c r="V250" s="29">
        <f t="shared" si="30"/>
        <v>318179.65000000002</v>
      </c>
      <c r="W250" s="25"/>
      <c r="X250" s="29">
        <f t="shared" si="29"/>
        <v>0</v>
      </c>
    </row>
    <row r="251" spans="1:26" ht="12.9" customHeight="1">
      <c r="A251" s="25"/>
      <c r="B251" s="33" t="s">
        <v>701</v>
      </c>
      <c r="C251" s="25"/>
      <c r="D251" s="26">
        <v>1998</v>
      </c>
      <c r="E251" s="25"/>
      <c r="F251" s="29">
        <v>32446.05</v>
      </c>
      <c r="G251" s="25"/>
      <c r="H251" s="29"/>
      <c r="I251" s="25"/>
      <c r="J251" s="25"/>
      <c r="K251" s="25"/>
      <c r="L251" s="29">
        <f t="shared" si="27"/>
        <v>32446.05</v>
      </c>
      <c r="M251" s="25"/>
      <c r="N251" s="30">
        <v>3.3300000000000003E-2</v>
      </c>
      <c r="O251" s="25"/>
      <c r="P251" s="29">
        <v>18367.650000000001</v>
      </c>
      <c r="Q251" s="25"/>
      <c r="R251" s="29">
        <f t="shared" si="28"/>
        <v>1080.45</v>
      </c>
      <c r="S251" s="25"/>
      <c r="T251" s="25"/>
      <c r="U251" s="25"/>
      <c r="V251" s="29">
        <f t="shared" si="30"/>
        <v>19448.099999999999</v>
      </c>
      <c r="W251" s="25"/>
      <c r="X251" s="29">
        <f t="shared" si="29"/>
        <v>12997.95</v>
      </c>
    </row>
    <row r="252" spans="1:26" ht="12.9" customHeight="1">
      <c r="A252" s="25"/>
      <c r="B252" s="33" t="s">
        <v>701</v>
      </c>
      <c r="C252" s="25"/>
      <c r="D252" s="26">
        <v>1999</v>
      </c>
      <c r="E252" s="25"/>
      <c r="F252" s="29">
        <v>19928.3</v>
      </c>
      <c r="G252" s="25"/>
      <c r="H252" s="29"/>
      <c r="I252" s="25"/>
      <c r="J252" s="25"/>
      <c r="K252" s="25"/>
      <c r="L252" s="29">
        <f t="shared" si="27"/>
        <v>19928.3</v>
      </c>
      <c r="M252" s="25"/>
      <c r="N252" s="30">
        <v>3.3300000000000003E-2</v>
      </c>
      <c r="O252" s="25"/>
      <c r="P252" s="29">
        <v>10617.76</v>
      </c>
      <c r="Q252" s="25"/>
      <c r="R252" s="29">
        <f t="shared" si="28"/>
        <v>663.61</v>
      </c>
      <c r="S252" s="25"/>
      <c r="T252" s="25"/>
      <c r="U252" s="25"/>
      <c r="V252" s="29">
        <f t="shared" si="30"/>
        <v>11281.37</v>
      </c>
      <c r="W252" s="25"/>
      <c r="X252" s="29">
        <f t="shared" si="29"/>
        <v>8646.93</v>
      </c>
    </row>
    <row r="253" spans="1:26" ht="12.9" customHeight="1">
      <c r="A253" s="25"/>
      <c r="B253" s="33" t="s">
        <v>701</v>
      </c>
      <c r="C253" s="25"/>
      <c r="D253" s="26">
        <v>2001</v>
      </c>
      <c r="E253" s="25"/>
      <c r="F253" s="29">
        <v>16385.400000000001</v>
      </c>
      <c r="G253" s="25"/>
      <c r="H253" s="29"/>
      <c r="I253" s="25"/>
      <c r="J253" s="25"/>
      <c r="K253" s="25"/>
      <c r="L253" s="29">
        <f t="shared" si="27"/>
        <v>16385.400000000001</v>
      </c>
      <c r="M253" s="25"/>
      <c r="N253" s="30">
        <v>3.3300000000000003E-2</v>
      </c>
      <c r="O253" s="25"/>
      <c r="P253" s="29">
        <v>7093.19</v>
      </c>
      <c r="Q253" s="25"/>
      <c r="R253" s="29">
        <f t="shared" si="28"/>
        <v>545.63</v>
      </c>
      <c r="S253" s="25"/>
      <c r="T253" s="25"/>
      <c r="U253" s="25"/>
      <c r="V253" s="29">
        <f t="shared" si="30"/>
        <v>7638.82</v>
      </c>
      <c r="W253" s="25"/>
      <c r="X253" s="29">
        <f t="shared" si="29"/>
        <v>8746.58</v>
      </c>
    </row>
    <row r="254" spans="1:26" ht="12.9" customHeight="1">
      <c r="A254" s="25"/>
      <c r="B254" s="33" t="s">
        <v>701</v>
      </c>
      <c r="C254" s="25"/>
      <c r="D254" s="26">
        <v>2002</v>
      </c>
      <c r="E254" s="25"/>
      <c r="F254" s="29">
        <v>24468.89</v>
      </c>
      <c r="G254" s="25"/>
      <c r="H254" s="29"/>
      <c r="I254" s="25"/>
      <c r="J254" s="25"/>
      <c r="K254" s="25"/>
      <c r="L254" s="29">
        <f t="shared" si="27"/>
        <v>24468.89</v>
      </c>
      <c r="M254" s="25"/>
      <c r="N254" s="30">
        <v>3.3300000000000003E-2</v>
      </c>
      <c r="O254" s="25"/>
      <c r="P254" s="29">
        <v>9777.7199999999993</v>
      </c>
      <c r="Q254" s="25"/>
      <c r="R254" s="29">
        <f t="shared" si="28"/>
        <v>814.81</v>
      </c>
      <c r="S254" s="25"/>
      <c r="T254" s="25"/>
      <c r="U254" s="25"/>
      <c r="V254" s="29">
        <f t="shared" si="30"/>
        <v>10592.53</v>
      </c>
      <c r="W254" s="25"/>
      <c r="X254" s="29">
        <f t="shared" si="29"/>
        <v>13876.36</v>
      </c>
    </row>
    <row r="255" spans="1:26" ht="12.9" customHeight="1">
      <c r="A255" s="25"/>
      <c r="B255" s="33" t="s">
        <v>701</v>
      </c>
      <c r="C255" s="25"/>
      <c r="D255" s="26">
        <v>2003</v>
      </c>
      <c r="E255" s="25"/>
      <c r="F255" s="29">
        <v>24612.54</v>
      </c>
      <c r="G255" s="25"/>
      <c r="H255" s="29"/>
      <c r="I255" s="25"/>
      <c r="J255" s="25"/>
      <c r="K255" s="25"/>
      <c r="L255" s="29">
        <f t="shared" si="27"/>
        <v>24612.54</v>
      </c>
      <c r="M255" s="25"/>
      <c r="N255" s="30">
        <v>3.3300000000000003E-2</v>
      </c>
      <c r="O255" s="25"/>
      <c r="P255" s="29">
        <v>9015.6</v>
      </c>
      <c r="Q255" s="25"/>
      <c r="R255" s="29">
        <f t="shared" si="28"/>
        <v>819.6</v>
      </c>
      <c r="S255" s="25"/>
      <c r="T255" s="25"/>
      <c r="U255" s="25"/>
      <c r="V255" s="29">
        <f t="shared" si="30"/>
        <v>9835.2000000000007</v>
      </c>
      <c r="W255" s="25"/>
      <c r="X255" s="29">
        <f t="shared" si="29"/>
        <v>14777.34</v>
      </c>
    </row>
    <row r="256" spans="1:26" ht="12.9" customHeight="1">
      <c r="A256" s="25"/>
      <c r="B256" s="33" t="s">
        <v>701</v>
      </c>
      <c r="C256" s="25"/>
      <c r="D256" s="26">
        <v>2004</v>
      </c>
      <c r="E256" s="25"/>
      <c r="F256" s="29">
        <v>22485.33</v>
      </c>
      <c r="G256" s="25"/>
      <c r="H256" s="29"/>
      <c r="I256" s="25"/>
      <c r="J256" s="25"/>
      <c r="K256" s="25"/>
      <c r="L256" s="29">
        <f t="shared" si="27"/>
        <v>22485.33</v>
      </c>
      <c r="M256" s="25"/>
      <c r="N256" s="30">
        <v>3.3300000000000003E-2</v>
      </c>
      <c r="O256" s="25"/>
      <c r="P256" s="29">
        <v>4492.5600000000004</v>
      </c>
      <c r="Q256" s="25"/>
      <c r="R256" s="29">
        <f t="shared" si="28"/>
        <v>748.76</v>
      </c>
      <c r="S256" s="25"/>
      <c r="T256" s="25"/>
      <c r="U256" s="25"/>
      <c r="V256" s="29">
        <f t="shared" si="30"/>
        <v>5241.32</v>
      </c>
      <c r="W256" s="25"/>
      <c r="X256" s="29">
        <f t="shared" si="29"/>
        <v>17244.009999999998</v>
      </c>
    </row>
    <row r="257" spans="1:24" ht="12.9" customHeight="1">
      <c r="A257" s="25"/>
      <c r="B257" s="33" t="s">
        <v>701</v>
      </c>
      <c r="C257" s="25"/>
      <c r="D257" s="26">
        <v>2005</v>
      </c>
      <c r="E257" s="25"/>
      <c r="F257" s="29">
        <v>15352.43</v>
      </c>
      <c r="G257" s="25"/>
      <c r="H257" s="29"/>
      <c r="I257" s="25"/>
      <c r="J257" s="29"/>
      <c r="K257" s="25"/>
      <c r="L257" s="29">
        <f t="shared" si="27"/>
        <v>15352.43</v>
      </c>
      <c r="M257" s="25"/>
      <c r="N257" s="30">
        <v>3.3300000000000003E-2</v>
      </c>
      <c r="O257" s="25"/>
      <c r="P257" s="29">
        <v>4601.16</v>
      </c>
      <c r="Q257" s="25"/>
      <c r="R257" s="29">
        <f t="shared" si="28"/>
        <v>511.24</v>
      </c>
      <c r="S257" s="25"/>
      <c r="T257" s="25"/>
      <c r="U257" s="25"/>
      <c r="V257" s="29">
        <f t="shared" si="30"/>
        <v>5112.3999999999996</v>
      </c>
      <c r="W257" s="25"/>
      <c r="X257" s="29">
        <f t="shared" si="29"/>
        <v>10240.030000000001</v>
      </c>
    </row>
    <row r="258" spans="1:24" ht="12.9" customHeight="1">
      <c r="A258" s="25"/>
      <c r="B258" s="33" t="s">
        <v>701</v>
      </c>
      <c r="C258" s="25"/>
      <c r="D258" s="26">
        <v>2006</v>
      </c>
      <c r="E258" s="25"/>
      <c r="F258" s="29">
        <v>21135.23</v>
      </c>
      <c r="G258" s="25"/>
      <c r="H258" s="29"/>
      <c r="I258" s="25"/>
      <c r="J258" s="29"/>
      <c r="K258" s="25"/>
      <c r="L258" s="29">
        <f t="shared" si="27"/>
        <v>21135.23</v>
      </c>
      <c r="M258" s="25"/>
      <c r="N258" s="30">
        <v>3.3300000000000003E-2</v>
      </c>
      <c r="O258" s="25"/>
      <c r="P258" s="29">
        <v>5630.4</v>
      </c>
      <c r="Q258" s="25"/>
      <c r="R258" s="29">
        <f t="shared" si="28"/>
        <v>703.8</v>
      </c>
      <c r="S258" s="25"/>
      <c r="T258" s="25"/>
      <c r="U258" s="25"/>
      <c r="V258" s="29">
        <f t="shared" si="30"/>
        <v>6334.2</v>
      </c>
      <c r="W258" s="25"/>
      <c r="X258" s="29">
        <f t="shared" si="29"/>
        <v>14801.03</v>
      </c>
    </row>
    <row r="259" spans="1:24" ht="12.9" customHeight="1">
      <c r="A259" s="25"/>
      <c r="B259" s="33" t="s">
        <v>701</v>
      </c>
      <c r="C259" s="25"/>
      <c r="D259" s="26">
        <v>2007</v>
      </c>
      <c r="E259" s="25"/>
      <c r="F259" s="29">
        <v>17661.66</v>
      </c>
      <c r="G259" s="25"/>
      <c r="H259" s="29"/>
      <c r="I259" s="25"/>
      <c r="J259" s="29"/>
      <c r="K259" s="25"/>
      <c r="L259" s="29">
        <f t="shared" si="27"/>
        <v>17661.66</v>
      </c>
      <c r="M259" s="25"/>
      <c r="N259" s="30">
        <v>3.3000000000000002E-2</v>
      </c>
      <c r="O259" s="25"/>
      <c r="P259" s="29">
        <v>4079.81</v>
      </c>
      <c r="Q259" s="25"/>
      <c r="R259" s="29">
        <f t="shared" si="28"/>
        <v>582.83000000000004</v>
      </c>
      <c r="S259" s="25"/>
      <c r="T259" s="25"/>
      <c r="U259" s="25"/>
      <c r="V259" s="29">
        <f t="shared" si="30"/>
        <v>4662.6400000000003</v>
      </c>
      <c r="W259" s="25"/>
      <c r="X259" s="29">
        <f t="shared" si="29"/>
        <v>12999.02</v>
      </c>
    </row>
    <row r="260" spans="1:24" ht="12.9" customHeight="1">
      <c r="A260" s="25"/>
      <c r="B260" s="33" t="s">
        <v>701</v>
      </c>
      <c r="C260" s="25"/>
      <c r="D260" s="26">
        <v>2008</v>
      </c>
      <c r="E260" s="25"/>
      <c r="F260" s="29">
        <v>23761.71</v>
      </c>
      <c r="G260" s="25"/>
      <c r="H260" s="29"/>
      <c r="I260" s="25"/>
      <c r="J260" s="29"/>
      <c r="K260" s="25"/>
      <c r="L260" s="29">
        <f t="shared" si="27"/>
        <v>23761.71</v>
      </c>
      <c r="M260" s="25"/>
      <c r="N260" s="30">
        <v>3.3000000000000002E-2</v>
      </c>
      <c r="O260" s="25"/>
      <c r="P260" s="29">
        <v>4704.84</v>
      </c>
      <c r="Q260" s="25"/>
      <c r="R260" s="29">
        <f t="shared" si="28"/>
        <v>784.14</v>
      </c>
      <c r="S260" s="25"/>
      <c r="T260" s="25"/>
      <c r="U260" s="25"/>
      <c r="V260" s="29">
        <f t="shared" si="30"/>
        <v>5488.98</v>
      </c>
      <c r="W260" s="25"/>
      <c r="X260" s="29">
        <f t="shared" si="29"/>
        <v>18272.73</v>
      </c>
    </row>
    <row r="261" spans="1:24" ht="12.9" customHeight="1">
      <c r="A261" s="25"/>
      <c r="B261" s="33" t="s">
        <v>701</v>
      </c>
      <c r="C261" s="25"/>
      <c r="D261" s="26">
        <v>2009</v>
      </c>
      <c r="E261" s="25"/>
      <c r="F261" s="29">
        <v>6442.68</v>
      </c>
      <c r="G261" s="25"/>
      <c r="H261" s="29"/>
      <c r="I261" s="25"/>
      <c r="J261" s="29"/>
      <c r="K261" s="25"/>
      <c r="L261" s="29">
        <f t="shared" si="27"/>
        <v>6442.68</v>
      </c>
      <c r="M261" s="25"/>
      <c r="N261" s="30">
        <v>3.3000000000000002E-2</v>
      </c>
      <c r="O261" s="25"/>
      <c r="P261" s="29">
        <v>1063.05</v>
      </c>
      <c r="Q261" s="25"/>
      <c r="R261" s="29">
        <f t="shared" si="28"/>
        <v>212.61</v>
      </c>
      <c r="S261" s="25"/>
      <c r="T261" s="25"/>
      <c r="U261" s="25"/>
      <c r="V261" s="29">
        <f t="shared" si="30"/>
        <v>1275.6600000000001</v>
      </c>
      <c r="W261" s="25"/>
      <c r="X261" s="29">
        <f t="shared" si="29"/>
        <v>5167.0200000000004</v>
      </c>
    </row>
    <row r="262" spans="1:24" ht="12.9" customHeight="1">
      <c r="A262" s="25"/>
      <c r="B262" s="33" t="s">
        <v>701</v>
      </c>
      <c r="C262" s="25"/>
      <c r="D262" s="26">
        <v>2010</v>
      </c>
      <c r="E262" s="25"/>
      <c r="F262" s="29">
        <v>18234.59</v>
      </c>
      <c r="G262" s="25"/>
      <c r="H262" s="29"/>
      <c r="I262" s="25"/>
      <c r="J262" s="29"/>
      <c r="K262" s="25"/>
      <c r="L262" s="29">
        <f t="shared" si="27"/>
        <v>18234.59</v>
      </c>
      <c r="M262" s="25"/>
      <c r="N262" s="30">
        <v>3.3300000000000003E-2</v>
      </c>
      <c r="O262" s="25"/>
      <c r="P262" s="29">
        <v>2428.84</v>
      </c>
      <c r="Q262" s="25"/>
      <c r="R262" s="29">
        <f t="shared" si="28"/>
        <v>607.21</v>
      </c>
      <c r="S262" s="25"/>
      <c r="T262" s="25"/>
      <c r="U262" s="25"/>
      <c r="V262" s="29">
        <f t="shared" si="30"/>
        <v>3036.05</v>
      </c>
      <c r="W262" s="25"/>
      <c r="X262" s="29">
        <f t="shared" si="29"/>
        <v>15198.54</v>
      </c>
    </row>
    <row r="263" spans="1:24" ht="12.9" customHeight="1">
      <c r="A263" s="25"/>
      <c r="B263" s="33" t="s">
        <v>701</v>
      </c>
      <c r="C263" s="25"/>
      <c r="D263" s="26">
        <v>2011</v>
      </c>
      <c r="E263" s="25"/>
      <c r="F263" s="29">
        <v>15132.39</v>
      </c>
      <c r="G263" s="25"/>
      <c r="H263" s="29"/>
      <c r="I263" s="25"/>
      <c r="J263" s="29"/>
      <c r="K263" s="25"/>
      <c r="L263" s="29">
        <f t="shared" si="27"/>
        <v>15132.39</v>
      </c>
      <c r="M263" s="25"/>
      <c r="N263" s="30">
        <v>3.3300000000000003E-2</v>
      </c>
      <c r="O263" s="25"/>
      <c r="P263" s="29">
        <v>1511.73</v>
      </c>
      <c r="Q263" s="25"/>
      <c r="R263" s="29">
        <f t="shared" si="28"/>
        <v>503.91</v>
      </c>
      <c r="S263" s="25"/>
      <c r="T263" s="25"/>
      <c r="U263" s="25"/>
      <c r="V263" s="29">
        <f t="shared" si="30"/>
        <v>2015.64</v>
      </c>
      <c r="W263" s="25"/>
      <c r="X263" s="29">
        <f t="shared" si="29"/>
        <v>13116.75</v>
      </c>
    </row>
    <row r="264" spans="1:24" ht="12.9" customHeight="1">
      <c r="A264" s="25"/>
      <c r="B264" s="33" t="s">
        <v>701</v>
      </c>
      <c r="C264" s="25"/>
      <c r="D264" s="26">
        <v>2012</v>
      </c>
      <c r="E264" s="25"/>
      <c r="F264" s="29">
        <v>22465.34</v>
      </c>
      <c r="G264" s="25"/>
      <c r="H264" s="29"/>
      <c r="I264" s="25"/>
      <c r="J264" s="29"/>
      <c r="K264" s="25"/>
      <c r="L264" s="29">
        <f t="shared" si="27"/>
        <v>22465.34</v>
      </c>
      <c r="M264" s="25"/>
      <c r="N264" s="30">
        <v>3.3300000000000003E-2</v>
      </c>
      <c r="O264" s="25"/>
      <c r="P264" s="29">
        <v>1496.2</v>
      </c>
      <c r="Q264" s="25"/>
      <c r="R264" s="29">
        <f t="shared" si="28"/>
        <v>748.1</v>
      </c>
      <c r="S264" s="25"/>
      <c r="T264" s="25"/>
      <c r="U264" s="25"/>
      <c r="V264" s="29">
        <f t="shared" si="30"/>
        <v>2244.3000000000002</v>
      </c>
      <c r="W264" s="25"/>
      <c r="X264" s="29">
        <f t="shared" si="29"/>
        <v>20221.04</v>
      </c>
    </row>
    <row r="265" spans="1:24" ht="12.9" customHeight="1">
      <c r="A265" s="25"/>
      <c r="B265" s="33" t="s">
        <v>701</v>
      </c>
      <c r="C265" s="25"/>
      <c r="D265" s="26">
        <v>2013</v>
      </c>
      <c r="E265" s="25"/>
      <c r="F265" s="29">
        <v>8322.89</v>
      </c>
      <c r="G265" s="25"/>
      <c r="H265" s="29"/>
      <c r="I265" s="25"/>
      <c r="J265" s="29"/>
      <c r="K265" s="25"/>
      <c r="L265" s="29">
        <f t="shared" si="27"/>
        <v>8322.89</v>
      </c>
      <c r="M265" s="25"/>
      <c r="N265" s="60">
        <v>3.3300000000000003E-2</v>
      </c>
      <c r="O265" s="25"/>
      <c r="P265" s="29">
        <v>277.14999999999998</v>
      </c>
      <c r="Q265" s="25"/>
      <c r="R265" s="29">
        <f t="shared" si="28"/>
        <v>277.14999999999998</v>
      </c>
      <c r="S265" s="25"/>
      <c r="T265" s="25"/>
      <c r="U265" s="25"/>
      <c r="V265" s="29">
        <f t="shared" si="30"/>
        <v>554.29999999999995</v>
      </c>
      <c r="W265" s="25"/>
      <c r="X265" s="29">
        <f t="shared" si="29"/>
        <v>7768.59</v>
      </c>
    </row>
    <row r="266" spans="1:24" ht="12.9" customHeight="1">
      <c r="A266" s="25"/>
      <c r="B266" s="33" t="s">
        <v>701</v>
      </c>
      <c r="C266" s="25"/>
      <c r="D266" s="26">
        <v>2014</v>
      </c>
      <c r="E266" s="25"/>
      <c r="F266" s="29">
        <v>3462.17</v>
      </c>
      <c r="G266" s="25"/>
      <c r="H266" s="63"/>
      <c r="I266" s="25"/>
      <c r="J266" s="29"/>
      <c r="K266" s="25"/>
      <c r="L266" s="29">
        <f t="shared" si="27"/>
        <v>3462.17</v>
      </c>
      <c r="M266" s="25"/>
      <c r="N266" s="60">
        <v>3.3300000000000003E-2</v>
      </c>
      <c r="O266" s="25"/>
      <c r="P266" s="29">
        <v>115.29</v>
      </c>
      <c r="Q266" s="25"/>
      <c r="R266" s="29">
        <f t="shared" si="28"/>
        <v>115.29</v>
      </c>
      <c r="S266" s="25"/>
      <c r="T266" s="25"/>
      <c r="U266" s="25"/>
      <c r="V266" s="29">
        <f t="shared" si="30"/>
        <v>230.58</v>
      </c>
      <c r="W266" s="25"/>
      <c r="X266" s="29">
        <f t="shared" si="29"/>
        <v>3231.59</v>
      </c>
    </row>
    <row r="267" spans="1:24" ht="12.9" customHeight="1">
      <c r="A267" s="25"/>
      <c r="B267" s="33" t="s">
        <v>701</v>
      </c>
      <c r="C267" s="25"/>
      <c r="D267" s="26">
        <v>2015</v>
      </c>
      <c r="E267" s="25"/>
      <c r="F267" s="29">
        <v>0</v>
      </c>
      <c r="G267" s="25"/>
      <c r="H267" s="63">
        <v>39413.32</v>
      </c>
      <c r="I267" s="25"/>
      <c r="J267" s="29"/>
      <c r="K267" s="25"/>
      <c r="L267" s="29">
        <f t="shared" si="27"/>
        <v>39413.32</v>
      </c>
      <c r="M267" s="25"/>
      <c r="N267" s="60">
        <v>3.3300000000000003E-2</v>
      </c>
      <c r="O267" s="25"/>
      <c r="P267" s="29">
        <v>0</v>
      </c>
      <c r="Q267" s="25"/>
      <c r="R267" s="29">
        <f>ROUND(IF(L267-P267=0,0,IF(L267-P267&lt;L267*N267,+L267-P267,L267*N267)),2)</f>
        <v>1312.46</v>
      </c>
      <c r="S267" s="25"/>
      <c r="T267" s="25"/>
      <c r="U267" s="25"/>
      <c r="V267" s="29">
        <f>ROUND(+P267+R267-T267,2)</f>
        <v>1312.46</v>
      </c>
      <c r="W267" s="25"/>
      <c r="X267" s="29">
        <f>ROUND(+L267-V267,2)</f>
        <v>38100.86</v>
      </c>
    </row>
    <row r="268" spans="1:24" ht="12.9" customHeight="1">
      <c r="A268" s="25"/>
      <c r="B268" s="33" t="s">
        <v>464</v>
      </c>
      <c r="C268" s="25"/>
      <c r="D268" s="26" t="s">
        <v>686</v>
      </c>
      <c r="E268" s="25"/>
      <c r="F268" s="29">
        <v>285158.92</v>
      </c>
      <c r="G268" s="25"/>
      <c r="H268" s="29"/>
      <c r="I268" s="25"/>
      <c r="J268" s="29"/>
      <c r="K268" s="25"/>
      <c r="L268" s="29">
        <f t="shared" si="27"/>
        <v>285158.92</v>
      </c>
      <c r="M268" s="25"/>
      <c r="N268" s="30">
        <v>3.3300000000000003E-2</v>
      </c>
      <c r="O268" s="25"/>
      <c r="P268" s="29">
        <v>277435.58</v>
      </c>
      <c r="Q268" s="25"/>
      <c r="R268" s="29">
        <f t="shared" si="28"/>
        <v>7723.34</v>
      </c>
      <c r="S268" s="25"/>
      <c r="T268" s="25"/>
      <c r="U268" s="25"/>
      <c r="V268" s="29">
        <f t="shared" si="30"/>
        <v>285158.92</v>
      </c>
      <c r="W268" s="25"/>
      <c r="X268" s="29">
        <f t="shared" si="29"/>
        <v>0</v>
      </c>
    </row>
    <row r="269" spans="1:24" ht="12.9" customHeight="1">
      <c r="A269" s="25"/>
      <c r="B269" s="33" t="s">
        <v>464</v>
      </c>
      <c r="C269" s="25"/>
      <c r="D269" s="26">
        <v>1999</v>
      </c>
      <c r="E269" s="25"/>
      <c r="F269" s="29">
        <v>9434.94</v>
      </c>
      <c r="G269" s="25"/>
      <c r="H269" s="29"/>
      <c r="I269" s="25"/>
      <c r="J269" s="29"/>
      <c r="K269" s="25"/>
      <c r="L269" s="29">
        <f t="shared" si="27"/>
        <v>9434.94</v>
      </c>
      <c r="M269" s="25"/>
      <c r="N269" s="30">
        <v>3.3300000000000003E-2</v>
      </c>
      <c r="O269" s="25"/>
      <c r="P269" s="29">
        <v>5026.88</v>
      </c>
      <c r="Q269" s="25"/>
      <c r="R269" s="29">
        <f t="shared" si="28"/>
        <v>314.18</v>
      </c>
      <c r="S269" s="25"/>
      <c r="T269" s="25"/>
      <c r="U269" s="25"/>
      <c r="V269" s="29">
        <f t="shared" si="30"/>
        <v>5341.06</v>
      </c>
      <c r="W269" s="25"/>
      <c r="X269" s="29">
        <f t="shared" si="29"/>
        <v>4093.88</v>
      </c>
    </row>
    <row r="270" spans="1:24" ht="12.9" customHeight="1">
      <c r="A270" s="25"/>
      <c r="B270" s="33" t="s">
        <v>464</v>
      </c>
      <c r="C270" s="25"/>
      <c r="D270" s="26">
        <v>2000</v>
      </c>
      <c r="E270" s="25"/>
      <c r="F270" s="29">
        <v>10310.950000000001</v>
      </c>
      <c r="G270" s="25"/>
      <c r="H270" s="29"/>
      <c r="I270" s="25"/>
      <c r="J270" s="29"/>
      <c r="K270" s="25"/>
      <c r="L270" s="29">
        <f t="shared" si="27"/>
        <v>10310.950000000001</v>
      </c>
      <c r="M270" s="25"/>
      <c r="N270" s="30">
        <v>3.3300000000000003E-2</v>
      </c>
      <c r="O270" s="25"/>
      <c r="P270" s="29">
        <v>5150.25</v>
      </c>
      <c r="Q270" s="25"/>
      <c r="R270" s="29">
        <f t="shared" si="28"/>
        <v>343.35</v>
      </c>
      <c r="S270" s="25"/>
      <c r="T270" s="25"/>
      <c r="U270" s="25"/>
      <c r="V270" s="29">
        <f t="shared" si="30"/>
        <v>5493.6</v>
      </c>
      <c r="W270" s="25"/>
      <c r="X270" s="29">
        <f t="shared" si="29"/>
        <v>4817.3500000000004</v>
      </c>
    </row>
    <row r="271" spans="1:24" ht="12.9" customHeight="1">
      <c r="A271" s="25"/>
      <c r="B271" s="33" t="s">
        <v>464</v>
      </c>
      <c r="C271" s="25"/>
      <c r="D271" s="26">
        <v>2001</v>
      </c>
      <c r="E271" s="25"/>
      <c r="F271" s="29">
        <v>28690.2</v>
      </c>
      <c r="G271" s="25"/>
      <c r="H271" s="29"/>
      <c r="I271" s="25"/>
      <c r="J271" s="29"/>
      <c r="K271" s="25"/>
      <c r="L271" s="29">
        <f t="shared" si="27"/>
        <v>28690.2</v>
      </c>
      <c r="M271" s="25"/>
      <c r="N271" s="30">
        <v>3.3000000000000002E-2</v>
      </c>
      <c r="O271" s="25"/>
      <c r="P271" s="29">
        <v>12308.14</v>
      </c>
      <c r="Q271" s="25"/>
      <c r="R271" s="29">
        <f t="shared" si="28"/>
        <v>946.78</v>
      </c>
      <c r="S271" s="25"/>
      <c r="T271" s="25"/>
      <c r="U271" s="25"/>
      <c r="V271" s="29">
        <f t="shared" si="30"/>
        <v>13254.92</v>
      </c>
      <c r="W271" s="25"/>
      <c r="X271" s="29">
        <f t="shared" si="29"/>
        <v>15435.28</v>
      </c>
    </row>
    <row r="272" spans="1:24" ht="13.5" customHeight="1">
      <c r="A272" s="25"/>
      <c r="B272" s="33" t="s">
        <v>703</v>
      </c>
      <c r="C272" s="25"/>
      <c r="D272" s="26">
        <v>2001</v>
      </c>
      <c r="E272" s="25"/>
      <c r="F272" s="29">
        <v>67200.52</v>
      </c>
      <c r="G272" s="25"/>
      <c r="H272" s="29"/>
      <c r="I272" s="25"/>
      <c r="J272" s="29"/>
      <c r="K272" s="25"/>
      <c r="L272" s="29">
        <f t="shared" si="27"/>
        <v>67200.52</v>
      </c>
      <c r="M272" s="25"/>
      <c r="N272" s="30">
        <v>3.3300000000000003E-2</v>
      </c>
      <c r="O272" s="25"/>
      <c r="P272" s="29">
        <v>29091.14</v>
      </c>
      <c r="Q272" s="25"/>
      <c r="R272" s="29">
        <f t="shared" si="28"/>
        <v>2237.7800000000002</v>
      </c>
      <c r="S272" s="25"/>
      <c r="T272" s="25"/>
      <c r="U272" s="25"/>
      <c r="V272" s="29">
        <f t="shared" si="30"/>
        <v>31328.92</v>
      </c>
      <c r="W272" s="25"/>
      <c r="X272" s="29">
        <f t="shared" si="29"/>
        <v>35871.599999999999</v>
      </c>
    </row>
    <row r="273" spans="1:24" ht="12.9" customHeight="1">
      <c r="A273" s="25"/>
      <c r="B273" s="33" t="s">
        <v>464</v>
      </c>
      <c r="C273" s="25"/>
      <c r="D273" s="26">
        <v>2003</v>
      </c>
      <c r="E273" s="25"/>
      <c r="F273" s="29">
        <v>4353.05</v>
      </c>
      <c r="G273" s="25"/>
      <c r="H273" s="29"/>
      <c r="I273" s="25"/>
      <c r="J273" s="29"/>
      <c r="K273" s="25"/>
      <c r="L273" s="29">
        <f t="shared" si="27"/>
        <v>4353.05</v>
      </c>
      <c r="M273" s="25"/>
      <c r="N273" s="30">
        <v>3.3300000000000003E-2</v>
      </c>
      <c r="O273" s="25"/>
      <c r="P273" s="29">
        <v>1593.25</v>
      </c>
      <c r="Q273" s="25"/>
      <c r="R273" s="29">
        <f t="shared" si="28"/>
        <v>144.96</v>
      </c>
      <c r="S273" s="25"/>
      <c r="T273" s="25"/>
      <c r="U273" s="25"/>
      <c r="V273" s="29">
        <f t="shared" si="30"/>
        <v>1738.21</v>
      </c>
      <c r="W273" s="25"/>
      <c r="X273" s="29">
        <f t="shared" si="29"/>
        <v>2614.84</v>
      </c>
    </row>
    <row r="274" spans="1:24" ht="12.9" customHeight="1">
      <c r="A274" s="25"/>
      <c r="B274" s="33" t="s">
        <v>464</v>
      </c>
      <c r="C274" s="25"/>
      <c r="D274" s="26">
        <v>2004</v>
      </c>
      <c r="E274" s="25"/>
      <c r="F274" s="29">
        <v>19371.32</v>
      </c>
      <c r="G274" s="25"/>
      <c r="H274" s="29"/>
      <c r="I274" s="25"/>
      <c r="J274" s="29"/>
      <c r="K274" s="25"/>
      <c r="L274" s="29">
        <f t="shared" si="27"/>
        <v>19371.32</v>
      </c>
      <c r="M274" s="25"/>
      <c r="N274" s="30">
        <v>3.3300000000000003E-2</v>
      </c>
      <c r="O274" s="25"/>
      <c r="P274" s="29">
        <v>6450.6</v>
      </c>
      <c r="Q274" s="25"/>
      <c r="R274" s="29">
        <f t="shared" si="28"/>
        <v>645.05999999999995</v>
      </c>
      <c r="S274" s="25"/>
      <c r="T274" s="25"/>
      <c r="U274" s="25"/>
      <c r="V274" s="29">
        <f t="shared" si="30"/>
        <v>7095.66</v>
      </c>
      <c r="W274" s="25"/>
      <c r="X274" s="29">
        <f t="shared" si="29"/>
        <v>12275.66</v>
      </c>
    </row>
    <row r="275" spans="1:24" ht="12.9" customHeight="1">
      <c r="A275" s="25"/>
      <c r="B275" s="33" t="s">
        <v>464</v>
      </c>
      <c r="C275" s="25"/>
      <c r="D275" s="26">
        <v>2005</v>
      </c>
      <c r="E275" s="25"/>
      <c r="F275" s="29">
        <v>23413.040000000001</v>
      </c>
      <c r="G275" s="25"/>
      <c r="H275" s="29"/>
      <c r="I275" s="25"/>
      <c r="J275" s="29"/>
      <c r="K275" s="25"/>
      <c r="L275" s="29">
        <f t="shared" si="27"/>
        <v>23413.040000000001</v>
      </c>
      <c r="M275" s="25"/>
      <c r="N275" s="30">
        <v>3.3300000000000003E-2</v>
      </c>
      <c r="O275" s="25"/>
      <c r="P275" s="29">
        <v>7016.85</v>
      </c>
      <c r="Q275" s="25"/>
      <c r="R275" s="29">
        <f t="shared" si="28"/>
        <v>779.65</v>
      </c>
      <c r="S275" s="25"/>
      <c r="T275" s="25"/>
      <c r="U275" s="25"/>
      <c r="V275" s="29">
        <f t="shared" si="30"/>
        <v>7796.5</v>
      </c>
      <c r="W275" s="25"/>
      <c r="X275" s="29">
        <f t="shared" si="29"/>
        <v>15616.54</v>
      </c>
    </row>
    <row r="276" spans="1:24" ht="12.9" customHeight="1">
      <c r="A276" s="25"/>
      <c r="B276" s="33" t="s">
        <v>464</v>
      </c>
      <c r="C276" s="25"/>
      <c r="D276" s="26">
        <v>2006</v>
      </c>
      <c r="E276" s="25"/>
      <c r="F276" s="29">
        <v>44967.64</v>
      </c>
      <c r="G276" s="25"/>
      <c r="H276" s="29"/>
      <c r="I276" s="25"/>
      <c r="J276" s="29"/>
      <c r="K276" s="25"/>
      <c r="L276" s="29">
        <f t="shared" si="27"/>
        <v>44967.64</v>
      </c>
      <c r="M276" s="25"/>
      <c r="N276" s="30">
        <v>3.3300000000000003E-2</v>
      </c>
      <c r="O276" s="25"/>
      <c r="P276" s="29">
        <v>11979.36</v>
      </c>
      <c r="Q276" s="25"/>
      <c r="R276" s="29">
        <f t="shared" si="28"/>
        <v>1497.42</v>
      </c>
      <c r="S276" s="25"/>
      <c r="T276" s="25"/>
      <c r="U276" s="25"/>
      <c r="V276" s="29">
        <f t="shared" si="30"/>
        <v>13476.78</v>
      </c>
      <c r="W276" s="25"/>
      <c r="X276" s="29">
        <f t="shared" si="29"/>
        <v>31490.86</v>
      </c>
    </row>
    <row r="277" spans="1:24" ht="12.9" customHeight="1">
      <c r="A277" s="25"/>
      <c r="B277" s="33" t="s">
        <v>464</v>
      </c>
      <c r="C277" s="25"/>
      <c r="D277" s="26">
        <v>2007</v>
      </c>
      <c r="E277" s="25"/>
      <c r="F277" s="29">
        <v>52950.39</v>
      </c>
      <c r="G277" s="25"/>
      <c r="H277" s="29"/>
      <c r="I277" s="25"/>
      <c r="J277" s="29"/>
      <c r="K277" s="25"/>
      <c r="L277" s="29">
        <f t="shared" si="27"/>
        <v>52950.39</v>
      </c>
      <c r="M277" s="25"/>
      <c r="N277" s="30">
        <v>3.3000000000000002E-2</v>
      </c>
      <c r="O277" s="25"/>
      <c r="P277" s="29">
        <v>12231.52</v>
      </c>
      <c r="Q277" s="25"/>
      <c r="R277" s="29">
        <f t="shared" si="28"/>
        <v>1747.36</v>
      </c>
      <c r="S277" s="25"/>
      <c r="T277" s="25"/>
      <c r="U277" s="25"/>
      <c r="V277" s="29">
        <f t="shared" si="30"/>
        <v>13978.88</v>
      </c>
      <c r="W277" s="25"/>
      <c r="X277" s="29">
        <f t="shared" si="29"/>
        <v>38971.51</v>
      </c>
    </row>
    <row r="278" spans="1:24" ht="12.9" customHeight="1">
      <c r="A278" s="25"/>
      <c r="B278" s="33" t="s">
        <v>464</v>
      </c>
      <c r="C278" s="25"/>
      <c r="D278" s="26">
        <v>2008</v>
      </c>
      <c r="E278" s="25"/>
      <c r="F278" s="29">
        <v>73112.639999999999</v>
      </c>
      <c r="G278" s="25"/>
      <c r="H278" s="29"/>
      <c r="I278" s="25"/>
      <c r="J278" s="29"/>
      <c r="K278" s="25"/>
      <c r="L278" s="29">
        <f t="shared" si="27"/>
        <v>73112.639999999999</v>
      </c>
      <c r="M278" s="25"/>
      <c r="N278" s="30">
        <v>3.3300000000000003E-2</v>
      </c>
      <c r="O278" s="25"/>
      <c r="P278" s="29">
        <v>14607.9</v>
      </c>
      <c r="Q278" s="25"/>
      <c r="R278" s="29">
        <f t="shared" si="28"/>
        <v>2434.65</v>
      </c>
      <c r="S278" s="25"/>
      <c r="T278" s="25"/>
      <c r="U278" s="25"/>
      <c r="V278" s="29">
        <f t="shared" si="30"/>
        <v>17042.55</v>
      </c>
      <c r="W278" s="25"/>
      <c r="X278" s="29">
        <f t="shared" si="29"/>
        <v>56070.09</v>
      </c>
    </row>
    <row r="279" spans="1:24" ht="12.9" customHeight="1">
      <c r="A279" s="25"/>
      <c r="B279" s="33" t="s">
        <v>702</v>
      </c>
      <c r="C279" s="25"/>
      <c r="D279" s="26">
        <v>2008</v>
      </c>
      <c r="E279" s="25"/>
      <c r="F279" s="29">
        <v>219159.25</v>
      </c>
      <c r="G279" s="25"/>
      <c r="H279" s="29"/>
      <c r="I279" s="25"/>
      <c r="J279" s="29"/>
      <c r="K279" s="25"/>
      <c r="L279" s="29">
        <f t="shared" si="27"/>
        <v>219159.25</v>
      </c>
      <c r="M279" s="25"/>
      <c r="N279" s="30">
        <v>3.3300000000000003E-2</v>
      </c>
      <c r="O279" s="25"/>
      <c r="P279" s="29">
        <v>43788</v>
      </c>
      <c r="Q279" s="25"/>
      <c r="R279" s="29">
        <f t="shared" si="28"/>
        <v>7298</v>
      </c>
      <c r="S279" s="25"/>
      <c r="T279" s="25"/>
      <c r="U279" s="25"/>
      <c r="V279" s="29">
        <f t="shared" si="30"/>
        <v>51086</v>
      </c>
      <c r="W279" s="25"/>
      <c r="X279" s="29">
        <f t="shared" si="29"/>
        <v>168073.25</v>
      </c>
    </row>
    <row r="280" spans="1:24" ht="12.9" customHeight="1">
      <c r="A280" s="25"/>
      <c r="B280" s="33" t="s">
        <v>464</v>
      </c>
      <c r="C280" s="25"/>
      <c r="D280" s="26">
        <v>2009</v>
      </c>
      <c r="E280" s="25"/>
      <c r="F280" s="29">
        <v>26451.47</v>
      </c>
      <c r="G280" s="25"/>
      <c r="H280" s="29"/>
      <c r="I280" s="25"/>
      <c r="J280" s="29"/>
      <c r="K280" s="25"/>
      <c r="L280" s="29">
        <f t="shared" si="27"/>
        <v>26451.47</v>
      </c>
      <c r="M280" s="25"/>
      <c r="N280" s="30">
        <v>3.3300000000000003E-2</v>
      </c>
      <c r="O280" s="25"/>
      <c r="P280" s="29">
        <v>3523.32</v>
      </c>
      <c r="Q280" s="25"/>
      <c r="R280" s="29">
        <f t="shared" si="28"/>
        <v>880.83</v>
      </c>
      <c r="S280" s="25"/>
      <c r="T280" s="25"/>
      <c r="U280" s="25"/>
      <c r="V280" s="29">
        <f t="shared" si="30"/>
        <v>4404.1499999999996</v>
      </c>
      <c r="W280" s="25"/>
      <c r="X280" s="29">
        <f t="shared" si="29"/>
        <v>22047.32</v>
      </c>
    </row>
    <row r="281" spans="1:24" ht="12.9" customHeight="1">
      <c r="A281" s="25"/>
      <c r="B281" s="58"/>
      <c r="C281" s="25"/>
      <c r="D281" s="26"/>
      <c r="E281" s="25"/>
      <c r="F281" s="29"/>
      <c r="G281" s="25"/>
      <c r="H281" s="29"/>
      <c r="I281" s="25"/>
      <c r="J281" s="29"/>
      <c r="K281" s="25"/>
      <c r="L281" s="29"/>
      <c r="M281" s="25"/>
      <c r="N281" s="30"/>
      <c r="O281" s="25"/>
      <c r="P281" s="29"/>
      <c r="Q281" s="25"/>
      <c r="R281" s="29"/>
      <c r="S281" s="25"/>
      <c r="T281" s="25"/>
      <c r="U281" s="25"/>
      <c r="V281" s="29"/>
      <c r="W281" s="25"/>
      <c r="X281" s="29"/>
    </row>
    <row r="282" spans="1:24" ht="12.9" customHeight="1">
      <c r="A282" s="25"/>
      <c r="B282" s="58"/>
      <c r="C282" s="25"/>
      <c r="D282" s="26"/>
      <c r="E282" s="25"/>
      <c r="F282" s="29"/>
      <c r="G282" s="25"/>
      <c r="H282" s="29"/>
      <c r="I282" s="25"/>
      <c r="J282" s="29"/>
      <c r="K282" s="25"/>
      <c r="L282" s="29"/>
      <c r="M282" s="25"/>
      <c r="N282" s="30"/>
      <c r="O282" s="25"/>
      <c r="P282" s="29"/>
      <c r="Q282" s="25"/>
      <c r="R282" s="29"/>
      <c r="S282" s="25"/>
      <c r="T282" s="25"/>
      <c r="U282" s="25"/>
      <c r="V282" s="29"/>
      <c r="W282" s="25"/>
      <c r="X282" s="29"/>
    </row>
    <row r="283" spans="1:24" ht="12.9" customHeight="1">
      <c r="A283" s="25"/>
      <c r="B283" s="58"/>
      <c r="C283" s="25"/>
      <c r="D283" s="26"/>
      <c r="E283" s="25"/>
      <c r="F283" s="29"/>
      <c r="G283" s="25"/>
      <c r="H283" s="29"/>
      <c r="I283" s="25"/>
      <c r="J283" s="29"/>
      <c r="K283" s="25"/>
      <c r="L283" s="29"/>
      <c r="M283" s="25"/>
      <c r="N283" s="30"/>
      <c r="O283" s="25"/>
      <c r="P283" s="29"/>
      <c r="Q283" s="25"/>
      <c r="R283" s="29"/>
      <c r="S283" s="25"/>
      <c r="T283" s="25"/>
      <c r="U283" s="25"/>
      <c r="V283" s="29"/>
      <c r="W283" s="25"/>
      <c r="X283" s="29"/>
    </row>
    <row r="284" spans="1:24" ht="12.9" customHeight="1">
      <c r="A284" s="25"/>
      <c r="B284" s="58"/>
      <c r="C284" s="25"/>
      <c r="D284" s="26"/>
      <c r="E284" s="25"/>
      <c r="F284" s="29"/>
      <c r="G284" s="25"/>
      <c r="H284" s="29"/>
      <c r="I284" s="25"/>
      <c r="J284" s="29"/>
      <c r="K284" s="25"/>
      <c r="L284" s="29"/>
      <c r="M284" s="25"/>
      <c r="N284" s="30"/>
      <c r="O284" s="25"/>
      <c r="P284" s="29"/>
      <c r="Q284" s="25"/>
      <c r="R284" s="29"/>
      <c r="S284" s="25"/>
      <c r="T284" s="25"/>
      <c r="U284" s="25"/>
      <c r="V284" s="29"/>
      <c r="W284" s="25"/>
      <c r="X284" s="29"/>
    </row>
    <row r="285" spans="1:24" ht="12.9" customHeight="1">
      <c r="A285" s="25"/>
      <c r="B285" s="58"/>
      <c r="C285" s="25"/>
      <c r="D285" s="26"/>
      <c r="E285" s="25"/>
      <c r="F285" s="29"/>
      <c r="G285" s="25"/>
      <c r="H285" s="29"/>
      <c r="I285" s="25"/>
      <c r="J285" s="29"/>
      <c r="K285" s="25"/>
      <c r="L285" s="29"/>
      <c r="M285" s="25"/>
      <c r="N285" s="30"/>
      <c r="O285" s="25"/>
      <c r="P285" s="29"/>
      <c r="Q285" s="25"/>
      <c r="R285" s="29"/>
      <c r="S285" s="25"/>
      <c r="T285" s="25"/>
      <c r="U285" s="25"/>
      <c r="V285" s="29"/>
      <c r="W285" s="25"/>
      <c r="X285" s="29"/>
    </row>
    <row r="286" spans="1:24" ht="12.9" customHeight="1">
      <c r="A286" s="22" t="s">
        <v>587</v>
      </c>
      <c r="B286" s="22"/>
      <c r="C286" s="22"/>
      <c r="D286" s="22"/>
      <c r="E286" s="22"/>
      <c r="F286" s="22"/>
      <c r="G286" s="22"/>
      <c r="H286" s="22"/>
      <c r="I286" s="22"/>
      <c r="J286" s="22"/>
      <c r="K286" s="22"/>
      <c r="L286" s="22"/>
      <c r="M286" s="22"/>
      <c r="N286" s="22"/>
      <c r="O286" s="22"/>
      <c r="P286" s="22"/>
      <c r="Q286" s="22"/>
      <c r="R286" s="22"/>
      <c r="S286" s="22"/>
      <c r="T286" s="22"/>
      <c r="U286" s="22"/>
      <c r="V286" s="22"/>
      <c r="W286" s="22"/>
      <c r="X286" s="22"/>
    </row>
    <row r="287" spans="1:24" ht="12.9" customHeight="1">
      <c r="A287" s="22" t="s">
        <v>588</v>
      </c>
      <c r="B287" s="22"/>
      <c r="C287" s="22"/>
      <c r="D287" s="22"/>
      <c r="E287" s="22"/>
      <c r="F287" s="22"/>
      <c r="G287" s="22"/>
      <c r="H287" s="22"/>
      <c r="I287" s="22"/>
      <c r="J287" s="22"/>
      <c r="K287" s="22"/>
      <c r="L287" s="22"/>
      <c r="M287" s="22"/>
      <c r="N287" s="22"/>
      <c r="O287" s="22"/>
      <c r="P287" s="22"/>
      <c r="Q287" s="22"/>
      <c r="R287" s="22"/>
      <c r="S287" s="22"/>
      <c r="T287" s="22"/>
      <c r="U287" s="22"/>
      <c r="V287" s="22"/>
      <c r="W287" s="22"/>
      <c r="X287" s="22" t="s">
        <v>750</v>
      </c>
    </row>
    <row r="288" spans="1:24" ht="12.9" customHeight="1">
      <c r="A288" s="24">
        <f>+A9</f>
        <v>42369</v>
      </c>
      <c r="B288" s="22"/>
      <c r="C288" s="22"/>
      <c r="D288" s="22"/>
      <c r="E288" s="22"/>
      <c r="F288" s="22"/>
      <c r="G288" s="22"/>
      <c r="H288" s="22"/>
      <c r="I288" s="22"/>
      <c r="J288" s="22"/>
      <c r="K288" s="22"/>
      <c r="L288" s="22"/>
      <c r="M288" s="22"/>
      <c r="N288" s="22"/>
      <c r="O288" s="22"/>
      <c r="P288" s="22"/>
      <c r="Q288" s="22"/>
      <c r="R288" s="22"/>
      <c r="S288" s="22"/>
      <c r="T288" s="22"/>
      <c r="U288" s="22"/>
      <c r="V288" s="22"/>
      <c r="W288" s="22"/>
      <c r="X288" s="22"/>
    </row>
    <row r="289" spans="1:26" ht="12.9" customHeight="1">
      <c r="A289" s="25"/>
      <c r="B289" s="25"/>
      <c r="C289" s="25"/>
      <c r="D289" s="26" t="s">
        <v>591</v>
      </c>
      <c r="E289" s="25"/>
      <c r="F289" s="27"/>
      <c r="G289" s="27"/>
      <c r="H289" s="27"/>
      <c r="I289" s="27"/>
      <c r="J289" s="27"/>
      <c r="K289" s="27"/>
      <c r="L289" s="27"/>
      <c r="M289" s="25"/>
      <c r="N289" s="27" t="s">
        <v>592</v>
      </c>
      <c r="O289" s="27"/>
      <c r="P289" s="27"/>
      <c r="Q289" s="27"/>
      <c r="R289" s="27"/>
      <c r="S289" s="27"/>
      <c r="T289" s="27"/>
      <c r="U289" s="27"/>
      <c r="V289" s="27"/>
      <c r="X289" s="86" t="s">
        <v>593</v>
      </c>
    </row>
    <row r="290" spans="1:26" ht="12.9" customHeight="1">
      <c r="A290" s="25"/>
      <c r="B290" s="25"/>
      <c r="C290" s="25"/>
      <c r="D290" s="28" t="s">
        <v>448</v>
      </c>
      <c r="E290" s="25"/>
      <c r="F290" s="28" t="s">
        <v>395</v>
      </c>
      <c r="G290" s="25"/>
      <c r="H290" s="28" t="s">
        <v>396</v>
      </c>
      <c r="I290" s="25"/>
      <c r="J290" s="28" t="s">
        <v>594</v>
      </c>
      <c r="K290" s="25"/>
      <c r="L290" s="28" t="s">
        <v>395</v>
      </c>
      <c r="M290" s="25"/>
      <c r="N290" s="28"/>
      <c r="O290" s="25"/>
      <c r="P290" s="28" t="s">
        <v>395</v>
      </c>
      <c r="Q290" s="25"/>
      <c r="R290" s="28" t="s">
        <v>396</v>
      </c>
      <c r="S290" s="25"/>
      <c r="T290" s="28" t="s">
        <v>594</v>
      </c>
      <c r="U290" s="25"/>
      <c r="V290" s="28" t="s">
        <v>395</v>
      </c>
      <c r="W290" s="25"/>
      <c r="X290" s="28" t="s">
        <v>935</v>
      </c>
    </row>
    <row r="291" spans="1:26" ht="12.9" customHeight="1">
      <c r="A291" s="23" t="s">
        <v>751</v>
      </c>
      <c r="B291" s="58"/>
      <c r="C291" s="25"/>
      <c r="D291" s="26"/>
      <c r="E291" s="25"/>
      <c r="F291" s="29"/>
      <c r="G291" s="25"/>
      <c r="H291" s="29"/>
      <c r="I291" s="25"/>
      <c r="J291" s="29"/>
      <c r="K291" s="25"/>
      <c r="L291" s="29"/>
      <c r="M291" s="25"/>
      <c r="N291" s="30"/>
      <c r="O291" s="25"/>
      <c r="P291" s="29"/>
      <c r="Q291" s="25"/>
      <c r="R291" s="29"/>
      <c r="S291" s="25"/>
      <c r="T291" s="25"/>
      <c r="U291" s="25"/>
      <c r="V291" s="29"/>
      <c r="W291" s="25"/>
      <c r="X291" s="29"/>
    </row>
    <row r="292" spans="1:26" ht="12.9" customHeight="1">
      <c r="A292" s="25"/>
      <c r="B292" s="58"/>
      <c r="C292" s="25"/>
      <c r="D292" s="26"/>
      <c r="E292" s="25"/>
      <c r="F292" s="29"/>
      <c r="G292" s="25"/>
      <c r="H292" s="29"/>
      <c r="I292" s="25"/>
      <c r="J292" s="29"/>
      <c r="K292" s="25"/>
      <c r="L292" s="29"/>
      <c r="M292" s="25"/>
      <c r="N292" s="30"/>
      <c r="O292" s="25"/>
      <c r="P292" s="29"/>
      <c r="Q292" s="25"/>
      <c r="R292" s="29"/>
      <c r="S292" s="25"/>
      <c r="T292" s="25"/>
      <c r="U292" s="25"/>
      <c r="V292" s="29"/>
      <c r="W292" s="25"/>
      <c r="X292" s="29"/>
    </row>
    <row r="293" spans="1:26" ht="12.9" customHeight="1">
      <c r="A293" s="25"/>
      <c r="B293" s="33" t="s">
        <v>464</v>
      </c>
      <c r="C293" s="25"/>
      <c r="D293" s="26">
        <v>2010</v>
      </c>
      <c r="E293" s="25"/>
      <c r="F293" s="29">
        <v>25769.51</v>
      </c>
      <c r="G293" s="25"/>
      <c r="H293" s="29"/>
      <c r="I293" s="25"/>
      <c r="J293" s="29"/>
      <c r="K293" s="25"/>
      <c r="L293" s="29">
        <f>F293+H293-J293</f>
        <v>25769.51</v>
      </c>
      <c r="M293" s="25"/>
      <c r="N293" s="30">
        <v>3.3300000000000003E-2</v>
      </c>
      <c r="O293" s="25"/>
      <c r="P293" s="29">
        <v>3432.48</v>
      </c>
      <c r="Q293" s="25"/>
      <c r="R293" s="29">
        <f>ROUND(IF(L293-P293=0,0,IF(L293-P293&lt;L293*N293,+L293-P293,L293*N293)),2)</f>
        <v>858.12</v>
      </c>
      <c r="S293" s="25"/>
      <c r="T293" s="25"/>
      <c r="U293" s="25"/>
      <c r="V293" s="29">
        <f>ROUND(+P293+R293-T293,2)</f>
        <v>4290.6000000000004</v>
      </c>
      <c r="W293" s="25"/>
      <c r="X293" s="29">
        <f>ROUND(+L293-V293,2)</f>
        <v>21478.91</v>
      </c>
    </row>
    <row r="294" spans="1:26" ht="12.9" customHeight="1">
      <c r="A294" s="25"/>
      <c r="B294" s="33" t="s">
        <v>464</v>
      </c>
      <c r="C294" s="25"/>
      <c r="D294" s="26">
        <v>2011</v>
      </c>
      <c r="E294" s="25"/>
      <c r="F294" s="29">
        <v>75758.77</v>
      </c>
      <c r="G294" s="25"/>
      <c r="H294" s="29"/>
      <c r="I294" s="25"/>
      <c r="J294" s="29"/>
      <c r="K294" s="25"/>
      <c r="L294" s="29">
        <f>F294+H294-J294</f>
        <v>75758.77</v>
      </c>
      <c r="M294" s="25"/>
      <c r="N294" s="30">
        <v>3.3300000000000003E-2</v>
      </c>
      <c r="O294" s="25"/>
      <c r="P294" s="29">
        <v>7568.31</v>
      </c>
      <c r="Q294" s="25"/>
      <c r="R294" s="29">
        <f>ROUND(IF(L294-P294=0,0,IF(L294-P294&lt;L294*N294,+L294-P294,L294*N294)),2)</f>
        <v>2522.77</v>
      </c>
      <c r="S294" s="25"/>
      <c r="T294" s="25"/>
      <c r="U294" s="25"/>
      <c r="V294" s="29">
        <f>ROUND(+P294+R294-T294,2)</f>
        <v>10091.08</v>
      </c>
      <c r="W294" s="25"/>
      <c r="X294" s="29">
        <f>ROUND(+L294-V294,2)</f>
        <v>65667.69</v>
      </c>
    </row>
    <row r="295" spans="1:26" ht="12.9" customHeight="1">
      <c r="A295" s="25"/>
      <c r="B295" s="33" t="s">
        <v>464</v>
      </c>
      <c r="C295" s="25"/>
      <c r="D295" s="26">
        <v>2015</v>
      </c>
      <c r="E295" s="25"/>
      <c r="F295" s="88">
        <v>0</v>
      </c>
      <c r="G295" s="25"/>
      <c r="H295" s="88">
        <v>15625.66</v>
      </c>
      <c r="I295" s="25"/>
      <c r="J295" s="88"/>
      <c r="K295" s="25"/>
      <c r="L295" s="88">
        <f>F295+H295-J295</f>
        <v>15625.66</v>
      </c>
      <c r="M295" s="29"/>
      <c r="N295" s="30">
        <v>3.3300000000000003E-2</v>
      </c>
      <c r="O295" s="25"/>
      <c r="P295" s="88">
        <v>0</v>
      </c>
      <c r="Q295" s="25"/>
      <c r="R295" s="88">
        <f>ROUND(IF(L295-P295=0,0,IF(L295-P295&lt;L295*N295,+L295-P295,L295*N295)),2)</f>
        <v>520.33000000000004</v>
      </c>
      <c r="S295" s="25"/>
      <c r="T295" s="88"/>
      <c r="U295" s="25"/>
      <c r="V295" s="88">
        <f>ROUND(+P295+R295-T295,2)</f>
        <v>520.33000000000004</v>
      </c>
      <c r="W295" s="29"/>
      <c r="X295" s="88">
        <f>ROUND(+L295-V295,2)</f>
        <v>15105.33</v>
      </c>
    </row>
    <row r="296" spans="1:26" ht="21.75" customHeight="1">
      <c r="A296" s="25"/>
      <c r="B296" s="25" t="s">
        <v>704</v>
      </c>
      <c r="C296" s="25"/>
      <c r="D296" s="25"/>
      <c r="E296" s="25"/>
      <c r="F296" s="88">
        <v>21920858.400000006</v>
      </c>
      <c r="G296" s="25"/>
      <c r="H296" s="88">
        <f>SUM(H163:H295)</f>
        <v>859438.70000000007</v>
      </c>
      <c r="I296" s="25"/>
      <c r="J296" s="88">
        <f>SUM(J163:J295)</f>
        <v>400000</v>
      </c>
      <c r="K296" s="25"/>
      <c r="L296" s="88">
        <f>SUM(L163:L295)</f>
        <v>22380297.100000009</v>
      </c>
      <c r="M296" s="29"/>
      <c r="N296" s="29"/>
      <c r="O296" s="25"/>
      <c r="P296" s="88">
        <v>10495416.426134005</v>
      </c>
      <c r="Q296" s="25"/>
      <c r="R296" s="88">
        <f>SUM(R163:R295)</f>
        <v>580325.68000000017</v>
      </c>
      <c r="S296" s="25"/>
      <c r="T296" s="88">
        <f>SUM(T163:T295)</f>
        <v>400000</v>
      </c>
      <c r="U296" s="25"/>
      <c r="V296" s="88">
        <f>SUM(V163:V295)</f>
        <v>10675741.99</v>
      </c>
      <c r="W296" s="29"/>
      <c r="X296" s="88">
        <f>SUM(X163:X295)</f>
        <v>11704555.10999999</v>
      </c>
    </row>
    <row r="297" spans="1:26" ht="12.9" customHeight="1">
      <c r="A297" s="25"/>
      <c r="B297" s="25"/>
      <c r="C297" s="25"/>
      <c r="D297" s="25"/>
      <c r="E297" s="25"/>
      <c r="F297" s="29"/>
      <c r="G297" s="25"/>
      <c r="H297" s="29"/>
      <c r="I297" s="25"/>
      <c r="J297" s="29"/>
      <c r="K297" s="25"/>
      <c r="L297" s="29"/>
      <c r="M297" s="29"/>
      <c r="N297" s="29"/>
      <c r="O297" s="25"/>
      <c r="P297" s="29"/>
      <c r="Q297" s="25"/>
      <c r="R297" s="29"/>
      <c r="S297" s="25"/>
      <c r="T297" s="29"/>
      <c r="U297" s="25"/>
      <c r="V297" s="29"/>
      <c r="W297" s="29"/>
      <c r="X297" s="29"/>
    </row>
    <row r="298" spans="1:26" ht="12.9" customHeight="1">
      <c r="A298" s="25"/>
      <c r="B298" s="25"/>
      <c r="C298" s="25"/>
      <c r="D298" s="25"/>
      <c r="E298" s="25"/>
      <c r="F298" s="29"/>
      <c r="G298" s="25"/>
      <c r="H298" s="29"/>
      <c r="I298" s="25"/>
      <c r="J298" s="29"/>
      <c r="K298" s="25"/>
      <c r="L298" s="29"/>
      <c r="M298" s="29"/>
      <c r="N298" s="29"/>
      <c r="O298" s="25"/>
      <c r="P298" s="29"/>
      <c r="Q298" s="25"/>
      <c r="R298" s="29"/>
      <c r="S298" s="25"/>
      <c r="T298" s="29"/>
      <c r="U298" s="25"/>
      <c r="V298" s="29"/>
      <c r="W298" s="29"/>
      <c r="X298" s="29"/>
    </row>
    <row r="299" spans="1:26" ht="12.9" customHeight="1" thickBot="1">
      <c r="A299" s="25"/>
      <c r="B299" s="25" t="s">
        <v>705</v>
      </c>
      <c r="C299" s="25"/>
      <c r="D299" s="25"/>
      <c r="E299" s="25"/>
      <c r="F299" s="90">
        <v>29149938.180000003</v>
      </c>
      <c r="G299" s="29"/>
      <c r="H299" s="90">
        <f>H25+H54+H154+H296</f>
        <v>1262110.96</v>
      </c>
      <c r="I299" s="29"/>
      <c r="J299" s="90">
        <f>J25+J54+J154+J296</f>
        <v>501906.1</v>
      </c>
      <c r="K299" s="29"/>
      <c r="L299" s="90">
        <f>L25+L54+L154+L296</f>
        <v>29910143.040000007</v>
      </c>
      <c r="M299" s="29"/>
      <c r="N299" s="29"/>
      <c r="O299" s="29"/>
      <c r="P299" s="90">
        <v>14264599.646134004</v>
      </c>
      <c r="Q299" s="29"/>
      <c r="R299" s="90">
        <f>R25+R54+R154+R296</f>
        <v>861878.43000000017</v>
      </c>
      <c r="S299" s="29"/>
      <c r="T299" s="90">
        <f>T25+T54+T154+T296</f>
        <v>501906.1</v>
      </c>
      <c r="U299" s="29"/>
      <c r="V299" s="90">
        <f>+P299+R299-T299</f>
        <v>14624571.976134004</v>
      </c>
      <c r="W299" s="29"/>
      <c r="X299" s="90">
        <f>X25+X54+X154+X296</f>
        <v>15285571.17999999</v>
      </c>
    </row>
    <row r="300" spans="1:26" ht="12.9" customHeight="1" thickTop="1"/>
    <row r="301" spans="1:26" ht="12.9" customHeight="1">
      <c r="F301" s="57"/>
      <c r="G301" s="57"/>
      <c r="H301" s="57"/>
      <c r="I301" s="57"/>
      <c r="J301" s="57"/>
      <c r="K301" s="57"/>
      <c r="L301" s="57"/>
      <c r="P301" s="57"/>
      <c r="Q301" s="57"/>
      <c r="R301" s="57"/>
      <c r="S301" s="57"/>
      <c r="T301" s="57"/>
      <c r="U301" s="57"/>
      <c r="V301" s="57"/>
      <c r="W301" s="57"/>
      <c r="X301" s="57"/>
      <c r="Y301" s="61"/>
    </row>
    <row r="302" spans="1:26" ht="12" customHeight="1">
      <c r="A302" s="52" t="s">
        <v>726</v>
      </c>
      <c r="F302" s="57"/>
      <c r="G302" s="57"/>
      <c r="H302" s="57"/>
      <c r="I302" s="57"/>
      <c r="J302" s="57"/>
      <c r="K302" s="57"/>
      <c r="L302" s="57"/>
      <c r="P302" s="57"/>
      <c r="Q302" s="57"/>
      <c r="R302" s="57"/>
      <c r="S302" s="57"/>
      <c r="T302" s="57"/>
      <c r="U302" s="57"/>
      <c r="V302" s="57"/>
      <c r="W302" s="57"/>
      <c r="X302" s="57"/>
      <c r="Y302" s="61"/>
    </row>
    <row r="303" spans="1:26">
      <c r="B303" s="40" t="s">
        <v>707</v>
      </c>
      <c r="F303" s="478">
        <f>+F15+F17+F18+F22</f>
        <v>52920.22</v>
      </c>
      <c r="G303" s="478">
        <f t="shared" ref="G303:L303" si="31">+G15+G17+G18+G22</f>
        <v>0</v>
      </c>
      <c r="H303" s="478">
        <f t="shared" si="31"/>
        <v>0</v>
      </c>
      <c r="I303" s="478">
        <f t="shared" si="31"/>
        <v>0</v>
      </c>
      <c r="J303" s="478">
        <f t="shared" si="31"/>
        <v>0</v>
      </c>
      <c r="K303" s="478">
        <f t="shared" si="31"/>
        <v>0</v>
      </c>
      <c r="L303" s="478">
        <f t="shared" si="31"/>
        <v>52920.22</v>
      </c>
      <c r="M303" s="65"/>
      <c r="N303" s="65"/>
      <c r="O303" s="65"/>
      <c r="P303" s="65">
        <v>0</v>
      </c>
      <c r="Q303" s="65"/>
      <c r="R303" s="65">
        <f>SUM(R15:R17,R21)</f>
        <v>0</v>
      </c>
      <c r="S303" s="65"/>
      <c r="T303" s="65">
        <f>SUM(T15:T17,T21)</f>
        <v>0</v>
      </c>
      <c r="U303" s="65"/>
      <c r="V303" s="65">
        <f>SUM(V15:V17,V21)</f>
        <v>0</v>
      </c>
      <c r="W303" s="65"/>
      <c r="X303" s="65">
        <f>SUM(X15:X17,X21)</f>
        <v>41834.32</v>
      </c>
      <c r="Y303" s="479"/>
      <c r="Z303" s="53"/>
    </row>
    <row r="304" spans="1:26">
      <c r="B304" s="39" t="s">
        <v>708</v>
      </c>
      <c r="F304" s="478">
        <v>0</v>
      </c>
      <c r="G304" s="478">
        <v>0</v>
      </c>
      <c r="H304" s="478">
        <v>0</v>
      </c>
      <c r="I304" s="478">
        <v>0</v>
      </c>
      <c r="J304" s="478">
        <v>0</v>
      </c>
      <c r="K304" s="478">
        <v>0</v>
      </c>
      <c r="L304" s="478">
        <v>0</v>
      </c>
      <c r="M304" s="65"/>
      <c r="N304" s="65"/>
      <c r="O304" s="65"/>
      <c r="P304" s="65">
        <v>0</v>
      </c>
      <c r="Q304" s="65"/>
      <c r="R304" s="65">
        <v>0</v>
      </c>
      <c r="S304" s="65"/>
      <c r="T304" s="65">
        <v>0</v>
      </c>
      <c r="U304" s="65"/>
      <c r="V304" s="65">
        <v>0</v>
      </c>
      <c r="W304" s="65"/>
      <c r="X304" s="65">
        <v>0</v>
      </c>
      <c r="Y304" s="479"/>
      <c r="Z304" s="53"/>
    </row>
    <row r="305" spans="1:26">
      <c r="B305" s="35" t="s">
        <v>706</v>
      </c>
      <c r="F305" s="478">
        <f>+F16+F19+F20+F23</f>
        <v>31331.15</v>
      </c>
      <c r="G305" s="478">
        <f t="shared" ref="G305:L305" si="32">+G16+G19+G20+G23</f>
        <v>0</v>
      </c>
      <c r="H305" s="478">
        <f t="shared" si="32"/>
        <v>0</v>
      </c>
      <c r="I305" s="478">
        <f t="shared" si="32"/>
        <v>0</v>
      </c>
      <c r="J305" s="478">
        <f t="shared" si="32"/>
        <v>0</v>
      </c>
      <c r="K305" s="478">
        <f t="shared" si="32"/>
        <v>0</v>
      </c>
      <c r="L305" s="478">
        <f t="shared" si="32"/>
        <v>31331.15</v>
      </c>
      <c r="M305" s="65"/>
      <c r="N305" s="65"/>
      <c r="O305" s="65"/>
      <c r="P305" s="65">
        <v>0</v>
      </c>
      <c r="Q305" s="65"/>
      <c r="R305" s="65">
        <f>SUM(R18:R19,R22,R24)</f>
        <v>0</v>
      </c>
      <c r="S305" s="65"/>
      <c r="T305" s="65">
        <f>SUM(T18:T19,T22,T24)</f>
        <v>0</v>
      </c>
      <c r="U305" s="65"/>
      <c r="V305" s="65">
        <f>SUM(V18:V19,V22,V24)</f>
        <v>0</v>
      </c>
      <c r="W305" s="65"/>
      <c r="X305" s="65">
        <f>SUM(X18:X19,X22,X24)</f>
        <v>115704.91</v>
      </c>
      <c r="Y305" s="479"/>
      <c r="Z305" s="53"/>
    </row>
    <row r="306" spans="1:26">
      <c r="B306" s="36" t="s">
        <v>709</v>
      </c>
      <c r="F306" s="478">
        <f>+F21+F24</f>
        <v>97692.86</v>
      </c>
      <c r="G306" s="478">
        <f t="shared" ref="G306:L306" si="33">+G21+G24</f>
        <v>0</v>
      </c>
      <c r="H306" s="478">
        <f t="shared" si="33"/>
        <v>0</v>
      </c>
      <c r="I306" s="478">
        <f t="shared" si="33"/>
        <v>0</v>
      </c>
      <c r="J306" s="478">
        <f t="shared" si="33"/>
        <v>0</v>
      </c>
      <c r="K306" s="478">
        <f t="shared" si="33"/>
        <v>0</v>
      </c>
      <c r="L306" s="478">
        <f t="shared" si="33"/>
        <v>97692.86</v>
      </c>
      <c r="M306" s="65"/>
      <c r="N306" s="65"/>
      <c r="O306" s="65"/>
      <c r="P306" s="65">
        <v>0</v>
      </c>
      <c r="Q306" s="65"/>
      <c r="R306" s="65">
        <f>+R20+R23</f>
        <v>0</v>
      </c>
      <c r="S306" s="65"/>
      <c r="T306" s="65">
        <f>+T20+T23</f>
        <v>0</v>
      </c>
      <c r="U306" s="65"/>
      <c r="V306" s="65">
        <f>+V20+V23</f>
        <v>0</v>
      </c>
      <c r="W306" s="65"/>
      <c r="X306" s="65">
        <f>+X20+X23</f>
        <v>24405</v>
      </c>
      <c r="Y306" s="479"/>
      <c r="Z306" s="53"/>
    </row>
    <row r="307" spans="1:26">
      <c r="B307" s="146" t="s">
        <v>730</v>
      </c>
      <c r="F307" s="480">
        <v>181944.23</v>
      </c>
      <c r="G307" s="480">
        <v>181944.23</v>
      </c>
      <c r="H307" s="480">
        <v>181944.23</v>
      </c>
      <c r="I307" s="480">
        <v>181944.23</v>
      </c>
      <c r="J307" s="480">
        <v>181944.23</v>
      </c>
      <c r="K307" s="480">
        <v>181944.23</v>
      </c>
      <c r="L307" s="480">
        <v>181944.23</v>
      </c>
      <c r="M307" s="65"/>
      <c r="N307" s="65"/>
      <c r="O307" s="65"/>
      <c r="P307" s="66">
        <v>0</v>
      </c>
      <c r="Q307" s="65"/>
      <c r="R307" s="66">
        <f>SUM(R303:R306)</f>
        <v>0</v>
      </c>
      <c r="S307" s="65"/>
      <c r="T307" s="66">
        <f>SUM(T303:T306)</f>
        <v>0</v>
      </c>
      <c r="U307" s="65"/>
      <c r="V307" s="66">
        <f>SUM(V303:V306)</f>
        <v>0</v>
      </c>
      <c r="W307" s="65"/>
      <c r="X307" s="66">
        <f>SUM(X303:X306)</f>
        <v>181944.23</v>
      </c>
      <c r="Y307" s="479"/>
      <c r="Z307" s="53"/>
    </row>
    <row r="308" spans="1:26" ht="12" customHeight="1">
      <c r="F308" s="65"/>
      <c r="G308" s="65"/>
      <c r="H308" s="65"/>
      <c r="I308" s="65"/>
      <c r="J308" s="65"/>
      <c r="K308" s="65"/>
      <c r="L308" s="65"/>
      <c r="M308" s="65"/>
      <c r="N308" s="65"/>
      <c r="O308" s="65"/>
      <c r="P308" s="65"/>
      <c r="Q308" s="65"/>
      <c r="R308" s="65"/>
      <c r="S308" s="65"/>
      <c r="T308" s="65"/>
      <c r="U308" s="65"/>
      <c r="V308" s="65"/>
      <c r="W308" s="65"/>
      <c r="X308" s="65"/>
      <c r="Y308" s="479"/>
      <c r="Z308" s="53"/>
    </row>
    <row r="309" spans="1:26" s="61" customFormat="1" ht="12" customHeight="1">
      <c r="A309" s="146" t="s">
        <v>1012</v>
      </c>
      <c r="D309" s="146"/>
      <c r="F309" s="478"/>
      <c r="G309" s="478"/>
      <c r="H309" s="478"/>
      <c r="I309" s="478"/>
      <c r="J309" s="478"/>
      <c r="K309" s="478"/>
      <c r="L309" s="478"/>
      <c r="M309" s="478"/>
      <c r="N309" s="478"/>
      <c r="O309" s="478"/>
      <c r="P309" s="478"/>
      <c r="Q309" s="478"/>
      <c r="R309" s="478"/>
      <c r="S309" s="478"/>
      <c r="T309" s="478"/>
      <c r="U309" s="478"/>
      <c r="V309" s="478"/>
      <c r="W309" s="478"/>
      <c r="X309" s="478"/>
      <c r="Y309" s="479"/>
      <c r="Z309" s="479"/>
    </row>
    <row r="310" spans="1:26">
      <c r="B310" s="40" t="s">
        <v>707</v>
      </c>
      <c r="F310" s="65">
        <v>1952725.56</v>
      </c>
      <c r="G310" s="65"/>
      <c r="H310" s="65">
        <f>+SUM(H28:H37,H47:H47,H64:H67)</f>
        <v>0</v>
      </c>
      <c r="I310" s="65"/>
      <c r="J310" s="65">
        <f>+SUM(J28:J37,J47:J47,J64:J67)</f>
        <v>0</v>
      </c>
      <c r="K310" s="65"/>
      <c r="L310" s="65">
        <f>+L28+L30+L35+L36+L37+L38+L41+L44+L50+L51+L53+L64+L65+L66+L67</f>
        <v>1952725.56</v>
      </c>
      <c r="M310" s="65"/>
      <c r="N310" s="65"/>
      <c r="O310" s="65"/>
      <c r="P310" s="65">
        <v>1625498.92</v>
      </c>
      <c r="Q310" s="65">
        <f>+SUM(Q28:Q37,Q47:Q47,Q64:Q67)</f>
        <v>0</v>
      </c>
      <c r="R310" s="65">
        <f>+R28+R30+SUM(R35:R38)+R41+R44+R50+R51+R53+SUM(R64:R67)</f>
        <v>27852.09</v>
      </c>
      <c r="S310" s="65"/>
      <c r="T310" s="65">
        <f>+T28+T30+SUM(T35:T38)+T41+T44+T50+T51+T53+SUM(T64:T67)</f>
        <v>0</v>
      </c>
      <c r="U310" s="65"/>
      <c r="V310" s="65">
        <f>+V28+V30+SUM(V35:V38)+V41+V44+V50+V51+V53+SUM(V64:V67)</f>
        <v>1653351.0099999998</v>
      </c>
      <c r="W310" s="65">
        <f>+SUM(W28:W37,W47:W47,W64:W67)</f>
        <v>0</v>
      </c>
      <c r="X310" s="65">
        <f>+X28+X30+X35+X36+X37+X38+X41+X44+X50+X51+X53+X64+X65+X66+X67</f>
        <v>299374.55</v>
      </c>
      <c r="Y310" s="53"/>
    </row>
    <row r="311" spans="1:26">
      <c r="B311" s="39" t="s">
        <v>708</v>
      </c>
      <c r="F311" s="65">
        <v>2058527.67</v>
      </c>
      <c r="G311" s="65"/>
      <c r="H311" s="65">
        <f>+H197+H179+H240+H241</f>
        <v>0</v>
      </c>
      <c r="I311" s="65"/>
      <c r="J311" s="65">
        <f>+J197+J179+J240+J241</f>
        <v>0</v>
      </c>
      <c r="K311" s="65"/>
      <c r="L311" s="65">
        <f>+L197+L179+L240+L241</f>
        <v>2058527.67</v>
      </c>
      <c r="M311" s="65"/>
      <c r="N311" s="65"/>
      <c r="O311" s="65"/>
      <c r="P311" s="65">
        <v>537923.59</v>
      </c>
      <c r="Q311" s="65">
        <f>SUM(Q197:Q241)+Q179</f>
        <v>0</v>
      </c>
      <c r="R311" s="65">
        <f>+R197+R179+R240+R241</f>
        <v>67597.22</v>
      </c>
      <c r="S311" s="65"/>
      <c r="T311" s="65">
        <f>+T197+T179+T240+T241</f>
        <v>0</v>
      </c>
      <c r="U311" s="65"/>
      <c r="V311" s="65">
        <f>+V197+V179+V240+V241</f>
        <v>605520.81000000006</v>
      </c>
      <c r="W311" s="65">
        <f>SUM(W197:W241)+W179</f>
        <v>0</v>
      </c>
      <c r="X311" s="65">
        <f>+X197+X179+X240+X241</f>
        <v>1453006.8599999999</v>
      </c>
      <c r="Y311" s="53"/>
    </row>
    <row r="312" spans="1:26">
      <c r="B312" s="35" t="s">
        <v>706</v>
      </c>
      <c r="F312" s="65">
        <v>21540207.539999995</v>
      </c>
      <c r="G312" s="65"/>
      <c r="H312" s="65">
        <f>+H29+H32+H34+H39+H40+H43+SUM(H45:H48)+H52+SUM(H165:H177)+SUM(H180:H196)+SUM(H198:H215)+SUM(H223:H239)+SUM(H243:H295)</f>
        <v>859438.7</v>
      </c>
      <c r="I312" s="65"/>
      <c r="J312" s="65">
        <f>+J29+J32+J34+J39+J40+J43+SUM(J45:J48)+J52+SUM(J165:J177)+SUM(J180:J196)+SUM(J198:J215)+SUM(J242:J295)</f>
        <v>400000</v>
      </c>
      <c r="K312" s="65"/>
      <c r="L312" s="65">
        <f>+L29+L32+L34+L39+L40+L43+SUM(L45:L48)+L52+SUM(L165:L177)+SUM(L180:L196)+SUM(L198:L215)+SUM(L223:L239)+SUM(L242:L295)</f>
        <v>21999646.239999995</v>
      </c>
      <c r="M312" s="65"/>
      <c r="N312" s="65"/>
      <c r="O312" s="65"/>
      <c r="P312" s="65">
        <v>9937497.0999999978</v>
      </c>
      <c r="Q312" s="65">
        <f>SUM(Q38:Q44,Q50:Q50,Q49:Q52,Q163:Q177,Q180:Q193,Q242:Q295)</f>
        <v>0</v>
      </c>
      <c r="R312" s="65">
        <f>+R29+R32+R34+R39+R40+R43+SUM(R45:R48)+R52+SUM(R165:R177)+SUM(R180:R196)+SUM(R198:R215)+SUM(R223:R239)+SUM(R242:R295)</f>
        <v>546931.71999999986</v>
      </c>
      <c r="S312" s="65"/>
      <c r="T312" s="65">
        <f>+T29+T32+T34+T39+T40+T43+SUM(T45:T48)+T52+SUM(T165:T177)+SUM(T180:T196)+SUM(T198:T215)+SUM(T223:T239)+SUM(T242:T295)</f>
        <v>400000</v>
      </c>
      <c r="U312" s="65"/>
      <c r="V312" s="65">
        <f>+V29+V32+V34+V39+V40+V43+SUM(V45:V48)+V52+SUM(V165:V177)+SUM(V180:V196)+SUM(V198:V215)+SUM(V223:V239)+SUM(V242:V295)</f>
        <v>10084428.700000001</v>
      </c>
      <c r="W312" s="65">
        <f>SUM(W38:W44,W50:W50,W49:W52,W163:W177,W180:W193,W242:W295)</f>
        <v>0</v>
      </c>
      <c r="X312" s="65">
        <f>+X29+X32+X34+X39+X40+X43+SUM(X45:X48)+X52+SUM(X165:X177)+SUM(X180:X196)+SUM(X198:X215)+SUM(X223:X239)+SUM(X242:X295)</f>
        <v>11915217.539999999</v>
      </c>
      <c r="Y312" s="53"/>
    </row>
    <row r="313" spans="1:26">
      <c r="B313" s="36" t="s">
        <v>709</v>
      </c>
      <c r="F313" s="65">
        <v>3416533.1799999997</v>
      </c>
      <c r="G313" s="65"/>
      <c r="H313" s="65">
        <f>+H31+H33+H42+H49+SUM(H68:H153)+H163+H164</f>
        <v>402672.25999999995</v>
      </c>
      <c r="I313" s="65"/>
      <c r="J313" s="65">
        <f>+J31+J33+J42+J49+SUM(J68:J153)+J163+J164</f>
        <v>101906.1</v>
      </c>
      <c r="K313" s="65"/>
      <c r="L313" s="65">
        <f>+L31+L33+L42+L49+SUM(L68:L153)+L163+L164</f>
        <v>3717299.3399999994</v>
      </c>
      <c r="M313" s="65"/>
      <c r="N313" s="65"/>
      <c r="O313" s="65"/>
      <c r="P313" s="65">
        <v>2163680.0361340004</v>
      </c>
      <c r="Q313" s="65">
        <f>+SUM(Q45:Q48,Q53,Q68:Q122,Q84:Q136)</f>
        <v>0</v>
      </c>
      <c r="R313" s="65">
        <f>+R31+R33+R42+R49+SUM(R68:R153)+R163+R164</f>
        <v>219497.4</v>
      </c>
      <c r="S313" s="65"/>
      <c r="T313" s="65">
        <f>+T31+T33+T42+T49+SUM(T68:T153)+T163+T164</f>
        <v>101906.1</v>
      </c>
      <c r="U313" s="65"/>
      <c r="V313" s="65">
        <f>+V31+V33+V42+V49+SUM(V68:V153)+V163+V164</f>
        <v>2281271.3400000003</v>
      </c>
      <c r="W313" s="65">
        <f>+SUM(W45:W48,W53,W68:W122,W84:W136)</f>
        <v>0</v>
      </c>
      <c r="X313" s="65">
        <f>+X31+X33+X42+X49+SUM(X68:X153)+X163+X164</f>
        <v>1436028</v>
      </c>
      <c r="Y313" s="53"/>
    </row>
    <row r="314" spans="1:26">
      <c r="B314" s="146" t="s">
        <v>731</v>
      </c>
      <c r="F314" s="66">
        <v>28967993.949999996</v>
      </c>
      <c r="G314" s="65"/>
      <c r="H314" s="66">
        <f>SUM(H310:H313)</f>
        <v>1262110.96</v>
      </c>
      <c r="I314" s="65"/>
      <c r="J314" s="66">
        <f>SUM(J310:J313)</f>
        <v>501906.1</v>
      </c>
      <c r="K314" s="65"/>
      <c r="L314" s="66">
        <f>SUM(L310:L313)</f>
        <v>29728198.809999995</v>
      </c>
      <c r="M314" s="65"/>
      <c r="N314" s="65"/>
      <c r="O314" s="65"/>
      <c r="P314" s="66">
        <v>14264599.646133998</v>
      </c>
      <c r="Q314" s="65"/>
      <c r="R314" s="66">
        <f>SUM(R310:R313)</f>
        <v>861878.42999999982</v>
      </c>
      <c r="S314" s="65"/>
      <c r="T314" s="66">
        <f>SUM(T310:T313)</f>
        <v>501906.1</v>
      </c>
      <c r="U314" s="65"/>
      <c r="V314" s="66">
        <f>SUM(V310:V313)</f>
        <v>14624571.860000001</v>
      </c>
      <c r="W314" s="65"/>
      <c r="X314" s="66">
        <f>SUM(X310:X313)</f>
        <v>15103626.949999999</v>
      </c>
      <c r="Y314" s="53"/>
    </row>
    <row r="315" spans="1:26">
      <c r="F315" s="65"/>
      <c r="G315" s="65"/>
      <c r="H315" s="65"/>
      <c r="I315" s="65"/>
      <c r="J315" s="65"/>
      <c r="K315" s="65"/>
      <c r="L315" s="65"/>
      <c r="M315" s="65"/>
      <c r="N315" s="65"/>
      <c r="O315" s="65"/>
      <c r="P315" s="65"/>
      <c r="Q315" s="65"/>
      <c r="R315" s="65"/>
      <c r="S315" s="65"/>
      <c r="T315" s="65"/>
      <c r="U315" s="65"/>
      <c r="V315" s="65"/>
      <c r="W315" s="65"/>
      <c r="X315" s="65"/>
      <c r="Y315" s="53"/>
      <c r="Z315" s="53"/>
    </row>
    <row r="316" spans="1:26">
      <c r="A316" s="52" t="s">
        <v>732</v>
      </c>
      <c r="F316" s="65"/>
      <c r="G316" s="65"/>
      <c r="H316" s="65"/>
      <c r="I316" s="65"/>
      <c r="J316" s="65"/>
      <c r="K316" s="65"/>
      <c r="L316" s="65"/>
      <c r="M316" s="65"/>
      <c r="N316" s="65"/>
      <c r="O316" s="65"/>
      <c r="P316" s="65"/>
      <c r="Q316" s="65"/>
      <c r="R316" s="65"/>
      <c r="S316" s="65"/>
      <c r="T316" s="65"/>
      <c r="U316" s="65"/>
      <c r="V316" s="65"/>
      <c r="W316" s="65"/>
      <c r="X316" s="65"/>
      <c r="Y316" s="53"/>
      <c r="Z316" s="53"/>
    </row>
    <row r="317" spans="1:26">
      <c r="B317" s="40" t="s">
        <v>707</v>
      </c>
      <c r="F317" s="65">
        <v>1994559.88</v>
      </c>
      <c r="G317" s="65"/>
      <c r="H317" s="65">
        <f>+H303+H310</f>
        <v>0</v>
      </c>
      <c r="I317" s="65"/>
      <c r="J317" s="65">
        <f>+J303+J310</f>
        <v>0</v>
      </c>
      <c r="K317" s="65"/>
      <c r="L317" s="65">
        <f>+L303+L310</f>
        <v>2005645.78</v>
      </c>
      <c r="M317" s="65"/>
      <c r="N317" s="65"/>
      <c r="O317" s="65"/>
      <c r="P317" s="65">
        <v>1625498.92</v>
      </c>
      <c r="Q317" s="65"/>
      <c r="R317" s="65">
        <f>+R303+R310</f>
        <v>27852.09</v>
      </c>
      <c r="S317" s="65"/>
      <c r="T317" s="65">
        <f>+T303+T310</f>
        <v>0</v>
      </c>
      <c r="U317" s="65"/>
      <c r="V317" s="65">
        <f>+V303+V310</f>
        <v>1653351.0099999998</v>
      </c>
      <c r="W317" s="65"/>
      <c r="X317" s="67">
        <f>ROUND(+L317-V317,2)</f>
        <v>352294.77</v>
      </c>
      <c r="Y317" s="53"/>
      <c r="Z317" s="53"/>
    </row>
    <row r="318" spans="1:26">
      <c r="B318" s="39" t="s">
        <v>708</v>
      </c>
      <c r="F318" s="65">
        <v>2058527.67</v>
      </c>
      <c r="G318" s="65"/>
      <c r="H318" s="65">
        <f>+H304+H311</f>
        <v>0</v>
      </c>
      <c r="I318" s="65"/>
      <c r="J318" s="65">
        <f>+J304+J311</f>
        <v>0</v>
      </c>
      <c r="K318" s="65"/>
      <c r="L318" s="65">
        <f>+L304+L311</f>
        <v>2058527.67</v>
      </c>
      <c r="M318" s="65"/>
      <c r="N318" s="65"/>
      <c r="O318" s="65"/>
      <c r="P318" s="65">
        <v>537923.59</v>
      </c>
      <c r="Q318" s="65"/>
      <c r="R318" s="65">
        <f>+R304+R311</f>
        <v>67597.22</v>
      </c>
      <c r="S318" s="65"/>
      <c r="T318" s="65">
        <f>+T304+T311</f>
        <v>0</v>
      </c>
      <c r="U318" s="65"/>
      <c r="V318" s="65">
        <f>+V304+V311</f>
        <v>605520.81000000006</v>
      </c>
      <c r="W318" s="65"/>
      <c r="X318" s="67">
        <f>ROUND(+L318-V318,2)</f>
        <v>1453006.86</v>
      </c>
      <c r="Y318" s="53"/>
      <c r="Z318" s="53"/>
    </row>
    <row r="319" spans="1:26" ht="12.9" customHeight="1">
      <c r="B319" s="35" t="s">
        <v>706</v>
      </c>
      <c r="F319" s="65">
        <v>21655912.449999996</v>
      </c>
      <c r="G319" s="65"/>
      <c r="H319" s="65">
        <f>+H305+H312</f>
        <v>859438.7</v>
      </c>
      <c r="I319" s="65"/>
      <c r="J319" s="65">
        <f>+J305+J312</f>
        <v>400000</v>
      </c>
      <c r="K319" s="65"/>
      <c r="L319" s="65">
        <f>+L305+L312</f>
        <v>22030977.389999993</v>
      </c>
      <c r="M319" s="65"/>
      <c r="N319" s="65"/>
      <c r="O319" s="65"/>
      <c r="P319" s="65">
        <v>9937497.0999999978</v>
      </c>
      <c r="Q319" s="65"/>
      <c r="R319" s="65">
        <f>+R305+R312</f>
        <v>546931.71999999986</v>
      </c>
      <c r="S319" s="65"/>
      <c r="T319" s="65">
        <f>+T305+T312</f>
        <v>400000</v>
      </c>
      <c r="U319" s="65"/>
      <c r="V319" s="65">
        <f>+V305+V312</f>
        <v>10084428.700000001</v>
      </c>
      <c r="W319" s="65"/>
      <c r="X319" s="67">
        <f>ROUND(+L319-V319,2)</f>
        <v>11946548.689999999</v>
      </c>
      <c r="Y319" s="53"/>
      <c r="Z319" s="53"/>
    </row>
    <row r="320" spans="1:26" ht="12.9" customHeight="1">
      <c r="B320" s="36" t="s">
        <v>709</v>
      </c>
      <c r="F320" s="65">
        <v>3440938.1799999997</v>
      </c>
      <c r="G320" s="65"/>
      <c r="H320" s="65">
        <f>+H306+H313</f>
        <v>402672.25999999995</v>
      </c>
      <c r="I320" s="65"/>
      <c r="J320" s="65">
        <f>+J306+J313</f>
        <v>101906.1</v>
      </c>
      <c r="K320" s="65"/>
      <c r="L320" s="65">
        <f>+L306+L313</f>
        <v>3814992.1999999993</v>
      </c>
      <c r="M320" s="65"/>
      <c r="N320" s="65"/>
      <c r="O320" s="65"/>
      <c r="P320" s="65">
        <v>2163680.0361340004</v>
      </c>
      <c r="Q320" s="65"/>
      <c r="R320" s="65">
        <f>+R306+R313</f>
        <v>219497.4</v>
      </c>
      <c r="S320" s="65"/>
      <c r="T320" s="65">
        <f>+T306+T313</f>
        <v>101906.1</v>
      </c>
      <c r="U320" s="65"/>
      <c r="V320" s="65">
        <f>+V306+V313</f>
        <v>2281271.3400000003</v>
      </c>
      <c r="W320" s="65"/>
      <c r="X320" s="67">
        <f>ROUND(+L320-V320,2)</f>
        <v>1533720.86</v>
      </c>
      <c r="Y320" s="53"/>
      <c r="Z320" s="53"/>
    </row>
    <row r="321" spans="1:27" ht="12.9" customHeight="1" thickBot="1">
      <c r="B321" s="52" t="s">
        <v>727</v>
      </c>
      <c r="F321" s="113">
        <v>29149938.179999996</v>
      </c>
      <c r="G321" s="114"/>
      <c r="H321" s="113">
        <f>SUM(H317:H320)</f>
        <v>1262110.96</v>
      </c>
      <c r="I321" s="114"/>
      <c r="J321" s="113">
        <f>SUM(J317:J320)</f>
        <v>501906.1</v>
      </c>
      <c r="K321" s="114"/>
      <c r="L321" s="113">
        <f>SUM(L317:L320)</f>
        <v>29910143.039999992</v>
      </c>
      <c r="M321" s="114"/>
      <c r="N321" s="114"/>
      <c r="O321" s="114"/>
      <c r="P321" s="113">
        <v>14264599.646133998</v>
      </c>
      <c r="Q321" s="114"/>
      <c r="R321" s="113">
        <f>SUM(R317:R320)</f>
        <v>861878.42999999982</v>
      </c>
      <c r="S321" s="114"/>
      <c r="T321" s="113">
        <f>SUM(T317:T320)</f>
        <v>501906.1</v>
      </c>
      <c r="U321" s="114"/>
      <c r="V321" s="113">
        <f>SUM(V317:V320)</f>
        <v>14624571.860000001</v>
      </c>
      <c r="W321" s="114"/>
      <c r="X321" s="113">
        <f>SUM(X317:X320)</f>
        <v>15285571.18</v>
      </c>
      <c r="Y321" s="53"/>
      <c r="Z321" s="53">
        <f>+X307+X314</f>
        <v>15285571.18</v>
      </c>
      <c r="AA321" s="93"/>
    </row>
    <row r="322" spans="1:27" ht="12.9" customHeight="1" thickTop="1" thickBot="1">
      <c r="A322" s="54"/>
      <c r="B322" s="55"/>
      <c r="C322" s="54"/>
      <c r="D322" s="54"/>
      <c r="E322" s="54"/>
      <c r="F322" s="64"/>
      <c r="G322" s="64"/>
      <c r="H322" s="64"/>
      <c r="I322" s="64"/>
      <c r="J322" s="64"/>
      <c r="K322" s="64"/>
      <c r="L322" s="64"/>
      <c r="M322" s="56"/>
      <c r="N322" s="56"/>
      <c r="O322" s="56"/>
      <c r="P322" s="64"/>
      <c r="Q322" s="64"/>
      <c r="R322" s="64"/>
      <c r="S322" s="64"/>
      <c r="T322" s="64"/>
      <c r="U322" s="64"/>
      <c r="V322" s="64"/>
      <c r="W322" s="64"/>
      <c r="X322" s="64"/>
      <c r="Y322" s="53"/>
      <c r="Z322" s="53"/>
    </row>
    <row r="323" spans="1:27" ht="12.9" customHeight="1"/>
    <row r="324" spans="1:27" ht="12.9" customHeight="1">
      <c r="F324" s="99">
        <v>0</v>
      </c>
      <c r="H324" s="99">
        <f>+H321-H299</f>
        <v>0</v>
      </c>
      <c r="J324" s="99">
        <f>+J321-J299</f>
        <v>0</v>
      </c>
      <c r="L324" s="99">
        <f>+L321-L299</f>
        <v>0</v>
      </c>
      <c r="P324" s="99">
        <v>0</v>
      </c>
      <c r="R324" s="99">
        <f>+R321-R299</f>
        <v>0</v>
      </c>
      <c r="T324" s="99">
        <f>+T321-T299</f>
        <v>0</v>
      </c>
      <c r="V324" s="99">
        <f>+V321-V299</f>
        <v>-0.11613400280475616</v>
      </c>
      <c r="X324" s="99">
        <f>+X321-X299</f>
        <v>0</v>
      </c>
    </row>
    <row r="325" spans="1:27" ht="12.9" customHeight="1"/>
    <row r="328" spans="1:27">
      <c r="A328" s="282" t="s">
        <v>962</v>
      </c>
    </row>
    <row r="329" spans="1:27">
      <c r="A329" s="52" t="s">
        <v>726</v>
      </c>
    </row>
    <row r="330" spans="1:27">
      <c r="B330" s="40" t="s">
        <v>707</v>
      </c>
      <c r="F330" s="65"/>
      <c r="P330" s="65"/>
    </row>
    <row r="331" spans="1:27">
      <c r="B331" s="39" t="s">
        <v>708</v>
      </c>
      <c r="F331" s="65"/>
      <c r="P331" s="65"/>
    </row>
    <row r="332" spans="1:27">
      <c r="B332" s="35" t="s">
        <v>706</v>
      </c>
      <c r="F332" s="65"/>
      <c r="P332" s="65"/>
    </row>
    <row r="333" spans="1:27">
      <c r="B333" s="36" t="s">
        <v>709</v>
      </c>
      <c r="F333" s="65"/>
      <c r="P333" s="65"/>
    </row>
    <row r="334" spans="1:27">
      <c r="B334" s="283" t="s">
        <v>730</v>
      </c>
      <c r="F334" s="284"/>
      <c r="P334" s="284"/>
    </row>
    <row r="335" spans="1:27">
      <c r="F335" s="65"/>
      <c r="P335" s="65"/>
    </row>
    <row r="336" spans="1:27">
      <c r="A336" s="52" t="s">
        <v>840</v>
      </c>
      <c r="F336" s="65"/>
      <c r="P336" s="65"/>
    </row>
    <row r="337" spans="1:16">
      <c r="B337" s="40" t="s">
        <v>707</v>
      </c>
      <c r="F337" s="65"/>
      <c r="P337" s="65"/>
    </row>
    <row r="338" spans="1:16">
      <c r="B338" s="39" t="s">
        <v>708</v>
      </c>
      <c r="F338" s="65"/>
      <c r="P338" s="65"/>
    </row>
    <row r="339" spans="1:16">
      <c r="B339" s="35" t="s">
        <v>706</v>
      </c>
      <c r="F339" s="65"/>
      <c r="P339" s="65"/>
    </row>
    <row r="340" spans="1:16">
      <c r="B340" s="36" t="s">
        <v>709</v>
      </c>
      <c r="F340" s="65"/>
      <c r="P340" s="65"/>
    </row>
    <row r="341" spans="1:16">
      <c r="B341" s="283" t="s">
        <v>731</v>
      </c>
      <c r="F341" s="284"/>
      <c r="P341" s="284"/>
    </row>
    <row r="342" spans="1:16">
      <c r="F342" s="65"/>
      <c r="P342" s="65"/>
    </row>
    <row r="343" spans="1:16">
      <c r="A343" s="52" t="s">
        <v>732</v>
      </c>
      <c r="F343" s="65"/>
      <c r="P343" s="65"/>
    </row>
    <row r="344" spans="1:16">
      <c r="B344" s="40" t="s">
        <v>707</v>
      </c>
      <c r="F344" s="65"/>
      <c r="P344" s="65"/>
    </row>
    <row r="345" spans="1:16">
      <c r="B345" s="39" t="s">
        <v>708</v>
      </c>
      <c r="F345" s="65"/>
      <c r="P345" s="65"/>
    </row>
    <row r="346" spans="1:16">
      <c r="B346" s="35" t="s">
        <v>706</v>
      </c>
      <c r="F346" s="65"/>
      <c r="P346" s="65"/>
    </row>
    <row r="347" spans="1:16">
      <c r="B347" s="36" t="s">
        <v>709</v>
      </c>
      <c r="F347" s="65"/>
      <c r="P347" s="65"/>
    </row>
    <row r="348" spans="1:16">
      <c r="B348" s="52" t="s">
        <v>727</v>
      </c>
      <c r="F348" s="284"/>
      <c r="P348" s="284"/>
    </row>
  </sheetData>
  <pageMargins left="0.20699999999999999" right="0.20699999999999999" top="0.25" bottom="0.25" header="0.5" footer="0.5"/>
  <pageSetup scale="70" fitToHeight="0" orientation="landscape" r:id="rId1"/>
  <headerFooter alignWithMargins="0">
    <oddFooter>&amp;Z&amp;F&amp;RPage &amp;P</oddFooter>
  </headerFooter>
  <rowBreaks count="6" manualBreakCount="6">
    <brk id="54" max="16383" man="1"/>
    <brk id="102" max="16383" man="1"/>
    <brk id="147" max="23" man="1"/>
    <brk id="207" max="16383" man="1"/>
    <brk id="262" max="23" man="1"/>
    <brk id="286" max="1638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J18"/>
  <sheetViews>
    <sheetView zoomScale="80" workbookViewId="0">
      <selection activeCell="F19" sqref="F19"/>
    </sheetView>
  </sheetViews>
  <sheetFormatPr defaultRowHeight="15.6"/>
  <cols>
    <col min="1" max="1" width="3.81640625" style="149" customWidth="1"/>
    <col min="2" max="2" width="39.6328125" style="153" bestFit="1" customWidth="1"/>
    <col min="3" max="3" width="9.453125" style="153" customWidth="1"/>
    <col min="4" max="4" width="2.1796875" style="153" customWidth="1"/>
    <col min="5" max="257" width="8.90625" style="153"/>
    <col min="258" max="258" width="35" style="153" customWidth="1"/>
    <col min="259" max="259" width="9.453125" style="153" customWidth="1"/>
    <col min="260" max="513" width="8.90625" style="153"/>
    <col min="514" max="514" width="35" style="153" customWidth="1"/>
    <col min="515" max="515" width="9.453125" style="153" customWidth="1"/>
    <col min="516" max="769" width="8.90625" style="153"/>
    <col min="770" max="770" width="35" style="153" customWidth="1"/>
    <col min="771" max="771" width="9.453125" style="153" customWidth="1"/>
    <col min="772" max="1025" width="8.90625" style="153"/>
    <col min="1026" max="1026" width="35" style="153" customWidth="1"/>
    <col min="1027" max="1027" width="9.453125" style="153" customWidth="1"/>
    <col min="1028" max="1281" width="8.90625" style="153"/>
    <col min="1282" max="1282" width="35" style="153" customWidth="1"/>
    <col min="1283" max="1283" width="9.453125" style="153" customWidth="1"/>
    <col min="1284" max="1537" width="8.90625" style="153"/>
    <col min="1538" max="1538" width="35" style="153" customWidth="1"/>
    <col min="1539" max="1539" width="9.453125" style="153" customWidth="1"/>
    <col min="1540" max="1793" width="8.90625" style="153"/>
    <col min="1794" max="1794" width="35" style="153" customWidth="1"/>
    <col min="1795" max="1795" width="9.453125" style="153" customWidth="1"/>
    <col min="1796" max="2049" width="8.90625" style="153"/>
    <col min="2050" max="2050" width="35" style="153" customWidth="1"/>
    <col min="2051" max="2051" width="9.453125" style="153" customWidth="1"/>
    <col min="2052" max="2305" width="8.90625" style="153"/>
    <col min="2306" max="2306" width="35" style="153" customWidth="1"/>
    <col min="2307" max="2307" width="9.453125" style="153" customWidth="1"/>
    <col min="2308" max="2561" width="8.90625" style="153"/>
    <col min="2562" max="2562" width="35" style="153" customWidth="1"/>
    <col min="2563" max="2563" width="9.453125" style="153" customWidth="1"/>
    <col min="2564" max="2817" width="8.90625" style="153"/>
    <col min="2818" max="2818" width="35" style="153" customWidth="1"/>
    <col min="2819" max="2819" width="9.453125" style="153" customWidth="1"/>
    <col min="2820" max="3073" width="8.90625" style="153"/>
    <col min="3074" max="3074" width="35" style="153" customWidth="1"/>
    <col min="3075" max="3075" width="9.453125" style="153" customWidth="1"/>
    <col min="3076" max="3329" width="8.90625" style="153"/>
    <col min="3330" max="3330" width="35" style="153" customWidth="1"/>
    <col min="3331" max="3331" width="9.453125" style="153" customWidth="1"/>
    <col min="3332" max="3585" width="8.90625" style="153"/>
    <col min="3586" max="3586" width="35" style="153" customWidth="1"/>
    <col min="3587" max="3587" width="9.453125" style="153" customWidth="1"/>
    <col min="3588" max="3841" width="8.90625" style="153"/>
    <col min="3842" max="3842" width="35" style="153" customWidth="1"/>
    <col min="3843" max="3843" width="9.453125" style="153" customWidth="1"/>
    <col min="3844" max="4097" width="8.90625" style="153"/>
    <col min="4098" max="4098" width="35" style="153" customWidth="1"/>
    <col min="4099" max="4099" width="9.453125" style="153" customWidth="1"/>
    <col min="4100" max="4353" width="8.90625" style="153"/>
    <col min="4354" max="4354" width="35" style="153" customWidth="1"/>
    <col min="4355" max="4355" width="9.453125" style="153" customWidth="1"/>
    <col min="4356" max="4609" width="8.90625" style="153"/>
    <col min="4610" max="4610" width="35" style="153" customWidth="1"/>
    <col min="4611" max="4611" width="9.453125" style="153" customWidth="1"/>
    <col min="4612" max="4865" width="8.90625" style="153"/>
    <col min="4866" max="4866" width="35" style="153" customWidth="1"/>
    <col min="4867" max="4867" width="9.453125" style="153" customWidth="1"/>
    <col min="4868" max="5121" width="8.90625" style="153"/>
    <col min="5122" max="5122" width="35" style="153" customWidth="1"/>
    <col min="5123" max="5123" width="9.453125" style="153" customWidth="1"/>
    <col min="5124" max="5377" width="8.90625" style="153"/>
    <col min="5378" max="5378" width="35" style="153" customWidth="1"/>
    <col min="5379" max="5379" width="9.453125" style="153" customWidth="1"/>
    <col min="5380" max="5633" width="8.90625" style="153"/>
    <col min="5634" max="5634" width="35" style="153" customWidth="1"/>
    <col min="5635" max="5635" width="9.453125" style="153" customWidth="1"/>
    <col min="5636" max="5889" width="8.90625" style="153"/>
    <col min="5890" max="5890" width="35" style="153" customWidth="1"/>
    <col min="5891" max="5891" width="9.453125" style="153" customWidth="1"/>
    <col min="5892" max="6145" width="8.90625" style="153"/>
    <col min="6146" max="6146" width="35" style="153" customWidth="1"/>
    <col min="6147" max="6147" width="9.453125" style="153" customWidth="1"/>
    <col min="6148" max="6401" width="8.90625" style="153"/>
    <col min="6402" max="6402" width="35" style="153" customWidth="1"/>
    <col min="6403" max="6403" width="9.453125" style="153" customWidth="1"/>
    <col min="6404" max="6657" width="8.90625" style="153"/>
    <col min="6658" max="6658" width="35" style="153" customWidth="1"/>
    <col min="6659" max="6659" width="9.453125" style="153" customWidth="1"/>
    <col min="6660" max="6913" width="8.90625" style="153"/>
    <col min="6914" max="6914" width="35" style="153" customWidth="1"/>
    <col min="6915" max="6915" width="9.453125" style="153" customWidth="1"/>
    <col min="6916" max="7169" width="8.90625" style="153"/>
    <col min="7170" max="7170" width="35" style="153" customWidth="1"/>
    <col min="7171" max="7171" width="9.453125" style="153" customWidth="1"/>
    <col min="7172" max="7425" width="8.90625" style="153"/>
    <col min="7426" max="7426" width="35" style="153" customWidth="1"/>
    <col min="7427" max="7427" width="9.453125" style="153" customWidth="1"/>
    <col min="7428" max="7681" width="8.90625" style="153"/>
    <col min="7682" max="7682" width="35" style="153" customWidth="1"/>
    <col min="7683" max="7683" width="9.453125" style="153" customWidth="1"/>
    <col min="7684" max="7937" width="8.90625" style="153"/>
    <col min="7938" max="7938" width="35" style="153" customWidth="1"/>
    <col min="7939" max="7939" width="9.453125" style="153" customWidth="1"/>
    <col min="7940" max="8193" width="8.90625" style="153"/>
    <col min="8194" max="8194" width="35" style="153" customWidth="1"/>
    <col min="8195" max="8195" width="9.453125" style="153" customWidth="1"/>
    <col min="8196" max="8449" width="8.90625" style="153"/>
    <col min="8450" max="8450" width="35" style="153" customWidth="1"/>
    <col min="8451" max="8451" width="9.453125" style="153" customWidth="1"/>
    <col min="8452" max="8705" width="8.90625" style="153"/>
    <col min="8706" max="8706" width="35" style="153" customWidth="1"/>
    <col min="8707" max="8707" width="9.453125" style="153" customWidth="1"/>
    <col min="8708" max="8961" width="8.90625" style="153"/>
    <col min="8962" max="8962" width="35" style="153" customWidth="1"/>
    <col min="8963" max="8963" width="9.453125" style="153" customWidth="1"/>
    <col min="8964" max="9217" width="8.90625" style="153"/>
    <col min="9218" max="9218" width="35" style="153" customWidth="1"/>
    <col min="9219" max="9219" width="9.453125" style="153" customWidth="1"/>
    <col min="9220" max="9473" width="8.90625" style="153"/>
    <col min="9474" max="9474" width="35" style="153" customWidth="1"/>
    <col min="9475" max="9475" width="9.453125" style="153" customWidth="1"/>
    <col min="9476" max="9729" width="8.90625" style="153"/>
    <col min="9730" max="9730" width="35" style="153" customWidth="1"/>
    <col min="9731" max="9731" width="9.453125" style="153" customWidth="1"/>
    <col min="9732" max="9985" width="8.90625" style="153"/>
    <col min="9986" max="9986" width="35" style="153" customWidth="1"/>
    <col min="9987" max="9987" width="9.453125" style="153" customWidth="1"/>
    <col min="9988" max="10241" width="8.90625" style="153"/>
    <col min="10242" max="10242" width="35" style="153" customWidth="1"/>
    <col min="10243" max="10243" width="9.453125" style="153" customWidth="1"/>
    <col min="10244" max="10497" width="8.90625" style="153"/>
    <col min="10498" max="10498" width="35" style="153" customWidth="1"/>
    <col min="10499" max="10499" width="9.453125" style="153" customWidth="1"/>
    <col min="10500" max="10753" width="8.90625" style="153"/>
    <col min="10754" max="10754" width="35" style="153" customWidth="1"/>
    <col min="10755" max="10755" width="9.453125" style="153" customWidth="1"/>
    <col min="10756" max="11009" width="8.90625" style="153"/>
    <col min="11010" max="11010" width="35" style="153" customWidth="1"/>
    <col min="11011" max="11011" width="9.453125" style="153" customWidth="1"/>
    <col min="11012" max="11265" width="8.90625" style="153"/>
    <col min="11266" max="11266" width="35" style="153" customWidth="1"/>
    <col min="11267" max="11267" width="9.453125" style="153" customWidth="1"/>
    <col min="11268" max="11521" width="8.90625" style="153"/>
    <col min="11522" max="11522" width="35" style="153" customWidth="1"/>
    <col min="11523" max="11523" width="9.453125" style="153" customWidth="1"/>
    <col min="11524" max="11777" width="8.90625" style="153"/>
    <col min="11778" max="11778" width="35" style="153" customWidth="1"/>
    <col min="11779" max="11779" width="9.453125" style="153" customWidth="1"/>
    <col min="11780" max="12033" width="8.90625" style="153"/>
    <col min="12034" max="12034" width="35" style="153" customWidth="1"/>
    <col min="12035" max="12035" width="9.453125" style="153" customWidth="1"/>
    <col min="12036" max="12289" width="8.90625" style="153"/>
    <col min="12290" max="12290" width="35" style="153" customWidth="1"/>
    <col min="12291" max="12291" width="9.453125" style="153" customWidth="1"/>
    <col min="12292" max="12545" width="8.90625" style="153"/>
    <col min="12546" max="12546" width="35" style="153" customWidth="1"/>
    <col min="12547" max="12547" width="9.453125" style="153" customWidth="1"/>
    <col min="12548" max="12801" width="8.90625" style="153"/>
    <col min="12802" max="12802" width="35" style="153" customWidth="1"/>
    <col min="12803" max="12803" width="9.453125" style="153" customWidth="1"/>
    <col min="12804" max="13057" width="8.90625" style="153"/>
    <col min="13058" max="13058" width="35" style="153" customWidth="1"/>
    <col min="13059" max="13059" width="9.453125" style="153" customWidth="1"/>
    <col min="13060" max="13313" width="8.90625" style="153"/>
    <col min="13314" max="13314" width="35" style="153" customWidth="1"/>
    <col min="13315" max="13315" width="9.453125" style="153" customWidth="1"/>
    <col min="13316" max="13569" width="8.90625" style="153"/>
    <col min="13570" max="13570" width="35" style="153" customWidth="1"/>
    <col min="13571" max="13571" width="9.453125" style="153" customWidth="1"/>
    <col min="13572" max="13825" width="8.90625" style="153"/>
    <col min="13826" max="13826" width="35" style="153" customWidth="1"/>
    <col min="13827" max="13827" width="9.453125" style="153" customWidth="1"/>
    <col min="13828" max="14081" width="8.90625" style="153"/>
    <col min="14082" max="14082" width="35" style="153" customWidth="1"/>
    <col min="14083" max="14083" width="9.453125" style="153" customWidth="1"/>
    <col min="14084" max="14337" width="8.90625" style="153"/>
    <col min="14338" max="14338" width="35" style="153" customWidth="1"/>
    <col min="14339" max="14339" width="9.453125" style="153" customWidth="1"/>
    <col min="14340" max="14593" width="8.90625" style="153"/>
    <col min="14594" max="14594" width="35" style="153" customWidth="1"/>
    <col min="14595" max="14595" width="9.453125" style="153" customWidth="1"/>
    <col min="14596" max="14849" width="8.90625" style="153"/>
    <col min="14850" max="14850" width="35" style="153" customWidth="1"/>
    <col min="14851" max="14851" width="9.453125" style="153" customWidth="1"/>
    <col min="14852" max="15105" width="8.90625" style="153"/>
    <col min="15106" max="15106" width="35" style="153" customWidth="1"/>
    <col min="15107" max="15107" width="9.453125" style="153" customWidth="1"/>
    <col min="15108" max="15361" width="8.90625" style="153"/>
    <col min="15362" max="15362" width="35" style="153" customWidth="1"/>
    <col min="15363" max="15363" width="9.453125" style="153" customWidth="1"/>
    <col min="15364" max="15617" width="8.90625" style="153"/>
    <col min="15618" max="15618" width="35" style="153" customWidth="1"/>
    <col min="15619" max="15619" width="9.453125" style="153" customWidth="1"/>
    <col min="15620" max="15873" width="8.90625" style="153"/>
    <col min="15874" max="15874" width="35" style="153" customWidth="1"/>
    <col min="15875" max="15875" width="9.453125" style="153" customWidth="1"/>
    <col min="15876" max="16129" width="8.90625" style="153"/>
    <col min="16130" max="16130" width="35" style="153" customWidth="1"/>
    <col min="16131" max="16131" width="9.453125" style="153" customWidth="1"/>
    <col min="16132" max="16384" width="8.90625" style="153"/>
  </cols>
  <sheetData>
    <row r="1" spans="1:10">
      <c r="A1" s="501" t="str">
        <f>+'Schedule 2'!A1:F1</f>
        <v>Detroit Lakes (Minnesota) Public Utilities</v>
      </c>
      <c r="B1" s="501"/>
      <c r="C1" s="501"/>
      <c r="D1" s="501"/>
      <c r="E1" s="501"/>
      <c r="F1" s="501"/>
      <c r="G1" s="501"/>
    </row>
    <row r="2" spans="1:10">
      <c r="A2" s="504" t="s">
        <v>279</v>
      </c>
      <c r="B2" s="504"/>
      <c r="C2" s="504"/>
      <c r="D2" s="504"/>
      <c r="E2" s="504"/>
      <c r="F2" s="504"/>
      <c r="G2" s="504"/>
    </row>
    <row r="3" spans="1:10">
      <c r="A3" s="504" t="s">
        <v>474</v>
      </c>
      <c r="B3" s="504"/>
      <c r="C3" s="504"/>
      <c r="D3" s="504"/>
      <c r="E3" s="504"/>
      <c r="F3" s="504"/>
      <c r="G3" s="504"/>
    </row>
    <row r="4" spans="1:10">
      <c r="A4" s="502" t="str">
        <f>+'Schedule 2'!A4:F4</f>
        <v>For the Year Ended December 31, 2015</v>
      </c>
      <c r="B4" s="502"/>
      <c r="C4" s="502"/>
      <c r="D4" s="502"/>
      <c r="E4" s="502"/>
      <c r="F4" s="502"/>
      <c r="G4" s="502"/>
    </row>
    <row r="5" spans="1:10">
      <c r="B5" s="150"/>
      <c r="C5" s="150"/>
    </row>
    <row r="6" spans="1:10">
      <c r="A6" s="149" t="s">
        <v>475</v>
      </c>
    </row>
    <row r="7" spans="1:10">
      <c r="A7" s="149" t="s">
        <v>285</v>
      </c>
    </row>
    <row r="8" spans="1:10">
      <c r="A8" s="149">
        <v>1</v>
      </c>
      <c r="B8" s="153" t="s">
        <v>476</v>
      </c>
      <c r="C8" s="193">
        <v>0</v>
      </c>
    </row>
    <row r="9" spans="1:10">
      <c r="C9" s="192"/>
    </row>
    <row r="10" spans="1:10">
      <c r="A10" s="149">
        <v>2</v>
      </c>
      <c r="B10" s="153" t="s">
        <v>477</v>
      </c>
      <c r="C10" s="218"/>
    </row>
    <row r="11" spans="1:10">
      <c r="C11" s="192"/>
    </row>
    <row r="12" spans="1:10" s="192" customFormat="1">
      <c r="A12" s="492">
        <v>3</v>
      </c>
      <c r="C12" s="274">
        <f>7296*12+43750*12+4</f>
        <v>612556</v>
      </c>
      <c r="E12" s="192" t="s">
        <v>796</v>
      </c>
      <c r="J12" s="303"/>
    </row>
    <row r="13" spans="1:10">
      <c r="A13" s="149">
        <v>4</v>
      </c>
      <c r="C13" s="274">
        <f>19795+503</f>
        <v>20298</v>
      </c>
      <c r="E13" s="153" t="s">
        <v>910</v>
      </c>
    </row>
    <row r="14" spans="1:10" ht="16.2" thickBot="1">
      <c r="A14" s="149">
        <v>5</v>
      </c>
      <c r="C14" s="271">
        <f>+C12+C13</f>
        <v>632854</v>
      </c>
    </row>
    <row r="15" spans="1:10" ht="16.2" thickTop="1">
      <c r="C15" s="192"/>
    </row>
    <row r="16" spans="1:10">
      <c r="A16" s="149">
        <v>6</v>
      </c>
      <c r="B16" s="192" t="s">
        <v>980</v>
      </c>
      <c r="C16" s="291">
        <v>96376</v>
      </c>
      <c r="D16" s="192" t="s">
        <v>981</v>
      </c>
      <c r="E16" s="192"/>
    </row>
    <row r="17" spans="2:5">
      <c r="B17" s="192"/>
      <c r="C17" s="192"/>
      <c r="D17" s="192"/>
      <c r="E17" s="192"/>
    </row>
    <row r="18" spans="2:5">
      <c r="B18" s="192"/>
      <c r="C18" s="192"/>
      <c r="D18" s="192"/>
      <c r="E18" s="192"/>
    </row>
  </sheetData>
  <mergeCells count="4">
    <mergeCell ref="A1:G1"/>
    <mergeCell ref="A2:G2"/>
    <mergeCell ref="A3:G3"/>
    <mergeCell ref="A4:G4"/>
  </mergeCells>
  <pageMargins left="0.75" right="0.75" top="1" bottom="1" header="0.5" footer="0.5"/>
  <pageSetup scale="55"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K36"/>
  <sheetViews>
    <sheetView zoomScaleNormal="100" workbookViewId="0">
      <selection activeCell="I21" sqref="I21"/>
    </sheetView>
  </sheetViews>
  <sheetFormatPr defaultRowHeight="15.6"/>
  <cols>
    <col min="1" max="1" width="5.1796875" style="153" customWidth="1"/>
    <col min="2" max="2" width="26.6328125" style="153" customWidth="1"/>
    <col min="3" max="6" width="12.1796875" style="153" customWidth="1"/>
    <col min="7" max="7" width="12" style="152" customWidth="1"/>
    <col min="8" max="8" width="10.90625" style="152" customWidth="1"/>
    <col min="9" max="245" width="8.90625" style="153"/>
    <col min="246" max="246" width="5.1796875" style="153" customWidth="1"/>
    <col min="247" max="247" width="23" style="153" customWidth="1"/>
    <col min="248" max="251" width="12.1796875" style="153" customWidth="1"/>
    <col min="252" max="501" width="8.90625" style="153"/>
    <col min="502" max="502" width="5.1796875" style="153" customWidth="1"/>
    <col min="503" max="503" width="23" style="153" customWidth="1"/>
    <col min="504" max="507" width="12.1796875" style="153" customWidth="1"/>
    <col min="508" max="757" width="8.90625" style="153"/>
    <col min="758" max="758" width="5.1796875" style="153" customWidth="1"/>
    <col min="759" max="759" width="23" style="153" customWidth="1"/>
    <col min="760" max="763" width="12.1796875" style="153" customWidth="1"/>
    <col min="764" max="1013" width="8.90625" style="153"/>
    <col min="1014" max="1014" width="5.1796875" style="153" customWidth="1"/>
    <col min="1015" max="1015" width="23" style="153" customWidth="1"/>
    <col min="1016" max="1019" width="12.1796875" style="153" customWidth="1"/>
    <col min="1020" max="1269" width="8.90625" style="153"/>
    <col min="1270" max="1270" width="5.1796875" style="153" customWidth="1"/>
    <col min="1271" max="1271" width="23" style="153" customWidth="1"/>
    <col min="1272" max="1275" width="12.1796875" style="153" customWidth="1"/>
    <col min="1276" max="1525" width="8.90625" style="153"/>
    <col min="1526" max="1526" width="5.1796875" style="153" customWidth="1"/>
    <col min="1527" max="1527" width="23" style="153" customWidth="1"/>
    <col min="1528" max="1531" width="12.1796875" style="153" customWidth="1"/>
    <col min="1532" max="1781" width="8.90625" style="153"/>
    <col min="1782" max="1782" width="5.1796875" style="153" customWidth="1"/>
    <col min="1783" max="1783" width="23" style="153" customWidth="1"/>
    <col min="1784" max="1787" width="12.1796875" style="153" customWidth="1"/>
    <col min="1788" max="2037" width="8.90625" style="153"/>
    <col min="2038" max="2038" width="5.1796875" style="153" customWidth="1"/>
    <col min="2039" max="2039" width="23" style="153" customWidth="1"/>
    <col min="2040" max="2043" width="12.1796875" style="153" customWidth="1"/>
    <col min="2044" max="2293" width="8.90625" style="153"/>
    <col min="2294" max="2294" width="5.1796875" style="153" customWidth="1"/>
    <col min="2295" max="2295" width="23" style="153" customWidth="1"/>
    <col min="2296" max="2299" width="12.1796875" style="153" customWidth="1"/>
    <col min="2300" max="2549" width="8.90625" style="153"/>
    <col min="2550" max="2550" width="5.1796875" style="153" customWidth="1"/>
    <col min="2551" max="2551" width="23" style="153" customWidth="1"/>
    <col min="2552" max="2555" width="12.1796875" style="153" customWidth="1"/>
    <col min="2556" max="2805" width="8.90625" style="153"/>
    <col min="2806" max="2806" width="5.1796875" style="153" customWidth="1"/>
    <col min="2807" max="2807" width="23" style="153" customWidth="1"/>
    <col min="2808" max="2811" width="12.1796875" style="153" customWidth="1"/>
    <col min="2812" max="3061" width="8.90625" style="153"/>
    <col min="3062" max="3062" width="5.1796875" style="153" customWidth="1"/>
    <col min="3063" max="3063" width="23" style="153" customWidth="1"/>
    <col min="3064" max="3067" width="12.1796875" style="153" customWidth="1"/>
    <col min="3068" max="3317" width="8.90625" style="153"/>
    <col min="3318" max="3318" width="5.1796875" style="153" customWidth="1"/>
    <col min="3319" max="3319" width="23" style="153" customWidth="1"/>
    <col min="3320" max="3323" width="12.1796875" style="153" customWidth="1"/>
    <col min="3324" max="3573" width="8.90625" style="153"/>
    <col min="3574" max="3574" width="5.1796875" style="153" customWidth="1"/>
    <col min="3575" max="3575" width="23" style="153" customWidth="1"/>
    <col min="3576" max="3579" width="12.1796875" style="153" customWidth="1"/>
    <col min="3580" max="3829" width="8.90625" style="153"/>
    <col min="3830" max="3830" width="5.1796875" style="153" customWidth="1"/>
    <col min="3831" max="3831" width="23" style="153" customWidth="1"/>
    <col min="3832" max="3835" width="12.1796875" style="153" customWidth="1"/>
    <col min="3836" max="4085" width="8.90625" style="153"/>
    <col min="4086" max="4086" width="5.1796875" style="153" customWidth="1"/>
    <col min="4087" max="4087" width="23" style="153" customWidth="1"/>
    <col min="4088" max="4091" width="12.1796875" style="153" customWidth="1"/>
    <col min="4092" max="4341" width="8.90625" style="153"/>
    <col min="4342" max="4342" width="5.1796875" style="153" customWidth="1"/>
    <col min="4343" max="4343" width="23" style="153" customWidth="1"/>
    <col min="4344" max="4347" width="12.1796875" style="153" customWidth="1"/>
    <col min="4348" max="4597" width="8.90625" style="153"/>
    <col min="4598" max="4598" width="5.1796875" style="153" customWidth="1"/>
    <col min="4599" max="4599" width="23" style="153" customWidth="1"/>
    <col min="4600" max="4603" width="12.1796875" style="153" customWidth="1"/>
    <col min="4604" max="4853" width="8.90625" style="153"/>
    <col min="4854" max="4854" width="5.1796875" style="153" customWidth="1"/>
    <col min="4855" max="4855" width="23" style="153" customWidth="1"/>
    <col min="4856" max="4859" width="12.1796875" style="153" customWidth="1"/>
    <col min="4860" max="5109" width="8.90625" style="153"/>
    <col min="5110" max="5110" width="5.1796875" style="153" customWidth="1"/>
    <col min="5111" max="5111" width="23" style="153" customWidth="1"/>
    <col min="5112" max="5115" width="12.1796875" style="153" customWidth="1"/>
    <col min="5116" max="5365" width="8.90625" style="153"/>
    <col min="5366" max="5366" width="5.1796875" style="153" customWidth="1"/>
    <col min="5367" max="5367" width="23" style="153" customWidth="1"/>
    <col min="5368" max="5371" width="12.1796875" style="153" customWidth="1"/>
    <col min="5372" max="5621" width="8.90625" style="153"/>
    <col min="5622" max="5622" width="5.1796875" style="153" customWidth="1"/>
    <col min="5623" max="5623" width="23" style="153" customWidth="1"/>
    <col min="5624" max="5627" width="12.1796875" style="153" customWidth="1"/>
    <col min="5628" max="5877" width="8.90625" style="153"/>
    <col min="5878" max="5878" width="5.1796875" style="153" customWidth="1"/>
    <col min="5879" max="5879" width="23" style="153" customWidth="1"/>
    <col min="5880" max="5883" width="12.1796875" style="153" customWidth="1"/>
    <col min="5884" max="6133" width="8.90625" style="153"/>
    <col min="6134" max="6134" width="5.1796875" style="153" customWidth="1"/>
    <col min="6135" max="6135" width="23" style="153" customWidth="1"/>
    <col min="6136" max="6139" width="12.1796875" style="153" customWidth="1"/>
    <col min="6140" max="6389" width="8.90625" style="153"/>
    <col min="6390" max="6390" width="5.1796875" style="153" customWidth="1"/>
    <col min="6391" max="6391" width="23" style="153" customWidth="1"/>
    <col min="6392" max="6395" width="12.1796875" style="153" customWidth="1"/>
    <col min="6396" max="6645" width="8.90625" style="153"/>
    <col min="6646" max="6646" width="5.1796875" style="153" customWidth="1"/>
    <col min="6647" max="6647" width="23" style="153" customWidth="1"/>
    <col min="6648" max="6651" width="12.1796875" style="153" customWidth="1"/>
    <col min="6652" max="6901" width="8.90625" style="153"/>
    <col min="6902" max="6902" width="5.1796875" style="153" customWidth="1"/>
    <col min="6903" max="6903" width="23" style="153" customWidth="1"/>
    <col min="6904" max="6907" width="12.1796875" style="153" customWidth="1"/>
    <col min="6908" max="7157" width="8.90625" style="153"/>
    <col min="7158" max="7158" width="5.1796875" style="153" customWidth="1"/>
    <col min="7159" max="7159" width="23" style="153" customWidth="1"/>
    <col min="7160" max="7163" width="12.1796875" style="153" customWidth="1"/>
    <col min="7164" max="7413" width="8.90625" style="153"/>
    <col min="7414" max="7414" width="5.1796875" style="153" customWidth="1"/>
    <col min="7415" max="7415" width="23" style="153" customWidth="1"/>
    <col min="7416" max="7419" width="12.1796875" style="153" customWidth="1"/>
    <col min="7420" max="7669" width="8.90625" style="153"/>
    <col min="7670" max="7670" width="5.1796875" style="153" customWidth="1"/>
    <col min="7671" max="7671" width="23" style="153" customWidth="1"/>
    <col min="7672" max="7675" width="12.1796875" style="153" customWidth="1"/>
    <col min="7676" max="7925" width="8.90625" style="153"/>
    <col min="7926" max="7926" width="5.1796875" style="153" customWidth="1"/>
    <col min="7927" max="7927" width="23" style="153" customWidth="1"/>
    <col min="7928" max="7931" width="12.1796875" style="153" customWidth="1"/>
    <col min="7932" max="8181" width="8.90625" style="153"/>
    <col min="8182" max="8182" width="5.1796875" style="153" customWidth="1"/>
    <col min="8183" max="8183" width="23" style="153" customWidth="1"/>
    <col min="8184" max="8187" width="12.1796875" style="153" customWidth="1"/>
    <col min="8188" max="8437" width="8.90625" style="153"/>
    <col min="8438" max="8438" width="5.1796875" style="153" customWidth="1"/>
    <col min="8439" max="8439" width="23" style="153" customWidth="1"/>
    <col min="8440" max="8443" width="12.1796875" style="153" customWidth="1"/>
    <col min="8444" max="8693" width="8.90625" style="153"/>
    <col min="8694" max="8694" width="5.1796875" style="153" customWidth="1"/>
    <col min="8695" max="8695" width="23" style="153" customWidth="1"/>
    <col min="8696" max="8699" width="12.1796875" style="153" customWidth="1"/>
    <col min="8700" max="8949" width="8.90625" style="153"/>
    <col min="8950" max="8950" width="5.1796875" style="153" customWidth="1"/>
    <col min="8951" max="8951" width="23" style="153" customWidth="1"/>
    <col min="8952" max="8955" width="12.1796875" style="153" customWidth="1"/>
    <col min="8956" max="9205" width="8.90625" style="153"/>
    <col min="9206" max="9206" width="5.1796875" style="153" customWidth="1"/>
    <col min="9207" max="9207" width="23" style="153" customWidth="1"/>
    <col min="9208" max="9211" width="12.1796875" style="153" customWidth="1"/>
    <col min="9212" max="9461" width="8.90625" style="153"/>
    <col min="9462" max="9462" width="5.1796875" style="153" customWidth="1"/>
    <col min="9463" max="9463" width="23" style="153" customWidth="1"/>
    <col min="9464" max="9467" width="12.1796875" style="153" customWidth="1"/>
    <col min="9468" max="9717" width="8.90625" style="153"/>
    <col min="9718" max="9718" width="5.1796875" style="153" customWidth="1"/>
    <col min="9719" max="9719" width="23" style="153" customWidth="1"/>
    <col min="9720" max="9723" width="12.1796875" style="153" customWidth="1"/>
    <col min="9724" max="9973" width="8.90625" style="153"/>
    <col min="9974" max="9974" width="5.1796875" style="153" customWidth="1"/>
    <col min="9975" max="9975" width="23" style="153" customWidth="1"/>
    <col min="9976" max="9979" width="12.1796875" style="153" customWidth="1"/>
    <col min="9980" max="10229" width="8.90625" style="153"/>
    <col min="10230" max="10230" width="5.1796875" style="153" customWidth="1"/>
    <col min="10231" max="10231" width="23" style="153" customWidth="1"/>
    <col min="10232" max="10235" width="12.1796875" style="153" customWidth="1"/>
    <col min="10236" max="10485" width="8.90625" style="153"/>
    <col min="10486" max="10486" width="5.1796875" style="153" customWidth="1"/>
    <col min="10487" max="10487" width="23" style="153" customWidth="1"/>
    <col min="10488" max="10491" width="12.1796875" style="153" customWidth="1"/>
    <col min="10492" max="10741" width="8.90625" style="153"/>
    <col min="10742" max="10742" width="5.1796875" style="153" customWidth="1"/>
    <col min="10743" max="10743" width="23" style="153" customWidth="1"/>
    <col min="10744" max="10747" width="12.1796875" style="153" customWidth="1"/>
    <col min="10748" max="10997" width="8.90625" style="153"/>
    <col min="10998" max="10998" width="5.1796875" style="153" customWidth="1"/>
    <col min="10999" max="10999" width="23" style="153" customWidth="1"/>
    <col min="11000" max="11003" width="12.1796875" style="153" customWidth="1"/>
    <col min="11004" max="11253" width="8.90625" style="153"/>
    <col min="11254" max="11254" width="5.1796875" style="153" customWidth="1"/>
    <col min="11255" max="11255" width="23" style="153" customWidth="1"/>
    <col min="11256" max="11259" width="12.1796875" style="153" customWidth="1"/>
    <col min="11260" max="11509" width="8.90625" style="153"/>
    <col min="11510" max="11510" width="5.1796875" style="153" customWidth="1"/>
    <col min="11511" max="11511" width="23" style="153" customWidth="1"/>
    <col min="11512" max="11515" width="12.1796875" style="153" customWidth="1"/>
    <col min="11516" max="11765" width="8.90625" style="153"/>
    <col min="11766" max="11766" width="5.1796875" style="153" customWidth="1"/>
    <col min="11767" max="11767" width="23" style="153" customWidth="1"/>
    <col min="11768" max="11771" width="12.1796875" style="153" customWidth="1"/>
    <col min="11772" max="12021" width="8.90625" style="153"/>
    <col min="12022" max="12022" width="5.1796875" style="153" customWidth="1"/>
    <col min="12023" max="12023" width="23" style="153" customWidth="1"/>
    <col min="12024" max="12027" width="12.1796875" style="153" customWidth="1"/>
    <col min="12028" max="12277" width="8.90625" style="153"/>
    <col min="12278" max="12278" width="5.1796875" style="153" customWidth="1"/>
    <col min="12279" max="12279" width="23" style="153" customWidth="1"/>
    <col min="12280" max="12283" width="12.1796875" style="153" customWidth="1"/>
    <col min="12284" max="12533" width="8.90625" style="153"/>
    <col min="12534" max="12534" width="5.1796875" style="153" customWidth="1"/>
    <col min="12535" max="12535" width="23" style="153" customWidth="1"/>
    <col min="12536" max="12539" width="12.1796875" style="153" customWidth="1"/>
    <col min="12540" max="12789" width="8.90625" style="153"/>
    <col min="12790" max="12790" width="5.1796875" style="153" customWidth="1"/>
    <col min="12791" max="12791" width="23" style="153" customWidth="1"/>
    <col min="12792" max="12795" width="12.1796875" style="153" customWidth="1"/>
    <col min="12796" max="13045" width="8.90625" style="153"/>
    <col min="13046" max="13046" width="5.1796875" style="153" customWidth="1"/>
    <col min="13047" max="13047" width="23" style="153" customWidth="1"/>
    <col min="13048" max="13051" width="12.1796875" style="153" customWidth="1"/>
    <col min="13052" max="13301" width="8.90625" style="153"/>
    <col min="13302" max="13302" width="5.1796875" style="153" customWidth="1"/>
    <col min="13303" max="13303" width="23" style="153" customWidth="1"/>
    <col min="13304" max="13307" width="12.1796875" style="153" customWidth="1"/>
    <col min="13308" max="13557" width="8.90625" style="153"/>
    <col min="13558" max="13558" width="5.1796875" style="153" customWidth="1"/>
    <col min="13559" max="13559" width="23" style="153" customWidth="1"/>
    <col min="13560" max="13563" width="12.1796875" style="153" customWidth="1"/>
    <col min="13564" max="13813" width="8.90625" style="153"/>
    <col min="13814" max="13814" width="5.1796875" style="153" customWidth="1"/>
    <col min="13815" max="13815" width="23" style="153" customWidth="1"/>
    <col min="13816" max="13819" width="12.1796875" style="153" customWidth="1"/>
    <col min="13820" max="14069" width="8.90625" style="153"/>
    <col min="14070" max="14070" width="5.1796875" style="153" customWidth="1"/>
    <col min="14071" max="14071" width="23" style="153" customWidth="1"/>
    <col min="14072" max="14075" width="12.1796875" style="153" customWidth="1"/>
    <col min="14076" max="14325" width="8.90625" style="153"/>
    <col min="14326" max="14326" width="5.1796875" style="153" customWidth="1"/>
    <col min="14327" max="14327" width="23" style="153" customWidth="1"/>
    <col min="14328" max="14331" width="12.1796875" style="153" customWidth="1"/>
    <col min="14332" max="14581" width="8.90625" style="153"/>
    <col min="14582" max="14582" width="5.1796875" style="153" customWidth="1"/>
    <col min="14583" max="14583" width="23" style="153" customWidth="1"/>
    <col min="14584" max="14587" width="12.1796875" style="153" customWidth="1"/>
    <col min="14588" max="14837" width="8.90625" style="153"/>
    <col min="14838" max="14838" width="5.1796875" style="153" customWidth="1"/>
    <col min="14839" max="14839" width="23" style="153" customWidth="1"/>
    <col min="14840" max="14843" width="12.1796875" style="153" customWidth="1"/>
    <col min="14844" max="15093" width="8.90625" style="153"/>
    <col min="15094" max="15094" width="5.1796875" style="153" customWidth="1"/>
    <col min="15095" max="15095" width="23" style="153" customWidth="1"/>
    <col min="15096" max="15099" width="12.1796875" style="153" customWidth="1"/>
    <col min="15100" max="15349" width="8.90625" style="153"/>
    <col min="15350" max="15350" width="5.1796875" style="153" customWidth="1"/>
    <col min="15351" max="15351" width="23" style="153" customWidth="1"/>
    <col min="15352" max="15355" width="12.1796875" style="153" customWidth="1"/>
    <col min="15356" max="15605" width="8.90625" style="153"/>
    <col min="15606" max="15606" width="5.1796875" style="153" customWidth="1"/>
    <col min="15607" max="15607" width="23" style="153" customWidth="1"/>
    <col min="15608" max="15611" width="12.1796875" style="153" customWidth="1"/>
    <col min="15612" max="15861" width="8.90625" style="153"/>
    <col min="15862" max="15862" width="5.1796875" style="153" customWidth="1"/>
    <col min="15863" max="15863" width="23" style="153" customWidth="1"/>
    <col min="15864" max="15867" width="12.1796875" style="153" customWidth="1"/>
    <col min="15868" max="16117" width="8.90625" style="153"/>
    <col min="16118" max="16118" width="5.1796875" style="153" customWidth="1"/>
    <col min="16119" max="16119" width="23" style="153" customWidth="1"/>
    <col min="16120" max="16123" width="12.1796875" style="153" customWidth="1"/>
    <col min="16124" max="16382" width="8.90625" style="153"/>
    <col min="16383" max="16384" width="8.90625" style="153" customWidth="1"/>
  </cols>
  <sheetData>
    <row r="1" spans="1:11">
      <c r="A1" s="501" t="str">
        <f>+'Schedule 2'!A1:F1</f>
        <v>Detroit Lakes (Minnesota) Public Utilities</v>
      </c>
      <c r="B1" s="501"/>
      <c r="C1" s="501"/>
      <c r="D1" s="501"/>
      <c r="E1" s="501"/>
      <c r="F1" s="501"/>
    </row>
    <row r="2" spans="1:11">
      <c r="A2" s="501" t="s">
        <v>279</v>
      </c>
      <c r="B2" s="501"/>
      <c r="C2" s="501"/>
      <c r="D2" s="501"/>
      <c r="E2" s="501"/>
      <c r="F2" s="501"/>
    </row>
    <row r="3" spans="1:11">
      <c r="A3" s="501" t="s">
        <v>417</v>
      </c>
      <c r="B3" s="501"/>
      <c r="C3" s="501"/>
      <c r="D3" s="501"/>
      <c r="E3" s="501"/>
      <c r="F3" s="501"/>
    </row>
    <row r="4" spans="1:11">
      <c r="A4" s="502" t="str">
        <f>+'Schedule 2'!A4:F4</f>
        <v>For the Year Ended December 31, 2015</v>
      </c>
      <c r="B4" s="502"/>
      <c r="C4" s="502"/>
      <c r="D4" s="502"/>
      <c r="E4" s="502"/>
      <c r="F4" s="502"/>
    </row>
    <row r="6" spans="1:11">
      <c r="A6" s="503" t="s">
        <v>418</v>
      </c>
      <c r="B6" s="503"/>
      <c r="C6" s="503"/>
      <c r="D6" s="503"/>
      <c r="E6" s="503"/>
      <c r="F6" s="503"/>
    </row>
    <row r="7" spans="1:11">
      <c r="A7" s="154" t="s">
        <v>4</v>
      </c>
      <c r="B7" s="155"/>
      <c r="C7" s="155" t="s">
        <v>144</v>
      </c>
      <c r="D7" s="155" t="s">
        <v>145</v>
      </c>
      <c r="E7" s="155" t="s">
        <v>146</v>
      </c>
      <c r="F7" s="155" t="s">
        <v>147</v>
      </c>
      <c r="G7" s="154" t="s">
        <v>148</v>
      </c>
      <c r="H7" s="199" t="s">
        <v>149</v>
      </c>
    </row>
    <row r="8" spans="1:11">
      <c r="A8" s="156" t="s">
        <v>285</v>
      </c>
      <c r="B8" s="157"/>
      <c r="C8" s="155" t="s">
        <v>419</v>
      </c>
      <c r="D8" s="157" t="s">
        <v>420</v>
      </c>
      <c r="E8" s="157" t="s">
        <v>421</v>
      </c>
      <c r="F8" s="157" t="s">
        <v>9</v>
      </c>
      <c r="G8" s="156" t="s">
        <v>980</v>
      </c>
      <c r="H8" s="157" t="s">
        <v>9</v>
      </c>
    </row>
    <row r="9" spans="1:11">
      <c r="A9" s="158">
        <v>1</v>
      </c>
      <c r="B9" s="159" t="s">
        <v>422</v>
      </c>
      <c r="C9" s="160"/>
      <c r="D9" s="161"/>
      <c r="E9" s="161"/>
      <c r="F9" s="161"/>
    </row>
    <row r="10" spans="1:11">
      <c r="A10" s="162"/>
      <c r="B10" s="163" t="s">
        <v>423</v>
      </c>
      <c r="C10" s="164">
        <v>0</v>
      </c>
      <c r="D10" s="165">
        <v>0</v>
      </c>
      <c r="E10" s="165">
        <v>0</v>
      </c>
      <c r="F10" s="165">
        <f>SUM(C10:E10)</f>
        <v>0</v>
      </c>
    </row>
    <row r="11" spans="1:11">
      <c r="A11" s="162">
        <v>2</v>
      </c>
      <c r="B11" s="163" t="s">
        <v>424</v>
      </c>
      <c r="C11" s="166">
        <v>0</v>
      </c>
      <c r="D11" s="167">
        <v>0</v>
      </c>
      <c r="E11" s="167">
        <v>0</v>
      </c>
      <c r="F11" s="167">
        <f>SUM(C11:E11)</f>
        <v>0</v>
      </c>
    </row>
    <row r="12" spans="1:11">
      <c r="A12" s="158">
        <v>3</v>
      </c>
      <c r="B12" s="168" t="s">
        <v>425</v>
      </c>
      <c r="C12" s="169"/>
      <c r="D12" s="170"/>
      <c r="E12" s="170"/>
      <c r="F12" s="170"/>
    </row>
    <row r="13" spans="1:11">
      <c r="A13" s="162"/>
      <c r="B13" s="172" t="s">
        <v>426</v>
      </c>
      <c r="C13" s="173">
        <v>0</v>
      </c>
      <c r="D13" s="174">
        <v>0</v>
      </c>
      <c r="E13" s="174">
        <v>0</v>
      </c>
      <c r="F13" s="174">
        <f>SUM(C13:E13)</f>
        <v>0</v>
      </c>
      <c r="G13" s="505"/>
      <c r="H13" s="505"/>
    </row>
    <row r="14" spans="1:11">
      <c r="A14" s="175">
        <v>4</v>
      </c>
      <c r="B14" s="168" t="s">
        <v>427</v>
      </c>
      <c r="C14" s="169"/>
      <c r="D14" s="170"/>
      <c r="E14" s="170"/>
      <c r="F14" s="170"/>
      <c r="G14" s="505"/>
      <c r="H14" s="505"/>
    </row>
    <row r="15" spans="1:11">
      <c r="A15" s="162"/>
      <c r="B15" s="172" t="s">
        <v>428</v>
      </c>
      <c r="C15" s="173">
        <v>14800</v>
      </c>
      <c r="D15" s="174">
        <f>9544+4000+41798</f>
        <v>55342</v>
      </c>
      <c r="E15" s="174">
        <v>0</v>
      </c>
      <c r="F15" s="174">
        <f>SUM(C15:E15)</f>
        <v>70142</v>
      </c>
      <c r="G15" s="152">
        <f>++-'Detailed Income Statement'!F13</f>
        <v>-565</v>
      </c>
      <c r="H15" s="152">
        <f>+F15+G15</f>
        <v>69577</v>
      </c>
    </row>
    <row r="16" spans="1:11">
      <c r="A16" s="176">
        <v>5</v>
      </c>
      <c r="B16" s="177" t="s">
        <v>429</v>
      </c>
      <c r="C16" s="178"/>
      <c r="D16" s="179">
        <f>11770450-1414810-724981</f>
        <v>9630659</v>
      </c>
      <c r="E16" s="179">
        <v>0</v>
      </c>
      <c r="F16" s="179">
        <f>SUM(C16:E16)</f>
        <v>9630659</v>
      </c>
      <c r="G16" s="291"/>
      <c r="H16" s="291"/>
      <c r="I16" s="192"/>
      <c r="J16" s="192"/>
      <c r="K16" s="192"/>
    </row>
    <row r="17" spans="1:11">
      <c r="A17" s="158">
        <v>6</v>
      </c>
      <c r="B17" s="168" t="s">
        <v>430</v>
      </c>
      <c r="C17" s="169"/>
      <c r="D17" s="170"/>
      <c r="E17" s="170"/>
      <c r="F17" s="170"/>
    </row>
    <row r="18" spans="1:11" ht="16.2" thickBot="1">
      <c r="A18" s="162"/>
      <c r="B18" s="172" t="s">
        <v>431</v>
      </c>
      <c r="C18" s="169">
        <v>0</v>
      </c>
      <c r="D18" s="170">
        <v>0</v>
      </c>
      <c r="E18" s="170">
        <v>0</v>
      </c>
      <c r="F18" s="170">
        <f>SUM(C18:E18)</f>
        <v>0</v>
      </c>
    </row>
    <row r="19" spans="1:11" ht="16.2" thickBot="1">
      <c r="A19" s="180">
        <v>7</v>
      </c>
      <c r="B19" s="177" t="s">
        <v>432</v>
      </c>
      <c r="C19" s="181">
        <f>SUM(C10:C18)</f>
        <v>14800</v>
      </c>
      <c r="D19" s="182">
        <f>SUM(D10:D18)</f>
        <v>9686001</v>
      </c>
      <c r="E19" s="182">
        <f>SUM(E10:E18)</f>
        <v>0</v>
      </c>
      <c r="F19" s="183">
        <f>SUM(C19:E19)</f>
        <v>9700801</v>
      </c>
    </row>
    <row r="20" spans="1:11" ht="43.2" customHeight="1">
      <c r="A20" s="158">
        <v>8</v>
      </c>
      <c r="B20" s="184" t="s">
        <v>433</v>
      </c>
      <c r="C20" s="185"/>
      <c r="D20" s="185"/>
      <c r="E20" s="185"/>
      <c r="F20" s="185"/>
    </row>
    <row r="21" spans="1:11">
      <c r="A21" s="162"/>
      <c r="B21" s="186" t="s">
        <v>434</v>
      </c>
      <c r="C21" s="187" t="s">
        <v>435</v>
      </c>
      <c r="D21" s="174">
        <f>1414810+724981</f>
        <v>2139791</v>
      </c>
      <c r="E21" s="174">
        <v>31458</v>
      </c>
      <c r="F21" s="174">
        <f>SUM(D21:E21)</f>
        <v>2171249</v>
      </c>
      <c r="G21" s="291">
        <f>+-'Detailed Income Statement'!F58</f>
        <v>-829</v>
      </c>
      <c r="H21" s="152">
        <f t="shared" ref="H21:H31" si="0">+F21+G21</f>
        <v>2170420</v>
      </c>
      <c r="I21" s="291" t="s">
        <v>976</v>
      </c>
      <c r="J21" s="192"/>
      <c r="K21" s="192"/>
    </row>
    <row r="22" spans="1:11">
      <c r="A22" s="158">
        <v>9</v>
      </c>
      <c r="B22" s="184" t="s">
        <v>436</v>
      </c>
      <c r="C22" s="188"/>
      <c r="D22" s="170"/>
      <c r="E22" s="170"/>
      <c r="F22" s="170"/>
      <c r="H22" s="152">
        <f t="shared" si="0"/>
        <v>0</v>
      </c>
    </row>
    <row r="23" spans="1:11">
      <c r="A23" s="162"/>
      <c r="B23" s="186" t="s">
        <v>437</v>
      </c>
      <c r="C23" s="187" t="s">
        <v>435</v>
      </c>
      <c r="D23" s="174">
        <f>696279+32911+71137+72465+244+39874+25521+102960+436</f>
        <v>1041827</v>
      </c>
      <c r="E23" s="174">
        <f>150777+23519</f>
        <v>174296</v>
      </c>
      <c r="F23" s="174">
        <f>+D23+E23</f>
        <v>1216123</v>
      </c>
      <c r="G23" s="152">
        <f>+-'Detailed Income Statement'!F68-'Detailed Income Statement'!F80-'Detailed Income Statement'!F91-'Detailed Income Statement'!F103-'Detailed Income Statement'!F111-'Detailed Income Statement'!F125-'Detailed Income Statement'!F133-'Detailed Income Statement'!F141-'Detailed Income Statement'!F150</f>
        <v>-47351</v>
      </c>
      <c r="H23" s="152">
        <f t="shared" si="0"/>
        <v>1168772</v>
      </c>
    </row>
    <row r="24" spans="1:11">
      <c r="A24" s="158">
        <v>10</v>
      </c>
      <c r="B24" s="184" t="s">
        <v>438</v>
      </c>
      <c r="C24" s="188"/>
      <c r="D24" s="170"/>
      <c r="E24" s="170"/>
      <c r="F24" s="170"/>
      <c r="H24" s="152">
        <f t="shared" si="0"/>
        <v>0</v>
      </c>
    </row>
    <row r="25" spans="1:11">
      <c r="A25" s="162"/>
      <c r="B25" s="186" t="s">
        <v>439</v>
      </c>
      <c r="C25" s="187" t="s">
        <v>435</v>
      </c>
      <c r="D25" s="174">
        <f>51102+370198+4619</f>
        <v>425919</v>
      </c>
      <c r="E25" s="174"/>
      <c r="F25" s="174">
        <f>+D25+E25</f>
        <v>425919</v>
      </c>
      <c r="G25" s="152">
        <f>+-'Detailed Income Statement'!F162-'Detailed Income Statement'!F170</f>
        <v>-22191</v>
      </c>
      <c r="H25" s="152">
        <f t="shared" si="0"/>
        <v>403728</v>
      </c>
    </row>
    <row r="26" spans="1:11">
      <c r="A26" s="158">
        <v>11</v>
      </c>
      <c r="B26" s="184" t="s">
        <v>440</v>
      </c>
      <c r="C26" s="188"/>
      <c r="D26" s="170"/>
      <c r="E26" s="170"/>
      <c r="F26" s="170"/>
      <c r="H26" s="152">
        <f t="shared" si="0"/>
        <v>0</v>
      </c>
    </row>
    <row r="27" spans="1:11">
      <c r="A27" s="162"/>
      <c r="B27" s="186" t="s">
        <v>441</v>
      </c>
      <c r="C27" s="187" t="s">
        <v>435</v>
      </c>
      <c r="D27" s="174">
        <v>777</v>
      </c>
      <c r="E27" s="174"/>
      <c r="F27" s="174">
        <f>+D27+E27</f>
        <v>777</v>
      </c>
      <c r="G27" s="152">
        <f>+-'Detailed Income Statement'!F186</f>
        <v>-46</v>
      </c>
      <c r="H27" s="152">
        <f t="shared" si="0"/>
        <v>731</v>
      </c>
    </row>
    <row r="28" spans="1:11">
      <c r="A28" s="180">
        <v>12</v>
      </c>
      <c r="B28" s="189" t="s">
        <v>442</v>
      </c>
      <c r="C28" s="190" t="s">
        <v>435</v>
      </c>
      <c r="D28" s="179">
        <v>213797</v>
      </c>
      <c r="E28" s="179"/>
      <c r="F28" s="174">
        <f>+D28+E28</f>
        <v>213797</v>
      </c>
      <c r="G28" s="152">
        <f>+-'Detailed Income Statement'!F193</f>
        <v>-2168</v>
      </c>
      <c r="H28" s="152">
        <f t="shared" si="0"/>
        <v>211629</v>
      </c>
    </row>
    <row r="29" spans="1:11" ht="17.399999999999999">
      <c r="A29" s="180">
        <v>13</v>
      </c>
      <c r="B29" s="189" t="s">
        <v>443</v>
      </c>
      <c r="C29" s="190" t="s">
        <v>435</v>
      </c>
      <c r="D29" s="179">
        <f>263199+16523+21870+185440+675250</f>
        <v>1162282</v>
      </c>
      <c r="E29" s="179"/>
      <c r="F29" s="174">
        <f>+D29+E29</f>
        <v>1162282</v>
      </c>
      <c r="G29" s="304">
        <f>+-'Detailed Income Statement'!F202-'Detailed Income Statement'!F214-'Detailed Income Statement'!F222-'Detailed Income Statement'!F230</f>
        <v>-23226</v>
      </c>
      <c r="H29" s="304">
        <f t="shared" si="0"/>
        <v>1139056</v>
      </c>
    </row>
    <row r="30" spans="1:11" ht="16.2" thickBot="1">
      <c r="A30" s="158">
        <v>14</v>
      </c>
      <c r="B30" s="184" t="s">
        <v>444</v>
      </c>
      <c r="C30" s="191"/>
      <c r="D30" s="185"/>
      <c r="E30" s="185"/>
      <c r="F30" s="185"/>
      <c r="H30" s="152">
        <f t="shared" si="0"/>
        <v>0</v>
      </c>
    </row>
    <row r="31" spans="1:11" ht="16.2" thickBot="1">
      <c r="A31" s="162"/>
      <c r="B31" s="172" t="s">
        <v>445</v>
      </c>
      <c r="C31" s="181" t="s">
        <v>758</v>
      </c>
      <c r="D31" s="182">
        <f>SUM(D19:D29)</f>
        <v>14670394</v>
      </c>
      <c r="E31" s="182">
        <f>SUM(E19:E29)</f>
        <v>205754</v>
      </c>
      <c r="F31" s="183">
        <f>SUM(F19:F30)</f>
        <v>14890948</v>
      </c>
      <c r="G31" s="152">
        <f>SUM(G15:G30)</f>
        <v>-96376</v>
      </c>
      <c r="H31" s="152">
        <f t="shared" si="0"/>
        <v>14794572</v>
      </c>
    </row>
    <row r="32" spans="1:11">
      <c r="B32" s="192"/>
      <c r="C32" s="193"/>
      <c r="D32" s="193"/>
      <c r="E32" s="193"/>
      <c r="F32" s="193"/>
      <c r="G32" s="152" t="s">
        <v>474</v>
      </c>
    </row>
    <row r="33" spans="2:6">
      <c r="B33" s="506" t="s">
        <v>446</v>
      </c>
      <c r="C33" s="507"/>
      <c r="D33" s="194">
        <v>27</v>
      </c>
      <c r="E33" s="193"/>
      <c r="F33" s="302"/>
    </row>
    <row r="34" spans="2:6">
      <c r="B34" s="195" t="s">
        <v>447</v>
      </c>
      <c r="C34" s="196"/>
      <c r="D34" s="197">
        <v>0</v>
      </c>
      <c r="E34" s="193"/>
      <c r="F34" s="193"/>
    </row>
    <row r="35" spans="2:6">
      <c r="C35" s="198"/>
      <c r="D35" s="198"/>
      <c r="E35" s="198"/>
      <c r="F35" s="198"/>
    </row>
    <row r="36" spans="2:6">
      <c r="B36" s="153" t="s">
        <v>759</v>
      </c>
    </row>
  </sheetData>
  <mergeCells count="8">
    <mergeCell ref="G13:G14"/>
    <mergeCell ref="H13:H14"/>
    <mergeCell ref="B33:C33"/>
    <mergeCell ref="A1:F1"/>
    <mergeCell ref="A2:F2"/>
    <mergeCell ref="A3:F3"/>
    <mergeCell ref="A4:F4"/>
    <mergeCell ref="A6:F6"/>
  </mergeCells>
  <pageMargins left="0.75" right="0.75" top="1" bottom="1" header="0.5" footer="0.5"/>
  <pageSetup scale="92"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262"/>
  <sheetViews>
    <sheetView zoomScale="90" zoomScaleNormal="90" workbookViewId="0">
      <selection activeCell="F32" sqref="F32"/>
    </sheetView>
  </sheetViews>
  <sheetFormatPr defaultColWidth="7.1796875" defaultRowHeight="13.2" customHeight="1"/>
  <cols>
    <col min="1" max="1" width="44.08984375" style="4" customWidth="1"/>
    <col min="2" max="2" width="11.453125" style="4" customWidth="1"/>
    <col min="3" max="3" width="10.1796875" style="4" customWidth="1"/>
    <col min="4" max="4" width="7.1796875" style="4"/>
    <col min="5" max="5" width="53.08984375" style="9" customWidth="1"/>
    <col min="6" max="6" width="12.453125" style="68" bestFit="1" customWidth="1"/>
    <col min="7" max="7" width="7.1796875" style="4"/>
    <col min="8" max="8" width="11.08984375" style="4" bestFit="1" customWidth="1"/>
    <col min="9" max="9" width="9.1796875" style="4" customWidth="1"/>
    <col min="10" max="10" width="13.1796875" style="4" customWidth="1"/>
    <col min="11" max="16384" width="7.1796875" style="4"/>
  </cols>
  <sheetData>
    <row r="1" spans="1:6" ht="13.2" customHeight="1">
      <c r="A1" s="2"/>
      <c r="B1" s="2"/>
      <c r="E1" s="10"/>
    </row>
    <row r="2" spans="1:6" ht="13.2" customHeight="1">
      <c r="A2" s="3" t="s">
        <v>478</v>
      </c>
      <c r="B2" s="3"/>
      <c r="E2" s="11" t="s">
        <v>478</v>
      </c>
      <c r="F2" s="69"/>
    </row>
    <row r="3" spans="1:6" ht="13.2" customHeight="1">
      <c r="A3" s="3" t="s">
        <v>479</v>
      </c>
      <c r="B3" s="3"/>
      <c r="E3" s="11" t="s">
        <v>479</v>
      </c>
      <c r="F3" s="69"/>
    </row>
    <row r="4" spans="1:6" ht="13.2" customHeight="1">
      <c r="A4" s="3" t="s">
        <v>741</v>
      </c>
      <c r="B4" s="3"/>
      <c r="E4" s="11" t="s">
        <v>740</v>
      </c>
      <c r="F4" s="69"/>
    </row>
    <row r="5" spans="1:6" ht="13.2" customHeight="1">
      <c r="A5" s="3" t="s">
        <v>934</v>
      </c>
      <c r="B5" s="3"/>
      <c r="E5" s="11" t="str">
        <f>+A5</f>
        <v>Years Ended December 31, 2015</v>
      </c>
      <c r="F5" s="69"/>
    </row>
    <row r="6" spans="1:6" ht="13.2" customHeight="1" thickBot="1">
      <c r="A6" s="5"/>
      <c r="B6" s="6"/>
      <c r="E6" s="12"/>
      <c r="F6" s="70"/>
    </row>
    <row r="7" spans="1:6" ht="15" customHeight="1" thickTop="1">
      <c r="A7" s="7"/>
      <c r="B7" s="7"/>
      <c r="E7" s="13"/>
      <c r="F7" s="71"/>
    </row>
    <row r="8" spans="1:6" ht="15" customHeight="1">
      <c r="A8" s="7"/>
      <c r="B8" s="8">
        <v>2015</v>
      </c>
      <c r="E8" s="13"/>
      <c r="F8" s="124">
        <f>+B8</f>
        <v>2015</v>
      </c>
    </row>
    <row r="9" spans="1:6" ht="15" customHeight="1">
      <c r="A9" s="7" t="s">
        <v>480</v>
      </c>
      <c r="B9" s="7"/>
      <c r="E9" s="13" t="s">
        <v>498</v>
      </c>
      <c r="F9" s="71"/>
    </row>
    <row r="10" spans="1:6" ht="15" customHeight="1">
      <c r="A10" s="2" t="s">
        <v>481</v>
      </c>
      <c r="E10" s="13" t="s">
        <v>515</v>
      </c>
      <c r="F10" s="71"/>
    </row>
    <row r="11" spans="1:6" ht="15" customHeight="1">
      <c r="A11" s="2" t="s">
        <v>482</v>
      </c>
      <c r="B11" s="82">
        <v>6614214</v>
      </c>
      <c r="E11" s="13" t="s">
        <v>516</v>
      </c>
      <c r="F11" s="72"/>
    </row>
    <row r="12" spans="1:6" ht="15" customHeight="1">
      <c r="A12" s="2" t="s">
        <v>483</v>
      </c>
      <c r="B12" s="80">
        <v>10109603</v>
      </c>
      <c r="E12" s="10" t="s">
        <v>517</v>
      </c>
      <c r="F12" s="73">
        <v>8189</v>
      </c>
    </row>
    <row r="13" spans="1:6" ht="15" customHeight="1">
      <c r="A13" s="2" t="s">
        <v>484</v>
      </c>
      <c r="B13" s="80">
        <v>5672</v>
      </c>
      <c r="E13" s="10" t="s">
        <v>518</v>
      </c>
      <c r="F13" s="73">
        <v>565</v>
      </c>
    </row>
    <row r="14" spans="1:6" ht="15" customHeight="1">
      <c r="A14" s="2" t="s">
        <v>485</v>
      </c>
      <c r="B14" s="80">
        <v>222831</v>
      </c>
      <c r="E14" s="10" t="s">
        <v>519</v>
      </c>
      <c r="F14" s="73">
        <v>614</v>
      </c>
    </row>
    <row r="15" spans="1:6" ht="15" customHeight="1">
      <c r="A15" s="2" t="s">
        <v>486</v>
      </c>
      <c r="B15" s="81">
        <v>162795</v>
      </c>
      <c r="E15" s="10" t="s">
        <v>520</v>
      </c>
      <c r="F15" s="73">
        <v>14800</v>
      </c>
    </row>
    <row r="16" spans="1:6" ht="15" customHeight="1">
      <c r="A16" s="7" t="s">
        <v>487</v>
      </c>
      <c r="B16" s="81">
        <f>SUM(B11:B15)</f>
        <v>17115115</v>
      </c>
      <c r="E16" s="10" t="s">
        <v>521</v>
      </c>
      <c r="F16" s="73">
        <v>499</v>
      </c>
    </row>
    <row r="17" spans="1:8" ht="15" customHeight="1">
      <c r="A17" s="2"/>
      <c r="B17" s="82"/>
      <c r="E17" s="10" t="s">
        <v>780</v>
      </c>
      <c r="F17" s="73">
        <v>33217</v>
      </c>
    </row>
    <row r="18" spans="1:8" ht="15" customHeight="1">
      <c r="A18" s="2" t="s">
        <v>488</v>
      </c>
      <c r="B18" s="82"/>
      <c r="E18" s="10" t="s">
        <v>522</v>
      </c>
      <c r="F18" s="73">
        <v>0</v>
      </c>
    </row>
    <row r="19" spans="1:8" ht="15" customHeight="1">
      <c r="A19" s="2" t="s">
        <v>489</v>
      </c>
      <c r="B19" s="80">
        <v>58319</v>
      </c>
      <c r="E19" s="10" t="s">
        <v>523</v>
      </c>
      <c r="F19" s="73">
        <v>9544</v>
      </c>
    </row>
    <row r="20" spans="1:8" ht="15" customHeight="1">
      <c r="A20" s="2" t="s">
        <v>490</v>
      </c>
      <c r="B20" s="80">
        <v>115538</v>
      </c>
      <c r="E20" s="10" t="s">
        <v>524</v>
      </c>
      <c r="F20" s="74">
        <v>2714</v>
      </c>
    </row>
    <row r="21" spans="1:8" ht="15" customHeight="1">
      <c r="A21" s="2" t="s">
        <v>491</v>
      </c>
      <c r="B21" s="80">
        <v>77919</v>
      </c>
      <c r="E21" s="13" t="s">
        <v>525</v>
      </c>
      <c r="F21" s="74">
        <f>SUM(F12:F20)</f>
        <v>70142</v>
      </c>
      <c r="H21" s="290">
        <f>+F21-B34</f>
        <v>0</v>
      </c>
    </row>
    <row r="22" spans="1:8" ht="15" customHeight="1">
      <c r="A22" s="2" t="s">
        <v>492</v>
      </c>
      <c r="B22" s="80">
        <v>209664</v>
      </c>
      <c r="E22" s="13"/>
      <c r="F22" s="75"/>
    </row>
    <row r="23" spans="1:8" ht="15" customHeight="1">
      <c r="A23" s="2" t="s">
        <v>493</v>
      </c>
      <c r="B23" s="80">
        <v>21440</v>
      </c>
      <c r="E23" s="13" t="s">
        <v>526</v>
      </c>
      <c r="F23" s="71"/>
    </row>
    <row r="24" spans="1:8" ht="15" customHeight="1">
      <c r="A24" s="2" t="s">
        <v>893</v>
      </c>
      <c r="B24" s="80">
        <v>169386</v>
      </c>
      <c r="E24" s="13" t="s">
        <v>457</v>
      </c>
      <c r="F24" s="71"/>
    </row>
    <row r="25" spans="1:8" ht="15" customHeight="1">
      <c r="A25" s="125" t="s">
        <v>494</v>
      </c>
      <c r="B25" s="77">
        <v>144075</v>
      </c>
      <c r="E25" s="10" t="s">
        <v>522</v>
      </c>
      <c r="F25" s="73">
        <v>0</v>
      </c>
    </row>
    <row r="26" spans="1:8" ht="15" customHeight="1">
      <c r="A26" s="125" t="s">
        <v>779</v>
      </c>
      <c r="B26" s="77">
        <v>11283</v>
      </c>
      <c r="E26" s="10" t="s">
        <v>521</v>
      </c>
      <c r="F26" s="73">
        <v>0</v>
      </c>
    </row>
    <row r="27" spans="1:8" ht="15" customHeight="1">
      <c r="A27" s="125" t="s">
        <v>913</v>
      </c>
      <c r="B27" s="77">
        <v>15254</v>
      </c>
      <c r="E27" s="10" t="s">
        <v>527</v>
      </c>
      <c r="F27" s="73">
        <v>0</v>
      </c>
    </row>
    <row r="28" spans="1:8" ht="15" customHeight="1">
      <c r="A28" s="2" t="s">
        <v>495</v>
      </c>
      <c r="B28" s="81">
        <v>108814</v>
      </c>
      <c r="E28" s="10" t="s">
        <v>523</v>
      </c>
      <c r="F28" s="73">
        <v>0</v>
      </c>
    </row>
    <row r="29" spans="1:8" ht="15" customHeight="1">
      <c r="A29" s="7" t="s">
        <v>496</v>
      </c>
      <c r="B29" s="81">
        <f>SUM(B19:B28)</f>
        <v>931692</v>
      </c>
      <c r="E29" s="10" t="s">
        <v>524</v>
      </c>
      <c r="F29" s="76">
        <v>0</v>
      </c>
    </row>
    <row r="30" spans="1:8" ht="15" customHeight="1">
      <c r="A30" s="2"/>
      <c r="B30" s="82"/>
      <c r="E30" s="13" t="s">
        <v>528</v>
      </c>
      <c r="F30" s="76">
        <f>SUM(F25:F29)</f>
        <v>0</v>
      </c>
    </row>
    <row r="31" spans="1:8" ht="15" customHeight="1">
      <c r="A31" s="7" t="s">
        <v>497</v>
      </c>
      <c r="B31" s="81">
        <f>SUM(B16+B29)</f>
        <v>18046807</v>
      </c>
      <c r="E31" s="13"/>
      <c r="F31" s="75"/>
    </row>
    <row r="32" spans="1:8" ht="15" customHeight="1">
      <c r="A32" s="2"/>
      <c r="B32" s="82"/>
      <c r="E32" s="13" t="s">
        <v>745</v>
      </c>
    </row>
    <row r="33" spans="1:6" ht="15" customHeight="1">
      <c r="A33" s="7" t="s">
        <v>498</v>
      </c>
      <c r="B33" s="82"/>
      <c r="E33" s="10" t="s">
        <v>517</v>
      </c>
      <c r="F33" s="73">
        <v>89314</v>
      </c>
    </row>
    <row r="34" spans="1:6" ht="15" customHeight="1">
      <c r="A34" s="2" t="s">
        <v>499</v>
      </c>
      <c r="B34" s="77">
        <v>70142</v>
      </c>
      <c r="C34" s="4" t="s">
        <v>499</v>
      </c>
      <c r="E34" s="10" t="s">
        <v>529</v>
      </c>
      <c r="F34" s="73">
        <v>0</v>
      </c>
    </row>
    <row r="35" spans="1:6" ht="15" customHeight="1">
      <c r="A35" s="2" t="s">
        <v>746</v>
      </c>
      <c r="B35" s="77">
        <v>150777</v>
      </c>
      <c r="C35" s="4" t="s">
        <v>843</v>
      </c>
      <c r="E35" s="10" t="s">
        <v>518</v>
      </c>
      <c r="F35" s="73">
        <v>6238</v>
      </c>
    </row>
    <row r="36" spans="1:6" ht="15" customHeight="1">
      <c r="A36" s="2" t="s">
        <v>500</v>
      </c>
      <c r="B36" s="77">
        <v>11770450</v>
      </c>
      <c r="C36" s="4" t="s">
        <v>844</v>
      </c>
      <c r="E36" s="10" t="s">
        <v>519</v>
      </c>
      <c r="F36" s="73">
        <v>6671</v>
      </c>
    </row>
    <row r="37" spans="1:6" ht="15" customHeight="1">
      <c r="A37" s="2" t="s">
        <v>45</v>
      </c>
      <c r="B37" s="77">
        <v>31458</v>
      </c>
      <c r="C37" s="4" t="s">
        <v>845</v>
      </c>
      <c r="E37" s="10" t="s">
        <v>521</v>
      </c>
      <c r="F37" s="77">
        <v>7379</v>
      </c>
    </row>
    <row r="38" spans="1:6" ht="15" customHeight="1">
      <c r="A38" s="2" t="s">
        <v>501</v>
      </c>
      <c r="B38" s="77">
        <f>961950+436</f>
        <v>962386</v>
      </c>
      <c r="E38" s="10" t="s">
        <v>522</v>
      </c>
      <c r="F38" s="77">
        <v>0</v>
      </c>
    </row>
    <row r="39" spans="1:6" ht="15" customHeight="1">
      <c r="A39" s="2" t="s">
        <v>502</v>
      </c>
      <c r="B39" s="77">
        <f>640493-213797-777</f>
        <v>425919</v>
      </c>
      <c r="C39" s="4" t="s">
        <v>848</v>
      </c>
      <c r="E39" s="10" t="s">
        <v>527</v>
      </c>
      <c r="F39" s="77">
        <v>1150</v>
      </c>
    </row>
    <row r="40" spans="1:6" ht="15" customHeight="1">
      <c r="A40" s="4" t="s">
        <v>742</v>
      </c>
      <c r="B40" s="68">
        <v>777</v>
      </c>
      <c r="C40" s="4" t="s">
        <v>846</v>
      </c>
      <c r="E40" s="10" t="s">
        <v>530</v>
      </c>
      <c r="F40" s="77">
        <v>0</v>
      </c>
    </row>
    <row r="41" spans="1:6" ht="15" customHeight="1">
      <c r="A41" s="4" t="s">
        <v>743</v>
      </c>
      <c r="B41" s="68">
        <v>213797</v>
      </c>
      <c r="C41" s="4" t="s">
        <v>847</v>
      </c>
      <c r="E41" s="10" t="s">
        <v>523</v>
      </c>
      <c r="F41" s="77">
        <v>30307</v>
      </c>
    </row>
    <row r="42" spans="1:6" ht="15" customHeight="1">
      <c r="A42" s="2" t="s">
        <v>471</v>
      </c>
      <c r="B42" s="77">
        <v>263199</v>
      </c>
      <c r="C42" s="4" t="s">
        <v>842</v>
      </c>
      <c r="E42" s="10" t="s">
        <v>524</v>
      </c>
      <c r="F42" s="77">
        <v>4921</v>
      </c>
    </row>
    <row r="43" spans="1:6" ht="15" customHeight="1">
      <c r="A43" s="2" t="s">
        <v>472</v>
      </c>
      <c r="B43" s="77">
        <v>16523</v>
      </c>
      <c r="C43" s="4" t="s">
        <v>842</v>
      </c>
      <c r="E43" s="10" t="s">
        <v>531</v>
      </c>
      <c r="F43" s="74">
        <v>4797</v>
      </c>
    </row>
    <row r="44" spans="1:6" ht="15" customHeight="1">
      <c r="A44" s="2" t="s">
        <v>473</v>
      </c>
      <c r="B44" s="77">
        <v>21870</v>
      </c>
      <c r="C44" s="4" t="s">
        <v>842</v>
      </c>
      <c r="E44" s="13" t="s">
        <v>532</v>
      </c>
      <c r="F44" s="74">
        <f>SUM(F33:F43)</f>
        <v>150777</v>
      </c>
    </row>
    <row r="45" spans="1:6" ht="15" customHeight="1">
      <c r="A45" s="2" t="s">
        <v>503</v>
      </c>
      <c r="B45" s="77">
        <v>102960</v>
      </c>
      <c r="E45" s="10"/>
      <c r="F45" s="77"/>
    </row>
    <row r="46" spans="1:6" ht="15" customHeight="1">
      <c r="A46" s="2" t="s">
        <v>894</v>
      </c>
      <c r="B46" s="77">
        <v>185876</v>
      </c>
      <c r="E46" s="13" t="s">
        <v>533</v>
      </c>
      <c r="F46" s="74">
        <f>+F30+F44</f>
        <v>150777</v>
      </c>
    </row>
    <row r="47" spans="1:6" ht="15" customHeight="1">
      <c r="A47" s="2" t="s">
        <v>504</v>
      </c>
      <c r="B47" s="77">
        <f>675250-436</f>
        <v>674814</v>
      </c>
      <c r="C47" s="4" t="s">
        <v>842</v>
      </c>
      <c r="E47" s="10"/>
      <c r="F47" s="77"/>
    </row>
    <row r="48" spans="1:6" ht="15" customHeight="1">
      <c r="A48" s="2" t="s">
        <v>505</v>
      </c>
      <c r="B48" s="85">
        <v>861878</v>
      </c>
      <c r="E48" s="13" t="s">
        <v>534</v>
      </c>
      <c r="F48" s="77"/>
    </row>
    <row r="49" spans="1:8" ht="15" customHeight="1">
      <c r="A49" s="7" t="s">
        <v>506</v>
      </c>
      <c r="B49" s="81">
        <f>SUM(B34:B48)</f>
        <v>15752826</v>
      </c>
      <c r="E49" s="10" t="s">
        <v>535</v>
      </c>
      <c r="F49" s="77">
        <v>2187178</v>
      </c>
    </row>
    <row r="50" spans="1:8" ht="15" customHeight="1">
      <c r="A50" s="2"/>
      <c r="B50" s="82"/>
      <c r="E50" s="10" t="s">
        <v>536</v>
      </c>
      <c r="F50" s="77">
        <v>8165183</v>
      </c>
      <c r="H50" s="82"/>
    </row>
    <row r="51" spans="1:8" ht="15" customHeight="1">
      <c r="A51" s="7" t="s">
        <v>507</v>
      </c>
      <c r="B51" s="80">
        <f>SUM(B31-B49)</f>
        <v>2293981</v>
      </c>
      <c r="E51" s="10" t="s">
        <v>537</v>
      </c>
      <c r="F51" s="77">
        <v>3279</v>
      </c>
      <c r="H51" s="118"/>
    </row>
    <row r="52" spans="1:8" ht="15" customHeight="1">
      <c r="A52" s="2"/>
      <c r="B52" s="82"/>
      <c r="E52" s="10" t="s">
        <v>538</v>
      </c>
      <c r="F52" s="77">
        <v>0</v>
      </c>
    </row>
    <row r="53" spans="1:8" ht="15" customHeight="1">
      <c r="A53" s="2" t="s">
        <v>508</v>
      </c>
      <c r="B53" s="82"/>
      <c r="E53" s="10" t="s">
        <v>539</v>
      </c>
      <c r="F53" s="74">
        <v>1414810</v>
      </c>
      <c r="H53" s="118"/>
    </row>
    <row r="54" spans="1:8" ht="15" customHeight="1">
      <c r="A54" s="2" t="s">
        <v>509</v>
      </c>
      <c r="B54" s="80">
        <v>122983</v>
      </c>
      <c r="E54" s="13" t="s">
        <v>540</v>
      </c>
      <c r="F54" s="74">
        <f>SUM(F49:F53)</f>
        <v>11770450</v>
      </c>
    </row>
    <row r="55" spans="1:8" ht="15" customHeight="1">
      <c r="A55" s="2" t="s">
        <v>510</v>
      </c>
      <c r="B55" s="80">
        <v>16004</v>
      </c>
      <c r="E55" s="10"/>
    </row>
    <row r="56" spans="1:8" ht="15" customHeight="1">
      <c r="A56" s="2" t="s">
        <v>511</v>
      </c>
      <c r="B56" s="80">
        <v>0</v>
      </c>
      <c r="E56" s="13" t="s">
        <v>45</v>
      </c>
    </row>
    <row r="57" spans="1:8" ht="15" customHeight="1">
      <c r="A57" s="2" t="s">
        <v>512</v>
      </c>
      <c r="B57" s="77">
        <v>-35697</v>
      </c>
      <c r="E57" s="10" t="s">
        <v>517</v>
      </c>
      <c r="F57" s="77">
        <v>11611</v>
      </c>
    </row>
    <row r="58" spans="1:8" ht="15" customHeight="1">
      <c r="A58" s="2" t="s">
        <v>513</v>
      </c>
      <c r="B58" s="74">
        <v>-37500</v>
      </c>
      <c r="E58" s="10" t="s">
        <v>518</v>
      </c>
      <c r="F58" s="77">
        <v>829</v>
      </c>
    </row>
    <row r="59" spans="1:8" ht="15" customHeight="1">
      <c r="A59" s="2"/>
      <c r="B59" s="82"/>
      <c r="E59" s="10" t="s">
        <v>519</v>
      </c>
      <c r="F59" s="77">
        <v>871</v>
      </c>
    </row>
    <row r="60" spans="1:8" ht="15" customHeight="1">
      <c r="A60" s="7" t="s">
        <v>514</v>
      </c>
      <c r="B60" s="80">
        <f>SUM(B51:B58)</f>
        <v>2359771</v>
      </c>
      <c r="D60" s="9"/>
      <c r="E60" s="10" t="s">
        <v>521</v>
      </c>
      <c r="F60" s="77">
        <v>3653</v>
      </c>
    </row>
    <row r="61" spans="1:8" ht="15" customHeight="1">
      <c r="A61" s="2"/>
      <c r="B61" s="82"/>
      <c r="D61" s="9"/>
      <c r="E61" s="10" t="s">
        <v>897</v>
      </c>
      <c r="F61" s="77">
        <v>13750</v>
      </c>
    </row>
    <row r="62" spans="1:8" ht="15" customHeight="1">
      <c r="A62" s="2" t="s">
        <v>896</v>
      </c>
      <c r="B62" s="82">
        <v>0</v>
      </c>
      <c r="D62" s="9"/>
      <c r="E62" s="10" t="s">
        <v>780</v>
      </c>
      <c r="F62" s="77">
        <v>519</v>
      </c>
    </row>
    <row r="63" spans="1:8" ht="15" customHeight="1">
      <c r="A63" s="2" t="s">
        <v>895</v>
      </c>
      <c r="B63" s="81">
        <v>-632854</v>
      </c>
      <c r="D63" s="9"/>
      <c r="E63" s="10" t="s">
        <v>524</v>
      </c>
      <c r="F63" s="74">
        <v>225</v>
      </c>
    </row>
    <row r="64" spans="1:8" ht="15" customHeight="1">
      <c r="A64" s="2"/>
      <c r="B64" s="82"/>
      <c r="D64" s="9"/>
      <c r="E64" s="13" t="s">
        <v>541</v>
      </c>
      <c r="F64" s="74">
        <f>SUM(F57:F63)</f>
        <v>31458</v>
      </c>
    </row>
    <row r="65" spans="1:8" ht="15" customHeight="1" thickBot="1">
      <c r="A65" s="7" t="s">
        <v>966</v>
      </c>
      <c r="B65" s="83">
        <f>SUM(B60:B63)</f>
        <v>1726917</v>
      </c>
      <c r="D65" s="9"/>
      <c r="E65" s="13"/>
      <c r="F65" s="75"/>
    </row>
    <row r="66" spans="1:8" ht="15" customHeight="1" thickTop="1">
      <c r="B66" s="82"/>
      <c r="D66" s="9"/>
      <c r="E66" s="14" t="s">
        <v>542</v>
      </c>
      <c r="F66" s="77"/>
    </row>
    <row r="67" spans="1:8" ht="15" customHeight="1">
      <c r="A67" s="285" t="s">
        <v>967</v>
      </c>
      <c r="B67" s="286">
        <v>-1299388</v>
      </c>
      <c r="D67" s="9"/>
      <c r="E67" s="15" t="s">
        <v>517</v>
      </c>
      <c r="F67" s="73">
        <v>14452</v>
      </c>
    </row>
    <row r="68" spans="1:8" ht="15" customHeight="1">
      <c r="A68" s="287" t="s">
        <v>968</v>
      </c>
      <c r="B68" s="288"/>
      <c r="D68" s="9"/>
      <c r="E68" s="15" t="s">
        <v>518</v>
      </c>
      <c r="F68" s="77">
        <v>994</v>
      </c>
    </row>
    <row r="69" spans="1:8" ht="15" customHeight="1" thickBot="1">
      <c r="A69" s="287" t="s">
        <v>969</v>
      </c>
      <c r="B69" s="289">
        <f>SUM(B65:B67)</f>
        <v>427529</v>
      </c>
      <c r="C69" s="82"/>
      <c r="D69" s="9"/>
      <c r="E69" s="15" t="s">
        <v>519</v>
      </c>
      <c r="F69" s="77">
        <v>1097</v>
      </c>
    </row>
    <row r="70" spans="1:8" ht="15" customHeight="1" thickTop="1">
      <c r="A70" s="43"/>
      <c r="B70" s="147"/>
      <c r="C70" s="82"/>
      <c r="D70" s="9"/>
      <c r="E70" s="15" t="s">
        <v>521</v>
      </c>
      <c r="F70" s="77">
        <v>4317</v>
      </c>
    </row>
    <row r="71" spans="1:8" ht="15" customHeight="1">
      <c r="A71" s="43"/>
      <c r="B71" s="147"/>
      <c r="C71" s="82"/>
      <c r="D71" s="9"/>
      <c r="E71" s="16" t="s">
        <v>543</v>
      </c>
      <c r="F71" s="77">
        <v>500</v>
      </c>
    </row>
    <row r="72" spans="1:8" ht="15" customHeight="1">
      <c r="A72" s="43"/>
      <c r="B72" s="147"/>
      <c r="C72" s="82"/>
      <c r="D72" s="9"/>
      <c r="E72" s="15" t="s">
        <v>524</v>
      </c>
      <c r="F72" s="77">
        <v>1360</v>
      </c>
    </row>
    <row r="73" spans="1:8" ht="15" customHeight="1">
      <c r="B73" s="82"/>
      <c r="D73" s="9"/>
      <c r="E73" s="15" t="s">
        <v>531</v>
      </c>
      <c r="F73" s="74">
        <v>799</v>
      </c>
    </row>
    <row r="74" spans="1:8" ht="15" customHeight="1">
      <c r="B74" s="82"/>
      <c r="D74" s="9"/>
      <c r="E74" s="14" t="s">
        <v>544</v>
      </c>
      <c r="F74" s="74">
        <f>SUM(F67:F73)</f>
        <v>23519</v>
      </c>
      <c r="H74" s="4" t="s">
        <v>972</v>
      </c>
    </row>
    <row r="75" spans="1:8" ht="15" customHeight="1">
      <c r="B75" s="82"/>
      <c r="D75" s="9"/>
      <c r="E75" s="14"/>
      <c r="F75" s="71"/>
    </row>
    <row r="76" spans="1:8" ht="15" customHeight="1">
      <c r="B76" s="82"/>
      <c r="D76" s="9"/>
      <c r="E76" s="14" t="s">
        <v>461</v>
      </c>
      <c r="F76" s="77"/>
    </row>
    <row r="77" spans="1:8" ht="15" customHeight="1">
      <c r="B77" s="82"/>
      <c r="D77" s="9"/>
      <c r="E77" s="15" t="s">
        <v>517</v>
      </c>
      <c r="F77" s="73">
        <v>466895</v>
      </c>
    </row>
    <row r="78" spans="1:8" ht="15" customHeight="1">
      <c r="B78" s="82"/>
      <c r="D78" s="9"/>
      <c r="E78" s="15" t="s">
        <v>545</v>
      </c>
      <c r="F78" s="77">
        <v>4991</v>
      </c>
    </row>
    <row r="79" spans="1:8" ht="15" customHeight="1">
      <c r="B79" s="82"/>
      <c r="D79" s="9"/>
      <c r="E79" s="15" t="s">
        <v>529</v>
      </c>
      <c r="F79" s="77">
        <v>0</v>
      </c>
    </row>
    <row r="80" spans="1:8" ht="15" customHeight="1">
      <c r="B80" s="82"/>
      <c r="D80" s="9"/>
      <c r="E80" s="15" t="s">
        <v>518</v>
      </c>
      <c r="F80" s="77">
        <v>32656</v>
      </c>
    </row>
    <row r="81" spans="2:6" ht="15" customHeight="1">
      <c r="B81" s="82"/>
      <c r="D81" s="9"/>
      <c r="E81" s="15" t="s">
        <v>519</v>
      </c>
      <c r="F81" s="77">
        <v>35006</v>
      </c>
    </row>
    <row r="82" spans="2:6" ht="15" customHeight="1">
      <c r="B82" s="82"/>
      <c r="D82" s="9"/>
      <c r="E82" s="15" t="s">
        <v>521</v>
      </c>
      <c r="F82" s="77">
        <v>134593</v>
      </c>
    </row>
    <row r="83" spans="2:6" ht="15" customHeight="1">
      <c r="B83" s="82"/>
      <c r="D83" s="9"/>
      <c r="E83" s="15" t="s">
        <v>527</v>
      </c>
      <c r="F83" s="77">
        <v>4791</v>
      </c>
    </row>
    <row r="84" spans="2:6" ht="15" customHeight="1">
      <c r="B84" s="82"/>
      <c r="D84" s="9"/>
      <c r="E84" s="15" t="s">
        <v>524</v>
      </c>
      <c r="F84" s="77">
        <v>13480</v>
      </c>
    </row>
    <row r="85" spans="2:6" ht="15" customHeight="1">
      <c r="B85" s="82"/>
      <c r="D85" s="9"/>
      <c r="E85" s="15" t="s">
        <v>546</v>
      </c>
      <c r="F85" s="77">
        <v>357</v>
      </c>
    </row>
    <row r="86" spans="2:6" ht="15" customHeight="1">
      <c r="B86" s="82"/>
      <c r="D86" s="9"/>
      <c r="E86" s="15" t="s">
        <v>531</v>
      </c>
      <c r="F86" s="74">
        <v>3510</v>
      </c>
    </row>
    <row r="87" spans="2:6" ht="15" customHeight="1">
      <c r="B87" s="82"/>
      <c r="D87" s="9"/>
      <c r="E87" s="14" t="s">
        <v>547</v>
      </c>
      <c r="F87" s="74">
        <f>SUM(F77:F86)</f>
        <v>696279</v>
      </c>
    </row>
    <row r="88" spans="2:6" ht="15" customHeight="1">
      <c r="B88" s="82"/>
      <c r="D88" s="9"/>
      <c r="E88" s="15"/>
      <c r="F88" s="77"/>
    </row>
    <row r="89" spans="2:6" ht="15" customHeight="1">
      <c r="B89" s="82"/>
      <c r="D89" s="9"/>
      <c r="E89" s="14" t="s">
        <v>548</v>
      </c>
      <c r="F89" s="77"/>
    </row>
    <row r="90" spans="2:6" ht="15" customHeight="1">
      <c r="B90" s="82"/>
      <c r="D90" s="9"/>
      <c r="E90" s="15" t="s">
        <v>517</v>
      </c>
      <c r="F90" s="77">
        <v>1821</v>
      </c>
    </row>
    <row r="91" spans="2:6" ht="15" customHeight="1">
      <c r="B91" s="82"/>
      <c r="D91" s="9"/>
      <c r="E91" s="15" t="s">
        <v>518</v>
      </c>
      <c r="F91" s="77">
        <v>125</v>
      </c>
    </row>
    <row r="92" spans="2:6" ht="15" customHeight="1">
      <c r="D92" s="9"/>
      <c r="E92" s="15" t="s">
        <v>519</v>
      </c>
      <c r="F92" s="77">
        <v>136</v>
      </c>
    </row>
    <row r="93" spans="2:6" ht="15" customHeight="1">
      <c r="D93" s="9"/>
      <c r="E93" s="15" t="s">
        <v>521</v>
      </c>
      <c r="F93" s="77">
        <v>1067</v>
      </c>
    </row>
    <row r="94" spans="2:6" ht="15" customHeight="1">
      <c r="D94" s="9"/>
      <c r="E94" s="15" t="s">
        <v>527</v>
      </c>
      <c r="F94" s="77">
        <v>4194</v>
      </c>
    </row>
    <row r="95" spans="2:6" ht="15" customHeight="1">
      <c r="D95" s="9"/>
      <c r="E95" s="10" t="s">
        <v>780</v>
      </c>
      <c r="F95" s="77">
        <v>10072</v>
      </c>
    </row>
    <row r="96" spans="2:6" ht="15" customHeight="1">
      <c r="E96" s="15" t="s">
        <v>523</v>
      </c>
      <c r="F96" s="77">
        <v>11836</v>
      </c>
    </row>
    <row r="97" spans="5:6" ht="15" customHeight="1">
      <c r="E97" s="15" t="s">
        <v>524</v>
      </c>
      <c r="F97" s="74">
        <v>3660</v>
      </c>
    </row>
    <row r="98" spans="5:6" ht="15" customHeight="1">
      <c r="E98" s="14" t="s">
        <v>549</v>
      </c>
      <c r="F98" s="74">
        <f>SUM(F90:F97)</f>
        <v>32911</v>
      </c>
    </row>
    <row r="99" spans="5:6" ht="15" customHeight="1">
      <c r="E99" s="15"/>
      <c r="F99" s="77"/>
    </row>
    <row r="100" spans="5:6" ht="15" customHeight="1">
      <c r="E100" s="14" t="s">
        <v>456</v>
      </c>
      <c r="F100" s="77"/>
    </row>
    <row r="101" spans="5:6" ht="15" customHeight="1">
      <c r="E101" s="15" t="s">
        <v>517</v>
      </c>
      <c r="F101" s="77">
        <v>60650</v>
      </c>
    </row>
    <row r="102" spans="5:6" ht="15" customHeight="1">
      <c r="E102" s="15" t="s">
        <v>529</v>
      </c>
      <c r="F102" s="77">
        <v>0</v>
      </c>
    </row>
    <row r="103" spans="5:6" ht="15" customHeight="1">
      <c r="E103" s="15" t="s">
        <v>518</v>
      </c>
      <c r="F103" s="77">
        <v>4486</v>
      </c>
    </row>
    <row r="104" spans="5:6" ht="15" customHeight="1">
      <c r="E104" s="15" t="s">
        <v>519</v>
      </c>
      <c r="F104" s="77">
        <v>4546</v>
      </c>
    </row>
    <row r="105" spans="5:6" ht="15" customHeight="1">
      <c r="E105" s="15" t="s">
        <v>521</v>
      </c>
      <c r="F105" s="77">
        <v>1244</v>
      </c>
    </row>
    <row r="106" spans="5:6" ht="15" customHeight="1">
      <c r="E106" s="15" t="s">
        <v>524</v>
      </c>
      <c r="F106" s="74">
        <v>211</v>
      </c>
    </row>
    <row r="107" spans="5:6" ht="15" customHeight="1">
      <c r="E107" s="14" t="s">
        <v>550</v>
      </c>
      <c r="F107" s="74">
        <f>SUM(F101:F106)</f>
        <v>71137</v>
      </c>
    </row>
    <row r="108" spans="5:6" ht="15" customHeight="1">
      <c r="E108" s="14"/>
      <c r="F108" s="77"/>
    </row>
    <row r="109" spans="5:6" ht="15" customHeight="1">
      <c r="E109" s="17" t="s">
        <v>462</v>
      </c>
      <c r="F109" s="78"/>
    </row>
    <row r="110" spans="5:6" ht="15" customHeight="1">
      <c r="E110" s="18" t="s">
        <v>517</v>
      </c>
      <c r="F110" s="77">
        <v>59858</v>
      </c>
    </row>
    <row r="111" spans="5:6" ht="15" customHeight="1">
      <c r="E111" s="18" t="s">
        <v>518</v>
      </c>
      <c r="F111" s="77">
        <v>4070</v>
      </c>
    </row>
    <row r="112" spans="5:6" ht="15" customHeight="1">
      <c r="E112" s="18" t="s">
        <v>519</v>
      </c>
      <c r="F112" s="77">
        <v>4470</v>
      </c>
    </row>
    <row r="113" spans="5:6" ht="15" customHeight="1">
      <c r="E113" s="18" t="s">
        <v>521</v>
      </c>
      <c r="F113" s="77">
        <v>2809</v>
      </c>
    </row>
    <row r="114" spans="5:6" ht="15" customHeight="1">
      <c r="E114" s="18" t="s">
        <v>524</v>
      </c>
      <c r="F114" s="74">
        <v>1258</v>
      </c>
    </row>
    <row r="115" spans="5:6" ht="15" customHeight="1">
      <c r="E115" s="17" t="s">
        <v>551</v>
      </c>
      <c r="F115" s="74">
        <f>SUM(F110:F114)</f>
        <v>72465</v>
      </c>
    </row>
    <row r="116" spans="5:6" ht="15" customHeight="1">
      <c r="E116" s="17"/>
      <c r="F116" s="77"/>
    </row>
    <row r="117" spans="5:6" ht="15" customHeight="1">
      <c r="E117" s="17" t="s">
        <v>463</v>
      </c>
      <c r="F117" s="77"/>
    </row>
    <row r="118" spans="5:6" ht="15" customHeight="1">
      <c r="E118" s="18" t="s">
        <v>521</v>
      </c>
      <c r="F118" s="77">
        <v>244</v>
      </c>
    </row>
    <row r="119" spans="5:6" ht="15" customHeight="1">
      <c r="E119" s="18" t="s">
        <v>524</v>
      </c>
      <c r="F119" s="74"/>
    </row>
    <row r="120" spans="5:6" ht="15" customHeight="1">
      <c r="E120" s="17" t="s">
        <v>552</v>
      </c>
      <c r="F120" s="74">
        <f>SUM(F118:F119)</f>
        <v>244</v>
      </c>
    </row>
    <row r="121" spans="5:6" ht="15" customHeight="1">
      <c r="E121" s="14"/>
      <c r="F121" s="77"/>
    </row>
    <row r="122" spans="5:6" ht="15" customHeight="1">
      <c r="E122" s="17" t="s">
        <v>464</v>
      </c>
      <c r="F122" s="77"/>
    </row>
    <row r="123" spans="5:6" ht="15" customHeight="1">
      <c r="E123" s="18" t="s">
        <v>517</v>
      </c>
      <c r="F123" s="73">
        <v>27316</v>
      </c>
    </row>
    <row r="124" spans="5:6" ht="15" customHeight="1">
      <c r="E124" s="18" t="s">
        <v>529</v>
      </c>
      <c r="F124" s="77">
        <v>0</v>
      </c>
    </row>
    <row r="125" spans="5:6" ht="15" customHeight="1">
      <c r="E125" s="18" t="s">
        <v>518</v>
      </c>
      <c r="F125" s="77">
        <v>1822</v>
      </c>
    </row>
    <row r="126" spans="5:6" ht="15" customHeight="1">
      <c r="E126" s="18" t="s">
        <v>519</v>
      </c>
      <c r="F126" s="77">
        <v>2048</v>
      </c>
    </row>
    <row r="127" spans="5:6" ht="15" customHeight="1">
      <c r="E127" s="18" t="s">
        <v>521</v>
      </c>
      <c r="F127" s="77">
        <v>8688</v>
      </c>
    </row>
    <row r="128" spans="5:6" ht="15" customHeight="1">
      <c r="E128" s="18" t="s">
        <v>524</v>
      </c>
      <c r="F128" s="74">
        <v>0</v>
      </c>
    </row>
    <row r="129" spans="5:6" ht="15" customHeight="1">
      <c r="E129" s="17" t="s">
        <v>553</v>
      </c>
      <c r="F129" s="74">
        <f>SUM(F123:F128)</f>
        <v>39874</v>
      </c>
    </row>
    <row r="130" spans="5:6" ht="15" customHeight="1">
      <c r="E130" s="18"/>
      <c r="F130" s="77"/>
    </row>
    <row r="131" spans="5:6" ht="15" customHeight="1">
      <c r="E131" s="17" t="s">
        <v>465</v>
      </c>
      <c r="F131" s="77"/>
    </row>
    <row r="132" spans="5:6" ht="15" customHeight="1">
      <c r="E132" s="18" t="s">
        <v>517</v>
      </c>
      <c r="F132" s="77">
        <v>16009</v>
      </c>
    </row>
    <row r="133" spans="5:6" ht="15" customHeight="1">
      <c r="E133" s="18" t="s">
        <v>518</v>
      </c>
      <c r="F133" s="77">
        <v>1093</v>
      </c>
    </row>
    <row r="134" spans="5:6" ht="15" customHeight="1">
      <c r="E134" s="18" t="s">
        <v>519</v>
      </c>
      <c r="F134" s="77">
        <v>1191</v>
      </c>
    </row>
    <row r="135" spans="5:6" ht="15" customHeight="1">
      <c r="E135" s="18" t="s">
        <v>521</v>
      </c>
      <c r="F135" s="77">
        <v>6944</v>
      </c>
    </row>
    <row r="136" spans="5:6" ht="15" customHeight="1">
      <c r="E136" s="18" t="s">
        <v>524</v>
      </c>
      <c r="F136" s="74">
        <v>284</v>
      </c>
    </row>
    <row r="137" spans="5:6" ht="15" customHeight="1">
      <c r="E137" s="17" t="s">
        <v>554</v>
      </c>
      <c r="F137" s="74">
        <f>SUM(F132:F136)</f>
        <v>25521</v>
      </c>
    </row>
    <row r="138" spans="5:6" ht="15" customHeight="1">
      <c r="E138" s="17"/>
    </row>
    <row r="139" spans="5:6" ht="15" customHeight="1">
      <c r="E139" s="19" t="s">
        <v>503</v>
      </c>
      <c r="F139" s="77"/>
    </row>
    <row r="140" spans="5:6" ht="15" customHeight="1">
      <c r="E140" s="16" t="s">
        <v>517</v>
      </c>
      <c r="F140" s="77">
        <v>28790</v>
      </c>
    </row>
    <row r="141" spans="5:6" ht="15" customHeight="1">
      <c r="E141" s="16" t="s">
        <v>518</v>
      </c>
      <c r="F141" s="77">
        <v>2079</v>
      </c>
    </row>
    <row r="142" spans="5:6" ht="15" customHeight="1">
      <c r="E142" s="16" t="s">
        <v>519</v>
      </c>
      <c r="F142" s="77">
        <v>2237</v>
      </c>
    </row>
    <row r="143" spans="5:6" ht="15" customHeight="1">
      <c r="E143" s="16" t="s">
        <v>521</v>
      </c>
      <c r="F143" s="75">
        <v>11283</v>
      </c>
    </row>
    <row r="144" spans="5:6" ht="15" customHeight="1">
      <c r="E144" s="16" t="s">
        <v>569</v>
      </c>
      <c r="F144" s="75">
        <v>31329</v>
      </c>
    </row>
    <row r="145" spans="5:6" ht="15" customHeight="1">
      <c r="E145" s="16" t="s">
        <v>524</v>
      </c>
      <c r="F145" s="74">
        <v>27242</v>
      </c>
    </row>
    <row r="146" spans="5:6" ht="15" customHeight="1">
      <c r="E146" s="19" t="s">
        <v>570</v>
      </c>
      <c r="F146" s="74">
        <f>SUM(F140:F145)</f>
        <v>102960</v>
      </c>
    </row>
    <row r="147" spans="5:6" ht="15" customHeight="1">
      <c r="E147" s="19"/>
      <c r="F147" s="75"/>
    </row>
    <row r="148" spans="5:6" ht="15" customHeight="1">
      <c r="E148" s="19" t="s">
        <v>970</v>
      </c>
      <c r="F148" s="75"/>
    </row>
    <row r="149" spans="5:6" ht="15" customHeight="1">
      <c r="E149" s="18" t="s">
        <v>517</v>
      </c>
      <c r="F149" s="75">
        <v>379</v>
      </c>
    </row>
    <row r="150" spans="5:6" ht="15" customHeight="1">
      <c r="E150" s="18" t="s">
        <v>518</v>
      </c>
      <c r="F150" s="75">
        <v>26</v>
      </c>
    </row>
    <row r="151" spans="5:6" ht="15" customHeight="1">
      <c r="E151" s="18" t="s">
        <v>519</v>
      </c>
      <c r="F151" s="75">
        <v>31</v>
      </c>
    </row>
    <row r="152" spans="5:6" ht="15" customHeight="1">
      <c r="E152" s="18" t="s">
        <v>521</v>
      </c>
      <c r="F152" s="75">
        <v>0</v>
      </c>
    </row>
    <row r="153" spans="5:6" ht="15" customHeight="1">
      <c r="E153" s="18" t="s">
        <v>524</v>
      </c>
      <c r="F153" s="75">
        <v>0</v>
      </c>
    </row>
    <row r="154" spans="5:6" ht="15" customHeight="1">
      <c r="E154" s="15" t="s">
        <v>531</v>
      </c>
      <c r="F154" s="74">
        <v>0</v>
      </c>
    </row>
    <row r="155" spans="5:6" ht="15" customHeight="1">
      <c r="E155" s="19" t="s">
        <v>971</v>
      </c>
      <c r="F155" s="74">
        <f>SUM(F149:F154)</f>
        <v>436</v>
      </c>
    </row>
    <row r="156" spans="5:6" ht="15" customHeight="1">
      <c r="E156" s="16"/>
      <c r="F156" s="77"/>
    </row>
    <row r="157" spans="5:6" ht="15" customHeight="1">
      <c r="E157" s="17" t="s">
        <v>555</v>
      </c>
      <c r="F157" s="74">
        <f>SUM('Detailed Income Statement'!F74+'Detailed Income Statement'!F87+'Detailed Income Statement'!F98+'Detailed Income Statement'!F107+'Detailed Income Statement'!F115+'Detailed Income Statement'!F120+'Detailed Income Statement'!F129+'Detailed Income Statement'!F137,F146)+F155</f>
        <v>1065346</v>
      </c>
    </row>
    <row r="158" spans="5:6" ht="15" customHeight="1">
      <c r="E158" s="17"/>
      <c r="F158" s="77"/>
    </row>
    <row r="159" spans="5:6" ht="15" customHeight="1">
      <c r="E159" s="17" t="s">
        <v>556</v>
      </c>
      <c r="F159" s="77"/>
    </row>
    <row r="160" spans="5:6" ht="15" customHeight="1">
      <c r="E160" s="17" t="s">
        <v>467</v>
      </c>
      <c r="F160" s="77"/>
    </row>
    <row r="161" spans="5:6" ht="15" customHeight="1">
      <c r="E161" s="18" t="s">
        <v>517</v>
      </c>
      <c r="F161" s="77">
        <v>43073</v>
      </c>
    </row>
    <row r="162" spans="5:6" ht="15" customHeight="1">
      <c r="E162" s="18" t="s">
        <v>518</v>
      </c>
      <c r="F162" s="77">
        <v>3069</v>
      </c>
    </row>
    <row r="163" spans="5:6" ht="15" customHeight="1">
      <c r="E163" s="18" t="s">
        <v>519</v>
      </c>
      <c r="F163" s="77">
        <v>3186</v>
      </c>
    </row>
    <row r="164" spans="5:6" ht="15" customHeight="1">
      <c r="E164" s="18" t="s">
        <v>521</v>
      </c>
      <c r="F164" s="77">
        <v>157</v>
      </c>
    </row>
    <row r="165" spans="5:6" ht="15" customHeight="1">
      <c r="E165" s="18" t="s">
        <v>524</v>
      </c>
      <c r="F165" s="74">
        <v>1617</v>
      </c>
    </row>
    <row r="166" spans="5:6" ht="15" customHeight="1">
      <c r="E166" s="17" t="s">
        <v>557</v>
      </c>
      <c r="F166" s="74">
        <f>SUM(F161:F165)</f>
        <v>51102</v>
      </c>
    </row>
    <row r="167" spans="5:6" ht="15" customHeight="1">
      <c r="E167" s="18"/>
      <c r="F167" s="77"/>
    </row>
    <row r="168" spans="5:6" ht="15" customHeight="1">
      <c r="E168" s="19" t="s">
        <v>468</v>
      </c>
      <c r="F168" s="78"/>
    </row>
    <row r="169" spans="5:6" ht="15" customHeight="1">
      <c r="E169" s="16" t="s">
        <v>517</v>
      </c>
      <c r="F169" s="77">
        <v>274466</v>
      </c>
    </row>
    <row r="170" spans="5:6" ht="15" customHeight="1">
      <c r="E170" s="16" t="s">
        <v>518</v>
      </c>
      <c r="F170" s="77">
        <v>19122</v>
      </c>
    </row>
    <row r="171" spans="5:6" ht="15" customHeight="1">
      <c r="E171" s="16" t="s">
        <v>519</v>
      </c>
      <c r="F171" s="77">
        <v>20314</v>
      </c>
    </row>
    <row r="172" spans="5:6" ht="15" customHeight="1">
      <c r="E172" s="16" t="s">
        <v>521</v>
      </c>
      <c r="F172" s="77">
        <v>8845</v>
      </c>
    </row>
    <row r="173" spans="5:6" ht="15" customHeight="1">
      <c r="E173" s="16" t="s">
        <v>558</v>
      </c>
      <c r="F173" s="77">
        <v>16461</v>
      </c>
    </row>
    <row r="174" spans="5:6" ht="15" customHeight="1">
      <c r="E174" s="16" t="s">
        <v>527</v>
      </c>
      <c r="F174" s="77">
        <v>836</v>
      </c>
    </row>
    <row r="175" spans="5:6" ht="15" customHeight="1">
      <c r="E175" s="16" t="s">
        <v>530</v>
      </c>
      <c r="F175" s="77">
        <v>0</v>
      </c>
    </row>
    <row r="176" spans="5:6" ht="15" customHeight="1">
      <c r="E176" s="16" t="s">
        <v>524</v>
      </c>
      <c r="F176" s="77">
        <v>28007</v>
      </c>
    </row>
    <row r="177" spans="5:6" ht="15" customHeight="1">
      <c r="E177" s="16" t="s">
        <v>531</v>
      </c>
      <c r="F177" s="74">
        <v>2147</v>
      </c>
    </row>
    <row r="178" spans="5:6" ht="15" customHeight="1">
      <c r="E178" s="19" t="s">
        <v>559</v>
      </c>
      <c r="F178" s="74">
        <f>SUM(F169:F177)</f>
        <v>370198</v>
      </c>
    </row>
    <row r="179" spans="5:6" ht="15" customHeight="1">
      <c r="E179" s="19"/>
      <c r="F179" s="77"/>
    </row>
    <row r="180" spans="5:6" ht="15" customHeight="1">
      <c r="E180" s="19" t="s">
        <v>560</v>
      </c>
      <c r="F180" s="74">
        <v>4619</v>
      </c>
    </row>
    <row r="181" spans="5:6" ht="15" customHeight="1"/>
    <row r="182" spans="5:6" ht="15" customHeight="1">
      <c r="E182" s="19" t="s">
        <v>563</v>
      </c>
      <c r="F182" s="74">
        <f>SUM('Detailed Income Statement'!F166+'Detailed Income Statement'!F178+'Detailed Income Statement'!F180)</f>
        <v>425919</v>
      </c>
    </row>
    <row r="183" spans="5:6" ht="15" customHeight="1">
      <c r="E183" s="19"/>
      <c r="F183" s="75"/>
    </row>
    <row r="184" spans="5:6" ht="15" customHeight="1">
      <c r="E184" s="19" t="s">
        <v>742</v>
      </c>
      <c r="F184" s="78"/>
    </row>
    <row r="185" spans="5:6" ht="15" customHeight="1">
      <c r="E185" s="16" t="s">
        <v>517</v>
      </c>
      <c r="F185" s="73">
        <v>680</v>
      </c>
    </row>
    <row r="186" spans="5:6" ht="15" customHeight="1">
      <c r="E186" s="16" t="s">
        <v>518</v>
      </c>
      <c r="F186" s="77">
        <v>46</v>
      </c>
    </row>
    <row r="187" spans="5:6" ht="15" customHeight="1">
      <c r="E187" s="16" t="s">
        <v>519</v>
      </c>
      <c r="F187" s="77">
        <v>51</v>
      </c>
    </row>
    <row r="188" spans="5:6" ht="15" customHeight="1">
      <c r="E188" s="16" t="s">
        <v>531</v>
      </c>
      <c r="F188" s="74"/>
    </row>
    <row r="189" spans="5:6" ht="15" customHeight="1">
      <c r="E189" s="19" t="s">
        <v>561</v>
      </c>
      <c r="F189" s="74">
        <f>SUM(F185:F188)</f>
        <v>777</v>
      </c>
    </row>
    <row r="190" spans="5:6" ht="15" customHeight="1">
      <c r="E190" s="18"/>
      <c r="F190" s="77"/>
    </row>
    <row r="191" spans="5:6" ht="15" customHeight="1">
      <c r="E191" s="19" t="s">
        <v>744</v>
      </c>
      <c r="F191" s="78"/>
    </row>
    <row r="192" spans="5:6" ht="15" customHeight="1">
      <c r="E192" s="16" t="s">
        <v>517</v>
      </c>
      <c r="F192" s="77">
        <v>33151</v>
      </c>
    </row>
    <row r="193" spans="5:7" ht="15" customHeight="1">
      <c r="E193" s="16" t="s">
        <v>518</v>
      </c>
      <c r="F193" s="77">
        <v>2168</v>
      </c>
    </row>
    <row r="194" spans="5:7" ht="15" customHeight="1">
      <c r="E194" s="16" t="s">
        <v>519</v>
      </c>
      <c r="F194" s="77">
        <v>2459</v>
      </c>
    </row>
    <row r="195" spans="5:7" ht="15" customHeight="1">
      <c r="E195" s="16" t="s">
        <v>521</v>
      </c>
      <c r="F195" s="77">
        <v>3701</v>
      </c>
    </row>
    <row r="196" spans="5:7" ht="15" customHeight="1">
      <c r="E196" s="16" t="s">
        <v>524</v>
      </c>
      <c r="F196" s="77">
        <v>169227</v>
      </c>
    </row>
    <row r="197" spans="5:7" ht="15" customHeight="1">
      <c r="E197" s="16" t="s">
        <v>531</v>
      </c>
      <c r="F197" s="74">
        <v>3091</v>
      </c>
    </row>
    <row r="198" spans="5:7" ht="15" customHeight="1">
      <c r="E198" s="19" t="s">
        <v>562</v>
      </c>
      <c r="F198" s="74">
        <f>SUM(F192:F197)</f>
        <v>213797</v>
      </c>
    </row>
    <row r="199" spans="5:7" ht="15" customHeight="1">
      <c r="E199" s="16"/>
      <c r="F199" s="77"/>
    </row>
    <row r="200" spans="5:7" ht="15" customHeight="1">
      <c r="E200" s="19" t="s">
        <v>471</v>
      </c>
      <c r="F200" s="77"/>
    </row>
    <row r="201" spans="5:7" ht="15" customHeight="1">
      <c r="E201" s="16" t="s">
        <v>517</v>
      </c>
      <c r="F201" s="77">
        <v>169593</v>
      </c>
    </row>
    <row r="202" spans="5:7" ht="15" customHeight="1">
      <c r="E202" s="16" t="s">
        <v>518</v>
      </c>
      <c r="F202" s="77">
        <v>12337</v>
      </c>
    </row>
    <row r="203" spans="5:7" ht="15" customHeight="1">
      <c r="E203" s="16" t="s">
        <v>519</v>
      </c>
      <c r="F203" s="77">
        <v>12720</v>
      </c>
    </row>
    <row r="204" spans="5:7" ht="15" customHeight="1">
      <c r="E204" s="16" t="s">
        <v>521</v>
      </c>
      <c r="F204" s="77">
        <v>15069</v>
      </c>
    </row>
    <row r="205" spans="5:7" ht="15" customHeight="1">
      <c r="E205" s="16" t="s">
        <v>527</v>
      </c>
      <c r="F205" s="77">
        <v>1370</v>
      </c>
    </row>
    <row r="206" spans="5:7" ht="15" customHeight="1">
      <c r="E206" s="16" t="s">
        <v>530</v>
      </c>
      <c r="F206" s="77">
        <v>0</v>
      </c>
    </row>
    <row r="207" spans="5:7" ht="15" customHeight="1">
      <c r="E207" s="16" t="s">
        <v>564</v>
      </c>
      <c r="F207" s="77">
        <v>7278</v>
      </c>
    </row>
    <row r="208" spans="5:7" ht="15" customHeight="1">
      <c r="E208" s="16" t="s">
        <v>565</v>
      </c>
      <c r="F208" s="77">
        <v>42407</v>
      </c>
      <c r="G208" s="4" t="s">
        <v>841</v>
      </c>
    </row>
    <row r="209" spans="5:6" ht="15" customHeight="1">
      <c r="E209" s="16" t="s">
        <v>524</v>
      </c>
      <c r="F209" s="74">
        <v>2425</v>
      </c>
    </row>
    <row r="210" spans="5:6" ht="15" customHeight="1">
      <c r="E210" s="19" t="s">
        <v>566</v>
      </c>
      <c r="F210" s="74">
        <f>SUM(F201:F209)</f>
        <v>263199</v>
      </c>
    </row>
    <row r="211" spans="5:6" ht="15" customHeight="1">
      <c r="E211" s="19"/>
      <c r="F211" s="77"/>
    </row>
    <row r="212" spans="5:6" ht="15" customHeight="1">
      <c r="E212" s="19" t="s">
        <v>472</v>
      </c>
      <c r="F212" s="77"/>
    </row>
    <row r="213" spans="5:6" ht="15" customHeight="1">
      <c r="E213" s="16" t="s">
        <v>517</v>
      </c>
      <c r="F213" s="77">
        <v>7680</v>
      </c>
    </row>
    <row r="214" spans="5:6" ht="15" customHeight="1">
      <c r="E214" s="16" t="s">
        <v>518</v>
      </c>
      <c r="F214" s="77">
        <v>591</v>
      </c>
    </row>
    <row r="215" spans="5:6" ht="15" customHeight="1">
      <c r="E215" s="16" t="s">
        <v>564</v>
      </c>
      <c r="F215" s="77">
        <v>7654</v>
      </c>
    </row>
    <row r="216" spans="5:6" ht="15" customHeight="1">
      <c r="E216" s="16" t="s">
        <v>524</v>
      </c>
      <c r="F216" s="74">
        <v>598</v>
      </c>
    </row>
    <row r="217" spans="5:6" ht="15" customHeight="1">
      <c r="E217" s="19" t="s">
        <v>567</v>
      </c>
      <c r="F217" s="74">
        <f>SUM(F213:F216)</f>
        <v>16523</v>
      </c>
    </row>
    <row r="218" spans="5:6" ht="15" customHeight="1">
      <c r="E218" s="19"/>
      <c r="F218" s="77"/>
    </row>
    <row r="219" spans="5:6" ht="15" customHeight="1">
      <c r="E219" s="19" t="s">
        <v>473</v>
      </c>
      <c r="F219" s="77"/>
    </row>
    <row r="220" spans="5:6" ht="15" customHeight="1">
      <c r="E220" s="16" t="s">
        <v>517</v>
      </c>
      <c r="F220" s="77">
        <v>16863</v>
      </c>
    </row>
    <row r="221" spans="5:6" ht="15" customHeight="1">
      <c r="E221" s="16" t="s">
        <v>529</v>
      </c>
      <c r="F221" s="77">
        <v>0</v>
      </c>
    </row>
    <row r="222" spans="5:6" ht="15" customHeight="1">
      <c r="E222" s="16" t="s">
        <v>518</v>
      </c>
      <c r="F222" s="77">
        <v>1174</v>
      </c>
    </row>
    <row r="223" spans="5:6" ht="15" customHeight="1">
      <c r="E223" s="16" t="s">
        <v>519</v>
      </c>
      <c r="F223" s="77">
        <v>1261</v>
      </c>
    </row>
    <row r="224" spans="5:6" ht="15" customHeight="1">
      <c r="E224" s="16" t="s">
        <v>521</v>
      </c>
      <c r="F224" s="77">
        <v>2221</v>
      </c>
    </row>
    <row r="225" spans="5:9" ht="15" customHeight="1">
      <c r="E225" s="16" t="s">
        <v>524</v>
      </c>
      <c r="F225" s="74">
        <v>351</v>
      </c>
    </row>
    <row r="226" spans="5:9" ht="15" customHeight="1">
      <c r="E226" s="19" t="s">
        <v>568</v>
      </c>
      <c r="F226" s="74">
        <f>SUM(F220:F225)</f>
        <v>21870</v>
      </c>
    </row>
    <row r="227" spans="5:9" ht="15" customHeight="1">
      <c r="E227" s="19"/>
      <c r="F227" s="75"/>
    </row>
    <row r="228" spans="5:9" ht="15" customHeight="1">
      <c r="E228" s="19" t="s">
        <v>894</v>
      </c>
      <c r="F228" s="75"/>
    </row>
    <row r="229" spans="5:9" ht="13.2" customHeight="1">
      <c r="E229" s="16" t="s">
        <v>517</v>
      </c>
      <c r="F229" s="75">
        <v>136827</v>
      </c>
      <c r="I229" s="92"/>
    </row>
    <row r="230" spans="5:9" ht="13.2" customHeight="1">
      <c r="E230" s="16" t="s">
        <v>518</v>
      </c>
      <c r="F230" s="75">
        <v>9124</v>
      </c>
    </row>
    <row r="231" spans="5:9" ht="13.2" customHeight="1">
      <c r="E231" s="16" t="s">
        <v>519</v>
      </c>
      <c r="F231" s="75">
        <v>10220</v>
      </c>
    </row>
    <row r="232" spans="5:9" ht="13.2" customHeight="1">
      <c r="E232" s="16" t="s">
        <v>521</v>
      </c>
      <c r="F232" s="75">
        <v>27800</v>
      </c>
    </row>
    <row r="233" spans="5:9" ht="13.2" customHeight="1">
      <c r="E233" s="16" t="s">
        <v>898</v>
      </c>
      <c r="F233" s="75">
        <v>8214</v>
      </c>
    </row>
    <row r="234" spans="5:9" ht="13.2" customHeight="1">
      <c r="E234" s="16" t="s">
        <v>899</v>
      </c>
      <c r="F234" s="75">
        <v>-13666</v>
      </c>
    </row>
    <row r="235" spans="5:9" ht="13.2" customHeight="1">
      <c r="E235" s="16" t="s">
        <v>524</v>
      </c>
      <c r="F235" s="75">
        <v>4742</v>
      </c>
    </row>
    <row r="236" spans="5:9" ht="13.2" customHeight="1">
      <c r="E236" s="16" t="s">
        <v>531</v>
      </c>
      <c r="F236" s="75">
        <v>2179</v>
      </c>
    </row>
    <row r="237" spans="5:9" ht="13.2" customHeight="1">
      <c r="E237" s="16" t="s">
        <v>900</v>
      </c>
      <c r="F237" s="148">
        <f>SUM(F229:F236)</f>
        <v>185440</v>
      </c>
    </row>
    <row r="238" spans="5:9" ht="13.2" customHeight="1">
      <c r="E238" s="16"/>
      <c r="F238" s="75"/>
    </row>
    <row r="239" spans="5:9" ht="13.2" customHeight="1">
      <c r="E239" s="20" t="s">
        <v>504</v>
      </c>
      <c r="F239" s="77"/>
    </row>
    <row r="240" spans="5:9" ht="13.2" customHeight="1">
      <c r="E240" s="21" t="s">
        <v>571</v>
      </c>
      <c r="F240" s="77">
        <v>20217</v>
      </c>
    </row>
    <row r="241" spans="5:8" ht="13.2" customHeight="1">
      <c r="E241" s="21" t="s">
        <v>572</v>
      </c>
      <c r="F241" s="77">
        <v>42823</v>
      </c>
    </row>
    <row r="242" spans="5:8" ht="13.2" customHeight="1">
      <c r="E242" s="21" t="s">
        <v>973</v>
      </c>
      <c r="F242" s="77">
        <v>33897</v>
      </c>
    </row>
    <row r="243" spans="5:8" ht="13.2" customHeight="1">
      <c r="E243" s="21" t="s">
        <v>573</v>
      </c>
      <c r="F243" s="77">
        <v>38528</v>
      </c>
    </row>
    <row r="244" spans="5:8" ht="13.2" customHeight="1">
      <c r="E244" s="21" t="s">
        <v>574</v>
      </c>
      <c r="F244" s="77">
        <v>40891</v>
      </c>
    </row>
    <row r="245" spans="5:8" ht="13.2" customHeight="1">
      <c r="E245" s="21" t="s">
        <v>575</v>
      </c>
      <c r="F245" s="77">
        <v>319215</v>
      </c>
      <c r="H245" s="140"/>
    </row>
    <row r="246" spans="5:8" ht="13.2" customHeight="1">
      <c r="E246" s="21" t="s">
        <v>576</v>
      </c>
      <c r="F246" s="77">
        <v>926</v>
      </c>
    </row>
    <row r="247" spans="5:8" ht="13.2" customHeight="1">
      <c r="E247" s="21" t="s">
        <v>577</v>
      </c>
      <c r="F247" s="77">
        <v>10750</v>
      </c>
    </row>
    <row r="248" spans="5:8" ht="13.2" customHeight="1">
      <c r="E248" s="21" t="s">
        <v>578</v>
      </c>
      <c r="F248" s="77">
        <v>23325</v>
      </c>
    </row>
    <row r="249" spans="5:8" ht="13.2" customHeight="1">
      <c r="E249" s="21" t="s">
        <v>579</v>
      </c>
      <c r="F249" s="77">
        <v>30762</v>
      </c>
    </row>
    <row r="250" spans="5:8" ht="13.2" customHeight="1">
      <c r="E250" s="21" t="s">
        <v>580</v>
      </c>
      <c r="F250" s="77">
        <v>11974</v>
      </c>
    </row>
    <row r="251" spans="5:8" ht="13.2" customHeight="1">
      <c r="E251" s="21" t="s">
        <v>581</v>
      </c>
      <c r="F251" s="77">
        <v>21375</v>
      </c>
    </row>
    <row r="252" spans="5:8" ht="13.2" customHeight="1">
      <c r="E252" s="21" t="s">
        <v>582</v>
      </c>
      <c r="F252" s="77">
        <v>15869</v>
      </c>
    </row>
    <row r="253" spans="5:8" ht="13.2" customHeight="1">
      <c r="E253" s="21" t="s">
        <v>564</v>
      </c>
      <c r="F253" s="77">
        <v>17902</v>
      </c>
    </row>
    <row r="254" spans="5:8" ht="13.2" customHeight="1">
      <c r="E254" s="21" t="s">
        <v>583</v>
      </c>
      <c r="F254" s="77">
        <v>2533</v>
      </c>
    </row>
    <row r="255" spans="5:8" ht="13.2" customHeight="1">
      <c r="E255" s="21" t="s">
        <v>531</v>
      </c>
      <c r="F255" s="77">
        <v>1828</v>
      </c>
    </row>
    <row r="256" spans="5:8" ht="13.2" customHeight="1">
      <c r="E256" s="21" t="s">
        <v>584</v>
      </c>
      <c r="F256" s="74">
        <v>42435</v>
      </c>
    </row>
    <row r="257" spans="5:6" ht="13.2" customHeight="1">
      <c r="E257" s="20" t="s">
        <v>585</v>
      </c>
      <c r="F257" s="74">
        <f>SUM(F240:F256)</f>
        <v>675250</v>
      </c>
    </row>
    <row r="258" spans="5:6" ht="13.2" customHeight="1">
      <c r="E258" s="20"/>
      <c r="F258" s="77"/>
    </row>
    <row r="259" spans="5:6" ht="13.2" customHeight="1">
      <c r="E259" s="20" t="s">
        <v>399</v>
      </c>
      <c r="F259" s="74">
        <v>861878</v>
      </c>
    </row>
    <row r="260" spans="5:6" ht="13.2" customHeight="1">
      <c r="E260" s="20"/>
      <c r="F260" s="77"/>
    </row>
    <row r="261" spans="5:6" ht="13.2" customHeight="1" thickBot="1">
      <c r="E261" s="20" t="s">
        <v>586</v>
      </c>
      <c r="F261" s="79">
        <f>SUM('Detailed Income Statement'!F21+'Detailed Income Statement'!F46+'Detailed Income Statement'!F54+'Detailed Income Statement'!F64+'Detailed Income Statement'!F157+'Detailed Income Statement'!F182+F189+F198+'Detailed Income Statement'!F210+'Detailed Income Statement'!F217+'Detailed Income Statement'!F226+'Detailed Income Statement'!F257+'Detailed Income Statement'!F259)+F237</f>
        <v>15752826</v>
      </c>
    </row>
    <row r="262" spans="5:6" ht="13.2" customHeight="1" thickTop="1"/>
  </sheetData>
  <pageMargins left="0.75" right="0.5" top="0" bottom="0" header="0" footer="0"/>
  <pageSetup scale="84"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P48"/>
  <sheetViews>
    <sheetView zoomScale="90" zoomScaleNormal="90" workbookViewId="0">
      <selection activeCell="K29" sqref="K29:P30"/>
    </sheetView>
  </sheetViews>
  <sheetFormatPr defaultColWidth="8.90625" defaultRowHeight="14.4"/>
  <cols>
    <col min="1" max="1" width="2.6328125" style="4" customWidth="1"/>
    <col min="2" max="2" width="18.81640625" style="4" customWidth="1"/>
    <col min="3" max="3" width="1.81640625" style="4" customWidth="1"/>
    <col min="4" max="5" width="11.36328125" style="4" customWidth="1"/>
    <col min="6" max="6" width="2.08984375" style="4" customWidth="1"/>
    <col min="7" max="7" width="11.36328125" style="4" customWidth="1"/>
    <col min="8" max="11" width="8.90625" style="4"/>
    <col min="12" max="12" width="12.54296875" style="4" customWidth="1"/>
    <col min="13" max="16384" width="8.90625" style="4"/>
  </cols>
  <sheetData>
    <row r="1" spans="1:14">
      <c r="A1" s="510" t="str">
        <f>+'Schedule 2'!A1:F1</f>
        <v>Detroit Lakes (Minnesota) Public Utilities</v>
      </c>
      <c r="B1" s="511"/>
      <c r="C1" s="511"/>
      <c r="D1" s="511"/>
      <c r="E1" s="511"/>
      <c r="F1" s="511"/>
      <c r="G1" s="511"/>
    </row>
    <row r="2" spans="1:14">
      <c r="A2" s="512" t="str">
        <f>+'Schedule 2'!A4:F4</f>
        <v>For the Year Ended December 31, 2015</v>
      </c>
      <c r="B2" s="512"/>
      <c r="C2" s="512"/>
      <c r="D2" s="512"/>
      <c r="E2" s="512"/>
      <c r="F2" s="512"/>
      <c r="G2" s="512"/>
    </row>
    <row r="3" spans="1:14">
      <c r="A3" s="511" t="s">
        <v>449</v>
      </c>
      <c r="B3" s="511"/>
      <c r="C3" s="511"/>
      <c r="D3" s="511"/>
      <c r="E3" s="511"/>
      <c r="F3" s="511"/>
      <c r="G3" s="511"/>
    </row>
    <row r="4" spans="1:14">
      <c r="A4" s="511"/>
      <c r="B4" s="511"/>
      <c r="C4" s="511"/>
      <c r="D4" s="511"/>
      <c r="E4" s="511"/>
      <c r="F4" s="511"/>
      <c r="G4" s="511"/>
    </row>
    <row r="6" spans="1:14">
      <c r="A6" s="41"/>
      <c r="B6" s="42"/>
      <c r="C6" s="43"/>
      <c r="D6" s="513" t="s">
        <v>450</v>
      </c>
      <c r="E6" s="513"/>
      <c r="F6" s="45"/>
      <c r="G6" s="44"/>
    </row>
    <row r="7" spans="1:14">
      <c r="A7" s="508" t="s">
        <v>451</v>
      </c>
      <c r="B7" s="509"/>
      <c r="C7" s="46"/>
      <c r="D7" s="84" t="s">
        <v>420</v>
      </c>
      <c r="E7" s="47" t="s">
        <v>421</v>
      </c>
      <c r="F7" s="45"/>
      <c r="G7" s="48" t="s">
        <v>9</v>
      </c>
    </row>
    <row r="8" spans="1:14">
      <c r="A8" s="46"/>
      <c r="B8" s="46"/>
      <c r="C8" s="46"/>
      <c r="D8" s="128"/>
      <c r="E8" s="45"/>
      <c r="F8" s="45"/>
      <c r="G8" s="45"/>
      <c r="H8" s="4" t="s">
        <v>452</v>
      </c>
    </row>
    <row r="9" spans="1:14" ht="15" thickBot="1">
      <c r="A9" s="4" t="s">
        <v>452</v>
      </c>
      <c r="D9" s="49">
        <v>8189</v>
      </c>
      <c r="E9" s="49">
        <v>0</v>
      </c>
      <c r="F9" s="50"/>
      <c r="G9" s="49">
        <f>SUM(D9:E9)</f>
        <v>8189</v>
      </c>
      <c r="H9" s="129">
        <f>G9</f>
        <v>8189</v>
      </c>
      <c r="I9" s="49"/>
      <c r="J9" s="49"/>
      <c r="K9" s="49"/>
    </row>
    <row r="10" spans="1:14">
      <c r="D10" s="49"/>
      <c r="E10" s="49"/>
      <c r="F10" s="50"/>
      <c r="G10" s="49"/>
      <c r="I10" s="49"/>
      <c r="J10" s="49"/>
      <c r="K10" s="49"/>
    </row>
    <row r="11" spans="1:14">
      <c r="A11" s="4" t="s">
        <v>453</v>
      </c>
      <c r="D11" s="49"/>
      <c r="E11" s="49"/>
      <c r="F11" s="50"/>
      <c r="G11" s="49"/>
      <c r="H11" s="49"/>
      <c r="I11" s="49"/>
      <c r="J11" s="49"/>
      <c r="K11" s="49"/>
    </row>
    <row r="12" spans="1:14">
      <c r="B12" s="4" t="s">
        <v>454</v>
      </c>
      <c r="D12" s="49">
        <v>11611</v>
      </c>
      <c r="E12" s="49">
        <v>0</v>
      </c>
      <c r="F12" s="50"/>
      <c r="G12" s="49">
        <f>SUM(D12:E12)</f>
        <v>11611</v>
      </c>
      <c r="I12" s="49"/>
      <c r="J12" s="49"/>
      <c r="K12" s="49"/>
    </row>
    <row r="13" spans="1:14">
      <c r="B13" s="4" t="s">
        <v>455</v>
      </c>
      <c r="D13" s="49"/>
      <c r="E13" s="49">
        <v>0</v>
      </c>
      <c r="F13" s="50"/>
      <c r="G13" s="49">
        <f>SUM(D13:E13)</f>
        <v>0</v>
      </c>
      <c r="H13" s="4" t="s">
        <v>453</v>
      </c>
      <c r="I13" s="49"/>
      <c r="J13" s="49"/>
      <c r="K13" s="49"/>
    </row>
    <row r="14" spans="1:14" ht="15" thickBot="1">
      <c r="B14" s="4" t="s">
        <v>456</v>
      </c>
      <c r="D14" s="49"/>
      <c r="E14" s="49">
        <v>0</v>
      </c>
      <c r="F14" s="50"/>
      <c r="G14" s="49">
        <f>SUM(D14:E14)</f>
        <v>0</v>
      </c>
      <c r="H14" s="129">
        <f>+SUM(G12:G14)</f>
        <v>11611</v>
      </c>
      <c r="I14" s="94" t="s">
        <v>1013</v>
      </c>
      <c r="J14" s="94"/>
      <c r="K14" s="94"/>
      <c r="L14" s="9"/>
      <c r="M14" s="9"/>
      <c r="N14" s="9"/>
    </row>
    <row r="15" spans="1:14">
      <c r="D15" s="49"/>
      <c r="E15" s="49"/>
      <c r="F15" s="50"/>
      <c r="G15" s="49"/>
      <c r="H15" s="49"/>
      <c r="I15" s="49"/>
      <c r="J15" s="49"/>
      <c r="K15" s="49"/>
    </row>
    <row r="16" spans="1:14">
      <c r="A16" s="4" t="s">
        <v>457</v>
      </c>
      <c r="D16" s="49"/>
      <c r="E16" s="49">
        <v>0</v>
      </c>
      <c r="F16" s="50"/>
      <c r="G16" s="49">
        <f>SUM(D16:E16)</f>
        <v>0</v>
      </c>
      <c r="H16" s="49"/>
      <c r="I16" s="49"/>
      <c r="J16" s="49"/>
      <c r="K16" s="49"/>
    </row>
    <row r="17" spans="1:16">
      <c r="D17" s="49"/>
      <c r="E17" s="49"/>
      <c r="F17" s="50"/>
      <c r="G17" s="49"/>
      <c r="H17" s="49"/>
      <c r="I17" s="49"/>
      <c r="J17" s="49"/>
      <c r="K17" s="49"/>
    </row>
    <row r="18" spans="1:16">
      <c r="A18" s="4" t="s">
        <v>458</v>
      </c>
      <c r="D18" s="49">
        <v>89314</v>
      </c>
      <c r="E18" s="49">
        <v>0</v>
      </c>
      <c r="F18" s="50">
        <v>6671</v>
      </c>
      <c r="G18" s="49">
        <f>SUM(D18:F18)</f>
        <v>95985</v>
      </c>
      <c r="H18" s="49"/>
      <c r="I18" s="49"/>
      <c r="J18" s="49"/>
      <c r="K18" s="49"/>
    </row>
    <row r="19" spans="1:16">
      <c r="D19" s="49"/>
      <c r="E19" s="49"/>
      <c r="F19" s="50"/>
      <c r="G19" s="49"/>
      <c r="H19" s="49"/>
      <c r="I19" s="49"/>
      <c r="J19" s="49"/>
      <c r="K19" s="49"/>
    </row>
    <row r="20" spans="1:16">
      <c r="A20" s="4" t="s">
        <v>459</v>
      </c>
      <c r="D20" s="49"/>
      <c r="E20" s="49"/>
      <c r="F20" s="50"/>
      <c r="G20" s="49"/>
      <c r="H20" s="49"/>
      <c r="I20" s="49"/>
      <c r="J20" s="49"/>
      <c r="K20" s="49"/>
    </row>
    <row r="21" spans="1:16">
      <c r="B21" s="4" t="s">
        <v>970</v>
      </c>
      <c r="D21" s="49">
        <v>379</v>
      </c>
      <c r="E21" s="49"/>
      <c r="F21" s="50"/>
      <c r="G21" s="49">
        <f t="shared" ref="G21:G30" si="0">SUM(D21:E21)</f>
        <v>379</v>
      </c>
      <c r="H21" s="49"/>
      <c r="I21" s="49"/>
      <c r="J21" s="49"/>
      <c r="K21" s="49"/>
    </row>
    <row r="22" spans="1:16">
      <c r="B22" s="4" t="s">
        <v>460</v>
      </c>
      <c r="D22" s="49">
        <v>14452</v>
      </c>
      <c r="E22" s="49">
        <v>0</v>
      </c>
      <c r="F22" s="50"/>
      <c r="G22" s="49">
        <f t="shared" si="0"/>
        <v>14452</v>
      </c>
      <c r="H22" s="49"/>
      <c r="I22" s="49"/>
      <c r="J22" s="49"/>
      <c r="K22" s="49"/>
    </row>
    <row r="23" spans="1:16">
      <c r="B23" s="4" t="s">
        <v>461</v>
      </c>
      <c r="D23" s="49">
        <f>466895+4991</f>
        <v>471886</v>
      </c>
      <c r="E23" s="49">
        <v>0</v>
      </c>
      <c r="F23" s="50"/>
      <c r="G23" s="49">
        <f t="shared" si="0"/>
        <v>471886</v>
      </c>
      <c r="H23" s="49"/>
      <c r="I23" s="49"/>
      <c r="J23" s="49"/>
      <c r="K23" s="49"/>
    </row>
    <row r="24" spans="1:16">
      <c r="B24" s="4" t="s">
        <v>455</v>
      </c>
      <c r="D24" s="49">
        <v>1821</v>
      </c>
      <c r="E24" s="49">
        <v>0</v>
      </c>
      <c r="F24" s="50"/>
      <c r="G24" s="49">
        <f t="shared" si="0"/>
        <v>1821</v>
      </c>
      <c r="H24" s="49"/>
      <c r="I24" s="49"/>
      <c r="J24" s="49"/>
      <c r="K24" s="49"/>
    </row>
    <row r="25" spans="1:16">
      <c r="B25" s="4" t="s">
        <v>456</v>
      </c>
      <c r="D25" s="49">
        <v>60650</v>
      </c>
      <c r="E25" s="49">
        <v>0</v>
      </c>
      <c r="F25" s="50"/>
      <c r="G25" s="49">
        <f t="shared" si="0"/>
        <v>60650</v>
      </c>
      <c r="H25" s="49"/>
      <c r="I25" s="49"/>
      <c r="J25" s="49"/>
      <c r="K25" s="49"/>
    </row>
    <row r="26" spans="1:16">
      <c r="B26" s="4" t="s">
        <v>462</v>
      </c>
      <c r="D26" s="49">
        <v>59858</v>
      </c>
      <c r="E26" s="49">
        <v>0</v>
      </c>
      <c r="F26" s="50"/>
      <c r="G26" s="49">
        <f t="shared" si="0"/>
        <v>59858</v>
      </c>
      <c r="H26" s="49"/>
      <c r="I26" s="49"/>
      <c r="J26" s="49"/>
      <c r="K26" s="49"/>
    </row>
    <row r="27" spans="1:16">
      <c r="B27" s="4" t="s">
        <v>463</v>
      </c>
      <c r="D27" s="49">
        <v>0</v>
      </c>
      <c r="E27" s="49">
        <v>0</v>
      </c>
      <c r="F27" s="50"/>
      <c r="G27" s="49">
        <f t="shared" si="0"/>
        <v>0</v>
      </c>
      <c r="H27" s="49"/>
      <c r="I27" s="49"/>
      <c r="J27" s="49"/>
      <c r="K27" s="49"/>
    </row>
    <row r="28" spans="1:16">
      <c r="B28" s="4" t="s">
        <v>464</v>
      </c>
      <c r="D28" s="49">
        <v>27316</v>
      </c>
      <c r="E28" s="49">
        <v>0</v>
      </c>
      <c r="F28" s="50"/>
      <c r="G28" s="49">
        <f t="shared" si="0"/>
        <v>27316</v>
      </c>
      <c r="H28" s="49"/>
      <c r="I28" s="49"/>
      <c r="J28" s="49"/>
      <c r="K28" s="49"/>
    </row>
    <row r="29" spans="1:16">
      <c r="A29" s="9"/>
      <c r="B29" s="9" t="s">
        <v>465</v>
      </c>
      <c r="C29" s="9"/>
      <c r="D29" s="94">
        <v>16009</v>
      </c>
      <c r="E29" s="94">
        <v>0</v>
      </c>
      <c r="F29" s="101"/>
      <c r="G29" s="49">
        <f t="shared" si="0"/>
        <v>16009</v>
      </c>
      <c r="H29" s="94" t="s">
        <v>501</v>
      </c>
      <c r="I29" s="94"/>
      <c r="J29" s="49"/>
      <c r="K29" s="94"/>
      <c r="L29" s="9"/>
      <c r="M29" s="9"/>
      <c r="N29" s="9"/>
      <c r="O29" s="9"/>
      <c r="P29" s="9"/>
    </row>
    <row r="30" spans="1:16" ht="15" thickBot="1">
      <c r="A30" s="9"/>
      <c r="B30" s="9" t="s">
        <v>503</v>
      </c>
      <c r="C30" s="9"/>
      <c r="D30" s="94">
        <v>28790</v>
      </c>
      <c r="E30" s="94">
        <v>0</v>
      </c>
      <c r="F30" s="101"/>
      <c r="G30" s="49">
        <f t="shared" si="0"/>
        <v>28790</v>
      </c>
      <c r="H30" s="130">
        <f>SUM(G16:G30)</f>
        <v>777146</v>
      </c>
      <c r="I30" s="94"/>
      <c r="J30" s="49"/>
      <c r="K30" s="94"/>
      <c r="L30" s="9"/>
      <c r="M30" s="9"/>
      <c r="N30" s="9"/>
      <c r="O30" s="9"/>
      <c r="P30" s="9"/>
    </row>
    <row r="31" spans="1:16">
      <c r="A31" s="9"/>
      <c r="B31" s="9"/>
      <c r="C31" s="9"/>
      <c r="D31" s="94"/>
      <c r="E31" s="94"/>
      <c r="F31" s="101"/>
      <c r="G31" s="94"/>
      <c r="H31" s="94"/>
      <c r="I31" s="94"/>
      <c r="J31" s="94"/>
      <c r="K31" s="94"/>
    </row>
    <row r="32" spans="1:16">
      <c r="A32" s="9" t="s">
        <v>466</v>
      </c>
      <c r="B32" s="9"/>
      <c r="C32" s="9"/>
      <c r="D32" s="94"/>
      <c r="E32" s="94"/>
      <c r="F32" s="101"/>
      <c r="G32" s="94"/>
      <c r="H32" s="94"/>
      <c r="I32" s="94"/>
      <c r="J32" s="49"/>
      <c r="K32" s="94"/>
    </row>
    <row r="33" spans="1:11">
      <c r="B33" s="4" t="s">
        <v>467</v>
      </c>
      <c r="D33" s="49">
        <v>43073</v>
      </c>
      <c r="E33" s="49">
        <v>0</v>
      </c>
      <c r="F33" s="50"/>
      <c r="G33" s="49">
        <f>SUM(D33:E33)</f>
        <v>43073</v>
      </c>
      <c r="H33" s="49"/>
      <c r="I33" s="49"/>
      <c r="J33" s="94"/>
      <c r="K33" s="94"/>
    </row>
    <row r="34" spans="1:11">
      <c r="B34" s="4" t="s">
        <v>468</v>
      </c>
      <c r="D34" s="49">
        <v>274466</v>
      </c>
      <c r="E34" s="49">
        <v>0</v>
      </c>
      <c r="F34" s="50"/>
      <c r="G34" s="49">
        <f>SUM(D34:E34)</f>
        <v>274466</v>
      </c>
      <c r="H34" s="49"/>
      <c r="I34" s="49"/>
      <c r="J34" s="49"/>
      <c r="K34" s="94"/>
    </row>
    <row r="35" spans="1:11">
      <c r="B35" s="4" t="s">
        <v>469</v>
      </c>
      <c r="D35" s="49">
        <v>680</v>
      </c>
      <c r="E35" s="49">
        <v>0</v>
      </c>
      <c r="F35" s="50"/>
      <c r="G35" s="49">
        <f>SUM(D35:E35)</f>
        <v>680</v>
      </c>
      <c r="H35" s="49"/>
      <c r="I35" s="49"/>
      <c r="J35" s="94"/>
      <c r="K35" s="94"/>
    </row>
    <row r="36" spans="1:11">
      <c r="D36" s="49"/>
      <c r="E36" s="49"/>
      <c r="F36" s="50"/>
      <c r="G36" s="49"/>
      <c r="H36" s="49"/>
      <c r="I36" s="49"/>
      <c r="J36" s="49"/>
      <c r="K36" s="94"/>
    </row>
    <row r="37" spans="1:11">
      <c r="A37" s="4" t="s">
        <v>743</v>
      </c>
      <c r="D37" s="49"/>
      <c r="E37" s="49"/>
      <c r="F37" s="50"/>
      <c r="G37" s="49"/>
      <c r="H37" s="49"/>
      <c r="I37" s="49"/>
      <c r="J37" s="94"/>
      <c r="K37" s="94"/>
    </row>
    <row r="38" spans="1:11">
      <c r="B38" s="4" t="s">
        <v>470</v>
      </c>
      <c r="D38" s="49">
        <v>33151</v>
      </c>
      <c r="E38" s="49">
        <v>0</v>
      </c>
      <c r="F38" s="50"/>
      <c r="G38" s="49">
        <f>SUM(D38:E38)</f>
        <v>33151</v>
      </c>
      <c r="H38" s="49" t="s">
        <v>849</v>
      </c>
      <c r="I38" s="49"/>
      <c r="J38" s="49"/>
      <c r="K38" s="94"/>
    </row>
    <row r="39" spans="1:11" ht="15" thickBot="1">
      <c r="D39" s="49"/>
      <c r="E39" s="49"/>
      <c r="F39" s="50"/>
      <c r="G39" s="49"/>
      <c r="H39" s="129">
        <f>+SUM(G33:G38)</f>
        <v>351370</v>
      </c>
      <c r="I39" s="49"/>
      <c r="J39" s="94"/>
      <c r="K39" s="94"/>
    </row>
    <row r="40" spans="1:11" ht="15" thickBot="1">
      <c r="B40" s="4" t="s">
        <v>9</v>
      </c>
      <c r="D40" s="51">
        <f>SUM(D9:D39)</f>
        <v>1141645</v>
      </c>
      <c r="E40" s="51">
        <f>SUM(E9:E39)</f>
        <v>0</v>
      </c>
      <c r="F40" s="50"/>
      <c r="G40" s="51">
        <f>SUM(G9:G39)</f>
        <v>1148316</v>
      </c>
      <c r="J40" s="49"/>
      <c r="K40" s="94"/>
    </row>
    <row r="41" spans="1:11" ht="15" thickTop="1">
      <c r="F41" s="43"/>
    </row>
    <row r="42" spans="1:11">
      <c r="B42" s="9" t="s">
        <v>901</v>
      </c>
      <c r="C42" s="9"/>
      <c r="D42" s="272">
        <v>169593</v>
      </c>
      <c r="E42" s="272">
        <v>0</v>
      </c>
      <c r="F42" s="272"/>
      <c r="G42" s="49">
        <f>SUM(D42:E42)</f>
        <v>169593</v>
      </c>
    </row>
    <row r="43" spans="1:11">
      <c r="B43" s="9" t="s">
        <v>903</v>
      </c>
      <c r="C43" s="9"/>
      <c r="D43" s="272">
        <v>7680</v>
      </c>
      <c r="E43" s="272">
        <v>0</v>
      </c>
      <c r="F43" s="272"/>
      <c r="G43" s="49">
        <f>SUM(D43:E43)</f>
        <v>7680</v>
      </c>
    </row>
    <row r="44" spans="1:11">
      <c r="B44" s="9" t="s">
        <v>904</v>
      </c>
      <c r="C44" s="9"/>
      <c r="D44" s="272">
        <v>16863</v>
      </c>
      <c r="E44" s="272">
        <v>0</v>
      </c>
      <c r="F44" s="272"/>
      <c r="G44" s="49">
        <f>SUM(D44:E44)</f>
        <v>16863</v>
      </c>
    </row>
    <row r="45" spans="1:11">
      <c r="B45" s="9" t="s">
        <v>902</v>
      </c>
      <c r="C45" s="9"/>
      <c r="D45" s="272">
        <f>26060+29611</f>
        <v>55671</v>
      </c>
      <c r="E45" s="272">
        <v>0</v>
      </c>
      <c r="F45" s="272"/>
      <c r="G45" s="49">
        <f>SUM(D45:E45)</f>
        <v>55671</v>
      </c>
    </row>
    <row r="46" spans="1:11">
      <c r="B46" s="4" t="s">
        <v>974</v>
      </c>
      <c r="D46" s="272">
        <v>136827</v>
      </c>
      <c r="E46" s="272">
        <v>0</v>
      </c>
      <c r="F46" s="272"/>
      <c r="G46" s="49">
        <f>SUM(D46:E46)</f>
        <v>136827</v>
      </c>
    </row>
    <row r="48" spans="1:11">
      <c r="G48" s="92">
        <f>SUM(G40:G46)</f>
        <v>1534950</v>
      </c>
    </row>
  </sheetData>
  <mergeCells count="6">
    <mergeCell ref="A7:B7"/>
    <mergeCell ref="A1:G1"/>
    <mergeCell ref="A2:G2"/>
    <mergeCell ref="A3:G3"/>
    <mergeCell ref="A4:G4"/>
    <mergeCell ref="D6:E6"/>
  </mergeCells>
  <pageMargins left="0.7" right="0.7" top="0.25" bottom="0.75" header="0.3" footer="0.3"/>
  <pageSetup scale="78" orientation="landscape" r:id="rId1"/>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Nonlevelized-EIA 412</vt:lpstr>
      <vt:lpstr>Schedule 2</vt:lpstr>
      <vt:lpstr>Schedule 3</vt:lpstr>
      <vt:lpstr>Schedule 4</vt:lpstr>
      <vt:lpstr>Depreciation Schedule</vt:lpstr>
      <vt:lpstr>Schedule 5</vt:lpstr>
      <vt:lpstr>Schedule 7</vt:lpstr>
      <vt:lpstr>Detailed Income Statement</vt:lpstr>
      <vt:lpstr>Salaries</vt:lpstr>
      <vt:lpstr>Acct 456.1</vt:lpstr>
      <vt:lpstr>Other Data</vt:lpstr>
      <vt:lpstr>'Acct 456.1'!Print_Area</vt:lpstr>
      <vt:lpstr>'Depreciation Schedule'!Print_Area</vt:lpstr>
      <vt:lpstr>'Detailed Income Statement'!Print_Area</vt:lpstr>
      <vt:lpstr>'Nonlevelized-EIA 412'!Print_Area</vt:lpstr>
      <vt:lpstr>Salaries!Print_Area</vt:lpstr>
      <vt:lpstr>'Schedule 3'!Print_Area</vt:lpstr>
      <vt:lpstr>'Acct 456.1'!Print_Titles</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Weeden</dc:creator>
  <cp:lastModifiedBy>Kristina Sipma</cp:lastModifiedBy>
  <cp:lastPrinted>2016-02-17T22:58:57Z</cp:lastPrinted>
  <dcterms:created xsi:type="dcterms:W3CDTF">2008-03-20T17:17:49Z</dcterms:created>
  <dcterms:modified xsi:type="dcterms:W3CDTF">2017-04-04T12:33:40Z</dcterms:modified>
</cp:coreProperties>
</file>