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MPA Transmission LLC\2016 Attachment O (2015 Data)\"/>
    </mc:Choice>
  </mc:AlternateContent>
  <bookViews>
    <workbookView xWindow="0" yWindow="0" windowWidth="28800" windowHeight="11835" tabRatio="376"/>
  </bookViews>
  <sheets>
    <sheet name="Nonlevelized-EIA 412" sheetId="1" r:id="rId1"/>
  </sheets>
  <externalReferences>
    <externalReference r:id="rId2"/>
  </externalReferences>
  <definedNames>
    <definedName name="_xlnm.Print_Area" localSheetId="0">'Nonlevelized-EIA 412'!$A$1:$K$316</definedName>
  </definedNames>
  <calcPr calcId="162913"/>
</workbook>
</file>

<file path=xl/calcChain.xml><?xml version="1.0" encoding="utf-8"?>
<calcChain xmlns="http://schemas.openxmlformats.org/spreadsheetml/2006/main">
  <c r="D161" i="1" l="1"/>
  <c r="I22" i="1" l="1"/>
  <c r="I268" i="1" l="1"/>
  <c r="D158" i="1" l="1"/>
  <c r="D117" i="1" s="1"/>
  <c r="D120" i="1" s="1"/>
  <c r="D88" i="1"/>
  <c r="I215" i="1"/>
  <c r="G232" i="1"/>
  <c r="G234" i="1"/>
  <c r="G235" i="1"/>
  <c r="D242" i="1"/>
  <c r="G240" i="1" s="1"/>
  <c r="I223" i="1"/>
  <c r="D99" i="1"/>
  <c r="D100" i="1"/>
  <c r="D101" i="1"/>
  <c r="D102" i="1"/>
  <c r="G248" i="1"/>
  <c r="D250" i="1"/>
  <c r="E248" i="1" s="1"/>
  <c r="G249" i="1"/>
  <c r="I34" i="1"/>
  <c r="D36" i="1" s="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42" i="1"/>
  <c r="D42" i="1"/>
  <c r="I41" i="1"/>
  <c r="D41" i="1"/>
  <c r="D40" i="1"/>
  <c r="D37" i="1"/>
  <c r="I40" i="1"/>
  <c r="I225" i="1"/>
  <c r="I227" i="1" s="1"/>
  <c r="I248" i="1"/>
  <c r="E250" i="1" l="1"/>
  <c r="G84" i="1"/>
  <c r="I228" i="1"/>
  <c r="I229" i="1" s="1"/>
  <c r="G118" i="1" s="1"/>
  <c r="I118" i="1" s="1"/>
  <c r="E233" i="1"/>
  <c r="G233" i="1" s="1"/>
  <c r="G236" i="1" s="1"/>
  <c r="I236" i="1" s="1"/>
  <c r="G86" i="1" s="1"/>
  <c r="I86" i="1" s="1"/>
  <c r="G14" i="1"/>
  <c r="G16" i="1" s="1"/>
  <c r="I16" i="1" s="1"/>
  <c r="I250" i="1"/>
  <c r="G15" i="1"/>
  <c r="I15" i="1" s="1"/>
  <c r="G17" i="1"/>
  <c r="I17" i="1" s="1"/>
  <c r="I14" i="1" l="1"/>
  <c r="D189" i="1"/>
  <c r="I253" i="1"/>
  <c r="D179" i="1"/>
  <c r="G149" i="1"/>
  <c r="G155" i="1" s="1"/>
  <c r="I155" i="1" s="1"/>
  <c r="G94" i="1"/>
  <c r="I94" i="1" s="1"/>
  <c r="I102" i="1" s="1"/>
  <c r="G153" i="1"/>
  <c r="I153" i="1" s="1"/>
  <c r="G154" i="1"/>
  <c r="I154" i="1" s="1"/>
  <c r="I240" i="1"/>
  <c r="K240" i="1" s="1"/>
  <c r="G87" i="1" s="1"/>
  <c r="I87" i="1" s="1"/>
  <c r="G152" i="1"/>
  <c r="G92" i="1"/>
  <c r="I84" i="1"/>
  <c r="G156" i="1"/>
  <c r="I156" i="1" s="1"/>
  <c r="I18" i="1"/>
  <c r="G95" i="1"/>
  <c r="I95" i="1" s="1"/>
  <c r="I149" i="1"/>
  <c r="G151" i="1"/>
  <c r="I151" i="1" s="1"/>
  <c r="G163" i="1"/>
  <c r="I163" i="1" s="1"/>
  <c r="D185" i="1" l="1"/>
  <c r="D187" i="1" s="1"/>
  <c r="D192" i="1" s="1"/>
  <c r="D201" i="1" s="1"/>
  <c r="G114" i="1"/>
  <c r="I92" i="1"/>
  <c r="I100" i="1" s="1"/>
  <c r="I152" i="1"/>
  <c r="I158" i="1" s="1"/>
  <c r="I117" i="1" s="1"/>
  <c r="G162" i="1"/>
  <c r="I103" i="1"/>
  <c r="I88" i="1"/>
  <c r="G88" i="1" s="1"/>
  <c r="I114" i="1" l="1"/>
  <c r="G161" i="1"/>
  <c r="I161" i="1" s="1"/>
  <c r="I104" i="1"/>
  <c r="G104" i="1" s="1"/>
  <c r="G186" i="1" s="1"/>
  <c r="I186" i="1" s="1"/>
  <c r="I162" i="1"/>
  <c r="G168" i="1"/>
  <c r="I96" i="1"/>
  <c r="G171" i="1"/>
  <c r="G119" i="1"/>
  <c r="I119" i="1" s="1"/>
  <c r="I120" i="1" s="1"/>
  <c r="G108" i="1" l="1"/>
  <c r="I164" i="1"/>
  <c r="I168" i="1"/>
  <c r="G169" i="1"/>
  <c r="I169" i="1" s="1"/>
  <c r="G109" i="1"/>
  <c r="I108" i="1"/>
  <c r="I171" i="1"/>
  <c r="G173" i="1"/>
  <c r="G174" i="1" l="1"/>
  <c r="I174" i="1" s="1"/>
  <c r="I173" i="1"/>
  <c r="G110" i="1"/>
  <c r="I110" i="1" s="1"/>
  <c r="G111" i="1"/>
  <c r="I111" i="1" s="1"/>
  <c r="I109" i="1"/>
  <c r="I112" i="1" l="1"/>
  <c r="I122" i="1" s="1"/>
  <c r="I189" i="1" s="1"/>
  <c r="I185" i="1" s="1"/>
  <c r="I187" i="1" s="1"/>
  <c r="I175" i="1"/>
  <c r="I192" i="1" l="1"/>
  <c r="I201" i="1" l="1"/>
  <c r="I11" i="1" s="1"/>
  <c r="I24" i="1" s="1"/>
</calcChain>
</file>

<file path=xl/sharedStrings.xml><?xml version="1.0" encoding="utf-8"?>
<sst xmlns="http://schemas.openxmlformats.org/spreadsheetml/2006/main" count="444" uniqueCount="323">
  <si>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</si>
  <si>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</si>
  <si>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</si>
  <si>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</si>
  <si>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</si>
  <si>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</si>
  <si>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</si>
  <si>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</si>
  <si>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</si>
  <si>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</si>
  <si>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</si>
  <si>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</si>
  <si>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</si>
  <si>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</si>
  <si>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</si>
  <si>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</si>
  <si>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</si>
  <si>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</si>
  <si>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</si>
  <si>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</si>
  <si>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</si>
  <si>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</si>
  <si>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</si>
  <si>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</si>
  <si>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</si>
  <si>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</si>
  <si>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</si>
  <si>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</si>
  <si>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</si>
  <si>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</si>
  <si>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</si>
  <si>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</si>
  <si>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</si>
  <si>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</si>
  <si>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</si>
  <si>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</si>
  <si>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</si>
  <si>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</si>
  <si>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</si>
  <si>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</si>
  <si>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</si>
  <si>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</si>
  <si>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</si>
  <si>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</si>
  <si>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</si>
  <si>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</si>
  <si>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</si>
  <si>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</si>
  <si>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</si>
  <si>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</si>
  <si>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</si>
  <si>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</si>
  <si>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</si>
  <si>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</si>
  <si>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</si>
  <si>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</si>
  <si>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</si>
  <si>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</si>
  <si>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</si>
  <si>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</si>
  <si>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</si>
  <si>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</si>
  <si>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</si>
  <si>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</si>
  <si>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</si>
  <si>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</si>
  <si>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</si>
  <si>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</si>
  <si>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</si>
  <si>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</si>
  <si>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</si>
  <si>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</si>
  <si>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</si>
  <si>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</si>
  <si>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</si>
  <si>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</si>
  <si>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</si>
  <si>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</si>
  <si>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</si>
  <si>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</si>
  <si>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</si>
  <si>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</si>
  <si>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</si>
  <si>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</si>
  <si>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</si>
  <si>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</si>
  <si>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</si>
  <si>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</si>
  <si>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</si>
  <si>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</si>
  <si>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</si>
  <si>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</si>
  <si>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</si>
  <si>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</si>
  <si>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</si>
  <si>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</si>
  <si>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</si>
  <si>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</si>
  <si>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</si>
  <si>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</si>
  <si>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</si>
  <si>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</si>
  <si>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</si>
  <si>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</si>
  <si>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</si>
  <si>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</si>
  <si>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</si>
  <si>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</si>
  <si>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</si>
  <si>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</si>
  <si>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</si>
  <si>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</si>
  <si>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</si>
  <si>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</si>
  <si>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</si>
  <si>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</si>
  <si>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</si>
  <si>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</si>
  <si>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</si>
  <si>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</si>
  <si>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</si>
  <si>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</si>
  <si>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</si>
  <si>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</si>
  <si>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</si>
  <si>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</si>
  <si>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</si>
  <si>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</si>
  <si>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</si>
  <si>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</si>
  <si>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</si>
  <si>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</si>
  <si>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</si>
  <si>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</si>
  <si>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</si>
  <si>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</si>
  <si>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</si>
  <si>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</si>
  <si>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</si>
  <si>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</si>
  <si>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</si>
  <si>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</si>
  <si>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</si>
  <si>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</si>
  <si>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</si>
  <si>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</si>
  <si>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</si>
  <si>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</si>
  <si>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</si>
  <si>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</si>
  <si>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</si>
  <si>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</si>
  <si>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</si>
  <si>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</si>
  <si>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</si>
  <si>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</si>
  <si>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</si>
  <si>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</si>
  <si>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</si>
  <si>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</si>
  <si>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</si>
  <si>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</si>
  <si>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</si>
  <si>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</si>
  <si>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</si>
  <si>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</si>
  <si>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</si>
  <si>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</si>
  <si>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</si>
  <si>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</si>
  <si>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</si>
  <si>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</si>
  <si>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</si>
  <si>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</si>
  <si>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</si>
  <si>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</si>
  <si>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</si>
  <si>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</si>
  <si>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</si>
  <si>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</si>
  <si>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</si>
  <si>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</si>
  <si>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</si>
  <si>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</si>
  <si>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</si>
  <si>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</si>
  <si>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</si>
  <si>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</si>
  <si>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</si>
  <si>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</si>
  <si>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</si>
  <si>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</si>
  <si>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</si>
  <si>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</si>
  <si>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</si>
  <si>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</si>
  <si>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</si>
  <si>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</si>
  <si>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</si>
  <si>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</si>
  <si>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</si>
  <si>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</si>
  <si>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</si>
  <si>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</si>
  <si>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</si>
  <si>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</si>
  <si>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</si>
  <si>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</si>
  <si>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</si>
  <si>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</si>
  <si>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</si>
  <si>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</si>
  <si>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</si>
  <si>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</si>
  <si>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</si>
  <si>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</si>
  <si>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</si>
  <si>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</si>
  <si>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</si>
  <si>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</si>
  <si>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</si>
  <si>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</si>
  <si>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</si>
  <si>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</si>
  <si>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</si>
  <si>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</si>
  <si>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</si>
  <si>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</si>
  <si>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</si>
  <si>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</si>
  <si>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</si>
  <si>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</si>
  <si>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</si>
  <si>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</si>
  <si>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</si>
  <si>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</si>
  <si>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</si>
  <si>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</si>
  <si>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</si>
  <si>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</si>
  <si>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</si>
  <si>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</si>
  <si>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</si>
  <si>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</si>
  <si>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</si>
  <si>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</si>
  <si>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</si>
  <si>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</si>
  <si>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</si>
  <si>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</si>
  <si>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</si>
  <si>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</si>
  <si>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</si>
  <si>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</si>
  <si>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</si>
  <si>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</si>
  <si>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</si>
  <si>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</si>
  <si>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</si>
  <si>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</si>
  <si>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</si>
  <si>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</si>
  <si>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</si>
  <si>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</si>
  <si>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</si>
  <si>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</si>
  <si>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</si>
  <si>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</si>
  <si>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</si>
  <si>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</si>
  <si>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</si>
  <si>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</si>
  <si>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</si>
  <si>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</si>
  <si>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</si>
  <si>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</si>
  <si>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</si>
  <si>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</si>
  <si>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</si>
  <si>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</si>
  <si>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</si>
  <si>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</si>
  <si>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</si>
  <si>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</si>
  <si>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</si>
  <si>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</si>
  <si>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</si>
  <si>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</si>
  <si>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</si>
  <si>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</si>
  <si>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</si>
  <si>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</si>
  <si>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</si>
  <si>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</si>
  <si>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</si>
  <si>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</si>
  <si>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</si>
  <si>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</si>
  <si>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</si>
  <si>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</si>
  <si>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</si>
  <si>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</si>
  <si>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</si>
  <si>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</si>
  <si>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</si>
  <si>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</si>
  <si>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</si>
  <si>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</si>
  <si>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</si>
  <si>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</si>
  <si>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</si>
  <si>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</si>
  <si>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</si>
  <si>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</si>
  <si>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</si>
  <si>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</si>
  <si>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</si>
  <si>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</si>
  <si>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</si>
  <si>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</si>
  <si>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</si>
  <si>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12 months ended 12/31/15</t>
  </si>
  <si>
    <t>MMPA Transmission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</si>
</sst>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1">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1">
    <xf numFmtId="172" fontId="0" fillId="0" borderId="0" applyProtection="0"/>
  </cellStyleXfs>
  <cellXfs count="163">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10" fontId="1" fillId="2" borderId="0" xfId="0" applyNumberFormat="1" applyFont="1" applyFill="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Alignment="1" applyProtection="1">
      <alignment vertical="top" wrapText="1"/>
      <protection locked="0"/>
    </xf>
    <xf numFmtId="3" fontId="1" fillId="3" borderId="0" xfId="0" applyNumberFormat="1" applyFont="1" applyFill="1" applyAlignment="1"/>
    <xf numFmtId="3" fontId="1" fillId="0" borderId="3" xfId="0" applyNumberFormat="1" applyFont="1" applyBorder="1" applyAlignment="1"/>
    <xf numFmtId="172" fontId="0" fillId="0" borderId="0" xfId="0" applyFont="1" applyAlignment="1">
      <alignment horizontal="center"/>
    </xf>
    <xf numFmtId="0" fontId="1" fillId="0" borderId="0" xfId="0" applyNumberFormat="1" applyFont="1" applyAlignment="1" applyProtection="1">
      <alignment horizontal="center" wrapText="1"/>
      <protection locked="0"/>
    </xf>
    <xf numFmtId="172" fontId="9" fillId="0" borderId="0" xfId="0" applyFont="1" applyBorder="1" applyAlignment="1">
      <alignment wrapText="1"/>
    </xf>
    <xf numFmtId="0" fontId="1" fillId="0" borderId="0" xfId="0" applyNumberFormat="1" applyFont="1" applyBorder="1"/>
    <xf numFmtId="172" fontId="10" fillId="0" borderId="0" xfId="0" applyFont="1" applyBorder="1" applyAlignment="1">
      <alignment wrapText="1"/>
    </xf>
    <xf numFmtId="0" fontId="1" fillId="0" borderId="0" xfId="0" applyNumberFormat="1" applyFont="1" applyFill="1" applyBorder="1" applyAlignment="1">
      <alignment horizontal="center"/>
    </xf>
    <xf numFmtId="0" fontId="1" fillId="0" borderId="0" xfId="0" applyNumberFormat="1" applyFont="1" applyAlignment="1" applyProtection="1">
      <alignment vertical="top" wrapText="1"/>
      <protection locked="0"/>
    </xf>
    <xf numFmtId="3" fontId="1" fillId="0" borderId="0" xfId="0" applyNumberFormat="1" applyFont="1" applyAlignment="1">
      <alignment horizontal="right"/>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MPA%20Transmission%20LLC%20Capital%20Asset%20and%20Depreciation%20Allocation%20Workpaper%20-%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4">
          <cell r="G44">
            <v>285531.59045984159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election activeCell="I266" sqref="I266"/>
    </sheetView>
  </sheetViews>
  <sheetFormatPr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4" t="s">
        <v>305</v>
      </c>
      <c r="N1" s="155"/>
      <c r="O1" s="155"/>
      <c r="P1" s="155"/>
      <c r="Q1" s="155"/>
      <c r="R1" s="155"/>
    </row>
    <row r="2" spans="1:18">
      <c r="B2" s="2"/>
      <c r="C2" s="2"/>
      <c r="D2" s="10"/>
      <c r="E2" s="2"/>
      <c r="F2" s="2"/>
      <c r="G2" s="2"/>
      <c r="H2" s="11"/>
      <c r="I2" s="12"/>
      <c r="K2" s="13" t="s">
        <v>184</v>
      </c>
      <c r="L2" s="12"/>
      <c r="N2" s="155"/>
      <c r="O2" s="155"/>
      <c r="P2" s="155"/>
      <c r="Q2" s="155"/>
      <c r="R2" s="155"/>
    </row>
    <row r="3" spans="1:18">
      <c r="B3" s="2"/>
      <c r="C3" s="2"/>
      <c r="D3" s="10"/>
      <c r="E3" s="2"/>
      <c r="F3" s="2"/>
      <c r="G3" s="2"/>
      <c r="H3" s="11"/>
      <c r="I3" s="11"/>
      <c r="J3" s="12"/>
      <c r="K3" s="14"/>
      <c r="L3" s="12"/>
      <c r="N3" s="155"/>
      <c r="O3" s="155"/>
      <c r="P3" s="155"/>
      <c r="Q3" s="155"/>
      <c r="R3" s="155"/>
    </row>
    <row r="4" spans="1:18">
      <c r="B4" s="2" t="s">
        <v>0</v>
      </c>
      <c r="C4" s="2"/>
      <c r="D4" s="10" t="s">
        <v>1</v>
      </c>
      <c r="E4" s="2"/>
      <c r="F4" s="2"/>
      <c r="G4" s="2"/>
      <c r="H4" s="112"/>
      <c r="I4" s="111"/>
      <c r="J4" s="15"/>
      <c r="K4" s="16" t="s">
        <v>321</v>
      </c>
      <c r="L4" s="12"/>
      <c r="N4" s="155"/>
      <c r="O4" s="155"/>
      <c r="P4" s="155"/>
      <c r="Q4" s="155"/>
      <c r="R4" s="155"/>
    </row>
    <row r="5" spans="1:18">
      <c r="B5" s="2"/>
      <c r="C5" s="5" t="s">
        <v>2</v>
      </c>
      <c r="D5" s="5" t="s">
        <v>3</v>
      </c>
      <c r="E5" s="5"/>
      <c r="F5" s="5"/>
      <c r="G5" s="5"/>
      <c r="H5" s="11"/>
      <c r="I5" s="11"/>
      <c r="J5" s="12"/>
      <c r="K5" s="12"/>
      <c r="L5" s="12"/>
      <c r="N5" s="156"/>
      <c r="O5" s="156"/>
      <c r="P5" s="156"/>
      <c r="Q5" s="79"/>
      <c r="R5" s="79"/>
    </row>
    <row r="6" spans="1:18">
      <c r="B6" s="12"/>
      <c r="C6" s="12"/>
      <c r="D6" s="12"/>
      <c r="E6" s="12"/>
      <c r="F6" s="12"/>
      <c r="G6" s="12"/>
      <c r="H6" s="12"/>
      <c r="I6" s="12"/>
      <c r="J6" s="12"/>
      <c r="K6" s="12"/>
      <c r="L6" s="12"/>
      <c r="N6" s="157"/>
      <c r="O6" s="157"/>
      <c r="P6" s="157"/>
      <c r="Q6" s="157"/>
      <c r="R6" s="157"/>
    </row>
    <row r="7" spans="1:18">
      <c r="A7" s="1"/>
      <c r="B7" s="12"/>
      <c r="C7" s="12"/>
      <c r="D7" s="17" t="s">
        <v>322</v>
      </c>
      <c r="E7" s="15"/>
      <c r="F7" s="12"/>
      <c r="G7" s="12"/>
      <c r="H7" s="12"/>
      <c r="I7" s="12"/>
      <c r="J7" s="12"/>
      <c r="K7" s="12"/>
      <c r="L7" s="12"/>
      <c r="N7" s="157"/>
      <c r="O7" s="157"/>
      <c r="P7" s="157"/>
      <c r="Q7" s="157"/>
      <c r="R7" s="157"/>
    </row>
    <row r="8" spans="1:18">
      <c r="A8" s="1"/>
      <c r="B8" s="12"/>
      <c r="C8" s="12"/>
      <c r="D8" s="18"/>
      <c r="E8" s="12"/>
      <c r="F8" s="12"/>
      <c r="G8" s="12"/>
      <c r="H8" s="12"/>
      <c r="I8" s="12"/>
      <c r="J8" s="12"/>
      <c r="K8" s="12"/>
      <c r="L8" s="12"/>
    </row>
    <row r="9" spans="1:18">
      <c r="A9" s="1" t="s">
        <v>4</v>
      </c>
      <c r="B9" s="12"/>
      <c r="C9" s="12"/>
      <c r="D9" s="18"/>
      <c r="E9" s="12"/>
      <c r="F9" s="12"/>
      <c r="G9" s="12"/>
      <c r="H9" s="12"/>
      <c r="I9" s="1" t="s">
        <v>5</v>
      </c>
      <c r="J9" s="12"/>
      <c r="K9" s="12"/>
      <c r="L9" s="12"/>
    </row>
    <row r="10" spans="1:18" ht="16.5" thickBot="1">
      <c r="A10" s="19" t="s">
        <v>6</v>
      </c>
      <c r="B10" s="12"/>
      <c r="C10" s="12"/>
      <c r="D10" s="12"/>
      <c r="E10" s="12"/>
      <c r="F10" s="12"/>
      <c r="G10" s="12"/>
      <c r="H10" s="12"/>
      <c r="I10" s="19" t="s">
        <v>7</v>
      </c>
      <c r="J10" s="12"/>
      <c r="K10" s="12"/>
      <c r="L10" s="12"/>
    </row>
    <row r="11" spans="1:18">
      <c r="A11" s="1">
        <v>1</v>
      </c>
      <c r="B11" s="12" t="s">
        <v>253</v>
      </c>
      <c r="C11" s="12"/>
      <c r="D11" s="20"/>
      <c r="E11" s="12"/>
      <c r="F11" s="12"/>
      <c r="G11" s="12"/>
      <c r="H11" s="12"/>
      <c r="I11" s="21">
        <f>+I201</f>
        <v>1297904.5441711575</v>
      </c>
      <c r="J11" s="12"/>
      <c r="K11" s="12"/>
      <c r="L11" s="12"/>
      <c r="N11" s="12"/>
      <c r="O11" s="12"/>
      <c r="P11" s="12"/>
    </row>
    <row r="12" spans="1:18">
      <c r="A12" s="1"/>
      <c r="B12" s="12"/>
      <c r="C12" s="12"/>
      <c r="D12" s="12"/>
      <c r="E12" s="12"/>
      <c r="F12" s="12"/>
      <c r="G12" s="12"/>
      <c r="H12" s="12"/>
      <c r="I12" s="20"/>
      <c r="J12" s="12"/>
      <c r="K12" s="12"/>
      <c r="L12" s="12"/>
      <c r="N12" s="12"/>
      <c r="O12" s="12"/>
      <c r="P12" s="12"/>
    </row>
    <row r="13" spans="1:18" ht="16.5" thickBot="1">
      <c r="A13" s="1" t="s">
        <v>2</v>
      </c>
      <c r="B13" s="4" t="s">
        <v>8</v>
      </c>
      <c r="C13" s="5" t="s">
        <v>175</v>
      </c>
      <c r="D13" s="19" t="s">
        <v>9</v>
      </c>
      <c r="E13" s="5"/>
      <c r="F13" s="22" t="s">
        <v>10</v>
      </c>
      <c r="G13" s="22"/>
      <c r="H13" s="12"/>
      <c r="I13" s="20"/>
      <c r="J13" s="12"/>
      <c r="K13" s="12"/>
      <c r="L13" s="12"/>
      <c r="N13" s="12"/>
      <c r="O13" s="12"/>
      <c r="P13" s="12"/>
    </row>
    <row r="14" spans="1:18">
      <c r="A14" s="1">
        <v>2</v>
      </c>
      <c r="B14" s="4" t="s">
        <v>11</v>
      </c>
      <c r="C14" s="5" t="s">
        <v>168</v>
      </c>
      <c r="D14" s="5">
        <f>I261</f>
        <v>0</v>
      </c>
      <c r="E14" s="5"/>
      <c r="F14" s="5" t="s">
        <v>12</v>
      </c>
      <c r="G14" s="23">
        <f>I220</f>
        <v>1</v>
      </c>
      <c r="H14" s="5"/>
      <c r="I14" s="5">
        <f>+G14*D14</f>
        <v>0</v>
      </c>
      <c r="J14" s="12"/>
      <c r="K14" s="12"/>
      <c r="L14" s="12"/>
      <c r="N14" s="12"/>
      <c r="O14" s="12"/>
      <c r="P14" s="12"/>
    </row>
    <row r="15" spans="1:18">
      <c r="A15" s="1">
        <v>3</v>
      </c>
      <c r="B15" s="4" t="s">
        <v>197</v>
      </c>
      <c r="C15" s="5" t="s">
        <v>169</v>
      </c>
      <c r="D15" s="5">
        <f>I268</f>
        <v>0</v>
      </c>
      <c r="E15" s="5"/>
      <c r="F15" s="5" t="str">
        <f>+F14</f>
        <v>TP</v>
      </c>
      <c r="G15" s="23">
        <f>+G14</f>
        <v>1</v>
      </c>
      <c r="H15" s="5"/>
      <c r="I15" s="5">
        <f>+G15*D15</f>
        <v>0</v>
      </c>
      <c r="J15" s="12"/>
      <c r="K15" s="12"/>
      <c r="N15" s="12"/>
      <c r="O15" s="12"/>
      <c r="P15" s="12"/>
    </row>
    <row r="16" spans="1:18">
      <c r="A16" s="1">
        <v>4</v>
      </c>
      <c r="B16" s="4" t="s">
        <v>13</v>
      </c>
      <c r="C16" s="5"/>
      <c r="D16" s="24">
        <v>0</v>
      </c>
      <c r="E16" s="5"/>
      <c r="F16" s="5" t="s">
        <v>12</v>
      </c>
      <c r="G16" s="23">
        <f>+G14</f>
        <v>1</v>
      </c>
      <c r="H16" s="5"/>
      <c r="I16" s="5">
        <f>+G16*D16</f>
        <v>0</v>
      </c>
      <c r="J16" s="12"/>
      <c r="K16" s="12"/>
      <c r="L16" s="25" t="s">
        <v>189</v>
      </c>
      <c r="N16" s="12"/>
      <c r="O16" s="12"/>
      <c r="P16" s="12"/>
    </row>
    <row r="17" spans="1:16" ht="16.5" thickBot="1">
      <c r="A17" s="1">
        <v>5</v>
      </c>
      <c r="B17" s="4" t="s">
        <v>14</v>
      </c>
      <c r="C17" s="5"/>
      <c r="D17" s="24">
        <v>0</v>
      </c>
      <c r="E17" s="5"/>
      <c r="F17" s="5" t="s">
        <v>12</v>
      </c>
      <c r="G17" s="23">
        <f>+G14</f>
        <v>1</v>
      </c>
      <c r="H17" s="5"/>
      <c r="I17" s="26">
        <f>+G17*D17</f>
        <v>0</v>
      </c>
      <c r="J17" s="12"/>
      <c r="K17" s="12"/>
      <c r="L17" s="25" t="s">
        <v>190</v>
      </c>
      <c r="N17" s="12"/>
      <c r="O17" s="12"/>
      <c r="P17" s="12"/>
    </row>
    <row r="18" spans="1:16">
      <c r="A18" s="1">
        <v>6</v>
      </c>
      <c r="B18" s="4" t="s">
        <v>15</v>
      </c>
      <c r="C18" s="12"/>
      <c r="D18" s="27" t="s">
        <v>2</v>
      </c>
      <c r="E18" s="5"/>
      <c r="F18" s="5"/>
      <c r="G18" s="23"/>
      <c r="H18" s="5"/>
      <c r="I18" s="5">
        <f>SUM(I14:I17)</f>
        <v>0</v>
      </c>
      <c r="J18" s="12"/>
      <c r="K18" s="12"/>
      <c r="L18" s="12"/>
      <c r="N18" s="12"/>
      <c r="O18" s="12"/>
      <c r="P18" s="12"/>
    </row>
    <row r="19" spans="1:16">
      <c r="A19" s="1"/>
      <c r="B19" s="4"/>
      <c r="C19" s="12"/>
      <c r="I19" s="5"/>
      <c r="J19" s="12"/>
      <c r="K19" s="12"/>
      <c r="L19" s="12"/>
      <c r="N19" s="12"/>
      <c r="O19" s="12"/>
      <c r="P19" s="12"/>
    </row>
    <row r="20" spans="1:16">
      <c r="A20" s="1" t="s">
        <v>307</v>
      </c>
      <c r="B20" s="4" t="s">
        <v>308</v>
      </c>
      <c r="I20" s="151">
        <v>0</v>
      </c>
      <c r="J20" s="12"/>
      <c r="K20" s="12"/>
      <c r="L20" s="12"/>
      <c r="N20" s="12"/>
      <c r="O20" s="12"/>
      <c r="P20" s="12"/>
    </row>
    <row r="21" spans="1:16">
      <c r="A21" s="1" t="s">
        <v>309</v>
      </c>
      <c r="B21" s="4" t="s">
        <v>310</v>
      </c>
      <c r="I21" s="151">
        <v>0</v>
      </c>
      <c r="J21" s="12"/>
      <c r="K21" s="12"/>
      <c r="L21" s="12"/>
      <c r="N21" s="12"/>
      <c r="O21" s="12"/>
      <c r="P21" s="12"/>
    </row>
    <row r="22" spans="1:16" ht="16.5" thickBot="1">
      <c r="A22" s="1" t="s">
        <v>311</v>
      </c>
      <c r="B22" s="4" t="s">
        <v>312</v>
      </c>
      <c r="I22" s="152">
        <f>I20+I21</f>
        <v>0</v>
      </c>
      <c r="J22" s="12"/>
      <c r="K22" s="12"/>
      <c r="L22" s="12"/>
      <c r="N22" s="12"/>
      <c r="O22" s="12"/>
      <c r="P22" s="12"/>
    </row>
    <row r="23" spans="1:16">
      <c r="A23" s="1"/>
      <c r="B23" s="4"/>
      <c r="C23" s="12"/>
      <c r="I23" s="5"/>
      <c r="J23" s="12"/>
      <c r="K23" s="12"/>
      <c r="L23" s="12"/>
      <c r="N23" s="12"/>
      <c r="O23" s="12"/>
      <c r="P23" s="12"/>
    </row>
    <row r="24" spans="1:16" ht="16.5" thickBot="1">
      <c r="A24" s="1">
        <v>7</v>
      </c>
      <c r="B24" s="4" t="s">
        <v>16</v>
      </c>
      <c r="C24" s="12" t="s">
        <v>319</v>
      </c>
      <c r="D24" s="27" t="s">
        <v>2</v>
      </c>
      <c r="E24" s="5"/>
      <c r="F24" s="5"/>
      <c r="G24" s="5"/>
      <c r="H24" s="5"/>
      <c r="I24" s="28">
        <f>+I11-I18+I22</f>
        <v>1297904.5441711575</v>
      </c>
      <c r="J24" s="12"/>
      <c r="K24" s="12"/>
      <c r="L24" s="12"/>
      <c r="N24" s="12"/>
      <c r="O24" s="12"/>
      <c r="P24" s="12"/>
    </row>
    <row r="25" spans="1:16" ht="16.5" thickTop="1">
      <c r="A25" s="1"/>
      <c r="B25" s="4"/>
      <c r="C25" s="5"/>
      <c r="I25" s="5"/>
      <c r="J25" s="12"/>
      <c r="K25" s="12"/>
      <c r="L25" s="12"/>
      <c r="N25" s="12"/>
      <c r="O25" s="12"/>
      <c r="P25" s="12"/>
    </row>
    <row r="26" spans="1:16">
      <c r="A26" s="1" t="s">
        <v>2</v>
      </c>
      <c r="B26" s="4" t="s">
        <v>17</v>
      </c>
      <c r="C26" s="12"/>
      <c r="D26" s="20"/>
      <c r="E26" s="12"/>
      <c r="F26" s="12"/>
      <c r="G26" s="12"/>
      <c r="H26" s="12"/>
      <c r="I26" s="20"/>
      <c r="J26" s="12"/>
      <c r="K26" s="12"/>
      <c r="L26" s="12"/>
      <c r="N26" s="12"/>
      <c r="O26" s="12"/>
      <c r="P26" s="12"/>
    </row>
    <row r="27" spans="1:16">
      <c r="A27" s="1">
        <v>8</v>
      </c>
      <c r="B27" s="4" t="s">
        <v>18</v>
      </c>
      <c r="D27" s="20"/>
      <c r="E27" s="12"/>
      <c r="F27" s="12"/>
      <c r="G27" s="11" t="s">
        <v>19</v>
      </c>
      <c r="H27" s="12"/>
      <c r="I27" s="24">
        <v>0</v>
      </c>
      <c r="J27" s="12"/>
      <c r="K27" s="12"/>
      <c r="L27" s="29"/>
      <c r="O27" s="12"/>
      <c r="P27" s="12"/>
    </row>
    <row r="28" spans="1:16">
      <c r="A28" s="1">
        <v>9</v>
      </c>
      <c r="B28" s="4" t="s">
        <v>20</v>
      </c>
      <c r="C28" s="5"/>
      <c r="D28" s="5"/>
      <c r="E28" s="5"/>
      <c r="F28" s="5"/>
      <c r="G28" s="5" t="s">
        <v>21</v>
      </c>
      <c r="H28" s="5"/>
      <c r="I28" s="24">
        <v>0</v>
      </c>
      <c r="J28" s="12"/>
      <c r="K28" s="12"/>
      <c r="L28" s="12"/>
      <c r="O28" s="12"/>
      <c r="P28" s="12"/>
    </row>
    <row r="29" spans="1:16">
      <c r="A29" s="1">
        <v>10</v>
      </c>
      <c r="B29" s="4" t="s">
        <v>22</v>
      </c>
      <c r="C29" s="12"/>
      <c r="D29" s="12"/>
      <c r="E29" s="12"/>
      <c r="F29" s="12"/>
      <c r="G29" s="11" t="s">
        <v>23</v>
      </c>
      <c r="H29" s="12"/>
      <c r="I29" s="24">
        <v>0</v>
      </c>
      <c r="J29" s="12"/>
      <c r="K29" s="12"/>
      <c r="L29" s="12"/>
      <c r="O29" s="12"/>
      <c r="P29" s="12"/>
    </row>
    <row r="30" spans="1:16">
      <c r="A30" s="1">
        <v>11</v>
      </c>
      <c r="B30" s="30" t="s">
        <v>24</v>
      </c>
      <c r="C30" s="12"/>
      <c r="D30" s="12"/>
      <c r="E30" s="12"/>
      <c r="F30" s="12"/>
      <c r="G30" s="11" t="s">
        <v>25</v>
      </c>
      <c r="H30" s="12"/>
      <c r="I30" s="24">
        <v>0</v>
      </c>
      <c r="J30" s="12"/>
      <c r="K30" s="12"/>
      <c r="L30" s="12"/>
      <c r="O30" s="12"/>
      <c r="P30" s="12"/>
    </row>
    <row r="31" spans="1:16">
      <c r="A31" s="1">
        <v>12</v>
      </c>
      <c r="B31" s="30" t="s">
        <v>26</v>
      </c>
      <c r="C31" s="12"/>
      <c r="D31" s="12"/>
      <c r="E31" s="12"/>
      <c r="F31" s="12"/>
      <c r="G31" s="11"/>
      <c r="H31" s="12"/>
      <c r="I31" s="24">
        <v>0</v>
      </c>
      <c r="J31" s="12"/>
      <c r="K31" s="12"/>
      <c r="L31" s="12"/>
      <c r="O31" s="12"/>
      <c r="P31" s="12"/>
    </row>
    <row r="32" spans="1:16">
      <c r="A32" s="1">
        <v>13</v>
      </c>
      <c r="B32" s="30" t="s">
        <v>176</v>
      </c>
      <c r="C32" s="12"/>
      <c r="D32" s="12"/>
      <c r="E32" s="12"/>
      <c r="F32" s="12"/>
      <c r="G32" s="11"/>
      <c r="H32" s="12"/>
      <c r="I32" s="31">
        <v>0</v>
      </c>
      <c r="J32" s="12"/>
      <c r="K32" s="12"/>
      <c r="L32" s="12"/>
      <c r="O32" s="12"/>
      <c r="P32" s="12"/>
    </row>
    <row r="33" spans="1:16" ht="16.5" thickBot="1">
      <c r="A33" s="1">
        <v>14</v>
      </c>
      <c r="B33" s="2" t="s">
        <v>170</v>
      </c>
      <c r="C33" s="12"/>
      <c r="D33" s="12"/>
      <c r="E33" s="12"/>
      <c r="F33" s="12"/>
      <c r="G33" s="12"/>
      <c r="H33" s="12"/>
      <c r="I33" s="32">
        <v>0</v>
      </c>
      <c r="J33" s="12"/>
      <c r="K33" s="12"/>
      <c r="L33" s="12"/>
      <c r="O33" s="12"/>
      <c r="P33" s="12"/>
    </row>
    <row r="34" spans="1:16">
      <c r="A34" s="1">
        <v>15</v>
      </c>
      <c r="B34" s="4" t="s">
        <v>214</v>
      </c>
      <c r="C34" s="12"/>
      <c r="D34" s="12"/>
      <c r="E34" s="12"/>
      <c r="F34" s="12"/>
      <c r="G34" s="12"/>
      <c r="H34" s="12"/>
      <c r="I34" s="20">
        <f>SUM(I27:I33)</f>
        <v>0</v>
      </c>
      <c r="J34" s="12"/>
      <c r="K34" s="12"/>
      <c r="L34" s="12"/>
      <c r="O34" s="12"/>
      <c r="P34" s="12"/>
    </row>
    <row r="35" spans="1:16">
      <c r="A35" s="1"/>
      <c r="B35" s="4"/>
      <c r="C35" s="12"/>
      <c r="D35" s="12"/>
      <c r="E35" s="12"/>
      <c r="F35" s="12"/>
      <c r="G35" s="12"/>
      <c r="H35" s="12"/>
      <c r="I35" s="20"/>
      <c r="J35" s="12"/>
      <c r="K35" s="12"/>
      <c r="L35" s="12"/>
      <c r="N35" s="12"/>
      <c r="O35" s="12"/>
      <c r="P35" s="12"/>
    </row>
    <row r="36" spans="1:16">
      <c r="A36" s="1">
        <v>16</v>
      </c>
      <c r="B36" s="4" t="s">
        <v>27</v>
      </c>
      <c r="C36" s="12" t="s">
        <v>213</v>
      </c>
      <c r="D36" s="33">
        <f>IF(I34&gt;0,I24/I34,0)</f>
        <v>0</v>
      </c>
      <c r="E36" s="12"/>
      <c r="F36" s="12"/>
      <c r="G36" s="12"/>
      <c r="H36" s="12"/>
      <c r="J36" s="12"/>
      <c r="K36" s="12"/>
      <c r="L36" s="12"/>
      <c r="N36" s="12"/>
      <c r="O36" s="12"/>
      <c r="P36" s="12"/>
    </row>
    <row r="37" spans="1:16">
      <c r="A37" s="1">
        <v>17</v>
      </c>
      <c r="B37" s="4" t="s">
        <v>306</v>
      </c>
      <c r="C37" s="12"/>
      <c r="D37" s="33">
        <f>+D36/12</f>
        <v>0</v>
      </c>
      <c r="E37" s="12"/>
      <c r="F37" s="12"/>
      <c r="G37" s="12"/>
      <c r="H37" s="12"/>
      <c r="J37" s="12"/>
      <c r="K37" s="12"/>
      <c r="L37" s="12"/>
      <c r="N37" s="12"/>
      <c r="O37" s="12"/>
      <c r="P37" s="12"/>
    </row>
    <row r="38" spans="1:16">
      <c r="A38" s="1"/>
      <c r="B38" s="4"/>
      <c r="C38" s="12"/>
      <c r="D38" s="33"/>
      <c r="E38" s="12"/>
      <c r="F38" s="12"/>
      <c r="G38" s="12"/>
      <c r="H38" s="12"/>
      <c r="J38" s="12"/>
      <c r="K38" s="12"/>
      <c r="L38" s="12"/>
      <c r="N38" s="12"/>
      <c r="O38" s="12"/>
      <c r="P38" s="12"/>
    </row>
    <row r="39" spans="1:16">
      <c r="A39" s="1"/>
      <c r="B39" s="4"/>
      <c r="C39" s="12"/>
      <c r="D39" s="34" t="s">
        <v>28</v>
      </c>
      <c r="E39" s="12"/>
      <c r="F39" s="12"/>
      <c r="G39" s="12"/>
      <c r="H39" s="12"/>
      <c r="I39" s="35" t="s">
        <v>29</v>
      </c>
      <c r="J39" s="12"/>
      <c r="K39" s="12"/>
      <c r="L39" s="12"/>
      <c r="N39" s="12"/>
      <c r="O39" s="12"/>
      <c r="P39" s="12"/>
    </row>
    <row r="40" spans="1:16">
      <c r="A40" s="1">
        <v>18</v>
      </c>
      <c r="B40" s="4" t="s">
        <v>30</v>
      </c>
      <c r="C40" s="12" t="s">
        <v>215</v>
      </c>
      <c r="D40" s="33">
        <f>+D36/52</f>
        <v>0</v>
      </c>
      <c r="E40" s="12"/>
      <c r="F40" s="12"/>
      <c r="G40" s="12"/>
      <c r="H40" s="12"/>
      <c r="I40" s="36">
        <f>+D36/52</f>
        <v>0</v>
      </c>
      <c r="J40" s="12"/>
      <c r="K40" s="12"/>
      <c r="L40" s="12"/>
      <c r="N40" s="12"/>
      <c r="O40" s="12"/>
      <c r="P40" s="12"/>
    </row>
    <row r="41" spans="1:16">
      <c r="A41" s="1">
        <v>19</v>
      </c>
      <c r="B41" s="4" t="s">
        <v>31</v>
      </c>
      <c r="C41" s="12" t="s">
        <v>254</v>
      </c>
      <c r="D41" s="33">
        <f>+D36/260</f>
        <v>0</v>
      </c>
      <c r="E41" s="12" t="s">
        <v>32</v>
      </c>
      <c r="G41" s="12"/>
      <c r="H41" s="12"/>
      <c r="I41" s="36">
        <f>+D36/365</f>
        <v>0</v>
      </c>
      <c r="J41" s="12"/>
      <c r="K41" s="12"/>
      <c r="L41" s="12"/>
      <c r="N41" s="12"/>
      <c r="O41" s="12"/>
      <c r="P41" s="12"/>
    </row>
    <row r="42" spans="1:16">
      <c r="A42" s="1">
        <v>20</v>
      </c>
      <c r="B42" s="4" t="s">
        <v>33</v>
      </c>
      <c r="C42" s="12" t="s">
        <v>255</v>
      </c>
      <c r="D42" s="33">
        <f>+D36/4160*1000</f>
        <v>0</v>
      </c>
      <c r="E42" s="12" t="s">
        <v>34</v>
      </c>
      <c r="G42" s="12"/>
      <c r="H42" s="12"/>
      <c r="I42" s="36">
        <f>+D36/8760*1000</f>
        <v>0</v>
      </c>
      <c r="J42" s="12"/>
      <c r="K42" s="12" t="s">
        <v>2</v>
      </c>
      <c r="L42" s="12"/>
      <c r="N42" s="12"/>
      <c r="O42" s="12"/>
      <c r="P42" s="12"/>
    </row>
    <row r="43" spans="1:16">
      <c r="A43" s="1"/>
      <c r="B43" s="4"/>
      <c r="C43" s="12" t="s">
        <v>35</v>
      </c>
      <c r="D43" s="12"/>
      <c r="E43" s="12" t="s">
        <v>36</v>
      </c>
      <c r="G43" s="12"/>
      <c r="H43" s="12"/>
      <c r="J43" s="12"/>
      <c r="K43" s="12" t="s">
        <v>2</v>
      </c>
      <c r="L43" s="12"/>
      <c r="N43" s="12"/>
      <c r="O43" s="12"/>
      <c r="P43" s="12"/>
    </row>
    <row r="44" spans="1:16">
      <c r="A44" s="1"/>
      <c r="B44" s="4"/>
      <c r="C44" s="12"/>
      <c r="D44" s="12"/>
      <c r="E44" s="12"/>
      <c r="G44" s="12"/>
      <c r="H44" s="12"/>
      <c r="J44" s="12"/>
      <c r="K44" s="12" t="s">
        <v>2</v>
      </c>
      <c r="L44" s="12"/>
      <c r="N44" s="12"/>
      <c r="O44" s="12"/>
      <c r="P44" s="12"/>
    </row>
    <row r="45" spans="1:16">
      <c r="A45" s="1">
        <v>21</v>
      </c>
      <c r="B45" s="4" t="s">
        <v>216</v>
      </c>
      <c r="C45" s="12" t="s">
        <v>208</v>
      </c>
      <c r="D45" s="37">
        <v>0</v>
      </c>
      <c r="E45" s="38" t="s">
        <v>37</v>
      </c>
      <c r="F45" s="38"/>
      <c r="G45" s="38"/>
      <c r="H45" s="38"/>
      <c r="I45" s="38">
        <f>D45</f>
        <v>0</v>
      </c>
      <c r="J45" s="38" t="s">
        <v>37</v>
      </c>
      <c r="K45" s="12"/>
      <c r="L45" s="12"/>
      <c r="N45" s="12"/>
      <c r="O45" s="12"/>
      <c r="P45" s="12"/>
    </row>
    <row r="46" spans="1:16">
      <c r="A46" s="1">
        <v>22</v>
      </c>
      <c r="B46" s="4"/>
      <c r="C46" s="12"/>
      <c r="D46" s="37">
        <v>0</v>
      </c>
      <c r="E46" s="38" t="s">
        <v>38</v>
      </c>
      <c r="F46" s="38"/>
      <c r="G46" s="38"/>
      <c r="H46" s="38"/>
      <c r="I46" s="38">
        <f>D46</f>
        <v>0</v>
      </c>
      <c r="J46" s="38" t="s">
        <v>38</v>
      </c>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12"/>
      <c r="L68" s="12"/>
      <c r="N68" s="12"/>
      <c r="O68" s="12"/>
      <c r="P68" s="12"/>
    </row>
    <row r="69" spans="1:16">
      <c r="J69" s="11"/>
      <c r="K69" s="12"/>
      <c r="L69" s="12"/>
      <c r="N69" s="12"/>
      <c r="O69" s="12"/>
      <c r="P69" s="12"/>
    </row>
    <row r="70" spans="1:16">
      <c r="J70" s="11"/>
      <c r="K70" s="12"/>
      <c r="L70" s="12"/>
      <c r="N70" s="12"/>
      <c r="O70" s="12"/>
      <c r="P70" s="12"/>
    </row>
    <row r="71" spans="1:16">
      <c r="J71" s="11"/>
      <c r="K71" s="12"/>
      <c r="L71" s="12"/>
      <c r="N71" s="12"/>
      <c r="O71" s="12"/>
      <c r="P71" s="12"/>
    </row>
    <row r="72" spans="1:16">
      <c r="J72" s="11"/>
      <c r="K72" s="74" t="s">
        <v>305</v>
      </c>
      <c r="L72" s="12"/>
      <c r="N72" s="12"/>
      <c r="O72" s="12"/>
      <c r="P72" s="12"/>
    </row>
    <row r="73" spans="1:16">
      <c r="B73" s="2"/>
      <c r="C73" s="2"/>
      <c r="D73" s="10"/>
      <c r="E73" s="2"/>
      <c r="F73" s="2"/>
      <c r="G73" s="2"/>
      <c r="H73" s="11"/>
      <c r="I73" s="11"/>
      <c r="K73" s="13" t="s">
        <v>185</v>
      </c>
      <c r="L73" s="13"/>
      <c r="N73" s="12"/>
      <c r="O73" s="12"/>
      <c r="P73" s="12"/>
    </row>
    <row r="74" spans="1:16">
      <c r="B74" s="12"/>
      <c r="C74" s="12"/>
      <c r="D74" s="12"/>
      <c r="E74" s="12"/>
      <c r="F74" s="12"/>
      <c r="G74" s="12"/>
      <c r="H74" s="12"/>
      <c r="I74" s="12"/>
      <c r="J74" s="12"/>
      <c r="K74" s="12"/>
      <c r="L74" s="12"/>
      <c r="N74" s="12"/>
      <c r="O74" s="12"/>
      <c r="P74" s="12"/>
    </row>
    <row r="75" spans="1:16">
      <c r="B75" s="4" t="str">
        <f>B4</f>
        <v xml:space="preserve">Formula Rate - Non-Levelized </v>
      </c>
      <c r="C75" s="4"/>
      <c r="D75" s="39" t="str">
        <f>D4</f>
        <v xml:space="preserve">   Rate Formula Template</v>
      </c>
      <c r="E75" s="4"/>
      <c r="F75" s="4"/>
      <c r="G75" s="4"/>
      <c r="H75" s="4"/>
      <c r="J75" s="4"/>
      <c r="K75" s="13" t="str">
        <f>K4</f>
        <v>For the 12 months ended 12/31/15</v>
      </c>
      <c r="L75" s="12"/>
      <c r="N75" s="4"/>
      <c r="O75" s="4"/>
      <c r="P75" s="4"/>
    </row>
    <row r="76" spans="1:16">
      <c r="B76" s="4"/>
      <c r="C76" s="5" t="s">
        <v>2</v>
      </c>
      <c r="D76" s="5" t="str">
        <f>D5</f>
        <v>Utilizing EIA Form 412 Data</v>
      </c>
      <c r="E76" s="5"/>
      <c r="F76" s="5"/>
      <c r="G76" s="5"/>
      <c r="H76" s="5"/>
      <c r="I76" s="5"/>
      <c r="J76" s="5"/>
      <c r="K76" s="5"/>
      <c r="L76" s="12"/>
      <c r="N76" s="12"/>
      <c r="O76" s="5"/>
      <c r="P76" s="4"/>
    </row>
    <row r="77" spans="1:16">
      <c r="B77" s="4"/>
      <c r="C77" s="5" t="s">
        <v>2</v>
      </c>
      <c r="D77" s="5" t="s">
        <v>2</v>
      </c>
      <c r="E77" s="5"/>
      <c r="F77" s="5"/>
      <c r="G77" s="5" t="s">
        <v>2</v>
      </c>
      <c r="H77" s="5"/>
      <c r="I77" s="5"/>
      <c r="J77" s="5"/>
      <c r="K77" s="5"/>
      <c r="L77" s="4"/>
      <c r="N77" s="5"/>
      <c r="O77" s="5"/>
      <c r="P77" s="4"/>
    </row>
    <row r="78" spans="1:16">
      <c r="B78" s="4"/>
      <c r="C78" s="12"/>
      <c r="D78" s="5" t="str">
        <f>D7</f>
        <v>MMPA Transmission LLC</v>
      </c>
      <c r="E78" s="5"/>
      <c r="F78" s="5"/>
      <c r="G78" s="5"/>
      <c r="H78" s="5"/>
      <c r="I78" s="5"/>
      <c r="J78" s="5"/>
      <c r="K78" s="5"/>
      <c r="L78" s="4"/>
      <c r="N78" s="5"/>
      <c r="O78" s="5"/>
      <c r="P78" s="4"/>
    </row>
    <row r="79" spans="1:16">
      <c r="B79" s="14" t="s">
        <v>39</v>
      </c>
      <c r="C79" s="14" t="s">
        <v>40</v>
      </c>
      <c r="D79" s="14" t="s">
        <v>41</v>
      </c>
      <c r="E79" s="5" t="s">
        <v>2</v>
      </c>
      <c r="F79" s="5"/>
      <c r="G79" s="40" t="s">
        <v>42</v>
      </c>
      <c r="H79" s="5"/>
      <c r="I79" s="41" t="s">
        <v>43</v>
      </c>
      <c r="J79" s="5"/>
      <c r="K79" s="14"/>
      <c r="L79" s="4"/>
      <c r="N79" s="14"/>
      <c r="O79" s="5"/>
      <c r="P79" s="4"/>
    </row>
    <row r="80" spans="1:16">
      <c r="A80" s="1" t="s">
        <v>4</v>
      </c>
      <c r="B80" s="4"/>
      <c r="C80" s="42" t="s">
        <v>44</v>
      </c>
      <c r="D80" s="5"/>
      <c r="E80" s="5"/>
      <c r="F80" s="5"/>
      <c r="G80" s="1"/>
      <c r="H80" s="5"/>
      <c r="I80" s="43" t="s">
        <v>45</v>
      </c>
      <c r="J80" s="5"/>
      <c r="K80" s="14"/>
      <c r="L80" s="4"/>
      <c r="N80" s="14"/>
      <c r="O80" s="14"/>
      <c r="P80" s="4"/>
    </row>
    <row r="81" spans="1:16" ht="16.5" thickBot="1">
      <c r="A81" s="19" t="s">
        <v>6</v>
      </c>
      <c r="B81" s="46" t="s">
        <v>50</v>
      </c>
      <c r="C81" s="44" t="s">
        <v>46</v>
      </c>
      <c r="D81" s="43" t="s">
        <v>47</v>
      </c>
      <c r="E81" s="45"/>
      <c r="F81" s="43" t="s">
        <v>48</v>
      </c>
      <c r="H81" s="45"/>
      <c r="I81" s="1" t="s">
        <v>49</v>
      </c>
      <c r="J81" s="5"/>
      <c r="K81" s="14"/>
      <c r="L81" s="4"/>
      <c r="N81" s="14"/>
      <c r="O81" s="14"/>
      <c r="P81" s="4"/>
    </row>
    <row r="82" spans="1:16">
      <c r="A82" s="1"/>
      <c r="B82" s="4" t="s">
        <v>286</v>
      </c>
      <c r="C82" s="5"/>
      <c r="D82" s="5"/>
      <c r="E82" s="5"/>
      <c r="F82" s="5"/>
      <c r="G82" s="5"/>
      <c r="H82" s="5"/>
      <c r="I82" s="5"/>
      <c r="J82" s="5"/>
      <c r="K82" s="5"/>
      <c r="L82" s="4"/>
      <c r="N82" s="5"/>
      <c r="O82" s="5"/>
      <c r="P82" s="4"/>
    </row>
    <row r="83" spans="1:16">
      <c r="A83" s="1">
        <v>1</v>
      </c>
      <c r="B83" s="4" t="s">
        <v>51</v>
      </c>
      <c r="C83" s="5" t="s">
        <v>256</v>
      </c>
      <c r="D83" s="47">
        <v>0</v>
      </c>
      <c r="E83" s="5"/>
      <c r="F83" s="5" t="s">
        <v>52</v>
      </c>
      <c r="G83" s="48" t="s">
        <v>2</v>
      </c>
      <c r="H83" s="5"/>
      <c r="I83" s="5" t="s">
        <v>2</v>
      </c>
      <c r="J83" s="5"/>
      <c r="K83" s="5"/>
      <c r="L83" s="4"/>
      <c r="O83" s="5"/>
      <c r="P83" s="4"/>
    </row>
    <row r="84" spans="1:16">
      <c r="A84" s="1">
        <v>2</v>
      </c>
      <c r="B84" s="4" t="s">
        <v>53</v>
      </c>
      <c r="C84" s="5" t="s">
        <v>257</v>
      </c>
      <c r="D84" s="47">
        <v>12643066</v>
      </c>
      <c r="E84" s="5"/>
      <c r="F84" s="5" t="s">
        <v>12</v>
      </c>
      <c r="G84" s="48">
        <f>I220</f>
        <v>1</v>
      </c>
      <c r="H84" s="5"/>
      <c r="I84" s="5">
        <f>+G84*D84</f>
        <v>12643066</v>
      </c>
      <c r="J84" s="5"/>
      <c r="K84" s="5"/>
      <c r="L84" s="4"/>
      <c r="O84" s="5"/>
      <c r="P84" s="4"/>
    </row>
    <row r="85" spans="1:16">
      <c r="A85" s="1">
        <v>3</v>
      </c>
      <c r="B85" s="4" t="s">
        <v>54</v>
      </c>
      <c r="C85" s="5" t="s">
        <v>258</v>
      </c>
      <c r="D85" s="47">
        <v>41466</v>
      </c>
      <c r="E85" s="5"/>
      <c r="F85" s="5" t="s">
        <v>52</v>
      </c>
      <c r="G85" s="48" t="s">
        <v>2</v>
      </c>
      <c r="H85" s="5"/>
      <c r="I85" s="5" t="s">
        <v>2</v>
      </c>
      <c r="J85" s="5"/>
      <c r="K85" s="5"/>
      <c r="L85" s="4"/>
      <c r="O85" s="5"/>
      <c r="P85" s="4"/>
    </row>
    <row r="86" spans="1:16">
      <c r="A86" s="1">
        <v>4</v>
      </c>
      <c r="B86" s="4" t="s">
        <v>55</v>
      </c>
      <c r="C86" s="5" t="s">
        <v>287</v>
      </c>
      <c r="D86" s="47">
        <v>0</v>
      </c>
      <c r="E86" s="5"/>
      <c r="F86" s="5" t="s">
        <v>56</v>
      </c>
      <c r="G86" s="48">
        <f>I236</f>
        <v>0</v>
      </c>
      <c r="H86" s="5"/>
      <c r="I86" s="5">
        <f>+G86*D86</f>
        <v>0</v>
      </c>
      <c r="J86" s="5"/>
      <c r="K86" s="5"/>
      <c r="L86" s="4"/>
      <c r="O86" s="14"/>
      <c r="P86" s="4"/>
    </row>
    <row r="87" spans="1:16" ht="16.5" thickBot="1">
      <c r="A87" s="1">
        <v>5</v>
      </c>
      <c r="B87" s="4" t="s">
        <v>57</v>
      </c>
      <c r="C87" s="5"/>
      <c r="D87" s="49">
        <v>0</v>
      </c>
      <c r="E87" s="5"/>
      <c r="F87" s="5" t="s">
        <v>58</v>
      </c>
      <c r="G87" s="48">
        <f>K240</f>
        <v>0</v>
      </c>
      <c r="H87" s="5"/>
      <c r="I87" s="26">
        <f>+G87*D87</f>
        <v>0</v>
      </c>
      <c r="J87" s="5"/>
      <c r="K87" s="5"/>
      <c r="L87" s="4"/>
      <c r="O87" s="14"/>
      <c r="P87" s="4"/>
    </row>
    <row r="88" spans="1:16">
      <c r="A88" s="1">
        <v>6</v>
      </c>
      <c r="B88" s="2" t="s">
        <v>217</v>
      </c>
      <c r="C88" s="5"/>
      <c r="D88" s="5">
        <f>SUM(D83:D87)</f>
        <v>12684532</v>
      </c>
      <c r="E88" s="5"/>
      <c r="F88" s="5" t="s">
        <v>59</v>
      </c>
      <c r="G88" s="7">
        <f>IF(I88&gt;0,I88/D88,0)</f>
        <v>0.99673097911692765</v>
      </c>
      <c r="H88" s="5"/>
      <c r="I88" s="5">
        <f>SUM(I83:I87)</f>
        <v>12643066</v>
      </c>
      <c r="J88" s="5"/>
      <c r="K88" s="7"/>
      <c r="L88" s="4"/>
      <c r="N88" s="5"/>
      <c r="O88" s="5"/>
      <c r="P88" s="4"/>
    </row>
    <row r="89" spans="1:16">
      <c r="B89" s="4"/>
      <c r="C89" s="5"/>
      <c r="D89" s="5"/>
      <c r="E89" s="5"/>
      <c r="F89" s="5"/>
      <c r="G89" s="7"/>
      <c r="H89" s="5"/>
      <c r="I89" s="5"/>
      <c r="J89" s="5"/>
      <c r="K89" s="7"/>
      <c r="L89" s="4"/>
      <c r="N89" s="5"/>
      <c r="O89" s="5"/>
      <c r="P89" s="4"/>
    </row>
    <row r="90" spans="1:16">
      <c r="B90" s="4" t="s">
        <v>288</v>
      </c>
      <c r="C90" s="5"/>
      <c r="D90" s="5"/>
      <c r="E90" s="5"/>
      <c r="F90" s="5"/>
      <c r="G90" s="5"/>
      <c r="H90" s="5"/>
      <c r="I90" s="5"/>
      <c r="J90" s="5"/>
      <c r="K90" s="5"/>
      <c r="L90" s="4"/>
      <c r="N90" s="5"/>
      <c r="O90" s="5"/>
      <c r="P90" s="4"/>
    </row>
    <row r="91" spans="1:16">
      <c r="A91" s="1">
        <v>7</v>
      </c>
      <c r="B91" s="4" t="str">
        <f>+B83</f>
        <v xml:space="preserve">  Production</v>
      </c>
      <c r="D91" s="50">
        <v>0</v>
      </c>
      <c r="E91" s="5"/>
      <c r="F91" s="5" t="str">
        <f t="shared" ref="F91:G95" si="0">+F83</f>
        <v>NA</v>
      </c>
      <c r="G91" s="48" t="str">
        <f t="shared" si="0"/>
        <v xml:space="preserve"> </v>
      </c>
      <c r="H91" s="5"/>
      <c r="I91" s="5" t="s">
        <v>2</v>
      </c>
      <c r="J91" s="5"/>
      <c r="K91" s="5"/>
      <c r="L91" s="4"/>
      <c r="N91" s="5"/>
      <c r="O91" s="5"/>
      <c r="P91" s="4"/>
    </row>
    <row r="92" spans="1:16">
      <c r="A92" s="1">
        <v>8</v>
      </c>
      <c r="B92" s="4" t="str">
        <f>+B84</f>
        <v xml:space="preserve">  Transmission</v>
      </c>
      <c r="D92" s="50">
        <v>309285</v>
      </c>
      <c r="E92" s="5"/>
      <c r="F92" s="5" t="str">
        <f t="shared" si="0"/>
        <v>TP</v>
      </c>
      <c r="G92" s="48">
        <f t="shared" si="0"/>
        <v>1</v>
      </c>
      <c r="H92" s="5"/>
      <c r="I92" s="5">
        <f>+G92*D92</f>
        <v>309285</v>
      </c>
      <c r="J92" s="5"/>
      <c r="K92" s="5"/>
      <c r="L92" s="4"/>
      <c r="N92" s="5"/>
      <c r="O92" s="5"/>
      <c r="P92" s="4"/>
    </row>
    <row r="93" spans="1:16">
      <c r="A93" s="1">
        <v>9</v>
      </c>
      <c r="B93" s="4" t="str">
        <f>+B85</f>
        <v xml:space="preserve">  Distribution</v>
      </c>
      <c r="D93" s="50">
        <v>1126</v>
      </c>
      <c r="E93" s="5"/>
      <c r="F93" s="5" t="str">
        <f t="shared" si="0"/>
        <v>NA</v>
      </c>
      <c r="G93" s="48" t="str">
        <f t="shared" si="0"/>
        <v xml:space="preserve"> </v>
      </c>
      <c r="H93" s="5"/>
      <c r="I93" s="5" t="s">
        <v>2</v>
      </c>
      <c r="J93" s="5"/>
      <c r="K93" s="5"/>
      <c r="L93" s="4"/>
      <c r="N93" s="5"/>
      <c r="O93" s="5"/>
      <c r="P93" s="4"/>
    </row>
    <row r="94" spans="1:16">
      <c r="A94" s="1">
        <v>10</v>
      </c>
      <c r="B94" s="4" t="str">
        <f>+B86</f>
        <v xml:space="preserve">  General &amp; Intangible</v>
      </c>
      <c r="D94" s="50">
        <v>0</v>
      </c>
      <c r="E94" s="5"/>
      <c r="F94" s="5" t="str">
        <f t="shared" si="0"/>
        <v>W/S</v>
      </c>
      <c r="G94" s="48">
        <f t="shared" si="0"/>
        <v>0</v>
      </c>
      <c r="H94" s="5"/>
      <c r="I94" s="5">
        <f>+G94*D94</f>
        <v>0</v>
      </c>
      <c r="J94" s="5"/>
      <c r="K94" s="5"/>
      <c r="L94" s="4"/>
      <c r="N94" s="5"/>
      <c r="O94" s="14"/>
      <c r="P94" s="4"/>
    </row>
    <row r="95" spans="1:16" ht="16.5" thickBot="1">
      <c r="A95" s="1">
        <v>11</v>
      </c>
      <c r="B95" s="4" t="str">
        <f>+B87</f>
        <v xml:space="preserve">  Common</v>
      </c>
      <c r="C95" s="5"/>
      <c r="D95" s="49">
        <v>0</v>
      </c>
      <c r="E95" s="5"/>
      <c r="F95" s="5" t="str">
        <f t="shared" si="0"/>
        <v>CE</v>
      </c>
      <c r="G95" s="48">
        <f t="shared" si="0"/>
        <v>0</v>
      </c>
      <c r="H95" s="5"/>
      <c r="I95" s="26">
        <f>+G95*D95</f>
        <v>0</v>
      </c>
      <c r="J95" s="5"/>
      <c r="K95" s="5"/>
      <c r="L95" s="4"/>
      <c r="N95" s="5"/>
      <c r="O95" s="14"/>
      <c r="P95" s="4"/>
    </row>
    <row r="96" spans="1:16">
      <c r="A96" s="1">
        <v>12</v>
      </c>
      <c r="B96" s="4" t="s">
        <v>218</v>
      </c>
      <c r="C96" s="5"/>
      <c r="D96" s="5">
        <f>SUM(D91:D95)</f>
        <v>310411</v>
      </c>
      <c r="E96" s="5"/>
      <c r="F96" s="5"/>
      <c r="G96" s="5"/>
      <c r="H96" s="5"/>
      <c r="I96" s="5">
        <f>SUM(I91:I95)</f>
        <v>309285</v>
      </c>
      <c r="J96" s="5"/>
      <c r="K96" s="5"/>
      <c r="L96" s="4"/>
      <c r="N96" s="51"/>
      <c r="O96" s="5"/>
      <c r="P96" s="4"/>
    </row>
    <row r="97" spans="1:16">
      <c r="A97" s="1"/>
      <c r="C97" s="5" t="s">
        <v>2</v>
      </c>
      <c r="E97" s="5"/>
      <c r="F97" s="5"/>
      <c r="G97" s="7"/>
      <c r="H97" s="5"/>
      <c r="J97" s="5"/>
      <c r="K97" s="7"/>
      <c r="L97" s="4"/>
      <c r="N97" s="5"/>
      <c r="O97" s="5"/>
      <c r="P97" s="4"/>
    </row>
    <row r="98" spans="1:16">
      <c r="A98" s="1"/>
      <c r="B98" s="4" t="s">
        <v>60</v>
      </c>
      <c r="C98" s="5"/>
      <c r="D98" s="5"/>
      <c r="E98" s="5"/>
      <c r="F98" s="5"/>
      <c r="G98" s="5"/>
      <c r="H98" s="5"/>
      <c r="I98" s="5"/>
      <c r="J98" s="5"/>
      <c r="K98" s="5"/>
      <c r="L98" s="4"/>
      <c r="N98" s="5"/>
      <c r="O98" s="5"/>
      <c r="P98" s="4"/>
    </row>
    <row r="99" spans="1:16">
      <c r="A99" s="1">
        <v>13</v>
      </c>
      <c r="B99" s="4" t="str">
        <f>+B91</f>
        <v xml:space="preserve">  Production</v>
      </c>
      <c r="C99" s="5" t="s">
        <v>219</v>
      </c>
      <c r="D99" s="5">
        <f>D83-D91</f>
        <v>0</v>
      </c>
      <c r="E99" s="5"/>
      <c r="F99" s="5"/>
      <c r="G99" s="7"/>
      <c r="H99" s="5"/>
      <c r="I99" s="5" t="s">
        <v>2</v>
      </c>
      <c r="J99" s="5"/>
      <c r="K99" s="7"/>
      <c r="L99" s="4"/>
      <c r="N99" s="5"/>
      <c r="O99" s="5"/>
      <c r="P99" s="4"/>
    </row>
    <row r="100" spans="1:16">
      <c r="A100" s="1">
        <v>14</v>
      </c>
      <c r="B100" s="4" t="str">
        <f>+B92</f>
        <v xml:space="preserve">  Transmission</v>
      </c>
      <c r="C100" s="5" t="s">
        <v>220</v>
      </c>
      <c r="D100" s="5">
        <f>D84-D92</f>
        <v>12333781</v>
      </c>
      <c r="E100" s="5"/>
      <c r="F100" s="5"/>
      <c r="G100" s="48"/>
      <c r="H100" s="5"/>
      <c r="I100" s="5">
        <f>I84-I92</f>
        <v>12333781</v>
      </c>
      <c r="J100" s="5"/>
      <c r="K100" s="7"/>
      <c r="L100" s="4"/>
      <c r="N100" s="5"/>
      <c r="O100" s="5"/>
      <c r="P100" s="4"/>
    </row>
    <row r="101" spans="1:16">
      <c r="A101" s="1">
        <v>15</v>
      </c>
      <c r="B101" s="4" t="str">
        <f>+B93</f>
        <v xml:space="preserve">  Distribution</v>
      </c>
      <c r="C101" s="5" t="s">
        <v>221</v>
      </c>
      <c r="D101" s="5">
        <f>D85-D93</f>
        <v>40340</v>
      </c>
      <c r="E101" s="5"/>
      <c r="F101" s="5"/>
      <c r="G101" s="7"/>
      <c r="H101" s="5"/>
      <c r="I101" s="5" t="s">
        <v>2</v>
      </c>
      <c r="J101" s="5"/>
      <c r="K101" s="7"/>
      <c r="L101" s="4"/>
      <c r="N101" s="5"/>
      <c r="O101" s="5"/>
      <c r="P101" s="4"/>
    </row>
    <row r="102" spans="1:16">
      <c r="A102" s="1">
        <v>16</v>
      </c>
      <c r="B102" s="4" t="str">
        <f>+B94</f>
        <v xml:space="preserve">  General &amp; Intangible</v>
      </c>
      <c r="C102" s="5" t="s">
        <v>222</v>
      </c>
      <c r="D102" s="5">
        <f>D86-D94</f>
        <v>0</v>
      </c>
      <c r="E102" s="5"/>
      <c r="F102" s="5"/>
      <c r="G102" s="7"/>
      <c r="H102" s="5"/>
      <c r="I102" s="5">
        <f>I86-I94</f>
        <v>0</v>
      </c>
      <c r="J102" s="5"/>
      <c r="K102" s="7"/>
      <c r="L102" s="4"/>
      <c r="N102" s="5"/>
      <c r="O102" s="14"/>
      <c r="P102" s="4"/>
    </row>
    <row r="103" spans="1:16" ht="16.5" thickBot="1">
      <c r="A103" s="1">
        <v>17</v>
      </c>
      <c r="B103" s="4" t="str">
        <f>+B95</f>
        <v xml:space="preserve">  Common</v>
      </c>
      <c r="C103" s="5" t="s">
        <v>223</v>
      </c>
      <c r="D103" s="26">
        <f>D87-D95</f>
        <v>0</v>
      </c>
      <c r="E103" s="5"/>
      <c r="F103" s="5"/>
      <c r="G103" s="7"/>
      <c r="H103" s="5"/>
      <c r="I103" s="26">
        <f>I87-I95</f>
        <v>0</v>
      </c>
      <c r="J103" s="5"/>
      <c r="K103" s="7"/>
      <c r="L103" s="4"/>
      <c r="N103" s="5"/>
      <c r="O103" s="14"/>
      <c r="P103" s="4"/>
    </row>
    <row r="104" spans="1:16">
      <c r="A104" s="1">
        <v>18</v>
      </c>
      <c r="B104" s="4" t="s">
        <v>224</v>
      </c>
      <c r="C104" s="5"/>
      <c r="D104" s="5">
        <f>SUM(D99:D103)</f>
        <v>12374121</v>
      </c>
      <c r="E104" s="5"/>
      <c r="F104" s="5" t="s">
        <v>61</v>
      </c>
      <c r="G104" s="7">
        <f>IF(I104&gt;0,I104/D104,0)</f>
        <v>0.99673997045931584</v>
      </c>
      <c r="H104" s="5"/>
      <c r="I104" s="5">
        <f>SUM(I99:I103)</f>
        <v>12333781</v>
      </c>
      <c r="J104" s="5"/>
      <c r="K104" s="5"/>
      <c r="L104" s="4"/>
      <c r="N104" s="27"/>
      <c r="O104" s="5"/>
      <c r="P104" s="4"/>
    </row>
    <row r="105" spans="1:16">
      <c r="A105" s="1"/>
      <c r="C105" s="5"/>
      <c r="E105" s="5"/>
      <c r="H105" s="5"/>
      <c r="J105" s="5"/>
      <c r="K105" s="7"/>
      <c r="L105" s="4"/>
      <c r="N105" s="5"/>
      <c r="O105" s="5"/>
      <c r="P105" s="4"/>
    </row>
    <row r="106" spans="1:16">
      <c r="A106" s="1"/>
      <c r="B106" s="2" t="s">
        <v>225</v>
      </c>
      <c r="C106" s="5"/>
      <c r="D106" s="5"/>
      <c r="E106" s="5"/>
      <c r="F106" s="5"/>
      <c r="G106" s="5"/>
      <c r="H106" s="5"/>
      <c r="I106" s="5"/>
      <c r="J106" s="5"/>
      <c r="K106" s="5"/>
      <c r="L106" s="4"/>
      <c r="N106" s="5" t="s">
        <v>2</v>
      </c>
      <c r="O106" s="5"/>
      <c r="P106" s="4"/>
    </row>
    <row r="107" spans="1:16">
      <c r="A107" s="1">
        <v>19</v>
      </c>
      <c r="B107" s="4" t="s">
        <v>62</v>
      </c>
      <c r="C107" s="5"/>
      <c r="D107" s="50">
        <v>0</v>
      </c>
      <c r="E107" s="5"/>
      <c r="F107" s="5"/>
      <c r="G107" s="52" t="s">
        <v>177</v>
      </c>
      <c r="H107" s="5"/>
      <c r="I107" s="5">
        <v>0</v>
      </c>
      <c r="J107" s="5"/>
      <c r="K107" s="7"/>
      <c r="L107" s="4"/>
      <c r="N107" s="7"/>
      <c r="O107" s="14"/>
      <c r="P107" s="4"/>
    </row>
    <row r="108" spans="1:16">
      <c r="A108" s="1">
        <v>20</v>
      </c>
      <c r="B108" s="4" t="s">
        <v>64</v>
      </c>
      <c r="C108" s="5"/>
      <c r="D108" s="50">
        <v>0</v>
      </c>
      <c r="E108" s="5"/>
      <c r="F108" s="5" t="s">
        <v>63</v>
      </c>
      <c r="G108" s="48">
        <f>+G104</f>
        <v>0.99673997045931584</v>
      </c>
      <c r="H108" s="5"/>
      <c r="I108" s="5">
        <f>D108*G108</f>
        <v>0</v>
      </c>
      <c r="J108" s="5"/>
      <c r="K108" s="7"/>
      <c r="L108" s="4"/>
      <c r="N108" s="7"/>
      <c r="O108" s="14"/>
      <c r="P108" s="4"/>
    </row>
    <row r="109" spans="1:16">
      <c r="A109" s="1">
        <v>21</v>
      </c>
      <c r="B109" s="4" t="s">
        <v>65</v>
      </c>
      <c r="C109" s="5"/>
      <c r="D109" s="47">
        <v>0</v>
      </c>
      <c r="E109" s="5"/>
      <c r="F109" s="5" t="s">
        <v>63</v>
      </c>
      <c r="G109" s="48">
        <f>+G108</f>
        <v>0.99673997045931584</v>
      </c>
      <c r="H109" s="5"/>
      <c r="I109" s="5">
        <f>D109*G109</f>
        <v>0</v>
      </c>
      <c r="J109" s="5"/>
      <c r="K109" s="7"/>
      <c r="L109" s="4"/>
      <c r="N109" s="7"/>
      <c r="O109" s="14"/>
      <c r="P109" s="4"/>
    </row>
    <row r="110" spans="1:16">
      <c r="A110" s="1">
        <v>22</v>
      </c>
      <c r="B110" s="4" t="s">
        <v>66</v>
      </c>
      <c r="C110" s="5"/>
      <c r="D110" s="47">
        <v>0</v>
      </c>
      <c r="E110" s="5"/>
      <c r="F110" s="5" t="str">
        <f>+F109</f>
        <v>NP</v>
      </c>
      <c r="G110" s="48">
        <f>+G109</f>
        <v>0.99673997045931584</v>
      </c>
      <c r="H110" s="5"/>
      <c r="I110" s="5">
        <f>D110*G110</f>
        <v>0</v>
      </c>
      <c r="J110" s="5"/>
      <c r="K110" s="7"/>
      <c r="L110" s="4"/>
      <c r="N110" s="7"/>
      <c r="O110" s="14"/>
      <c r="P110" s="4"/>
    </row>
    <row r="111" spans="1:16" ht="16.5" thickBot="1">
      <c r="A111" s="1">
        <v>23</v>
      </c>
      <c r="B111" s="3" t="s">
        <v>67</v>
      </c>
      <c r="D111" s="49">
        <v>0</v>
      </c>
      <c r="E111" s="5"/>
      <c r="F111" s="5" t="s">
        <v>63</v>
      </c>
      <c r="G111" s="48">
        <f>+G109</f>
        <v>0.99673997045931584</v>
      </c>
      <c r="H111" s="5"/>
      <c r="I111" s="26">
        <f>D111*G111</f>
        <v>0</v>
      </c>
      <c r="J111" s="5"/>
      <c r="K111" s="5"/>
      <c r="L111" s="4"/>
      <c r="N111" s="51"/>
      <c r="O111" s="5"/>
      <c r="P111" s="4"/>
    </row>
    <row r="112" spans="1:16">
      <c r="A112" s="1">
        <v>24</v>
      </c>
      <c r="B112" s="4" t="s">
        <v>68</v>
      </c>
      <c r="C112" s="5"/>
      <c r="D112" s="5">
        <f>SUM(D107:D111)</f>
        <v>0</v>
      </c>
      <c r="E112" s="5"/>
      <c r="F112" s="5"/>
      <c r="G112" s="5"/>
      <c r="H112" s="5"/>
      <c r="I112" s="5">
        <f>SUM(I107:I111)</f>
        <v>0</v>
      </c>
      <c r="J112" s="5"/>
      <c r="K112" s="7"/>
      <c r="L112" s="4"/>
      <c r="N112" s="5"/>
      <c r="O112" s="5"/>
      <c r="P112" s="4"/>
    </row>
    <row r="113" spans="1:16">
      <c r="A113" s="1"/>
      <c r="B113" s="4"/>
      <c r="C113" s="5"/>
      <c r="D113" s="5"/>
      <c r="E113" s="5"/>
      <c r="F113" s="5"/>
      <c r="G113" s="5"/>
      <c r="H113" s="5"/>
      <c r="I113" s="5"/>
      <c r="J113" s="5"/>
      <c r="K113" s="7"/>
      <c r="L113" s="4"/>
      <c r="N113" s="5"/>
      <c r="O113" s="5"/>
      <c r="P113" s="4"/>
    </row>
    <row r="114" spans="1:16">
      <c r="A114" s="1">
        <v>25</v>
      </c>
      <c r="B114" s="2" t="s">
        <v>69</v>
      </c>
      <c r="C114" s="5" t="s">
        <v>259</v>
      </c>
      <c r="D114" s="50">
        <v>0</v>
      </c>
      <c r="E114" s="5"/>
      <c r="F114" s="5" t="str">
        <f>+F92</f>
        <v>TP</v>
      </c>
      <c r="G114" s="48">
        <f>+G92</f>
        <v>1</v>
      </c>
      <c r="H114" s="5"/>
      <c r="I114" s="5">
        <f>+G114*D114</f>
        <v>0</v>
      </c>
      <c r="J114" s="5"/>
      <c r="K114" s="5"/>
      <c r="L114" s="4"/>
      <c r="N114" s="5"/>
      <c r="O114" s="5"/>
      <c r="P114" s="4"/>
    </row>
    <row r="115" spans="1:16">
      <c r="A115" s="1"/>
      <c r="B115" s="4"/>
      <c r="C115" s="5"/>
      <c r="D115" s="5"/>
      <c r="E115" s="5"/>
      <c r="F115" s="5"/>
      <c r="G115" s="5"/>
      <c r="H115" s="5"/>
      <c r="I115" s="5"/>
      <c r="J115" s="5"/>
      <c r="K115" s="5"/>
      <c r="L115" s="4"/>
      <c r="N115" s="5"/>
      <c r="O115" s="5"/>
      <c r="P115" s="4"/>
    </row>
    <row r="116" spans="1:16">
      <c r="A116" s="1"/>
      <c r="B116" s="4" t="s">
        <v>70</v>
      </c>
      <c r="C116" s="5" t="s">
        <v>72</v>
      </c>
      <c r="D116" s="5"/>
      <c r="E116" s="5"/>
      <c r="F116" s="5"/>
      <c r="G116" s="5"/>
      <c r="H116" s="5"/>
      <c r="I116" s="5"/>
      <c r="J116" s="5"/>
      <c r="K116" s="5"/>
      <c r="L116" s="4"/>
      <c r="N116" s="5"/>
      <c r="O116" s="5"/>
      <c r="P116" s="4"/>
    </row>
    <row r="117" spans="1:16">
      <c r="A117" s="1">
        <v>26</v>
      </c>
      <c r="B117" s="4" t="s">
        <v>71</v>
      </c>
      <c r="D117" s="5">
        <f>D158/8</f>
        <v>1908.25</v>
      </c>
      <c r="E117" s="5"/>
      <c r="F117" s="5"/>
      <c r="G117" s="7"/>
      <c r="H117" s="5"/>
      <c r="I117" s="5">
        <f>I158/8</f>
        <v>33.25</v>
      </c>
      <c r="J117" s="12"/>
      <c r="K117" s="7"/>
      <c r="L117" s="4"/>
      <c r="N117" s="53"/>
      <c r="O117" s="39"/>
      <c r="P117" s="4"/>
    </row>
    <row r="118" spans="1:16">
      <c r="A118" s="1">
        <v>27</v>
      </c>
      <c r="B118" s="4" t="s">
        <v>73</v>
      </c>
      <c r="C118" s="3" t="s">
        <v>226</v>
      </c>
      <c r="D118" s="50">
        <v>0</v>
      </c>
      <c r="E118" s="5"/>
      <c r="F118" s="5" t="s">
        <v>74</v>
      </c>
      <c r="G118" s="48">
        <f>I229</f>
        <v>1</v>
      </c>
      <c r="H118" s="5"/>
      <c r="I118" s="5">
        <f>G118*D118</f>
        <v>0</v>
      </c>
      <c r="J118" s="5" t="s">
        <v>2</v>
      </c>
      <c r="K118" s="7"/>
      <c r="L118" s="4"/>
      <c r="N118" s="53"/>
      <c r="O118" s="14"/>
      <c r="P118" s="4"/>
    </row>
    <row r="119" spans="1:16" ht="16.5" thickBot="1">
      <c r="A119" s="1">
        <v>28</v>
      </c>
      <c r="B119" s="4" t="s">
        <v>75</v>
      </c>
      <c r="C119" s="3" t="s">
        <v>260</v>
      </c>
      <c r="D119" s="49">
        <v>0</v>
      </c>
      <c r="E119" s="5"/>
      <c r="F119" s="5" t="s">
        <v>76</v>
      </c>
      <c r="G119" s="48">
        <f>+G88</f>
        <v>0.99673097911692765</v>
      </c>
      <c r="H119" s="5"/>
      <c r="I119" s="26">
        <f>+G119*D119</f>
        <v>0</v>
      </c>
      <c r="J119" s="5"/>
      <c r="K119" s="7"/>
      <c r="L119" s="4"/>
      <c r="N119" s="53"/>
      <c r="O119" s="14"/>
      <c r="P119" s="4"/>
    </row>
    <row r="120" spans="1:16">
      <c r="A120" s="1">
        <v>29</v>
      </c>
      <c r="B120" s="4" t="s">
        <v>227</v>
      </c>
      <c r="C120" s="12"/>
      <c r="D120" s="5">
        <f>D117+D118+D119</f>
        <v>1908.25</v>
      </c>
      <c r="E120" s="12"/>
      <c r="F120" s="12"/>
      <c r="G120" s="12"/>
      <c r="H120" s="12"/>
      <c r="I120" s="5">
        <f>I117+I118+I119</f>
        <v>33.25</v>
      </c>
      <c r="J120" s="12"/>
      <c r="K120" s="12"/>
      <c r="L120" s="4"/>
      <c r="N120" s="51"/>
      <c r="O120" s="5"/>
      <c r="P120" s="4"/>
    </row>
    <row r="121" spans="1:16" ht="16.5" thickBot="1">
      <c r="C121" s="5"/>
      <c r="D121" s="54"/>
      <c r="E121" s="5"/>
      <c r="F121" s="5"/>
      <c r="G121" s="5"/>
      <c r="H121" s="5"/>
      <c r="I121" s="54"/>
      <c r="J121" s="5"/>
      <c r="K121" s="5"/>
      <c r="L121" s="4"/>
      <c r="N121" s="5"/>
      <c r="O121" s="5"/>
      <c r="P121" s="4"/>
    </row>
    <row r="122" spans="1:16" ht="16.5" thickBot="1">
      <c r="A122" s="1">
        <v>30</v>
      </c>
      <c r="B122" s="4" t="s">
        <v>77</v>
      </c>
      <c r="C122" s="5"/>
      <c r="D122" s="55">
        <f>+D120+D114+D112+D104</f>
        <v>12376029.25</v>
      </c>
      <c r="E122" s="5"/>
      <c r="F122" s="5"/>
      <c r="G122" s="7"/>
      <c r="H122" s="5"/>
      <c r="I122" s="55">
        <f>+I120+I114+I112+I104</f>
        <v>12333814.25</v>
      </c>
      <c r="J122" s="5"/>
      <c r="K122" s="7"/>
      <c r="L122" s="4"/>
      <c r="N122" s="5"/>
      <c r="O122" s="5"/>
      <c r="P122" s="4"/>
    </row>
    <row r="123" spans="1:16" ht="16.5" thickTop="1">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74" t="s">
        <v>305</v>
      </c>
      <c r="L138" s="12"/>
      <c r="N138" s="5"/>
      <c r="O138" s="5"/>
      <c r="P138" s="4"/>
    </row>
    <row r="139" spans="1:16">
      <c r="B139" s="2"/>
      <c r="C139" s="2"/>
      <c r="D139" s="10"/>
      <c r="E139" s="2"/>
      <c r="F139" s="2"/>
      <c r="G139" s="2"/>
      <c r="H139" s="11"/>
      <c r="I139" s="12"/>
      <c r="K139" s="13" t="s">
        <v>186</v>
      </c>
      <c r="L139" s="12"/>
      <c r="N139" s="12"/>
      <c r="O139" s="12"/>
      <c r="P139" s="12"/>
    </row>
    <row r="140" spans="1:16">
      <c r="A140" s="1"/>
      <c r="B140" s="4"/>
      <c r="C140" s="5"/>
      <c r="D140" s="5"/>
      <c r="E140" s="5"/>
      <c r="F140" s="5"/>
      <c r="G140" s="5"/>
      <c r="H140" s="5"/>
      <c r="I140" s="5"/>
      <c r="J140" s="5"/>
      <c r="K140" s="5"/>
      <c r="L140" s="12"/>
      <c r="N140" s="5"/>
      <c r="O140" s="5"/>
      <c r="P140" s="4"/>
    </row>
    <row r="141" spans="1:16">
      <c r="A141" s="1"/>
      <c r="B141" s="4" t="str">
        <f>B4</f>
        <v xml:space="preserve">Formula Rate - Non-Levelized </v>
      </c>
      <c r="C141" s="5"/>
      <c r="D141" s="5" t="str">
        <f>D4</f>
        <v xml:space="preserve">   Rate Formula Template</v>
      </c>
      <c r="E141" s="5"/>
      <c r="F141" s="5"/>
      <c r="G141" s="5"/>
      <c r="H141" s="5"/>
      <c r="J141" s="5"/>
      <c r="K141" s="56" t="str">
        <f>K4</f>
        <v>For the 12 months ended 12/31/15</v>
      </c>
      <c r="L141" s="4"/>
      <c r="N141" s="5"/>
      <c r="O141" s="5"/>
      <c r="P141" s="4"/>
    </row>
    <row r="142" spans="1:16">
      <c r="A142" s="1"/>
      <c r="B142" s="4"/>
      <c r="C142" s="5"/>
      <c r="D142" s="5" t="str">
        <f>D5</f>
        <v>Utilizing EIA Form 412 Data</v>
      </c>
      <c r="E142" s="5"/>
      <c r="F142" s="5"/>
      <c r="G142" s="5"/>
      <c r="H142" s="5"/>
      <c r="I142" s="5"/>
      <c r="J142" s="5"/>
      <c r="K142" s="5"/>
      <c r="L142" s="4"/>
      <c r="N142" s="5"/>
      <c r="O142" s="5"/>
      <c r="P142" s="4"/>
    </row>
    <row r="143" spans="1:16">
      <c r="A143" s="1"/>
      <c r="C143" s="5"/>
      <c r="D143" s="5"/>
      <c r="E143" s="5"/>
      <c r="F143" s="5"/>
      <c r="G143" s="5"/>
      <c r="H143" s="5"/>
      <c r="I143" s="5"/>
      <c r="J143" s="5"/>
      <c r="K143" s="5"/>
      <c r="L143" s="4"/>
      <c r="N143" s="5"/>
      <c r="O143" s="5"/>
      <c r="P143" s="4"/>
    </row>
    <row r="144" spans="1:16">
      <c r="A144" s="1"/>
      <c r="D144" s="3" t="str">
        <f>D7</f>
        <v>MMPA Transmission LLC</v>
      </c>
      <c r="J144" s="5"/>
      <c r="K144" s="5"/>
      <c r="L144" s="4"/>
      <c r="N144" s="5"/>
      <c r="O144" s="5"/>
      <c r="P144" s="4"/>
    </row>
    <row r="145" spans="1:16">
      <c r="A145" s="1"/>
      <c r="B145" s="14" t="s">
        <v>39</v>
      </c>
      <c r="C145" s="14" t="s">
        <v>40</v>
      </c>
      <c r="D145" s="14" t="s">
        <v>41</v>
      </c>
      <c r="E145" s="5" t="s">
        <v>2</v>
      </c>
      <c r="F145" s="5"/>
      <c r="G145" s="40" t="s">
        <v>42</v>
      </c>
      <c r="H145" s="5"/>
      <c r="I145" s="41" t="s">
        <v>43</v>
      </c>
      <c r="J145" s="5"/>
      <c r="K145" s="5"/>
      <c r="L145" s="4"/>
      <c r="N145" s="12"/>
      <c r="O145" s="5"/>
      <c r="P145" s="4"/>
    </row>
    <row r="146" spans="1:16">
      <c r="A146" s="1" t="s">
        <v>4</v>
      </c>
      <c r="B146" s="4"/>
      <c r="C146" s="42" t="s">
        <v>44</v>
      </c>
      <c r="D146" s="5"/>
      <c r="E146" s="5"/>
      <c r="F146" s="5"/>
      <c r="G146" s="1"/>
      <c r="H146" s="5"/>
      <c r="I146" s="43" t="s">
        <v>45</v>
      </c>
      <c r="J146" s="5"/>
      <c r="K146" s="43"/>
      <c r="L146" s="4"/>
      <c r="N146" s="1"/>
      <c r="O146" s="5"/>
      <c r="P146" s="4"/>
    </row>
    <row r="147" spans="1:16" ht="16.5" thickBot="1">
      <c r="A147" s="19" t="s">
        <v>6</v>
      </c>
      <c r="B147" s="4"/>
      <c r="C147" s="44" t="s">
        <v>46</v>
      </c>
      <c r="D147" s="43" t="s">
        <v>47</v>
      </c>
      <c r="E147" s="45"/>
      <c r="F147" s="43" t="s">
        <v>48</v>
      </c>
      <c r="H147" s="45"/>
      <c r="I147" s="1" t="s">
        <v>49</v>
      </c>
      <c r="J147" s="5"/>
      <c r="K147" s="43"/>
      <c r="L147" s="5" t="s">
        <v>2</v>
      </c>
      <c r="N147" s="43"/>
      <c r="O147" s="5"/>
      <c r="P147" s="4"/>
    </row>
    <row r="148" spans="1:16">
      <c r="A148" s="1"/>
      <c r="B148" s="4" t="s">
        <v>289</v>
      </c>
      <c r="C148" s="5"/>
      <c r="D148" s="5"/>
      <c r="E148" s="5"/>
      <c r="F148" s="5"/>
      <c r="G148" s="5"/>
      <c r="H148" s="5"/>
      <c r="I148" s="5"/>
      <c r="J148" s="5"/>
      <c r="K148" s="5"/>
      <c r="L148" s="4"/>
      <c r="N148" s="5"/>
      <c r="O148" s="5"/>
      <c r="P148" s="4"/>
    </row>
    <row r="149" spans="1:16">
      <c r="A149" s="1">
        <v>1</v>
      </c>
      <c r="B149" s="4" t="s">
        <v>78</v>
      </c>
      <c r="C149" s="3" t="s">
        <v>261</v>
      </c>
      <c r="D149" s="50">
        <v>266</v>
      </c>
      <c r="E149" s="5"/>
      <c r="F149" s="5" t="s">
        <v>74</v>
      </c>
      <c r="G149" s="48">
        <f>I229</f>
        <v>1</v>
      </c>
      <c r="H149" s="5"/>
      <c r="I149" s="5">
        <f t="shared" ref="I149:I157" si="1">+G149*D149</f>
        <v>266</v>
      </c>
      <c r="J149" s="12"/>
      <c r="K149" s="5"/>
      <c r="L149" s="4"/>
      <c r="N149" s="5"/>
      <c r="O149" s="14"/>
      <c r="P149" s="5" t="s">
        <v>2</v>
      </c>
    </row>
    <row r="150" spans="1:16">
      <c r="A150" s="57" t="s">
        <v>195</v>
      </c>
      <c r="B150" s="58" t="s">
        <v>228</v>
      </c>
      <c r="C150" s="59"/>
      <c r="D150" s="50">
        <v>0</v>
      </c>
      <c r="E150" s="5"/>
      <c r="F150" s="131"/>
      <c r="G150" s="48">
        <v>1</v>
      </c>
      <c r="H150" s="5"/>
      <c r="I150" s="5">
        <f>+G150*D150</f>
        <v>0</v>
      </c>
      <c r="J150" s="12"/>
      <c r="K150" s="5"/>
      <c r="L150" s="4"/>
      <c r="N150" s="5"/>
      <c r="O150" s="14"/>
      <c r="P150" s="5"/>
    </row>
    <row r="151" spans="1:16">
      <c r="A151" s="1">
        <v>2</v>
      </c>
      <c r="B151" s="4" t="s">
        <v>79</v>
      </c>
      <c r="C151" s="3" t="s">
        <v>2</v>
      </c>
      <c r="D151" s="50">
        <v>0</v>
      </c>
      <c r="E151" s="5"/>
      <c r="F151" s="5" t="s">
        <v>74</v>
      </c>
      <c r="G151" s="48">
        <f>+G149</f>
        <v>1</v>
      </c>
      <c r="H151" s="5"/>
      <c r="I151" s="5">
        <f t="shared" si="1"/>
        <v>0</v>
      </c>
      <c r="J151" s="12"/>
      <c r="K151" s="5"/>
      <c r="L151" s="4"/>
      <c r="N151" s="5"/>
      <c r="O151" s="14"/>
      <c r="P151" s="5"/>
    </row>
    <row r="152" spans="1:16">
      <c r="A152" s="1">
        <v>3</v>
      </c>
      <c r="B152" s="4" t="s">
        <v>80</v>
      </c>
      <c r="C152" s="3" t="s">
        <v>262</v>
      </c>
      <c r="D152" s="50">
        <v>15000</v>
      </c>
      <c r="E152" s="5"/>
      <c r="F152" s="5" t="s">
        <v>56</v>
      </c>
      <c r="G152" s="48">
        <f>I236</f>
        <v>0</v>
      </c>
      <c r="H152" s="5"/>
      <c r="I152" s="5">
        <f t="shared" si="1"/>
        <v>0</v>
      </c>
      <c r="J152" s="5"/>
      <c r="K152" s="5" t="s">
        <v>2</v>
      </c>
      <c r="L152" s="4"/>
      <c r="N152" s="5"/>
      <c r="O152" s="14"/>
      <c r="P152" s="4"/>
    </row>
    <row r="153" spans="1:16">
      <c r="A153" s="1">
        <v>4</v>
      </c>
      <c r="B153" s="4" t="s">
        <v>81</v>
      </c>
      <c r="C153" s="5"/>
      <c r="D153" s="50">
        <v>0</v>
      </c>
      <c r="E153" s="5"/>
      <c r="F153" s="5" t="str">
        <f>+F152</f>
        <v>W/S</v>
      </c>
      <c r="G153" s="48">
        <f>I236</f>
        <v>0</v>
      </c>
      <c r="H153" s="5"/>
      <c r="I153" s="5">
        <f t="shared" si="1"/>
        <v>0</v>
      </c>
      <c r="J153" s="5"/>
      <c r="K153" s="5"/>
      <c r="L153" s="4"/>
      <c r="N153" s="5"/>
      <c r="O153" s="14"/>
      <c r="P153" s="4"/>
    </row>
    <row r="154" spans="1:16">
      <c r="A154" s="1">
        <v>5</v>
      </c>
      <c r="B154" s="4" t="s">
        <v>229</v>
      </c>
      <c r="C154" s="5"/>
      <c r="D154" s="50">
        <v>0</v>
      </c>
      <c r="E154" s="5"/>
      <c r="F154" s="5" t="str">
        <f>+F153</f>
        <v>W/S</v>
      </c>
      <c r="G154" s="48">
        <f>I236</f>
        <v>0</v>
      </c>
      <c r="H154" s="5"/>
      <c r="I154" s="5">
        <f t="shared" si="1"/>
        <v>0</v>
      </c>
      <c r="J154" s="5"/>
      <c r="K154" s="5"/>
      <c r="L154" s="4"/>
      <c r="N154" s="5"/>
      <c r="O154" s="14"/>
      <c r="P154" s="4"/>
    </row>
    <row r="155" spans="1:16">
      <c r="A155" s="1" t="s">
        <v>178</v>
      </c>
      <c r="B155" s="4" t="s">
        <v>230</v>
      </c>
      <c r="C155" s="5"/>
      <c r="D155" s="50">
        <v>0</v>
      </c>
      <c r="E155" s="5"/>
      <c r="F155" s="5" t="str">
        <f>+F149</f>
        <v>TE</v>
      </c>
      <c r="G155" s="48">
        <f>+G149</f>
        <v>1</v>
      </c>
      <c r="H155" s="5"/>
      <c r="I155" s="5">
        <f t="shared" si="1"/>
        <v>0</v>
      </c>
      <c r="J155" s="5"/>
      <c r="K155" s="5"/>
      <c r="L155" s="4"/>
      <c r="N155" s="5"/>
      <c r="O155" s="14"/>
      <c r="P155" s="4"/>
    </row>
    <row r="156" spans="1:16">
      <c r="A156" s="1">
        <v>6</v>
      </c>
      <c r="B156" s="4" t="s">
        <v>57</v>
      </c>
      <c r="C156" s="5"/>
      <c r="D156" s="50">
        <v>0</v>
      </c>
      <c r="E156" s="5"/>
      <c r="F156" s="5" t="s">
        <v>58</v>
      </c>
      <c r="G156" s="48">
        <f>K240</f>
        <v>0</v>
      </c>
      <c r="H156" s="5"/>
      <c r="I156" s="5">
        <f t="shared" si="1"/>
        <v>0</v>
      </c>
      <c r="J156" s="5"/>
      <c r="K156" s="5"/>
      <c r="L156" s="4"/>
      <c r="N156" s="5"/>
      <c r="O156" s="14"/>
      <c r="P156" s="4"/>
    </row>
    <row r="157" spans="1:16" ht="16.5" thickBot="1">
      <c r="A157" s="1">
        <v>7</v>
      </c>
      <c r="B157" s="4" t="s">
        <v>82</v>
      </c>
      <c r="C157" s="5"/>
      <c r="D157" s="49">
        <v>0</v>
      </c>
      <c r="E157" s="5"/>
      <c r="F157" s="5" t="s">
        <v>52</v>
      </c>
      <c r="G157" s="48">
        <v>1</v>
      </c>
      <c r="H157" s="5"/>
      <c r="I157" s="26">
        <f t="shared" si="1"/>
        <v>0</v>
      </c>
      <c r="J157" s="5"/>
      <c r="K157" s="5"/>
      <c r="L157" s="4"/>
      <c r="N157" s="5"/>
      <c r="O157" s="39"/>
      <c r="P157" s="4"/>
    </row>
    <row r="158" spans="1:16">
      <c r="A158" s="57">
        <v>8</v>
      </c>
      <c r="B158" s="58" t="s">
        <v>263</v>
      </c>
      <c r="C158" s="8"/>
      <c r="D158" s="8">
        <f>+D149-D151+D152-D153-D154+D155+D156+D157-D150</f>
        <v>15266</v>
      </c>
      <c r="E158" s="8"/>
      <c r="F158" s="8"/>
      <c r="G158" s="8"/>
      <c r="H158" s="8"/>
      <c r="I158" s="8">
        <f>+I149-I151+I152-I153-I154+I155+I156+I157-I150</f>
        <v>266</v>
      </c>
      <c r="J158" s="8"/>
      <c r="K158" s="8"/>
      <c r="L158" s="8"/>
      <c r="M158" s="59"/>
      <c r="N158" s="130"/>
      <c r="O158" s="60"/>
      <c r="P158" s="4"/>
    </row>
    <row r="159" spans="1:16">
      <c r="A159" s="1"/>
      <c r="C159" s="5"/>
      <c r="E159" s="5"/>
      <c r="F159" s="5"/>
      <c r="G159" s="5"/>
      <c r="H159" s="5"/>
      <c r="J159" s="5"/>
      <c r="K159" s="5"/>
      <c r="L159" s="5" t="s">
        <v>2</v>
      </c>
      <c r="N159" s="5"/>
      <c r="O159" s="5"/>
      <c r="P159" s="4"/>
    </row>
    <row r="160" spans="1:16">
      <c r="A160" s="1"/>
      <c r="B160" s="4" t="s">
        <v>290</v>
      </c>
      <c r="C160" s="5"/>
      <c r="D160" s="5"/>
      <c r="E160" s="5"/>
      <c r="F160" s="5"/>
      <c r="G160" s="5"/>
      <c r="H160" s="5"/>
      <c r="I160" s="5"/>
      <c r="J160" s="5"/>
      <c r="K160" s="5"/>
      <c r="L160" s="5" t="s">
        <v>2</v>
      </c>
      <c r="N160" s="5"/>
      <c r="O160" s="5"/>
      <c r="P160" s="4"/>
    </row>
    <row r="161" spans="1:16">
      <c r="A161" s="1">
        <v>9</v>
      </c>
      <c r="B161" s="4" t="str">
        <f>+B149</f>
        <v xml:space="preserve">  Transmission </v>
      </c>
      <c r="C161" s="3" t="s">
        <v>2</v>
      </c>
      <c r="D161" s="50">
        <f>[1]Sheet1!$G$44</f>
        <v>285531.59045984159</v>
      </c>
      <c r="E161" s="5"/>
      <c r="F161" s="5" t="s">
        <v>12</v>
      </c>
      <c r="G161" s="48">
        <f>+G114</f>
        <v>1</v>
      </c>
      <c r="H161" s="5"/>
      <c r="I161" s="5">
        <f>+G161*D161</f>
        <v>285531.59045984159</v>
      </c>
      <c r="J161" s="5"/>
      <c r="K161" s="7"/>
      <c r="L161" s="4"/>
      <c r="N161" s="5"/>
      <c r="O161" s="14"/>
      <c r="P161" s="5" t="s">
        <v>2</v>
      </c>
    </row>
    <row r="162" spans="1:16">
      <c r="A162" s="1">
        <v>10</v>
      </c>
      <c r="B162" s="4" t="s">
        <v>291</v>
      </c>
      <c r="C162" s="3" t="s">
        <v>2</v>
      </c>
      <c r="D162" s="50">
        <v>0</v>
      </c>
      <c r="E162" s="5"/>
      <c r="F162" s="5" t="s">
        <v>56</v>
      </c>
      <c r="G162" s="48">
        <f>+G152</f>
        <v>0</v>
      </c>
      <c r="H162" s="5"/>
      <c r="I162" s="5">
        <f>+G162*D162</f>
        <v>0</v>
      </c>
      <c r="J162" s="5"/>
      <c r="K162" s="7"/>
      <c r="L162" s="4"/>
      <c r="N162" s="5"/>
      <c r="O162" s="14"/>
      <c r="P162" s="5" t="s">
        <v>2</v>
      </c>
    </row>
    <row r="163" spans="1:16" ht="16.5" thickBot="1">
      <c r="A163" s="1">
        <v>11</v>
      </c>
      <c r="B163" s="4" t="str">
        <f>+B156</f>
        <v xml:space="preserve">  Common</v>
      </c>
      <c r="C163" s="5"/>
      <c r="D163" s="49">
        <v>0</v>
      </c>
      <c r="E163" s="5"/>
      <c r="F163" s="5" t="s">
        <v>58</v>
      </c>
      <c r="G163" s="48">
        <f>+G156</f>
        <v>0</v>
      </c>
      <c r="H163" s="5"/>
      <c r="I163" s="26">
        <f>+G163*D163</f>
        <v>0</v>
      </c>
      <c r="J163" s="5"/>
      <c r="K163" s="7"/>
      <c r="L163" s="4"/>
      <c r="N163" s="5"/>
      <c r="O163" s="14"/>
      <c r="P163" s="5" t="s">
        <v>2</v>
      </c>
    </row>
    <row r="164" spans="1:16">
      <c r="A164" s="1">
        <v>12</v>
      </c>
      <c r="B164" s="4" t="s">
        <v>231</v>
      </c>
      <c r="C164" s="5"/>
      <c r="D164" s="5">
        <f>SUM(D161:D163)</f>
        <v>285531.59045984159</v>
      </c>
      <c r="E164" s="5"/>
      <c r="F164" s="5"/>
      <c r="G164" s="5"/>
      <c r="H164" s="5"/>
      <c r="I164" s="5">
        <f>SUM(I161:I163)</f>
        <v>285531.59045984159</v>
      </c>
      <c r="J164" s="5"/>
      <c r="K164" s="5"/>
      <c r="L164" s="4"/>
      <c r="N164" s="51"/>
      <c r="O164" s="5"/>
      <c r="P164" s="4"/>
    </row>
    <row r="165" spans="1:16">
      <c r="A165" s="1"/>
      <c r="B165" s="4"/>
      <c r="C165" s="5"/>
      <c r="D165" s="5"/>
      <c r="E165" s="5"/>
      <c r="F165" s="5"/>
      <c r="G165" s="5"/>
      <c r="H165" s="5"/>
      <c r="I165" s="5"/>
      <c r="J165" s="5"/>
      <c r="K165" s="5"/>
      <c r="L165" s="4"/>
      <c r="N165" s="5"/>
      <c r="O165" s="5"/>
      <c r="P165" s="4"/>
    </row>
    <row r="166" spans="1:16">
      <c r="A166" s="1" t="s">
        <v>2</v>
      </c>
      <c r="B166" s="4" t="s">
        <v>232</v>
      </c>
      <c r="D166" s="5"/>
      <c r="E166" s="5"/>
      <c r="F166" s="5"/>
      <c r="G166" s="5"/>
      <c r="H166" s="5"/>
      <c r="I166" s="5"/>
      <c r="J166" s="5"/>
      <c r="K166" s="5"/>
      <c r="L166" s="4"/>
      <c r="N166" s="5"/>
      <c r="O166" s="5"/>
      <c r="P166" s="4"/>
    </row>
    <row r="167" spans="1:16">
      <c r="A167" s="1"/>
      <c r="B167" s="4" t="s">
        <v>83</v>
      </c>
      <c r="E167" s="5"/>
      <c r="F167" s="5"/>
      <c r="H167" s="5"/>
      <c r="J167" s="5"/>
      <c r="K167" s="7"/>
      <c r="L167" s="4"/>
      <c r="N167" s="53"/>
      <c r="O167" s="14"/>
      <c r="P167" s="4"/>
    </row>
    <row r="168" spans="1:16">
      <c r="A168" s="1">
        <v>13</v>
      </c>
      <c r="B168" s="4" t="s">
        <v>84</v>
      </c>
      <c r="C168" s="5"/>
      <c r="D168" s="50">
        <v>0</v>
      </c>
      <c r="E168" s="5"/>
      <c r="F168" s="5" t="s">
        <v>56</v>
      </c>
      <c r="G168" s="23">
        <f>+G162</f>
        <v>0</v>
      </c>
      <c r="H168" s="5"/>
      <c r="I168" s="5">
        <f>+G168*D168</f>
        <v>0</v>
      </c>
      <c r="J168" s="5"/>
      <c r="K168" s="7"/>
      <c r="L168" s="4"/>
      <c r="N168" s="53"/>
      <c r="O168" s="14"/>
      <c r="P168" s="4"/>
    </row>
    <row r="169" spans="1:16">
      <c r="A169" s="1">
        <v>14</v>
      </c>
      <c r="B169" s="4" t="s">
        <v>85</v>
      </c>
      <c r="C169" s="5"/>
      <c r="D169" s="50">
        <v>0</v>
      </c>
      <c r="E169" s="5"/>
      <c r="F169" s="5" t="str">
        <f>+F168</f>
        <v>W/S</v>
      </c>
      <c r="G169" s="23">
        <f>+G168</f>
        <v>0</v>
      </c>
      <c r="H169" s="5"/>
      <c r="I169" s="5">
        <f>+G169*D169</f>
        <v>0</v>
      </c>
      <c r="J169" s="5"/>
      <c r="K169" s="7"/>
      <c r="L169" s="4"/>
      <c r="N169" s="53"/>
      <c r="O169" s="14"/>
      <c r="P169" s="4"/>
    </row>
    <row r="170" spans="1:16">
      <c r="A170" s="1">
        <v>15</v>
      </c>
      <c r="B170" s="4" t="s">
        <v>86</v>
      </c>
      <c r="C170" s="5"/>
      <c r="E170" s="5"/>
      <c r="F170" s="5"/>
      <c r="H170" s="5"/>
      <c r="J170" s="5"/>
      <c r="K170" s="7"/>
      <c r="L170" s="4"/>
      <c r="N170" s="53"/>
      <c r="O170" s="14"/>
      <c r="P170" s="4"/>
    </row>
    <row r="171" spans="1:16">
      <c r="A171" s="1">
        <v>16</v>
      </c>
      <c r="B171" s="4" t="s">
        <v>87</v>
      </c>
      <c r="C171" s="5"/>
      <c r="D171" s="50">
        <v>0</v>
      </c>
      <c r="E171" s="5"/>
      <c r="F171" s="5" t="s">
        <v>76</v>
      </c>
      <c r="G171" s="23">
        <f>+G88</f>
        <v>0.99673097911692765</v>
      </c>
      <c r="H171" s="5"/>
      <c r="I171" s="5">
        <f>+G171*D171</f>
        <v>0</v>
      </c>
      <c r="J171" s="5"/>
      <c r="K171" s="7"/>
      <c r="L171" s="4"/>
      <c r="N171" s="53"/>
      <c r="O171" s="14"/>
      <c r="P171" s="4"/>
    </row>
    <row r="172" spans="1:16">
      <c r="A172" s="1">
        <v>17</v>
      </c>
      <c r="B172" s="4" t="s">
        <v>88</v>
      </c>
      <c r="C172" s="5"/>
      <c r="D172" s="50">
        <v>0</v>
      </c>
      <c r="E172" s="5"/>
      <c r="F172" s="5" t="s">
        <v>52</v>
      </c>
      <c r="G172" s="61" t="s">
        <v>177</v>
      </c>
      <c r="H172" s="5"/>
      <c r="I172" s="5">
        <v>0</v>
      </c>
      <c r="J172" s="5"/>
      <c r="K172" s="7"/>
      <c r="L172" s="4"/>
      <c r="N172" s="53"/>
      <c r="O172" s="14"/>
      <c r="P172" s="4"/>
    </row>
    <row r="173" spans="1:16">
      <c r="A173" s="1">
        <v>18</v>
      </c>
      <c r="B173" s="4" t="s">
        <v>89</v>
      </c>
      <c r="C173" s="5"/>
      <c r="D173" s="50">
        <v>0</v>
      </c>
      <c r="E173" s="5"/>
      <c r="F173" s="5" t="str">
        <f>+F171</f>
        <v>GP</v>
      </c>
      <c r="G173" s="23">
        <f>+G171</f>
        <v>0.99673097911692765</v>
      </c>
      <c r="H173" s="5"/>
      <c r="I173" s="5">
        <f>+G173*D173</f>
        <v>0</v>
      </c>
      <c r="J173" s="5"/>
      <c r="K173" s="7"/>
      <c r="L173" s="4"/>
      <c r="N173" s="53"/>
      <c r="O173" s="14"/>
      <c r="P173" s="4"/>
    </row>
    <row r="174" spans="1:16" ht="16.5" thickBot="1">
      <c r="A174" s="1">
        <v>19</v>
      </c>
      <c r="B174" s="4" t="s">
        <v>90</v>
      </c>
      <c r="C174" s="5"/>
      <c r="D174" s="49">
        <v>0</v>
      </c>
      <c r="E174" s="5"/>
      <c r="F174" s="5" t="s">
        <v>76</v>
      </c>
      <c r="G174" s="23">
        <f>+G173</f>
        <v>0.99673097911692765</v>
      </c>
      <c r="H174" s="5"/>
      <c r="I174" s="26">
        <f>+G174*D174</f>
        <v>0</v>
      </c>
      <c r="J174" s="5"/>
      <c r="K174" s="7"/>
      <c r="L174" s="4"/>
      <c r="N174" s="53"/>
      <c r="O174" s="14"/>
      <c r="P174" s="4"/>
    </row>
    <row r="175" spans="1:16">
      <c r="A175" s="1">
        <v>20</v>
      </c>
      <c r="B175" s="4" t="s">
        <v>91</v>
      </c>
      <c r="C175" s="5"/>
      <c r="D175" s="5">
        <f>SUM(D168:D174)</f>
        <v>0</v>
      </c>
      <c r="E175" s="5"/>
      <c r="F175" s="5"/>
      <c r="G175" s="23"/>
      <c r="H175" s="5"/>
      <c r="I175" s="5">
        <f>SUM(I168:I174)</f>
        <v>0</v>
      </c>
      <c r="J175" s="5"/>
      <c r="K175" s="5"/>
      <c r="L175" s="5" t="s">
        <v>2</v>
      </c>
      <c r="N175" s="51"/>
      <c r="O175" s="5"/>
      <c r="P175" s="4"/>
    </row>
    <row r="176" spans="1:16">
      <c r="A176" s="1" t="s">
        <v>92</v>
      </c>
      <c r="B176" s="4"/>
      <c r="C176" s="5"/>
      <c r="D176" s="5"/>
      <c r="E176" s="5"/>
      <c r="F176" s="5"/>
      <c r="G176" s="23"/>
      <c r="H176" s="5"/>
      <c r="I176" s="5"/>
      <c r="J176" s="5"/>
      <c r="K176" s="5"/>
      <c r="L176" s="5"/>
      <c r="N176" s="5"/>
      <c r="O176" s="5"/>
      <c r="P176" s="4"/>
    </row>
    <row r="177" spans="1:16">
      <c r="A177" s="1" t="s">
        <v>2</v>
      </c>
      <c r="B177" s="4" t="s">
        <v>93</v>
      </c>
      <c r="C177" s="62" t="s">
        <v>209</v>
      </c>
      <c r="D177" s="5"/>
      <c r="E177" s="5"/>
      <c r="F177" s="5" t="s">
        <v>52</v>
      </c>
      <c r="G177" s="63"/>
      <c r="H177" s="5"/>
      <c r="I177" s="5"/>
      <c r="J177" s="5"/>
      <c r="L177" s="5"/>
      <c r="N177" s="5"/>
      <c r="O177" s="39"/>
      <c r="P177" s="5" t="s">
        <v>2</v>
      </c>
    </row>
    <row r="178" spans="1:16">
      <c r="A178" s="1">
        <v>21</v>
      </c>
      <c r="B178" s="64" t="s">
        <v>94</v>
      </c>
      <c r="C178" s="5"/>
      <c r="D178" s="65">
        <f>IF(D293&gt;0,1-(((1-D294)*(1-D293))/(1-D294*D293*D295)),0)</f>
        <v>0</v>
      </c>
      <c r="E178" s="5"/>
      <c r="G178" s="63"/>
      <c r="H178" s="5"/>
      <c r="J178" s="5"/>
      <c r="L178" s="5"/>
      <c r="N178" s="5"/>
      <c r="O178" s="39"/>
      <c r="P178" s="5"/>
    </row>
    <row r="179" spans="1:16">
      <c r="A179" s="1">
        <v>22</v>
      </c>
      <c r="B179" s="3" t="s">
        <v>95</v>
      </c>
      <c r="C179" s="5"/>
      <c r="D179" s="65">
        <f>IF(I250&gt;0,(D178/(1-D178))*(1-I248/I250),0)</f>
        <v>0</v>
      </c>
      <c r="E179" s="5"/>
      <c r="G179" s="63"/>
      <c r="H179" s="5"/>
      <c r="J179" s="5"/>
      <c r="L179" s="5"/>
      <c r="N179" s="5"/>
      <c r="O179" s="14"/>
      <c r="P179" s="5"/>
    </row>
    <row r="180" spans="1:16">
      <c r="A180" s="1"/>
      <c r="B180" s="4" t="s">
        <v>292</v>
      </c>
      <c r="C180" s="5"/>
      <c r="D180" s="5"/>
      <c r="E180" s="5"/>
      <c r="G180" s="63"/>
      <c r="H180" s="5"/>
      <c r="J180" s="5"/>
      <c r="L180" s="5"/>
      <c r="N180" s="5"/>
      <c r="O180" s="14"/>
      <c r="P180" s="5"/>
    </row>
    <row r="181" spans="1:16">
      <c r="A181" s="1"/>
      <c r="B181" s="4" t="s">
        <v>96</v>
      </c>
      <c r="C181" s="5"/>
      <c r="D181" s="5"/>
      <c r="E181" s="5"/>
      <c r="G181" s="63"/>
      <c r="H181" s="5"/>
      <c r="J181" s="5"/>
      <c r="L181" s="5"/>
      <c r="N181" s="5"/>
      <c r="O181" s="14"/>
      <c r="P181" s="5"/>
    </row>
    <row r="182" spans="1:16">
      <c r="A182" s="1">
        <v>23</v>
      </c>
      <c r="B182" s="64" t="s">
        <v>97</v>
      </c>
      <c r="C182" s="5"/>
      <c r="D182" s="66">
        <f>IF(D178&gt;0,1/(1-D178),0)</f>
        <v>0</v>
      </c>
      <c r="E182" s="5"/>
      <c r="G182" s="63"/>
      <c r="H182" s="5"/>
      <c r="J182" s="5"/>
      <c r="L182" s="4"/>
      <c r="N182" s="5"/>
      <c r="O182" s="14"/>
      <c r="P182" s="5"/>
    </row>
    <row r="183" spans="1:16">
      <c r="A183" s="1">
        <v>24</v>
      </c>
      <c r="B183" s="58" t="s">
        <v>295</v>
      </c>
      <c r="C183" s="5"/>
      <c r="D183" s="50">
        <v>0</v>
      </c>
      <c r="E183" s="5"/>
      <c r="G183" s="63"/>
      <c r="H183" s="5"/>
      <c r="J183" s="5"/>
      <c r="L183" s="4"/>
      <c r="N183" s="5"/>
      <c r="O183" s="14"/>
      <c r="P183" s="5"/>
    </row>
    <row r="184" spans="1:16">
      <c r="A184" s="1"/>
      <c r="B184" s="4"/>
      <c r="C184" s="5"/>
      <c r="D184" s="5"/>
      <c r="E184" s="5"/>
      <c r="G184" s="63"/>
      <c r="H184" s="5"/>
      <c r="J184" s="5"/>
      <c r="L184" s="4"/>
      <c r="N184" s="5"/>
      <c r="O184" s="14"/>
      <c r="P184" s="5"/>
    </row>
    <row r="185" spans="1:16">
      <c r="A185" s="1">
        <v>25</v>
      </c>
      <c r="B185" s="64" t="s">
        <v>98</v>
      </c>
      <c r="C185" s="62"/>
      <c r="D185" s="5">
        <f>D179*D189</f>
        <v>0</v>
      </c>
      <c r="E185" s="5"/>
      <c r="F185" s="5" t="s">
        <v>52</v>
      </c>
      <c r="G185" s="23"/>
      <c r="H185" s="5"/>
      <c r="I185" s="5">
        <f>D179*I189</f>
        <v>0</v>
      </c>
      <c r="J185" s="5"/>
      <c r="L185" s="4"/>
      <c r="N185" s="5"/>
      <c r="O185" s="14"/>
      <c r="P185" s="5"/>
    </row>
    <row r="186" spans="1:16" ht="16.5" thickBot="1">
      <c r="A186" s="1">
        <v>26</v>
      </c>
      <c r="B186" s="3" t="s">
        <v>99</v>
      </c>
      <c r="C186" s="62"/>
      <c r="D186" s="26">
        <f>D182*D183</f>
        <v>0</v>
      </c>
      <c r="E186" s="5"/>
      <c r="F186" s="3" t="s">
        <v>63</v>
      </c>
      <c r="G186" s="23">
        <f>G104</f>
        <v>0.99673997045931584</v>
      </c>
      <c r="H186" s="5"/>
      <c r="I186" s="26">
        <f>G186*D186</f>
        <v>0</v>
      </c>
      <c r="J186" s="5"/>
      <c r="L186" s="5" t="s">
        <v>2</v>
      </c>
      <c r="N186" s="5"/>
      <c r="O186" s="14"/>
      <c r="P186" s="5"/>
    </row>
    <row r="187" spans="1:16">
      <c r="A187" s="1">
        <v>27</v>
      </c>
      <c r="B187" s="67" t="s">
        <v>100</v>
      </c>
      <c r="C187" s="3" t="s">
        <v>101</v>
      </c>
      <c r="D187" s="9">
        <f>+D185+D186</f>
        <v>0</v>
      </c>
      <c r="E187" s="5"/>
      <c r="F187" s="5" t="s">
        <v>2</v>
      </c>
      <c r="G187" s="23" t="s">
        <v>2</v>
      </c>
      <c r="H187" s="5"/>
      <c r="I187" s="9">
        <f>+I185+I186</f>
        <v>0</v>
      </c>
      <c r="J187" s="5"/>
      <c r="L187" s="5"/>
      <c r="N187" s="5"/>
      <c r="O187" s="14"/>
      <c r="P187" s="5"/>
    </row>
    <row r="188" spans="1:16">
      <c r="A188" s="1" t="s">
        <v>2</v>
      </c>
      <c r="C188" s="68"/>
      <c r="D188" s="5"/>
      <c r="E188" s="5"/>
      <c r="F188" s="5"/>
      <c r="G188" s="23"/>
      <c r="H188" s="5"/>
      <c r="I188" s="5"/>
      <c r="J188" s="5"/>
      <c r="K188" s="5"/>
      <c r="L188" s="5"/>
      <c r="N188" s="5"/>
      <c r="O188" s="5"/>
      <c r="P188" s="4"/>
    </row>
    <row r="189" spans="1:16">
      <c r="A189" s="1">
        <v>28</v>
      </c>
      <c r="B189" s="4" t="s">
        <v>102</v>
      </c>
      <c r="C189" s="7"/>
      <c r="D189" s="5">
        <f>+$I250*D122</f>
        <v>1015571.0966102512</v>
      </c>
      <c r="E189" s="5"/>
      <c r="F189" s="5" t="s">
        <v>52</v>
      </c>
      <c r="G189" s="63"/>
      <c r="H189" s="5"/>
      <c r="I189" s="5">
        <f>+$I250*I122</f>
        <v>1012106.953711316</v>
      </c>
      <c r="J189" s="5"/>
      <c r="L189" s="4"/>
      <c r="N189" s="5"/>
      <c r="O189" s="14"/>
      <c r="P189" s="5" t="s">
        <v>2</v>
      </c>
    </row>
    <row r="190" spans="1:16">
      <c r="A190" s="1"/>
      <c r="B190" s="67" t="s">
        <v>103</v>
      </c>
      <c r="D190" s="5"/>
      <c r="E190" s="5"/>
      <c r="F190" s="5"/>
      <c r="G190" s="63"/>
      <c r="H190" s="5"/>
      <c r="I190" s="5"/>
      <c r="J190" s="5"/>
      <c r="K190" s="7"/>
      <c r="L190" s="12"/>
      <c r="N190" s="5"/>
      <c r="O190" s="14"/>
      <c r="P190" s="5"/>
    </row>
    <row r="191" spans="1:16">
      <c r="A191" s="1"/>
      <c r="B191" s="4"/>
      <c r="D191" s="6"/>
      <c r="E191" s="5"/>
      <c r="F191" s="5"/>
      <c r="G191" s="63"/>
      <c r="H191" s="5"/>
      <c r="I191" s="6"/>
      <c r="J191" s="5"/>
      <c r="K191" s="7"/>
      <c r="L191" s="12"/>
      <c r="N191" s="5"/>
      <c r="O191" s="14"/>
      <c r="P191" s="5"/>
    </row>
    <row r="192" spans="1:16">
      <c r="A192" s="1">
        <v>29</v>
      </c>
      <c r="B192" s="4" t="s">
        <v>233</v>
      </c>
      <c r="C192" s="5"/>
      <c r="D192" s="6">
        <f>+D189+D187+D175+D164+D158</f>
        <v>1316368.6870700929</v>
      </c>
      <c r="E192" s="5"/>
      <c r="F192" s="5"/>
      <c r="G192" s="5"/>
      <c r="H192" s="5"/>
      <c r="I192" s="6">
        <f>+I189+I187+I175+I164+I158</f>
        <v>1297904.5441711575</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v>30</v>
      </c>
      <c r="B194" s="3" t="s">
        <v>269</v>
      </c>
      <c r="J194" s="12"/>
      <c r="K194" s="12"/>
      <c r="L194" s="12"/>
      <c r="N194" s="12"/>
      <c r="O194" s="39"/>
      <c r="P194" s="4"/>
    </row>
    <row r="195" spans="1:16">
      <c r="A195" s="1"/>
      <c r="B195" s="3" t="s">
        <v>204</v>
      </c>
      <c r="J195" s="12"/>
      <c r="K195" s="12"/>
      <c r="L195" s="12"/>
      <c r="N195" s="12"/>
      <c r="O195" s="39"/>
      <c r="P195" s="4"/>
    </row>
    <row r="196" spans="1:16">
      <c r="A196" s="1"/>
      <c r="B196" s="3" t="s">
        <v>205</v>
      </c>
      <c r="D196" s="132">
        <v>0</v>
      </c>
      <c r="E196" s="4"/>
      <c r="F196" s="4"/>
      <c r="G196" s="4"/>
      <c r="H196" s="4"/>
      <c r="I196" s="132">
        <v>0</v>
      </c>
      <c r="J196" s="12"/>
      <c r="K196" s="12"/>
      <c r="L196" s="12"/>
      <c r="N196" s="12"/>
      <c r="O196" s="39"/>
      <c r="P196" s="4"/>
    </row>
    <row r="197" spans="1:16">
      <c r="A197" s="1"/>
      <c r="B197" s="4"/>
      <c r="C197" s="5"/>
      <c r="D197" s="6"/>
      <c r="E197" s="5"/>
      <c r="F197" s="5"/>
      <c r="G197" s="5"/>
      <c r="H197" s="5"/>
      <c r="I197" s="6"/>
      <c r="J197" s="12"/>
      <c r="K197" s="12"/>
      <c r="L197" s="12"/>
      <c r="N197" s="12"/>
      <c r="O197" s="39"/>
      <c r="P197" s="4"/>
    </row>
    <row r="198" spans="1:16">
      <c r="A198" s="1" t="s">
        <v>273</v>
      </c>
      <c r="B198" s="59" t="s">
        <v>296</v>
      </c>
      <c r="C198" s="59"/>
      <c r="D198" s="59"/>
      <c r="J198" s="5"/>
      <c r="K198" s="5"/>
      <c r="L198" s="12"/>
      <c r="N198" s="5"/>
      <c r="O198" s="14"/>
      <c r="P198" s="5" t="s">
        <v>2</v>
      </c>
    </row>
    <row r="199" spans="1:16">
      <c r="A199" s="1"/>
      <c r="B199" s="3" t="s">
        <v>204</v>
      </c>
      <c r="J199" s="5"/>
      <c r="K199" s="5"/>
      <c r="L199" s="12"/>
      <c r="N199" s="5"/>
      <c r="O199" s="14"/>
      <c r="P199" s="5"/>
    </row>
    <row r="200" spans="1:16" ht="16.5" thickBot="1">
      <c r="A200" s="1"/>
      <c r="B200" s="3" t="s">
        <v>274</v>
      </c>
      <c r="D200" s="128">
        <v>0</v>
      </c>
      <c r="E200" s="4"/>
      <c r="F200" s="4"/>
      <c r="G200" s="4"/>
      <c r="H200" s="4"/>
      <c r="I200" s="128">
        <v>0</v>
      </c>
      <c r="J200" s="5"/>
      <c r="K200" s="5"/>
      <c r="L200" s="12"/>
      <c r="N200" s="5"/>
      <c r="O200" s="14"/>
      <c r="P200" s="5"/>
    </row>
    <row r="201" spans="1:16" ht="16.5" thickBot="1">
      <c r="A201" s="57">
        <v>31</v>
      </c>
      <c r="B201" s="59" t="s">
        <v>203</v>
      </c>
      <c r="C201" s="59"/>
      <c r="D201" s="129">
        <f>+D192-D196-D200</f>
        <v>1316368.6870700929</v>
      </c>
      <c r="E201" s="59"/>
      <c r="F201" s="59"/>
      <c r="G201" s="59"/>
      <c r="H201" s="59"/>
      <c r="I201" s="129">
        <f>+I192-I196-I200</f>
        <v>1297904.5441711575</v>
      </c>
      <c r="J201" s="8"/>
      <c r="K201" s="8"/>
      <c r="L201" s="126"/>
      <c r="M201" s="59"/>
      <c r="N201" s="8"/>
      <c r="O201" s="14"/>
      <c r="P201" s="5"/>
    </row>
    <row r="202" spans="1:16" ht="16.5" thickTop="1">
      <c r="A202" s="1"/>
      <c r="B202" s="3" t="s">
        <v>275</v>
      </c>
      <c r="J202" s="5"/>
      <c r="K202" s="5"/>
      <c r="L202" s="12"/>
      <c r="N202" s="5"/>
      <c r="O202" s="14"/>
      <c r="P202" s="5"/>
    </row>
    <row r="203" spans="1:16" s="70" customFormat="1">
      <c r="A203" s="69"/>
      <c r="J203" s="71"/>
      <c r="K203" s="71"/>
      <c r="L203" s="72"/>
      <c r="N203" s="71"/>
      <c r="O203" s="73"/>
      <c r="P203" s="71"/>
    </row>
    <row r="204" spans="1:16" s="70" customFormat="1">
      <c r="A204" s="69"/>
      <c r="J204" s="71"/>
      <c r="K204" s="71"/>
      <c r="L204" s="72"/>
      <c r="N204" s="71"/>
      <c r="O204" s="73"/>
      <c r="P204" s="71"/>
    </row>
    <row r="205" spans="1:16" s="70" customFormat="1">
      <c r="A205" s="69"/>
      <c r="J205" s="71"/>
      <c r="K205" s="74" t="s">
        <v>305</v>
      </c>
      <c r="L205" s="72"/>
      <c r="N205" s="71"/>
      <c r="O205" s="73"/>
      <c r="P205" s="71"/>
    </row>
    <row r="206" spans="1:16">
      <c r="B206" s="2"/>
      <c r="C206" s="2"/>
      <c r="D206" s="10"/>
      <c r="E206" s="2"/>
      <c r="F206" s="2"/>
      <c r="G206" s="2"/>
      <c r="H206" s="11"/>
      <c r="I206" s="11"/>
      <c r="J206" s="12"/>
      <c r="K206" s="13" t="s">
        <v>187</v>
      </c>
      <c r="L206" s="4"/>
      <c r="N206" s="12"/>
      <c r="O206" s="12"/>
      <c r="P206" s="12"/>
    </row>
    <row r="207" spans="1:16">
      <c r="A207" s="1"/>
      <c r="J207" s="5"/>
      <c r="K207" s="5"/>
      <c r="L207" s="4"/>
      <c r="N207" s="5"/>
      <c r="O207" s="14"/>
      <c r="P207" s="5"/>
    </row>
    <row r="208" spans="1:16">
      <c r="A208" s="1"/>
      <c r="B208" s="4" t="str">
        <f>B4</f>
        <v xml:space="preserve">Formula Rate - Non-Levelized </v>
      </c>
      <c r="D208" s="3" t="str">
        <f>D4</f>
        <v xml:space="preserve">   Rate Formula Template</v>
      </c>
      <c r="J208" s="5"/>
      <c r="K208" s="74" t="str">
        <f>K4</f>
        <v>For the 12 months ended 12/31/15</v>
      </c>
      <c r="L208" s="4"/>
      <c r="N208" s="5"/>
      <c r="O208" s="5"/>
      <c r="P208" s="4"/>
    </row>
    <row r="209" spans="1:17">
      <c r="A209" s="1"/>
      <c r="B209" s="4"/>
      <c r="D209" s="3" t="str">
        <f>D5</f>
        <v>Utilizing EIA Form 412 Data</v>
      </c>
      <c r="J209" s="5"/>
      <c r="K209" s="5"/>
      <c r="L209" s="4"/>
      <c r="N209" s="5"/>
      <c r="O209" s="5"/>
      <c r="P209" s="4"/>
    </row>
    <row r="210" spans="1:17" ht="9" customHeight="1">
      <c r="A210" s="1"/>
      <c r="J210" s="5"/>
      <c r="K210" s="5"/>
      <c r="L210" s="4"/>
      <c r="N210" s="5"/>
      <c r="O210" s="5"/>
      <c r="P210" s="4"/>
    </row>
    <row r="211" spans="1:17">
      <c r="A211" s="1"/>
      <c r="D211" s="3" t="str">
        <f>D7</f>
        <v>MMPA Transmission LLC</v>
      </c>
      <c r="J211" s="5"/>
      <c r="K211" s="5"/>
      <c r="L211" s="4"/>
      <c r="N211" s="5"/>
      <c r="O211" s="5"/>
      <c r="P211" s="4"/>
    </row>
    <row r="212" spans="1:17">
      <c r="A212" s="1" t="s">
        <v>4</v>
      </c>
      <c r="C212" s="4"/>
      <c r="D212" s="4"/>
      <c r="E212" s="4"/>
      <c r="F212" s="4"/>
      <c r="G212" s="4"/>
      <c r="H212" s="4"/>
      <c r="I212" s="4"/>
      <c r="J212" s="4"/>
      <c r="K212" s="4"/>
      <c r="L212" s="75"/>
      <c r="N212" s="4"/>
      <c r="O212" s="4"/>
      <c r="P212" s="4"/>
    </row>
    <row r="213" spans="1:17" ht="16.5" thickBot="1">
      <c r="A213" s="19" t="s">
        <v>6</v>
      </c>
      <c r="C213" s="46" t="s">
        <v>104</v>
      </c>
      <c r="E213" s="12"/>
      <c r="F213" s="12"/>
      <c r="G213" s="12"/>
      <c r="H213" s="12"/>
      <c r="I213" s="12"/>
      <c r="J213" s="5"/>
      <c r="K213" s="5"/>
      <c r="L213" s="75"/>
      <c r="N213" s="12"/>
      <c r="O213" s="5"/>
      <c r="P213" s="4"/>
    </row>
    <row r="214" spans="1:17">
      <c r="A214" s="1"/>
      <c r="B214" s="2" t="s">
        <v>107</v>
      </c>
      <c r="C214" s="12"/>
      <c r="D214" s="12"/>
      <c r="E214" s="12"/>
      <c r="F214" s="12"/>
      <c r="G214" s="12"/>
      <c r="H214" s="12"/>
      <c r="I214" s="12"/>
      <c r="J214" s="5"/>
      <c r="K214" s="5"/>
      <c r="L214" s="4"/>
      <c r="N214" s="12"/>
      <c r="O214" s="5"/>
      <c r="P214" s="4"/>
    </row>
    <row r="215" spans="1:17">
      <c r="A215" s="1">
        <v>1</v>
      </c>
      <c r="B215" s="11" t="s">
        <v>234</v>
      </c>
      <c r="C215" s="12"/>
      <c r="D215" s="5"/>
      <c r="E215" s="5"/>
      <c r="F215" s="5"/>
      <c r="G215" s="5"/>
      <c r="H215" s="5"/>
      <c r="I215" s="5">
        <f>D84</f>
        <v>12643066</v>
      </c>
      <c r="J215" s="5"/>
      <c r="K215" s="5"/>
      <c r="L215" s="4"/>
      <c r="N215" s="12"/>
      <c r="O215" s="5"/>
      <c r="P215" s="4"/>
    </row>
    <row r="216" spans="1:17">
      <c r="A216" s="1">
        <v>2</v>
      </c>
      <c r="B216" s="11" t="s">
        <v>235</v>
      </c>
      <c r="I216" s="50">
        <v>0</v>
      </c>
      <c r="J216" s="5"/>
      <c r="K216" s="5"/>
      <c r="L216" s="4"/>
      <c r="N216" s="12"/>
      <c r="O216" s="5"/>
      <c r="P216" s="4"/>
    </row>
    <row r="217" spans="1:17" ht="16.5" thickBot="1">
      <c r="A217" s="1">
        <v>3</v>
      </c>
      <c r="B217" s="76" t="s">
        <v>236</v>
      </c>
      <c r="C217" s="77"/>
      <c r="D217" s="6"/>
      <c r="E217" s="5"/>
      <c r="F217" s="5"/>
      <c r="G217" s="53"/>
      <c r="H217" s="5"/>
      <c r="I217" s="49">
        <v>0</v>
      </c>
      <c r="J217" s="5"/>
      <c r="K217" s="5"/>
      <c r="L217" s="4"/>
      <c r="N217" s="12"/>
      <c r="O217" s="5"/>
      <c r="P217" s="4"/>
    </row>
    <row r="218" spans="1:17">
      <c r="A218" s="1">
        <v>4</v>
      </c>
      <c r="B218" s="11" t="s">
        <v>179</v>
      </c>
      <c r="C218" s="12"/>
      <c r="D218" s="5"/>
      <c r="E218" s="5"/>
      <c r="F218" s="5"/>
      <c r="G218" s="53"/>
      <c r="H218" s="5"/>
      <c r="I218" s="5">
        <f>I215-I216-I217</f>
        <v>12643066</v>
      </c>
      <c r="J218" s="5"/>
      <c r="K218" s="5"/>
      <c r="L218" s="4"/>
      <c r="N218" s="12"/>
      <c r="O218" s="5"/>
      <c r="P218" s="4"/>
    </row>
    <row r="219" spans="1:17">
      <c r="A219" s="1"/>
      <c r="C219" s="12"/>
      <c r="D219" s="5"/>
      <c r="E219" s="5"/>
      <c r="F219" s="5"/>
      <c r="G219" s="53"/>
      <c r="H219" s="5"/>
      <c r="J219" s="5"/>
      <c r="K219" s="5"/>
    </row>
    <row r="220" spans="1:17">
      <c r="A220" s="1">
        <v>5</v>
      </c>
      <c r="B220" s="11" t="s">
        <v>237</v>
      </c>
      <c r="C220" s="18"/>
      <c r="D220" s="78"/>
      <c r="E220" s="78"/>
      <c r="F220" s="78"/>
      <c r="G220" s="41"/>
      <c r="H220" s="5" t="s">
        <v>108</v>
      </c>
      <c r="I220" s="52">
        <f>IF(I215&gt;0,I218/I215,0)</f>
        <v>1</v>
      </c>
      <c r="J220" s="5"/>
      <c r="K220" s="5"/>
      <c r="L220" s="140"/>
      <c r="M220" s="140"/>
      <c r="N220" s="140"/>
      <c r="O220" s="140"/>
      <c r="P220" s="140"/>
      <c r="Q220" s="140"/>
    </row>
    <row r="221" spans="1:17">
      <c r="J221" s="5"/>
      <c r="K221" s="5"/>
      <c r="L221" s="140"/>
      <c r="M221" s="141"/>
      <c r="N221" s="140"/>
      <c r="O221" s="140"/>
      <c r="P221" s="140"/>
      <c r="Q221" s="140"/>
    </row>
    <row r="222" spans="1:17">
      <c r="B222" s="4" t="s">
        <v>105</v>
      </c>
      <c r="J222" s="5"/>
      <c r="K222" s="5"/>
      <c r="L222" s="140"/>
      <c r="M222" s="140"/>
      <c r="N222" s="140"/>
      <c r="O222" s="140"/>
      <c r="P222" s="140"/>
      <c r="Q222" s="140"/>
    </row>
    <row r="223" spans="1:17">
      <c r="A223" s="1">
        <v>6</v>
      </c>
      <c r="B223" s="3" t="s">
        <v>238</v>
      </c>
      <c r="D223" s="12"/>
      <c r="E223" s="12"/>
      <c r="F223" s="12"/>
      <c r="G223" s="14"/>
      <c r="H223" s="12"/>
      <c r="I223" s="5">
        <f>D149</f>
        <v>266</v>
      </c>
      <c r="J223" s="5"/>
      <c r="K223" s="5"/>
      <c r="L223" s="158"/>
      <c r="M223" s="158"/>
      <c r="N223" s="158"/>
      <c r="O223" s="158"/>
      <c r="P223" s="158"/>
      <c r="Q223" s="158"/>
    </row>
    <row r="224" spans="1:17" ht="16.5" thickBot="1">
      <c r="A224" s="1">
        <v>7</v>
      </c>
      <c r="B224" s="76" t="s">
        <v>239</v>
      </c>
      <c r="C224" s="77"/>
      <c r="D224" s="6"/>
      <c r="E224" s="6"/>
      <c r="F224" s="5"/>
      <c r="G224" s="5"/>
      <c r="H224" s="5"/>
      <c r="I224" s="49">
        <v>0</v>
      </c>
      <c r="J224" s="5"/>
      <c r="K224" s="5"/>
      <c r="L224" s="139"/>
      <c r="M224" s="142"/>
      <c r="N224" s="143"/>
      <c r="O224" s="144"/>
      <c r="P224" s="145"/>
      <c r="Q224" s="140"/>
    </row>
    <row r="225" spans="1:17">
      <c r="A225" s="1">
        <v>8</v>
      </c>
      <c r="B225" s="11" t="s">
        <v>264</v>
      </c>
      <c r="C225" s="18"/>
      <c r="D225" s="78"/>
      <c r="E225" s="78"/>
      <c r="F225" s="78"/>
      <c r="G225" s="41"/>
      <c r="H225" s="78"/>
      <c r="I225" s="5">
        <f>+I223-I224</f>
        <v>266</v>
      </c>
      <c r="J225" s="5"/>
      <c r="K225" s="5"/>
      <c r="L225" s="139"/>
      <c r="M225" s="146"/>
      <c r="N225" s="140"/>
      <c r="O225" s="140"/>
      <c r="P225" s="140"/>
      <c r="Q225" s="140"/>
    </row>
    <row r="226" spans="1:17">
      <c r="A226" s="1"/>
      <c r="B226" s="11"/>
      <c r="C226" s="12"/>
      <c r="D226" s="5"/>
      <c r="E226" s="5"/>
      <c r="F226" s="5"/>
      <c r="G226" s="5"/>
      <c r="J226" s="5"/>
      <c r="K226" s="5"/>
      <c r="L226" s="139"/>
      <c r="M226" s="146"/>
      <c r="N226" s="140"/>
      <c r="O226" s="140"/>
      <c r="P226" s="140"/>
      <c r="Q226" s="140"/>
    </row>
    <row r="227" spans="1:17">
      <c r="A227" s="1">
        <v>9</v>
      </c>
      <c r="B227" s="11" t="s">
        <v>240</v>
      </c>
      <c r="C227" s="12"/>
      <c r="D227" s="5"/>
      <c r="E227" s="5"/>
      <c r="F227" s="5"/>
      <c r="G227" s="5"/>
      <c r="H227" s="5"/>
      <c r="I227" s="48">
        <f>IF(I223&gt;0,I225/I223,0)</f>
        <v>1</v>
      </c>
      <c r="J227" s="5"/>
      <c r="K227" s="5"/>
      <c r="L227" s="147"/>
      <c r="M227" s="148"/>
      <c r="N227" s="147"/>
      <c r="O227" s="147"/>
      <c r="P227" s="147"/>
      <c r="Q227" s="147"/>
    </row>
    <row r="228" spans="1:17">
      <c r="A228" s="1">
        <v>10</v>
      </c>
      <c r="B228" s="11" t="s">
        <v>241</v>
      </c>
      <c r="C228" s="12"/>
      <c r="D228" s="5"/>
      <c r="E228" s="5"/>
      <c r="F228" s="5"/>
      <c r="G228" s="5"/>
      <c r="H228" s="12" t="s">
        <v>12</v>
      </c>
      <c r="I228" s="80">
        <f>I220</f>
        <v>1</v>
      </c>
      <c r="J228" s="5"/>
      <c r="K228" s="5"/>
      <c r="L228" s="139"/>
      <c r="M228" s="149"/>
      <c r="N228" s="144"/>
      <c r="O228" s="145"/>
      <c r="P228" s="140"/>
      <c r="Q228" s="140"/>
    </row>
    <row r="229" spans="1:17">
      <c r="A229" s="1">
        <v>11</v>
      </c>
      <c r="B229" s="11" t="s">
        <v>242</v>
      </c>
      <c r="C229" s="12"/>
      <c r="D229" s="12"/>
      <c r="E229" s="12"/>
      <c r="F229" s="12"/>
      <c r="G229" s="12"/>
      <c r="H229" s="12" t="s">
        <v>106</v>
      </c>
      <c r="I229" s="81">
        <f>+I228*I227</f>
        <v>1</v>
      </c>
      <c r="J229" s="5"/>
      <c r="K229" s="5"/>
      <c r="L229" s="139"/>
      <c r="M229" s="149"/>
      <c r="N229" s="144"/>
      <c r="O229" s="145"/>
      <c r="P229" s="140"/>
      <c r="Q229" s="140"/>
    </row>
    <row r="230" spans="1:17">
      <c r="A230" s="1"/>
      <c r="C230" s="12"/>
      <c r="D230" s="5"/>
      <c r="E230" s="5"/>
      <c r="F230" s="5"/>
      <c r="G230" s="53"/>
      <c r="H230" s="5"/>
      <c r="L230" s="139"/>
      <c r="M230" s="149"/>
      <c r="N230" s="144"/>
      <c r="O230" s="145"/>
      <c r="P230" s="140"/>
      <c r="Q230" s="140"/>
    </row>
    <row r="231" spans="1:17" ht="16.5" thickBot="1">
      <c r="A231" s="1" t="s">
        <v>2</v>
      </c>
      <c r="B231" s="4" t="s">
        <v>109</v>
      </c>
      <c r="C231" s="5"/>
      <c r="D231" s="82" t="s">
        <v>110</v>
      </c>
      <c r="E231" s="82" t="s">
        <v>12</v>
      </c>
      <c r="F231" s="5"/>
      <c r="G231" s="82" t="s">
        <v>111</v>
      </c>
      <c r="H231" s="5"/>
      <c r="I231" s="5"/>
      <c r="L231" s="139"/>
      <c r="M231" s="146"/>
      <c r="N231" s="140"/>
      <c r="O231" s="140"/>
      <c r="P231" s="140"/>
      <c r="Q231" s="140"/>
    </row>
    <row r="232" spans="1:17">
      <c r="A232" s="1">
        <v>12</v>
      </c>
      <c r="B232" s="4" t="s">
        <v>51</v>
      </c>
      <c r="C232" s="5"/>
      <c r="D232" s="50">
        <v>0</v>
      </c>
      <c r="E232" s="83">
        <v>0</v>
      </c>
      <c r="F232" s="83"/>
      <c r="G232" s="5">
        <f>D232*E232</f>
        <v>0</v>
      </c>
      <c r="H232" s="5"/>
      <c r="I232" s="5"/>
      <c r="J232" s="5"/>
      <c r="K232" s="5"/>
      <c r="L232" s="139"/>
      <c r="M232" s="146"/>
      <c r="N232" s="140"/>
      <c r="O232" s="140"/>
      <c r="P232" s="140"/>
      <c r="Q232" s="140"/>
    </row>
    <row r="233" spans="1:17">
      <c r="A233" s="1">
        <v>13</v>
      </c>
      <c r="B233" s="4" t="s">
        <v>53</v>
      </c>
      <c r="C233" s="5"/>
      <c r="D233" s="50">
        <v>0</v>
      </c>
      <c r="E233" s="83">
        <f>+I220</f>
        <v>1</v>
      </c>
      <c r="F233" s="83"/>
      <c r="G233" s="5">
        <f>D233*E233</f>
        <v>0</v>
      </c>
      <c r="H233" s="5"/>
      <c r="I233" s="5"/>
      <c r="J233" s="5"/>
      <c r="K233" s="5"/>
      <c r="L233" s="139"/>
      <c r="M233" s="146"/>
      <c r="N233" s="144"/>
      <c r="O233" s="145"/>
      <c r="P233" s="140"/>
      <c r="Q233" s="140"/>
    </row>
    <row r="234" spans="1:17">
      <c r="A234" s="1">
        <v>14</v>
      </c>
      <c r="B234" s="4" t="s">
        <v>54</v>
      </c>
      <c r="C234" s="5"/>
      <c r="D234" s="50">
        <v>0</v>
      </c>
      <c r="E234" s="83">
        <v>0</v>
      </c>
      <c r="F234" s="83"/>
      <c r="G234" s="5">
        <f>D234*E234</f>
        <v>0</v>
      </c>
      <c r="H234" s="5"/>
      <c r="I234" s="84" t="s">
        <v>112</v>
      </c>
      <c r="J234" s="5"/>
      <c r="K234" s="5"/>
      <c r="L234" s="145"/>
      <c r="M234" s="140"/>
      <c r="N234" s="144"/>
      <c r="O234" s="144"/>
      <c r="P234" s="145"/>
      <c r="Q234" s="140"/>
    </row>
    <row r="235" spans="1:17" ht="16.5" thickBot="1">
      <c r="A235" s="1">
        <v>15</v>
      </c>
      <c r="B235" s="4" t="s">
        <v>113</v>
      </c>
      <c r="C235" s="5"/>
      <c r="D235" s="49">
        <v>0</v>
      </c>
      <c r="E235" s="83">
        <v>0</v>
      </c>
      <c r="F235" s="83"/>
      <c r="G235" s="26">
        <f>D235*E235</f>
        <v>0</v>
      </c>
      <c r="H235" s="5"/>
      <c r="I235" s="19" t="s">
        <v>114</v>
      </c>
      <c r="J235" s="5"/>
      <c r="K235" s="5"/>
      <c r="L235" s="4"/>
      <c r="N235" s="5"/>
      <c r="O235" s="5"/>
      <c r="P235" s="4"/>
    </row>
    <row r="236" spans="1:17">
      <c r="A236" s="1">
        <v>16</v>
      </c>
      <c r="B236" s="4" t="s">
        <v>244</v>
      </c>
      <c r="C236" s="5"/>
      <c r="D236" s="5">
        <f>SUM(D232:D235)</f>
        <v>0</v>
      </c>
      <c r="E236" s="5"/>
      <c r="F236" s="5"/>
      <c r="G236" s="5">
        <f>SUM(G232:G235)</f>
        <v>0</v>
      </c>
      <c r="H236" s="14" t="s">
        <v>115</v>
      </c>
      <c r="I236" s="48">
        <f>IF(G236&gt;0,G233/D236,0)</f>
        <v>0</v>
      </c>
      <c r="J236" s="5" t="s">
        <v>115</v>
      </c>
      <c r="K236" s="5" t="s">
        <v>56</v>
      </c>
      <c r="L236" s="4"/>
      <c r="N236" s="5"/>
      <c r="O236" s="5"/>
      <c r="P236" s="4"/>
    </row>
    <row r="237" spans="1:17">
      <c r="A237" s="1" t="s">
        <v>2</v>
      </c>
      <c r="B237" s="4" t="s">
        <v>2</v>
      </c>
      <c r="C237" s="5" t="s">
        <v>2</v>
      </c>
      <c r="E237" s="5"/>
      <c r="F237" s="5"/>
      <c r="L237" s="4"/>
      <c r="N237" s="5"/>
      <c r="O237" s="5"/>
      <c r="P237" s="4"/>
    </row>
    <row r="238" spans="1:17">
      <c r="A238" s="1"/>
      <c r="B238" s="4" t="s">
        <v>243</v>
      </c>
      <c r="C238" s="5"/>
      <c r="D238" s="42" t="s">
        <v>110</v>
      </c>
      <c r="E238" s="5"/>
      <c r="F238" s="5"/>
      <c r="G238" s="53" t="s">
        <v>116</v>
      </c>
      <c r="H238" s="63" t="s">
        <v>2</v>
      </c>
      <c r="I238" s="7" t="s">
        <v>117</v>
      </c>
      <c r="J238" s="5"/>
      <c r="K238" s="5"/>
      <c r="L238" s="4"/>
      <c r="N238" s="5"/>
      <c r="O238" s="5"/>
      <c r="P238" s="4"/>
    </row>
    <row r="239" spans="1:17">
      <c r="A239" s="1">
        <v>17</v>
      </c>
      <c r="B239" s="4" t="s">
        <v>118</v>
      </c>
      <c r="C239" s="5"/>
      <c r="D239" s="50">
        <v>0</v>
      </c>
      <c r="E239" s="5"/>
      <c r="G239" s="1" t="s">
        <v>119</v>
      </c>
      <c r="H239" s="85"/>
      <c r="I239" s="1" t="s">
        <v>120</v>
      </c>
      <c r="J239" s="5"/>
      <c r="K239" s="14" t="s">
        <v>58</v>
      </c>
      <c r="L239" s="4"/>
      <c r="N239" s="5"/>
      <c r="O239" s="5"/>
      <c r="P239" s="4"/>
    </row>
    <row r="240" spans="1:17">
      <c r="A240" s="1">
        <v>18</v>
      </c>
      <c r="B240" s="4" t="s">
        <v>121</v>
      </c>
      <c r="C240" s="5"/>
      <c r="D240" s="50">
        <v>0</v>
      </c>
      <c r="E240" s="5"/>
      <c r="G240" s="23">
        <f>IF(D242&gt;0,D239/D242,0)</f>
        <v>0</v>
      </c>
      <c r="H240" s="53" t="s">
        <v>122</v>
      </c>
      <c r="I240" s="23">
        <f>I236</f>
        <v>0</v>
      </c>
      <c r="J240" s="63" t="s">
        <v>115</v>
      </c>
      <c r="K240" s="23">
        <f>I240*G240</f>
        <v>0</v>
      </c>
      <c r="L240" s="4"/>
      <c r="N240" s="5"/>
      <c r="O240" s="5"/>
      <c r="P240" s="4"/>
    </row>
    <row r="241" spans="1:16" ht="16.5" thickBot="1">
      <c r="A241" s="1">
        <v>19</v>
      </c>
      <c r="B241" s="86" t="s">
        <v>123</v>
      </c>
      <c r="C241" s="26"/>
      <c r="D241" s="49">
        <v>0</v>
      </c>
      <c r="E241" s="5"/>
      <c r="F241" s="5"/>
      <c r="G241" s="5" t="s">
        <v>2</v>
      </c>
      <c r="H241" s="5"/>
      <c r="I241" s="5"/>
      <c r="L241" s="4"/>
      <c r="N241" s="5"/>
      <c r="O241" s="5"/>
      <c r="P241" s="4"/>
    </row>
    <row r="242" spans="1:16">
      <c r="A242" s="1">
        <v>20</v>
      </c>
      <c r="B242" s="4" t="s">
        <v>171</v>
      </c>
      <c r="C242" s="5"/>
      <c r="D242" s="5">
        <f>D239+D240+D241</f>
        <v>0</v>
      </c>
      <c r="E242" s="5"/>
      <c r="F242" s="5"/>
      <c r="G242" s="5"/>
      <c r="H242" s="5"/>
      <c r="I242" s="5"/>
      <c r="J242" s="5"/>
      <c r="K242" s="5"/>
      <c r="L242" s="4"/>
      <c r="N242" s="5"/>
      <c r="O242" s="5"/>
      <c r="P242" s="4"/>
    </row>
    <row r="243" spans="1:16">
      <c r="A243" s="1"/>
      <c r="B243" s="4" t="s">
        <v>2</v>
      </c>
      <c r="C243" s="5"/>
      <c r="E243" s="5"/>
      <c r="F243" s="5"/>
      <c r="G243" s="5"/>
      <c r="H243" s="5"/>
      <c r="I243" s="5" t="s">
        <v>2</v>
      </c>
      <c r="J243" s="5"/>
      <c r="K243" s="5"/>
      <c r="L243" s="4"/>
      <c r="N243" s="5"/>
      <c r="O243" s="5"/>
      <c r="P243" s="4"/>
    </row>
    <row r="244" spans="1:16" ht="16.5" thickBot="1">
      <c r="A244" s="1"/>
      <c r="B244" s="2" t="s">
        <v>124</v>
      </c>
      <c r="C244" s="5"/>
      <c r="D244" s="82" t="s">
        <v>110</v>
      </c>
      <c r="E244" s="5"/>
      <c r="F244" s="5"/>
      <c r="G244" s="5"/>
      <c r="H244" s="5"/>
      <c r="J244" s="5" t="s">
        <v>2</v>
      </c>
      <c r="K244" s="5"/>
      <c r="L244" s="4"/>
      <c r="N244" s="5"/>
      <c r="O244" s="5"/>
      <c r="P244" s="4"/>
    </row>
    <row r="245" spans="1:16">
      <c r="A245" s="1">
        <v>21</v>
      </c>
      <c r="B245" s="5" t="s">
        <v>125</v>
      </c>
      <c r="C245" s="11" t="s">
        <v>266</v>
      </c>
      <c r="D245" s="87">
        <v>346105</v>
      </c>
      <c r="E245" s="5"/>
      <c r="F245" s="5"/>
      <c r="G245" s="5"/>
      <c r="H245" s="5"/>
      <c r="I245" s="5"/>
      <c r="J245" s="5"/>
      <c r="K245" s="5"/>
      <c r="L245" s="4"/>
      <c r="N245" s="5"/>
      <c r="O245" s="5"/>
      <c r="P245" s="4"/>
    </row>
    <row r="246" spans="1:16">
      <c r="A246" s="1"/>
      <c r="B246" s="4"/>
      <c r="D246" s="5"/>
      <c r="E246" s="5"/>
      <c r="F246" s="5"/>
      <c r="G246" s="53" t="s">
        <v>126</v>
      </c>
      <c r="H246" s="5"/>
      <c r="I246" s="5"/>
      <c r="J246" s="5"/>
      <c r="K246" s="5"/>
      <c r="L246" s="4"/>
      <c r="N246" s="5"/>
      <c r="O246" s="5"/>
      <c r="P246" s="4"/>
    </row>
    <row r="247" spans="1:16" ht="16.5" thickBot="1">
      <c r="A247" s="1"/>
      <c r="B247" s="2"/>
      <c r="C247" s="11"/>
      <c r="D247" s="19" t="s">
        <v>110</v>
      </c>
      <c r="E247" s="19" t="s">
        <v>127</v>
      </c>
      <c r="F247" s="5"/>
      <c r="G247" s="19" t="s">
        <v>128</v>
      </c>
      <c r="H247" s="5"/>
      <c r="I247" s="19" t="s">
        <v>129</v>
      </c>
      <c r="J247" s="5"/>
      <c r="K247" s="5"/>
      <c r="L247" s="4"/>
      <c r="N247" s="5"/>
      <c r="O247" s="5"/>
      <c r="P247" s="4"/>
    </row>
    <row r="248" spans="1:16">
      <c r="A248" s="1">
        <v>22</v>
      </c>
      <c r="B248" s="2" t="s">
        <v>130</v>
      </c>
      <c r="C248" s="11" t="s">
        <v>284</v>
      </c>
      <c r="D248" s="50">
        <v>7096476</v>
      </c>
      <c r="E248" s="88">
        <f>IF($D$250&gt;0,D248/$D$250,0)</f>
        <v>0.55632743160947684</v>
      </c>
      <c r="F248" s="89"/>
      <c r="G248" s="90">
        <f>IF(D248&gt;0,D245/D248,0)</f>
        <v>4.8771390194231615E-2</v>
      </c>
      <c r="I248" s="89">
        <f>G248*E248</f>
        <v>2.7132862242780498E-2</v>
      </c>
      <c r="J248" s="92" t="s">
        <v>131</v>
      </c>
      <c r="K248" s="5"/>
      <c r="L248" s="4"/>
      <c r="N248" s="5"/>
      <c r="O248" s="5"/>
      <c r="P248" s="4"/>
    </row>
    <row r="249" spans="1:16" ht="16.5" thickBot="1">
      <c r="A249" s="1">
        <v>23</v>
      </c>
      <c r="B249" s="2" t="s">
        <v>132</v>
      </c>
      <c r="C249" s="11" t="s">
        <v>265</v>
      </c>
      <c r="D249" s="49">
        <v>5659458</v>
      </c>
      <c r="E249" s="114">
        <f>IF($D$250&gt;0,D249/$D$250,0)</f>
        <v>0.44367256839052321</v>
      </c>
      <c r="F249" s="89"/>
      <c r="G249" s="89">
        <f>I252</f>
        <v>0.12379999999999999</v>
      </c>
      <c r="I249" s="91">
        <f>G249*E249</f>
        <v>5.4926663966746773E-2</v>
      </c>
      <c r="L249" s="4"/>
      <c r="N249" s="5"/>
      <c r="O249" s="5"/>
      <c r="P249" s="4"/>
    </row>
    <row r="250" spans="1:16">
      <c r="A250" s="1">
        <v>24</v>
      </c>
      <c r="B250" s="2" t="s">
        <v>172</v>
      </c>
      <c r="C250" s="11"/>
      <c r="D250" s="5">
        <f>SUM(D248:D249)</f>
        <v>12755934</v>
      </c>
      <c r="E250" s="127">
        <f>SUM(E248+E249)</f>
        <v>1</v>
      </c>
      <c r="F250" s="89"/>
      <c r="G250" s="89"/>
      <c r="I250" s="89">
        <f>SUM(I248:I249)</f>
        <v>8.2059526209527278E-2</v>
      </c>
      <c r="J250" s="92" t="s">
        <v>133</v>
      </c>
      <c r="L250" s="4"/>
      <c r="N250" s="5"/>
      <c r="O250" s="5"/>
      <c r="P250" s="4"/>
    </row>
    <row r="251" spans="1:16">
      <c r="A251" s="1" t="s">
        <v>2</v>
      </c>
      <c r="B251" s="4"/>
      <c r="D251" s="5"/>
      <c r="E251" s="5" t="s">
        <v>2</v>
      </c>
      <c r="F251" s="5"/>
      <c r="G251" s="5"/>
      <c r="H251" s="5"/>
      <c r="I251" s="89"/>
      <c r="L251" s="4"/>
      <c r="N251" s="5"/>
      <c r="O251" s="5"/>
      <c r="P251" s="4"/>
    </row>
    <row r="252" spans="1:16">
      <c r="A252" s="1">
        <v>25</v>
      </c>
      <c r="E252" s="5"/>
      <c r="F252" s="5"/>
      <c r="G252" s="5"/>
      <c r="H252" s="56" t="s">
        <v>206</v>
      </c>
      <c r="I252" s="93">
        <v>0.12379999999999999</v>
      </c>
      <c r="L252" s="4"/>
      <c r="N252" s="5"/>
      <c r="O252" s="5"/>
      <c r="P252" s="4"/>
    </row>
    <row r="253" spans="1:16">
      <c r="A253" s="1">
        <v>26</v>
      </c>
      <c r="H253" s="74" t="s">
        <v>207</v>
      </c>
      <c r="I253" s="83">
        <f>IF(G248&gt;0,I250/G248,0)</f>
        <v>1.6825340816147738</v>
      </c>
      <c r="L253" s="4"/>
      <c r="N253" s="5"/>
      <c r="O253" s="5"/>
      <c r="P253" s="4"/>
    </row>
    <row r="254" spans="1:16">
      <c r="A254" s="1"/>
      <c r="B254" s="2" t="s">
        <v>134</v>
      </c>
      <c r="C254" s="11"/>
      <c r="D254" s="11"/>
      <c r="E254" s="11"/>
      <c r="F254" s="11"/>
      <c r="G254" s="11"/>
      <c r="H254" s="11"/>
      <c r="I254" s="11"/>
      <c r="K254" s="5"/>
      <c r="L254" s="4"/>
      <c r="N254" s="5"/>
      <c r="O254" s="5"/>
      <c r="P254" s="4"/>
    </row>
    <row r="255" spans="1:16" ht="16.5" thickBot="1">
      <c r="A255" s="1"/>
      <c r="B255" s="2"/>
      <c r="C255" s="2"/>
      <c r="D255" s="2"/>
      <c r="E255" s="2"/>
      <c r="F255" s="2"/>
      <c r="G255" s="2"/>
      <c r="H255" s="2"/>
      <c r="I255" s="19" t="s">
        <v>135</v>
      </c>
      <c r="J255" s="11"/>
      <c r="K255" s="11"/>
      <c r="L255" s="4"/>
      <c r="N255" s="5"/>
      <c r="O255" s="5"/>
      <c r="P255" s="4"/>
    </row>
    <row r="256" spans="1:16">
      <c r="A256" s="1"/>
      <c r="B256" s="2" t="s">
        <v>136</v>
      </c>
      <c r="C256" s="11"/>
      <c r="D256" s="11"/>
      <c r="E256" s="11"/>
      <c r="F256" s="11"/>
      <c r="G256" s="94" t="s">
        <v>2</v>
      </c>
      <c r="H256" s="70"/>
      <c r="I256" s="95"/>
      <c r="J256" s="2"/>
      <c r="K256" s="2"/>
      <c r="L256" s="4"/>
      <c r="N256" s="5"/>
      <c r="O256" s="5"/>
      <c r="P256" s="4"/>
    </row>
    <row r="257" spans="1:17">
      <c r="A257" s="1">
        <v>27</v>
      </c>
      <c r="B257" s="3" t="s">
        <v>137</v>
      </c>
      <c r="C257" s="11"/>
      <c r="D257" s="11"/>
      <c r="E257" s="11" t="s">
        <v>138</v>
      </c>
      <c r="F257" s="11"/>
      <c r="H257" s="70"/>
      <c r="I257" s="50">
        <v>0</v>
      </c>
      <c r="J257" s="2"/>
      <c r="K257" s="2"/>
      <c r="L257" s="4"/>
      <c r="N257" s="53"/>
      <c r="O257" s="5"/>
      <c r="P257" s="4"/>
    </row>
    <row r="258" spans="1:17" ht="16.5" thickBot="1">
      <c r="A258" s="1">
        <v>28</v>
      </c>
      <c r="B258" s="54" t="s">
        <v>173</v>
      </c>
      <c r="C258" s="77"/>
      <c r="D258" s="79"/>
      <c r="E258" s="101"/>
      <c r="F258" s="101"/>
      <c r="G258" s="101"/>
      <c r="H258" s="11"/>
      <c r="I258" s="49">
        <v>0</v>
      </c>
      <c r="J258" s="2"/>
      <c r="K258" s="2"/>
      <c r="L258" s="4"/>
      <c r="N258" s="2"/>
      <c r="O258" s="5"/>
      <c r="P258" s="4"/>
    </row>
    <row r="259" spans="1:17">
      <c r="A259" s="1">
        <v>29</v>
      </c>
      <c r="B259" s="3" t="s">
        <v>139</v>
      </c>
      <c r="C259" s="12"/>
      <c r="D259" s="79"/>
      <c r="E259" s="101"/>
      <c r="F259" s="101"/>
      <c r="G259" s="101"/>
      <c r="H259" s="11"/>
      <c r="I259" s="50">
        <f>+I257-I258</f>
        <v>0</v>
      </c>
      <c r="J259" s="2"/>
      <c r="K259" s="2"/>
      <c r="L259" s="4"/>
      <c r="N259" s="2"/>
      <c r="O259" s="5"/>
      <c r="P259" s="4"/>
    </row>
    <row r="260" spans="1:17">
      <c r="A260" s="1"/>
      <c r="B260" s="3" t="s">
        <v>2</v>
      </c>
      <c r="C260" s="12"/>
      <c r="D260" s="79"/>
      <c r="E260" s="101"/>
      <c r="F260" s="101"/>
      <c r="G260" s="115"/>
      <c r="H260" s="11"/>
      <c r="I260" s="96" t="s">
        <v>2</v>
      </c>
      <c r="J260" s="2"/>
      <c r="K260" s="2"/>
      <c r="L260" s="4"/>
      <c r="N260" s="2"/>
      <c r="O260" s="5"/>
      <c r="P260" s="4"/>
    </row>
    <row r="261" spans="1:17">
      <c r="A261" s="1">
        <v>30</v>
      </c>
      <c r="B261" s="2" t="s">
        <v>245</v>
      </c>
      <c r="C261" s="12"/>
      <c r="D261" s="79"/>
      <c r="E261" s="101"/>
      <c r="F261" s="101"/>
      <c r="G261" s="115"/>
      <c r="H261" s="11"/>
      <c r="I261" s="97">
        <v>0</v>
      </c>
      <c r="J261" s="2"/>
      <c r="K261" s="2"/>
      <c r="N261" s="2"/>
      <c r="O261" s="5"/>
      <c r="P261" s="4"/>
    </row>
    <row r="262" spans="1:17">
      <c r="A262" s="1"/>
      <c r="C262" s="11"/>
      <c r="D262" s="101"/>
      <c r="E262" s="101"/>
      <c r="F262" s="101"/>
      <c r="G262" s="101"/>
      <c r="H262" s="11"/>
      <c r="I262" s="96"/>
      <c r="J262" s="2"/>
      <c r="K262" s="2"/>
      <c r="N262" s="2"/>
      <c r="O262" s="5"/>
      <c r="P262" s="4"/>
    </row>
    <row r="263" spans="1:17">
      <c r="B263" s="2" t="s">
        <v>198</v>
      </c>
      <c r="C263" s="11"/>
      <c r="D263" s="101"/>
      <c r="E263" s="101"/>
      <c r="F263" s="101"/>
      <c r="G263" s="101"/>
      <c r="H263" s="11"/>
      <c r="J263" s="2"/>
      <c r="K263" s="2"/>
      <c r="N263" s="2"/>
      <c r="O263" s="5"/>
      <c r="P263" s="4"/>
    </row>
    <row r="264" spans="1:17">
      <c r="A264" s="1">
        <v>31</v>
      </c>
      <c r="B264" s="2" t="s">
        <v>140</v>
      </c>
      <c r="C264" s="5"/>
      <c r="D264" s="6"/>
      <c r="E264" s="6"/>
      <c r="F264" s="6"/>
      <c r="G264" s="6"/>
      <c r="H264" s="5"/>
      <c r="I264" s="99">
        <v>438962</v>
      </c>
      <c r="J264" s="2"/>
      <c r="K264" s="2"/>
      <c r="L264" s="98"/>
      <c r="N264" s="2"/>
      <c r="O264" s="5"/>
      <c r="P264" s="4"/>
    </row>
    <row r="265" spans="1:17">
      <c r="A265" s="1">
        <v>32</v>
      </c>
      <c r="B265" s="100" t="s">
        <v>174</v>
      </c>
      <c r="C265" s="101"/>
      <c r="D265" s="101"/>
      <c r="E265" s="101"/>
      <c r="F265" s="101"/>
      <c r="G265" s="101"/>
      <c r="H265" s="11"/>
      <c r="I265" s="99">
        <v>438962</v>
      </c>
      <c r="J265" s="2"/>
      <c r="K265" s="2"/>
      <c r="L265" s="53"/>
      <c r="N265" s="2"/>
      <c r="O265" s="5"/>
      <c r="P265" s="4"/>
    </row>
    <row r="266" spans="1:17">
      <c r="A266" s="1" t="s">
        <v>200</v>
      </c>
      <c r="B266" s="135" t="s">
        <v>297</v>
      </c>
      <c r="C266" s="136"/>
      <c r="D266" s="101"/>
      <c r="E266" s="101"/>
      <c r="F266" s="101"/>
      <c r="G266" s="101"/>
      <c r="H266" s="11"/>
      <c r="I266" s="99">
        <v>0</v>
      </c>
      <c r="J266" s="2"/>
      <c r="K266" s="2"/>
      <c r="L266" s="53"/>
      <c r="N266" s="2"/>
      <c r="O266" s="5"/>
      <c r="P266" s="4"/>
    </row>
    <row r="267" spans="1:17" ht="16.5" thickBot="1">
      <c r="A267" s="1" t="s">
        <v>276</v>
      </c>
      <c r="B267" s="137" t="s">
        <v>298</v>
      </c>
      <c r="C267" s="138"/>
      <c r="D267" s="101"/>
      <c r="E267" s="101"/>
      <c r="F267" s="101"/>
      <c r="G267" s="101"/>
      <c r="H267" s="11"/>
      <c r="I267" s="125">
        <v>0</v>
      </c>
      <c r="J267" s="2"/>
      <c r="K267" s="2"/>
      <c r="L267" s="53"/>
      <c r="N267" s="2"/>
      <c r="O267" s="5"/>
      <c r="P267" s="4"/>
    </row>
    <row r="268" spans="1:17" s="70" customFormat="1">
      <c r="A268" s="1">
        <v>33</v>
      </c>
      <c r="B268" s="3" t="s">
        <v>277</v>
      </c>
      <c r="C268" s="1"/>
      <c r="D268" s="6"/>
      <c r="E268" s="6"/>
      <c r="F268" s="6"/>
      <c r="G268" s="6"/>
      <c r="H268" s="11"/>
      <c r="I268" s="103">
        <f>+I264-I265-I266-I267</f>
        <v>0</v>
      </c>
      <c r="J268" s="2"/>
      <c r="K268" s="2"/>
      <c r="L268" s="98" t="s">
        <v>192</v>
      </c>
      <c r="M268" s="3"/>
      <c r="N268" s="2"/>
      <c r="O268" s="12"/>
      <c r="P268" s="4"/>
      <c r="Q268" s="3"/>
    </row>
    <row r="269" spans="1:17">
      <c r="A269" s="1"/>
      <c r="B269" s="105"/>
      <c r="C269" s="1"/>
      <c r="D269" s="6"/>
      <c r="E269" s="6"/>
      <c r="F269" s="6"/>
      <c r="G269" s="6"/>
      <c r="H269" s="11"/>
      <c r="I269" s="103"/>
      <c r="J269" s="2"/>
      <c r="K269" s="2"/>
      <c r="L269" s="98" t="s">
        <v>193</v>
      </c>
      <c r="M269" s="70"/>
      <c r="N269" s="102"/>
      <c r="O269" s="72"/>
      <c r="P269" s="104"/>
      <c r="Q269" s="70"/>
    </row>
    <row r="270" spans="1:17">
      <c r="A270" s="1"/>
      <c r="B270" s="105"/>
      <c r="C270" s="1"/>
      <c r="D270" s="6"/>
      <c r="E270" s="6"/>
      <c r="F270" s="6"/>
      <c r="G270" s="6"/>
      <c r="H270" s="11"/>
      <c r="I270" s="103"/>
      <c r="J270" s="2"/>
      <c r="K270" s="2"/>
      <c r="L270" s="98"/>
      <c r="N270" s="2"/>
      <c r="O270" s="12"/>
      <c r="P270" s="4"/>
    </row>
    <row r="271" spans="1:17">
      <c r="A271" s="1"/>
      <c r="B271" s="105"/>
      <c r="C271" s="1"/>
      <c r="D271" s="6"/>
      <c r="E271" s="6"/>
      <c r="F271" s="6"/>
      <c r="G271" s="6"/>
      <c r="H271" s="11"/>
      <c r="I271" s="103"/>
      <c r="J271" s="2"/>
      <c r="K271" s="2"/>
      <c r="L271" s="98"/>
      <c r="N271" s="2"/>
      <c r="O271" s="12"/>
      <c r="P271" s="4"/>
    </row>
    <row r="272" spans="1:17">
      <c r="A272" s="1"/>
      <c r="B272" s="105"/>
      <c r="C272" s="1"/>
      <c r="D272" s="6"/>
      <c r="E272" s="6"/>
      <c r="F272" s="6"/>
      <c r="G272" s="6"/>
      <c r="H272" s="11"/>
      <c r="I272" s="103"/>
      <c r="J272" s="2"/>
      <c r="K272" s="74" t="s">
        <v>305</v>
      </c>
      <c r="L272" s="98"/>
      <c r="N272" s="2"/>
      <c r="O272" s="12"/>
      <c r="P272" s="4"/>
    </row>
    <row r="273" spans="1:16">
      <c r="B273" s="2"/>
      <c r="C273" s="2"/>
      <c r="E273" s="2"/>
      <c r="F273" s="2"/>
      <c r="G273" s="2"/>
      <c r="H273" s="11"/>
      <c r="I273" s="11"/>
      <c r="K273" s="13" t="s">
        <v>188</v>
      </c>
      <c r="L273" s="12"/>
      <c r="N273" s="12"/>
      <c r="O273" s="12"/>
      <c r="P273" s="12"/>
    </row>
    <row r="274" spans="1:16">
      <c r="A274" s="1"/>
      <c r="B274" s="105" t="str">
        <f>B4</f>
        <v xml:space="preserve">Formula Rate - Non-Levelized </v>
      </c>
      <c r="C274" s="160" t="str">
        <f>D4</f>
        <v xml:space="preserve">   Rate Formula Template</v>
      </c>
      <c r="D274" s="160"/>
      <c r="E274" s="5"/>
      <c r="F274" s="5"/>
      <c r="G274" s="5"/>
      <c r="H274" s="106"/>
      <c r="J274" s="12"/>
      <c r="K274" s="107" t="str">
        <f>K4</f>
        <v>For the 12 months ended 12/31/15</v>
      </c>
      <c r="L274" s="12"/>
      <c r="N274" s="12"/>
      <c r="O274" s="12"/>
      <c r="P274" s="12"/>
    </row>
    <row r="275" spans="1:16">
      <c r="A275" s="1"/>
      <c r="B275" s="105"/>
      <c r="C275" s="1"/>
      <c r="D275" s="5" t="str">
        <f>D5</f>
        <v>Utilizing EIA Form 412 Data</v>
      </c>
      <c r="E275" s="5"/>
      <c r="F275" s="5"/>
      <c r="G275" s="5"/>
      <c r="H275" s="11"/>
      <c r="I275" s="108"/>
      <c r="J275" s="95"/>
      <c r="K275" s="109"/>
      <c r="L275" s="12"/>
      <c r="N275" s="12"/>
      <c r="O275" s="12"/>
      <c r="P275" s="12"/>
    </row>
    <row r="276" spans="1:16">
      <c r="A276" s="1"/>
      <c r="B276" s="105"/>
      <c r="C276" s="1"/>
      <c r="D276" s="5" t="str">
        <f>D7</f>
        <v>MMPA Transmission LLC</v>
      </c>
      <c r="E276" s="5"/>
      <c r="F276" s="5"/>
      <c r="G276" s="5"/>
      <c r="H276" s="11"/>
      <c r="I276" s="108"/>
      <c r="J276" s="95"/>
      <c r="K276" s="109"/>
      <c r="L276" s="12"/>
      <c r="N276" s="12"/>
      <c r="O276" s="12"/>
      <c r="P276" s="12"/>
    </row>
    <row r="277" spans="1:16">
      <c r="A277" s="1"/>
      <c r="B277" s="2" t="s">
        <v>141</v>
      </c>
      <c r="C277" s="1"/>
      <c r="D277" s="5"/>
      <c r="E277" s="5"/>
      <c r="F277" s="5"/>
      <c r="G277" s="5"/>
      <c r="H277" s="11"/>
      <c r="I277" s="5"/>
      <c r="J277" s="95"/>
      <c r="K277" s="109"/>
      <c r="L277" s="12"/>
      <c r="N277" s="1"/>
      <c r="O277" s="12"/>
      <c r="P277" s="4"/>
    </row>
    <row r="278" spans="1:16">
      <c r="A278" s="1"/>
      <c r="B278" s="113" t="s">
        <v>212</v>
      </c>
      <c r="C278" s="1"/>
      <c r="D278" s="5"/>
      <c r="E278" s="5"/>
      <c r="F278" s="5"/>
      <c r="G278" s="5"/>
      <c r="H278" s="11"/>
      <c r="I278" s="5"/>
      <c r="J278" s="11"/>
      <c r="K278" s="5"/>
      <c r="L278" s="12"/>
      <c r="N278" s="1"/>
      <c r="O278" s="12"/>
      <c r="P278" s="4"/>
    </row>
    <row r="279" spans="1:16">
      <c r="B279" s="113" t="s">
        <v>211</v>
      </c>
      <c r="C279" s="1"/>
      <c r="D279" s="5"/>
      <c r="E279" s="5"/>
      <c r="F279" s="5"/>
      <c r="G279" s="5"/>
      <c r="H279" s="11"/>
      <c r="I279" s="5"/>
      <c r="J279" s="11"/>
      <c r="K279" s="5"/>
      <c r="L279" s="12"/>
      <c r="N279" s="1"/>
      <c r="O279" s="12"/>
      <c r="P279" s="12"/>
    </row>
    <row r="280" spans="1:16">
      <c r="A280" s="1" t="s">
        <v>142</v>
      </c>
      <c r="B280" s="2" t="s">
        <v>210</v>
      </c>
      <c r="C280" s="11"/>
      <c r="D280" s="5"/>
      <c r="E280" s="5"/>
      <c r="F280" s="5"/>
      <c r="G280" s="27"/>
      <c r="H280" s="11"/>
      <c r="I280" s="5"/>
      <c r="J280" s="11"/>
      <c r="K280" s="5"/>
      <c r="L280" s="12"/>
      <c r="N280" s="1"/>
      <c r="O280" s="12"/>
      <c r="P280" s="12"/>
    </row>
    <row r="281" spans="1:16" ht="16.5" thickBot="1">
      <c r="A281" s="19" t="s">
        <v>143</v>
      </c>
      <c r="C281" s="11"/>
      <c r="D281" s="5"/>
      <c r="E281" s="5"/>
      <c r="F281" s="5"/>
      <c r="G281" s="5"/>
      <c r="H281" s="11"/>
      <c r="I281" s="5"/>
      <c r="J281" s="11"/>
      <c r="K281" s="5"/>
      <c r="L281" s="12"/>
      <c r="N281" s="1"/>
      <c r="O281" s="12"/>
      <c r="P281" s="12"/>
    </row>
    <row r="282" spans="1:16" ht="32.25" customHeight="1">
      <c r="A282" s="116" t="s">
        <v>144</v>
      </c>
      <c r="B282" s="159" t="s">
        <v>270</v>
      </c>
      <c r="C282" s="159"/>
      <c r="D282" s="159"/>
      <c r="E282" s="159"/>
      <c r="F282" s="159"/>
      <c r="G282" s="159"/>
      <c r="H282" s="159"/>
      <c r="I282" s="159"/>
      <c r="J282" s="159"/>
      <c r="K282" s="159"/>
      <c r="L282" s="12"/>
      <c r="N282" s="1"/>
      <c r="O282" s="12"/>
      <c r="P282" s="12"/>
    </row>
    <row r="283" spans="1:16" ht="63" customHeight="1">
      <c r="A283" s="116" t="s">
        <v>145</v>
      </c>
      <c r="B283" s="159" t="s">
        <v>271</v>
      </c>
      <c r="C283" s="159"/>
      <c r="D283" s="159"/>
      <c r="E283" s="159"/>
      <c r="F283" s="159"/>
      <c r="G283" s="159"/>
      <c r="H283" s="159"/>
      <c r="I283" s="159"/>
      <c r="J283" s="159"/>
      <c r="K283" s="159"/>
      <c r="L283" s="12"/>
      <c r="N283" s="1"/>
      <c r="O283" s="12"/>
      <c r="P283" s="12"/>
    </row>
    <row r="284" spans="1:16">
      <c r="A284" s="116" t="s">
        <v>146</v>
      </c>
      <c r="B284" s="159" t="s">
        <v>272</v>
      </c>
      <c r="C284" s="159"/>
      <c r="D284" s="159"/>
      <c r="E284" s="159"/>
      <c r="F284" s="159"/>
      <c r="G284" s="159"/>
      <c r="H284" s="159"/>
      <c r="I284" s="159"/>
      <c r="J284" s="159"/>
      <c r="K284" s="159"/>
      <c r="L284" s="12"/>
      <c r="N284" s="1"/>
      <c r="O284" s="12"/>
      <c r="P284" s="12"/>
    </row>
    <row r="285" spans="1:16">
      <c r="A285" s="116" t="s">
        <v>147</v>
      </c>
      <c r="B285" s="159" t="s">
        <v>272</v>
      </c>
      <c r="C285" s="159"/>
      <c r="D285" s="159"/>
      <c r="E285" s="159"/>
      <c r="F285" s="159"/>
      <c r="G285" s="159"/>
      <c r="H285" s="159"/>
      <c r="I285" s="159"/>
      <c r="J285" s="159"/>
      <c r="K285" s="159"/>
      <c r="L285" s="12"/>
      <c r="N285" s="1"/>
      <c r="O285" s="12"/>
      <c r="P285" s="12"/>
    </row>
    <row r="286" spans="1:16">
      <c r="A286" s="116" t="s">
        <v>148</v>
      </c>
      <c r="B286" s="159" t="s">
        <v>285</v>
      </c>
      <c r="C286" s="159"/>
      <c r="D286" s="159"/>
      <c r="E286" s="159"/>
      <c r="F286" s="159"/>
      <c r="G286" s="159"/>
      <c r="H286" s="159"/>
      <c r="I286" s="159"/>
      <c r="J286" s="159"/>
      <c r="K286" s="159"/>
      <c r="L286" s="12"/>
      <c r="N286" s="1"/>
      <c r="O286" s="12"/>
      <c r="P286" s="12"/>
    </row>
    <row r="287" spans="1:16" ht="48" customHeight="1">
      <c r="A287" s="116" t="s">
        <v>149</v>
      </c>
      <c r="B287" s="161" t="s">
        <v>247</v>
      </c>
      <c r="C287" s="161"/>
      <c r="D287" s="161"/>
      <c r="E287" s="161"/>
      <c r="F287" s="161"/>
      <c r="G287" s="161"/>
      <c r="H287" s="161"/>
      <c r="I287" s="161"/>
      <c r="J287" s="161"/>
      <c r="K287" s="161"/>
      <c r="L287" s="12"/>
      <c r="N287" s="1"/>
      <c r="O287" s="12"/>
      <c r="P287" s="12"/>
    </row>
    <row r="288" spans="1:16">
      <c r="A288" s="116" t="s">
        <v>150</v>
      </c>
      <c r="B288" s="161" t="s">
        <v>180</v>
      </c>
      <c r="C288" s="161"/>
      <c r="D288" s="161"/>
      <c r="E288" s="161"/>
      <c r="F288" s="161"/>
      <c r="G288" s="161"/>
      <c r="H288" s="161"/>
      <c r="I288" s="161"/>
      <c r="J288" s="161"/>
      <c r="K288" s="161"/>
      <c r="L288" s="12"/>
      <c r="N288" s="1"/>
      <c r="O288" s="12"/>
      <c r="P288" s="12"/>
    </row>
    <row r="289" spans="1:16" ht="32.25" customHeight="1">
      <c r="A289" s="116" t="s">
        <v>151</v>
      </c>
      <c r="B289" s="161" t="s">
        <v>248</v>
      </c>
      <c r="C289" s="161"/>
      <c r="D289" s="161"/>
      <c r="E289" s="161"/>
      <c r="F289" s="161"/>
      <c r="G289" s="161"/>
      <c r="H289" s="161"/>
      <c r="I289" s="161"/>
      <c r="J289" s="161"/>
      <c r="K289" s="161"/>
      <c r="L289" s="12"/>
      <c r="N289" s="1"/>
      <c r="O289" s="12"/>
      <c r="P289" s="12"/>
    </row>
    <row r="290" spans="1:16" ht="32.25" customHeight="1">
      <c r="A290" s="116" t="s">
        <v>152</v>
      </c>
      <c r="B290" s="159" t="s">
        <v>249</v>
      </c>
      <c r="C290" s="159"/>
      <c r="D290" s="159"/>
      <c r="E290" s="159"/>
      <c r="F290" s="159"/>
      <c r="G290" s="159"/>
      <c r="H290" s="159"/>
      <c r="I290" s="159"/>
      <c r="J290" s="159"/>
      <c r="K290" s="159"/>
      <c r="L290" s="12"/>
      <c r="N290" s="1"/>
      <c r="O290" s="12"/>
      <c r="P290" s="12"/>
    </row>
    <row r="291" spans="1:16" ht="32.25" customHeight="1">
      <c r="A291" s="116" t="s">
        <v>153</v>
      </c>
      <c r="B291" s="161" t="s">
        <v>250</v>
      </c>
      <c r="C291" s="161"/>
      <c r="D291" s="161"/>
      <c r="E291" s="161"/>
      <c r="F291" s="161"/>
      <c r="G291" s="161"/>
      <c r="H291" s="161"/>
      <c r="I291" s="161"/>
      <c r="J291" s="161"/>
      <c r="K291" s="161"/>
      <c r="L291" s="12"/>
      <c r="N291" s="1"/>
      <c r="O291" s="39"/>
      <c r="P291" s="12"/>
    </row>
    <row r="292" spans="1:16" ht="79.5" customHeight="1">
      <c r="A292" s="116" t="s">
        <v>154</v>
      </c>
      <c r="B292" s="161" t="s">
        <v>251</v>
      </c>
      <c r="C292" s="161"/>
      <c r="D292" s="161"/>
      <c r="E292" s="161"/>
      <c r="F292" s="161"/>
      <c r="G292" s="161"/>
      <c r="H292" s="161"/>
      <c r="I292" s="161"/>
      <c r="J292" s="161"/>
      <c r="K292" s="161"/>
      <c r="L292" s="12"/>
      <c r="N292" s="1"/>
      <c r="O292" s="12"/>
      <c r="P292" s="12"/>
    </row>
    <row r="293" spans="1:16">
      <c r="A293" s="116" t="s">
        <v>2</v>
      </c>
      <c r="B293" s="124" t="s">
        <v>246</v>
      </c>
      <c r="C293" s="119" t="s">
        <v>155</v>
      </c>
      <c r="D293" s="120">
        <v>0</v>
      </c>
      <c r="E293" s="119"/>
      <c r="F293" s="118"/>
      <c r="G293" s="118"/>
      <c r="H293" s="117"/>
      <c r="I293" s="118"/>
      <c r="J293" s="117"/>
      <c r="K293" s="118"/>
      <c r="L293" s="12"/>
      <c r="N293" s="1"/>
      <c r="O293" s="12"/>
      <c r="P293" s="12"/>
    </row>
    <row r="294" spans="1:16">
      <c r="A294" s="116"/>
      <c r="B294" s="119"/>
      <c r="C294" s="119" t="s">
        <v>156</v>
      </c>
      <c r="D294" s="120">
        <v>0</v>
      </c>
      <c r="E294" s="161" t="s">
        <v>157</v>
      </c>
      <c r="F294" s="161"/>
      <c r="G294" s="161"/>
      <c r="H294" s="161"/>
      <c r="I294" s="161"/>
      <c r="J294" s="161"/>
      <c r="K294" s="161"/>
      <c r="N294" s="1"/>
      <c r="O294" s="12"/>
      <c r="P294" s="12"/>
    </row>
    <row r="295" spans="1:16">
      <c r="A295" s="116"/>
      <c r="B295" s="119"/>
      <c r="C295" s="119" t="s">
        <v>158</v>
      </c>
      <c r="D295" s="120">
        <v>0</v>
      </c>
      <c r="E295" s="161" t="s">
        <v>159</v>
      </c>
      <c r="F295" s="161"/>
      <c r="G295" s="161"/>
      <c r="H295" s="161"/>
      <c r="I295" s="161"/>
      <c r="J295" s="161"/>
      <c r="K295" s="161"/>
      <c r="L295" s="12"/>
      <c r="N295" s="1"/>
      <c r="O295" s="12"/>
      <c r="P295" s="12"/>
    </row>
    <row r="296" spans="1:16">
      <c r="A296" s="116" t="s">
        <v>160</v>
      </c>
      <c r="B296" s="161" t="s">
        <v>199</v>
      </c>
      <c r="C296" s="161"/>
      <c r="D296" s="161"/>
      <c r="E296" s="161"/>
      <c r="F296" s="161"/>
      <c r="G296" s="161"/>
      <c r="H296" s="161"/>
      <c r="I296" s="161"/>
      <c r="J296" s="161"/>
      <c r="K296" s="161"/>
      <c r="L296" s="12"/>
      <c r="N296" s="1"/>
      <c r="O296" s="12"/>
      <c r="P296" s="12"/>
    </row>
    <row r="297" spans="1:16" ht="32.25" customHeight="1">
      <c r="A297" s="116" t="s">
        <v>161</v>
      </c>
      <c r="B297" s="161" t="s">
        <v>303</v>
      </c>
      <c r="C297" s="161"/>
      <c r="D297" s="161"/>
      <c r="E297" s="161"/>
      <c r="F297" s="161"/>
      <c r="G297" s="161"/>
      <c r="H297" s="161"/>
      <c r="I297" s="161"/>
      <c r="J297" s="161"/>
      <c r="K297" s="161"/>
      <c r="L297" s="110" t="s">
        <v>191</v>
      </c>
      <c r="N297" s="1"/>
      <c r="O297" s="12"/>
      <c r="P297" s="12"/>
    </row>
    <row r="298" spans="1:16" ht="48" customHeight="1">
      <c r="A298" s="116" t="s">
        <v>162</v>
      </c>
      <c r="B298" s="161" t="s">
        <v>268</v>
      </c>
      <c r="C298" s="161"/>
      <c r="D298" s="161"/>
      <c r="E298" s="161"/>
      <c r="F298" s="161"/>
      <c r="G298" s="161"/>
      <c r="H298" s="161"/>
      <c r="I298" s="161"/>
      <c r="J298" s="161"/>
      <c r="K298" s="161"/>
      <c r="L298" s="12"/>
      <c r="N298" s="1"/>
      <c r="O298" s="12"/>
      <c r="P298" s="12"/>
    </row>
    <row r="299" spans="1:16">
      <c r="A299" s="116" t="s">
        <v>163</v>
      </c>
      <c r="B299" s="161" t="s">
        <v>181</v>
      </c>
      <c r="C299" s="161"/>
      <c r="D299" s="161"/>
      <c r="E299" s="161"/>
      <c r="F299" s="161"/>
      <c r="G299" s="161"/>
      <c r="H299" s="161"/>
      <c r="I299" s="161"/>
      <c r="J299" s="161"/>
      <c r="K299" s="161"/>
      <c r="L299" s="12"/>
      <c r="N299" s="1"/>
      <c r="O299" s="39"/>
      <c r="P299" s="12"/>
    </row>
    <row r="300" spans="1:16" ht="176.25" customHeight="1">
      <c r="A300" s="116" t="s">
        <v>164</v>
      </c>
      <c r="B300" s="159" t="s">
        <v>320</v>
      </c>
      <c r="C300" s="159"/>
      <c r="D300" s="159"/>
      <c r="E300" s="159"/>
      <c r="F300" s="159"/>
      <c r="G300" s="159"/>
      <c r="H300" s="159"/>
      <c r="I300" s="159"/>
      <c r="J300" s="159"/>
      <c r="K300" s="159"/>
      <c r="L300" s="12"/>
      <c r="N300" s="1"/>
      <c r="O300" s="39"/>
      <c r="P300" s="12"/>
    </row>
    <row r="301" spans="1:16" ht="32.25" customHeight="1">
      <c r="A301" s="116" t="s">
        <v>165</v>
      </c>
      <c r="B301" s="161" t="s">
        <v>252</v>
      </c>
      <c r="C301" s="161"/>
      <c r="D301" s="161"/>
      <c r="E301" s="161"/>
      <c r="F301" s="161"/>
      <c r="G301" s="161"/>
      <c r="H301" s="161"/>
      <c r="I301" s="161"/>
      <c r="J301" s="161"/>
      <c r="K301" s="161"/>
      <c r="L301" s="12"/>
      <c r="N301" s="1"/>
      <c r="O301" s="12"/>
      <c r="P301" s="12"/>
    </row>
    <row r="302" spans="1:16">
      <c r="A302" s="116" t="s">
        <v>166</v>
      </c>
      <c r="B302" s="161" t="s">
        <v>167</v>
      </c>
      <c r="C302" s="161"/>
      <c r="D302" s="161"/>
      <c r="E302" s="161"/>
      <c r="F302" s="161"/>
      <c r="G302" s="161"/>
      <c r="H302" s="161"/>
      <c r="I302" s="161"/>
      <c r="J302" s="161"/>
      <c r="K302" s="161"/>
      <c r="L302" s="12"/>
      <c r="N302" s="1"/>
      <c r="O302" s="12"/>
      <c r="P302" s="12"/>
    </row>
    <row r="303" spans="1:16" ht="48" customHeight="1">
      <c r="A303" s="116" t="s">
        <v>182</v>
      </c>
      <c r="B303" s="161" t="s">
        <v>304</v>
      </c>
      <c r="C303" s="161"/>
      <c r="D303" s="161"/>
      <c r="E303" s="161"/>
      <c r="F303" s="161"/>
      <c r="G303" s="161"/>
      <c r="H303" s="161"/>
      <c r="I303" s="161"/>
      <c r="J303" s="161"/>
      <c r="K303" s="161"/>
      <c r="L303" s="12"/>
      <c r="N303" s="1"/>
      <c r="O303" s="12"/>
      <c r="P303" s="12"/>
    </row>
    <row r="304" spans="1:16" ht="65.25" customHeight="1">
      <c r="A304" s="121" t="s">
        <v>183</v>
      </c>
      <c r="B304" s="162" t="s">
        <v>267</v>
      </c>
      <c r="C304" s="162"/>
      <c r="D304" s="162"/>
      <c r="E304" s="162"/>
      <c r="F304" s="162"/>
      <c r="G304" s="162"/>
      <c r="H304" s="162"/>
      <c r="I304" s="162"/>
      <c r="J304" s="162"/>
      <c r="K304" s="162"/>
      <c r="L304" s="12"/>
      <c r="N304" s="1"/>
      <c r="O304" s="12"/>
      <c r="P304" s="12"/>
    </row>
    <row r="305" spans="1:16">
      <c r="A305" s="121" t="s">
        <v>194</v>
      </c>
      <c r="B305" s="162" t="s">
        <v>293</v>
      </c>
      <c r="C305" s="162"/>
      <c r="D305" s="162"/>
      <c r="E305" s="162"/>
      <c r="F305" s="162"/>
      <c r="G305" s="162"/>
      <c r="H305" s="162"/>
      <c r="I305" s="162"/>
      <c r="J305" s="162"/>
      <c r="K305" s="162"/>
      <c r="L305" s="12"/>
      <c r="N305" s="1"/>
      <c r="O305" s="12"/>
      <c r="P305" s="12"/>
    </row>
    <row r="306" spans="1:16">
      <c r="A306" s="122" t="s">
        <v>196</v>
      </c>
      <c r="B306" s="162" t="s">
        <v>294</v>
      </c>
      <c r="C306" s="162"/>
      <c r="D306" s="162"/>
      <c r="E306" s="162"/>
      <c r="F306" s="162"/>
      <c r="G306" s="162"/>
      <c r="H306" s="162"/>
      <c r="I306" s="162"/>
      <c r="J306" s="162"/>
      <c r="K306" s="162"/>
      <c r="L306" s="12"/>
      <c r="N306" s="53"/>
      <c r="O306" s="12"/>
      <c r="P306" s="12"/>
    </row>
    <row r="307" spans="1:16">
      <c r="A307" s="122" t="s">
        <v>201</v>
      </c>
      <c r="B307" s="162" t="s">
        <v>299</v>
      </c>
      <c r="C307" s="162"/>
      <c r="D307" s="162"/>
      <c r="E307" s="162"/>
      <c r="F307" s="162"/>
      <c r="G307" s="162"/>
      <c r="H307" s="162"/>
      <c r="I307" s="162"/>
      <c r="J307" s="162"/>
      <c r="K307" s="162"/>
      <c r="L307" s="12"/>
      <c r="N307" s="53"/>
      <c r="O307" s="12"/>
      <c r="P307" s="12"/>
    </row>
    <row r="308" spans="1:16" s="59" customFormat="1" ht="32.25" customHeight="1">
      <c r="A308" s="121" t="s">
        <v>202</v>
      </c>
      <c r="B308" s="162" t="s">
        <v>300</v>
      </c>
      <c r="C308" s="162"/>
      <c r="D308" s="162"/>
      <c r="E308" s="162"/>
      <c r="F308" s="162"/>
      <c r="G308" s="162"/>
      <c r="H308" s="162"/>
      <c r="I308" s="162"/>
      <c r="J308" s="162"/>
      <c r="K308" s="162"/>
      <c r="L308" s="126"/>
      <c r="N308" s="57"/>
      <c r="O308" s="126"/>
      <c r="P308" s="126"/>
    </row>
    <row r="309" spans="1:16" s="70" customFormat="1">
      <c r="A309" s="122" t="s">
        <v>278</v>
      </c>
      <c r="B309" s="162" t="s">
        <v>301</v>
      </c>
      <c r="C309" s="162"/>
      <c r="D309" s="162"/>
      <c r="E309" s="162"/>
      <c r="F309" s="162"/>
      <c r="G309" s="162"/>
      <c r="H309" s="162"/>
      <c r="I309" s="162"/>
      <c r="J309" s="162"/>
      <c r="K309" s="162"/>
      <c r="L309" s="72"/>
      <c r="N309" s="69"/>
      <c r="O309" s="72"/>
      <c r="P309" s="72"/>
    </row>
    <row r="310" spans="1:16" s="70" customFormat="1" ht="33" customHeight="1">
      <c r="A310" s="121" t="s">
        <v>279</v>
      </c>
      <c r="B310" s="162" t="s">
        <v>302</v>
      </c>
      <c r="C310" s="162"/>
      <c r="D310" s="162"/>
      <c r="E310" s="162"/>
      <c r="F310" s="162"/>
      <c r="G310" s="162"/>
      <c r="H310" s="162"/>
      <c r="I310" s="162"/>
      <c r="J310" s="162"/>
      <c r="K310" s="162"/>
      <c r="L310" s="72"/>
      <c r="N310" s="69"/>
      <c r="O310" s="72"/>
      <c r="P310" s="72"/>
    </row>
    <row r="311" spans="1:16" s="70" customFormat="1" ht="15" customHeight="1">
      <c r="A311" s="121" t="s">
        <v>280</v>
      </c>
      <c r="B311" s="133" t="s">
        <v>281</v>
      </c>
      <c r="C311" s="123"/>
      <c r="D311" s="123"/>
      <c r="E311" s="123"/>
      <c r="F311" s="123"/>
      <c r="G311" s="123"/>
      <c r="H311" s="123"/>
      <c r="I311" s="123"/>
      <c r="J311" s="123"/>
      <c r="K311" s="123"/>
      <c r="L311" s="72"/>
      <c r="N311" s="69"/>
      <c r="O311" s="72"/>
      <c r="P311" s="72"/>
    </row>
    <row r="312" spans="1:16" s="70" customFormat="1" ht="15" customHeight="1">
      <c r="A312" s="121" t="s">
        <v>282</v>
      </c>
      <c r="B312" s="134" t="s">
        <v>283</v>
      </c>
      <c r="C312" s="123"/>
      <c r="D312" s="123"/>
      <c r="E312" s="123"/>
      <c r="F312" s="123"/>
      <c r="G312" s="123"/>
      <c r="H312" s="123"/>
      <c r="I312" s="123"/>
      <c r="J312" s="123"/>
      <c r="K312" s="123"/>
      <c r="L312" s="72"/>
      <c r="N312" s="69"/>
      <c r="O312" s="72"/>
      <c r="P312" s="72"/>
    </row>
    <row r="313" spans="1:16" s="70" customFormat="1" ht="15" customHeight="1">
      <c r="A313" s="153" t="s">
        <v>313</v>
      </c>
      <c r="B313" s="126" t="s">
        <v>315</v>
      </c>
      <c r="C313" s="3"/>
      <c r="D313" s="150"/>
      <c r="E313" s="150"/>
      <c r="F313" s="150"/>
      <c r="G313" s="150"/>
      <c r="H313" s="150"/>
      <c r="I313" s="150"/>
      <c r="J313" s="150"/>
      <c r="K313" s="150"/>
      <c r="L313" s="72"/>
      <c r="N313" s="69"/>
      <c r="O313" s="72"/>
      <c r="P313" s="72"/>
    </row>
    <row r="314" spans="1:16" s="70" customFormat="1" ht="15" customHeight="1">
      <c r="A314" s="153"/>
      <c r="B314" s="126" t="s">
        <v>316</v>
      </c>
      <c r="C314" s="3"/>
      <c r="D314" s="150"/>
      <c r="E314" s="150"/>
      <c r="F314" s="150"/>
      <c r="G314" s="150"/>
      <c r="H314" s="150"/>
      <c r="I314" s="150"/>
      <c r="J314" s="150"/>
      <c r="K314" s="150"/>
      <c r="L314" s="72"/>
      <c r="N314" s="69"/>
      <c r="O314" s="72"/>
      <c r="P314" s="72"/>
    </row>
    <row r="315" spans="1:16">
      <c r="A315" s="153" t="s">
        <v>314</v>
      </c>
      <c r="B315" s="126" t="s">
        <v>317</v>
      </c>
      <c r="D315" s="11"/>
      <c r="E315" s="11"/>
      <c r="F315" s="11"/>
      <c r="G315" s="11"/>
      <c r="H315" s="11"/>
      <c r="I315" s="11"/>
      <c r="J315" s="11"/>
      <c r="K315" s="11"/>
      <c r="N315" s="1"/>
      <c r="O315" s="12"/>
      <c r="P315" s="12"/>
    </row>
    <row r="316" spans="1:16">
      <c r="A316" s="153"/>
      <c r="B316" s="126" t="s">
        <v>318</v>
      </c>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54"/>
      <c r="C320" s="11"/>
      <c r="D320" s="11"/>
      <c r="E320" s="11"/>
      <c r="F320" s="11"/>
      <c r="G320" s="11"/>
      <c r="H320" s="11"/>
      <c r="I320" s="11"/>
      <c r="J320" s="11"/>
      <c r="K320" s="1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B330" s="12"/>
      <c r="C330" s="12"/>
      <c r="D330" s="12"/>
      <c r="E330" s="12"/>
      <c r="F330" s="12"/>
      <c r="G330" s="12"/>
      <c r="H330" s="12"/>
      <c r="I330" s="12"/>
      <c r="J330" s="11"/>
      <c r="K330" s="11"/>
      <c r="N330" s="1"/>
      <c r="O330" s="12"/>
      <c r="P330" s="12"/>
    </row>
    <row r="331" spans="1:16">
      <c r="B331" s="12"/>
      <c r="C331" s="12"/>
      <c r="D331" s="12"/>
      <c r="E331" s="12"/>
      <c r="F331" s="12"/>
      <c r="G331" s="12"/>
      <c r="H331" s="12"/>
      <c r="I331" s="12"/>
      <c r="J331" s="12"/>
      <c r="K331" s="12"/>
      <c r="N331" s="1"/>
      <c r="O331" s="12"/>
      <c r="P331" s="12"/>
    </row>
    <row r="332" spans="1:16">
      <c r="B332" s="12"/>
      <c r="C332" s="12"/>
      <c r="D332" s="12"/>
      <c r="E332" s="12"/>
      <c r="F332" s="12"/>
      <c r="G332" s="12"/>
      <c r="H332" s="12"/>
      <c r="I332" s="12"/>
      <c r="J332" s="12"/>
      <c r="K332" s="12"/>
      <c r="N332" s="1"/>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B336" s="12"/>
      <c r="C336" s="12"/>
      <c r="D336" s="12"/>
      <c r="E336" s="12"/>
      <c r="F336" s="12"/>
      <c r="G336" s="12"/>
      <c r="H336" s="12"/>
      <c r="I336" s="12"/>
      <c r="J336" s="12"/>
      <c r="K336" s="12"/>
      <c r="N336" s="12"/>
      <c r="O336" s="12"/>
      <c r="P336" s="12"/>
    </row>
    <row r="337" spans="2:16">
      <c r="B337" s="12"/>
      <c r="C337" s="12"/>
      <c r="D337" s="12"/>
      <c r="E337" s="12"/>
      <c r="F337" s="12"/>
      <c r="G337" s="12"/>
      <c r="H337" s="12"/>
      <c r="I337" s="12"/>
      <c r="J337" s="12"/>
      <c r="K337" s="12"/>
      <c r="N337" s="12"/>
      <c r="O337" s="12"/>
      <c r="P337" s="12"/>
    </row>
    <row r="338" spans="2:16">
      <c r="B338" s="12"/>
      <c r="C338" s="12"/>
      <c r="D338" s="12"/>
      <c r="E338" s="12"/>
      <c r="F338" s="12"/>
      <c r="G338" s="12"/>
      <c r="H338" s="12"/>
      <c r="I338" s="12"/>
      <c r="J338" s="12"/>
      <c r="K338" s="12"/>
      <c r="N338" s="12"/>
      <c r="O338" s="12"/>
      <c r="P338" s="12"/>
    </row>
    <row r="339" spans="2:16">
      <c r="J339" s="12"/>
      <c r="K339" s="12"/>
      <c r="N339" s="12"/>
      <c r="O339" s="12"/>
      <c r="P339" s="12"/>
    </row>
    <row r="340" spans="2:16">
      <c r="N340" s="12"/>
      <c r="O340" s="12"/>
      <c r="P340" s="12"/>
    </row>
    <row r="341" spans="2:16">
      <c r="N341" s="12"/>
      <c r="O341" s="12"/>
      <c r="P341" s="12"/>
    </row>
  </sheetData>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David W. Niles</dc:creator>
  <cp:keywords> </cp:keywords>
  <dc:description> </dc:description>
  <cp:lastModifiedBy>David W. Niles</cp:lastModifiedBy>
  <cp:lastPrinted>2015-11-09T15:43:24Z</cp:lastPrinted>
  <dcterms:created xsi:type="dcterms:W3CDTF">2008-03-20T17:17:49Z</dcterms:created>
  <dcterms:modified xsi:type="dcterms:W3CDTF">2016-06-07T14:43:59Z</dcterms:modified>
  <cp:category> </cp:category>
</cp:coreProperties>
</file>