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MMPA Transmission LLC\2015 Attachment O (2014 Data)\Annual Update - FERC\"/>
    </mc:Choice>
  </mc:AlternateContent>
  <bookViews>
    <workbookView xWindow="0" yWindow="0" windowWidth="28800" windowHeight="11535" tabRatio="376"/>
  </bookViews>
  <sheets>
    <sheet name="Nonlevelized-EIA 412" sheetId="1" r:id="rId1"/>
  </sheets>
  <definedNames>
    <definedName name="_xlnm.Print_Area" localSheetId="0">'Nonlevelized-EIA 412'!$A$1:$K$308</definedName>
  </definedNames>
  <calcPr calcId="152511"/>
</workbook>
</file>

<file path=xl/calcChain.xml><?xml version="1.0" encoding="utf-8"?>
<calcChain xmlns="http://schemas.openxmlformats.org/spreadsheetml/2006/main">
  <c r="G244" i="1" l="1"/>
  <c r="I264" i="1" l="1"/>
  <c r="D154" i="1" l="1"/>
  <c r="D113" i="1" s="1"/>
  <c r="D116" i="1" s="1"/>
  <c r="D84" i="1"/>
  <c r="I211" i="1"/>
  <c r="G228" i="1"/>
  <c r="G230" i="1"/>
  <c r="G231" i="1"/>
  <c r="D238" i="1"/>
  <c r="G236" i="1" s="1"/>
  <c r="I219" i="1"/>
  <c r="D95" i="1"/>
  <c r="D98" i="1"/>
  <c r="D246" i="1"/>
  <c r="E244" i="1" s="1"/>
  <c r="G245" i="1"/>
  <c r="I30" i="1"/>
  <c r="D32" i="1" s="1"/>
  <c r="D232" i="1"/>
  <c r="D15" i="1"/>
  <c r="I153" i="1"/>
  <c r="D174" i="1"/>
  <c r="D178" i="1" s="1"/>
  <c r="D182" i="1" s="1"/>
  <c r="D108" i="1"/>
  <c r="D99" i="1"/>
  <c r="D171" i="1"/>
  <c r="D205" i="1"/>
  <c r="K270" i="1"/>
  <c r="I146" i="1"/>
  <c r="F169" i="1"/>
  <c r="F151" i="1"/>
  <c r="D14" i="1"/>
  <c r="I255" i="1"/>
  <c r="F106" i="1"/>
  <c r="D272" i="1"/>
  <c r="D271" i="1"/>
  <c r="C270" i="1"/>
  <c r="B270" i="1"/>
  <c r="D204" i="1"/>
  <c r="K204" i="1"/>
  <c r="B204" i="1"/>
  <c r="K137" i="1"/>
  <c r="D138" i="1"/>
  <c r="D137" i="1"/>
  <c r="B137" i="1"/>
  <c r="K71" i="1"/>
  <c r="D72" i="1"/>
  <c r="D71" i="1"/>
  <c r="B71" i="1"/>
  <c r="I42" i="1"/>
  <c r="I41" i="1"/>
  <c r="F88" i="1"/>
  <c r="F110" i="1" s="1"/>
  <c r="D207" i="1"/>
  <c r="D140" i="1"/>
  <c r="D74" i="1"/>
  <c r="F165" i="1"/>
  <c r="B159" i="1"/>
  <c r="B157" i="1"/>
  <c r="F149" i="1"/>
  <c r="F150" i="1" s="1"/>
  <c r="B91" i="1"/>
  <c r="B99" i="1" s="1"/>
  <c r="B90" i="1"/>
  <c r="B98" i="1" s="1"/>
  <c r="B89" i="1"/>
  <c r="B97" i="1" s="1"/>
  <c r="B88" i="1"/>
  <c r="B96" i="1" s="1"/>
  <c r="B87" i="1"/>
  <c r="B95" i="1" s="1"/>
  <c r="F91" i="1"/>
  <c r="F90" i="1"/>
  <c r="G89" i="1"/>
  <c r="F89" i="1"/>
  <c r="G87" i="1"/>
  <c r="F87" i="1"/>
  <c r="F15" i="1"/>
  <c r="I214" i="1" l="1"/>
  <c r="I216" i="1" s="1"/>
  <c r="E245" i="1"/>
  <c r="I245" i="1" s="1"/>
  <c r="I38" i="1"/>
  <c r="D38" i="1"/>
  <c r="I37" i="1"/>
  <c r="D37" i="1"/>
  <c r="D36" i="1"/>
  <c r="D33" i="1"/>
  <c r="I36" i="1"/>
  <c r="I221" i="1"/>
  <c r="I223" i="1" s="1"/>
  <c r="I244" i="1"/>
  <c r="E246" i="1" l="1"/>
  <c r="G80" i="1"/>
  <c r="G14" i="1"/>
  <c r="G16" i="1" s="1"/>
  <c r="I16" i="1" s="1"/>
  <c r="I224" i="1"/>
  <c r="I225" i="1" s="1"/>
  <c r="G114" i="1" s="1"/>
  <c r="I114" i="1" s="1"/>
  <c r="E229" i="1"/>
  <c r="G229" i="1" s="1"/>
  <c r="G232" i="1" s="1"/>
  <c r="I232" i="1" s="1"/>
  <c r="G82" i="1" s="1"/>
  <c r="I82" i="1" s="1"/>
  <c r="I246" i="1"/>
  <c r="D175" i="1" s="1"/>
  <c r="G15" i="1"/>
  <c r="I15" i="1" s="1"/>
  <c r="G90" i="1" l="1"/>
  <c r="I90" i="1" s="1"/>
  <c r="I98" i="1" s="1"/>
  <c r="G17" i="1"/>
  <c r="I17" i="1" s="1"/>
  <c r="I14" i="1"/>
  <c r="I249" i="1"/>
  <c r="G149" i="1"/>
  <c r="I149" i="1" s="1"/>
  <c r="G145" i="1"/>
  <c r="G151" i="1" s="1"/>
  <c r="I151" i="1" s="1"/>
  <c r="G150" i="1"/>
  <c r="I150" i="1" s="1"/>
  <c r="I236" i="1"/>
  <c r="K236" i="1" s="1"/>
  <c r="G83" i="1" s="1"/>
  <c r="I83" i="1" s="1"/>
  <c r="G148" i="1"/>
  <c r="G88" i="1"/>
  <c r="I80" i="1"/>
  <c r="G147" i="1" l="1"/>
  <c r="I147" i="1" s="1"/>
  <c r="I18" i="1"/>
  <c r="I145" i="1"/>
  <c r="G91" i="1"/>
  <c r="I91" i="1" s="1"/>
  <c r="I99" i="1" s="1"/>
  <c r="G152" i="1"/>
  <c r="G110" i="1"/>
  <c r="I148" i="1"/>
  <c r="G158" i="1"/>
  <c r="I84" i="1"/>
  <c r="G84" i="1" s="1"/>
  <c r="I152" i="1" l="1"/>
  <c r="I154" i="1" s="1"/>
  <c r="I113" i="1" s="1"/>
  <c r="G159" i="1"/>
  <c r="I159" i="1" s="1"/>
  <c r="I110" i="1"/>
  <c r="G157" i="1"/>
  <c r="I158" i="1"/>
  <c r="G164" i="1"/>
  <c r="G167" i="1"/>
  <c r="G115" i="1"/>
  <c r="I115" i="1" s="1"/>
  <c r="I116" i="1" l="1"/>
  <c r="G165" i="1"/>
  <c r="I165" i="1" s="1"/>
  <c r="I164" i="1"/>
  <c r="I167" i="1"/>
  <c r="G169" i="1"/>
  <c r="G170" i="1" l="1"/>
  <c r="I170" i="1" s="1"/>
  <c r="I169" i="1"/>
  <c r="I171" i="1" l="1"/>
  <c r="D97" i="1" l="1"/>
  <c r="D160" i="1" l="1"/>
  <c r="I157" i="1"/>
  <c r="I160" i="1" s="1"/>
  <c r="D96" i="1" l="1"/>
  <c r="D100" i="1" s="1"/>
  <c r="D118" i="1" s="1"/>
  <c r="D185" i="1" s="1"/>
  <c r="D181" i="1" s="1"/>
  <c r="D183" i="1" s="1"/>
  <c r="D188" i="1" s="1"/>
  <c r="D197" i="1" s="1"/>
  <c r="D92" i="1"/>
  <c r="I88" i="1"/>
  <c r="I96" i="1" l="1"/>
  <c r="I100" i="1" s="1"/>
  <c r="G100" i="1" s="1"/>
  <c r="I92" i="1"/>
  <c r="G104" i="1" l="1"/>
  <c r="G182" i="1"/>
  <c r="I182" i="1" s="1"/>
  <c r="G105" i="1" l="1"/>
  <c r="I104" i="1"/>
  <c r="I105" i="1" l="1"/>
  <c r="G106" i="1"/>
  <c r="I106" i="1" s="1"/>
  <c r="G107" i="1"/>
  <c r="I107" i="1" s="1"/>
  <c r="I108" i="1" l="1"/>
  <c r="I118" i="1" s="1"/>
  <c r="I185" i="1" s="1"/>
  <c r="I181" i="1" s="1"/>
  <c r="I183" i="1" s="1"/>
  <c r="I188" i="1" s="1"/>
  <c r="I197" i="1" s="1"/>
  <c r="I11" i="1" s="1"/>
  <c r="I20" i="1" s="1"/>
</calcChain>
</file>

<file path=xl/sharedStrings.xml><?xml version="1.0" encoding="utf-8"?>
<sst xmlns="http://schemas.openxmlformats.org/spreadsheetml/2006/main" count="432" uniqueCount="311">
  <si>
    <t xml:space="preserve">Formula Rate - Non-Levelized </t>
  </si>
  <si>
    <t xml:space="preserve">   Rate Formula Template</t>
  </si>
  <si>
    <t xml:space="preserve"> </t>
  </si>
  <si>
    <t>Utilizing EIA Form 412 Data</t>
  </si>
  <si>
    <t>Line</t>
  </si>
  <si>
    <t>Allocated</t>
  </si>
  <si>
    <t>No.</t>
  </si>
  <si>
    <t>Amount</t>
  </si>
  <si>
    <t xml:space="preserve">REVENUE CREDITS </t>
  </si>
  <si>
    <t>Total</t>
  </si>
  <si>
    <t>Allocator</t>
  </si>
  <si>
    <t xml:space="preserve">  Account No. 454</t>
  </si>
  <si>
    <t>TP</t>
  </si>
  <si>
    <t>Revenues from Grandfathered Interzonal Transactions</t>
  </si>
  <si>
    <t>Revenues from service provided by the ISO at a discount</t>
  </si>
  <si>
    <t>TOTAL REVENUE CREDITS  (sum lines 2-5)</t>
  </si>
  <si>
    <t>NET REVENUE REQUIREMENT</t>
  </si>
  <si>
    <t>DIVISOR</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</si>
  <si>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</si>
  <si>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</si>
  <si>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</si>
  <si>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</si>
  <si>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</si>
  <si>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</si>
  <si>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</si>
  <si>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</si>
  <si>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</si>
  <si>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Annual Cost ($/kW/Yr)</t>
  </si>
  <si>
    <t>Peak Rate</t>
  </si>
  <si>
    <t>Off-Peak Rate</t>
  </si>
  <si>
    <t>Point-To-Point Rate ($/kW/Wk)</t>
  </si>
  <si>
    <t>Point-To-Point Rate ($/kW/Day)</t>
  </si>
  <si>
    <t xml:space="preserve"> Capped at weekly rate</t>
  </si>
  <si>
    <t>Point-To-Point Rate ($/MWh)</t>
  </si>
  <si>
    <t xml:space="preserve"> Capped at weekly</t>
  </si>
  <si>
    <t xml:space="preserve"> times 1,000)</t>
  </si>
  <si>
    <t xml:space="preserve"> and daily rates</t>
  </si>
  <si>
    <t>Short Term</t>
  </si>
  <si>
    <t>Long Term</t>
  </si>
  <si>
    <t>(1)</t>
  </si>
  <si>
    <t>(2)</t>
  </si>
  <si>
    <t>(3)</t>
  </si>
  <si>
    <t>(4)</t>
  </si>
  <si>
    <t>(5)</t>
  </si>
  <si>
    <t>EIA 412</t>
  </si>
  <si>
    <t>Transmission</t>
  </si>
  <si>
    <t>Reference</t>
  </si>
  <si>
    <t>Company Total</t>
  </si>
  <si>
    <t xml:space="preserve">                  Allocator</t>
  </si>
  <si>
    <t>(Col 3 times Col 4)</t>
  </si>
  <si>
    <t>RATE BASE:</t>
  </si>
  <si>
    <t xml:space="preserve">  Production</t>
  </si>
  <si>
    <t>NA</t>
  </si>
  <si>
    <t xml:space="preserve">  Transmission</t>
  </si>
  <si>
    <t xml:space="preserve">  Distribution</t>
  </si>
  <si>
    <t xml:space="preserve">  General &amp; Intangible</t>
  </si>
  <si>
    <t>W/S</t>
  </si>
  <si>
    <t xml:space="preserve">  Common</t>
  </si>
  <si>
    <t>CE</t>
  </si>
  <si>
    <t>GP=</t>
  </si>
  <si>
    <t>NET PLANT IN SERVICE</t>
  </si>
  <si>
    <t>NP=</t>
  </si>
  <si>
    <t xml:space="preserve">  Account No. 281 (enter negative) </t>
  </si>
  <si>
    <t>NP</t>
  </si>
  <si>
    <t xml:space="preserve">  Account No. 282 (enter negative)</t>
  </si>
  <si>
    <t xml:space="preserve">  Account No. 283 (enter negative)</t>
  </si>
  <si>
    <t xml:space="preserve">  Account No. 190</t>
  </si>
  <si>
    <t xml:space="preserve">  Account No. 255 (enter negative)</t>
  </si>
  <si>
    <t>TOTAL ADJUSTMENTS  (sum lines 19 - 23)</t>
  </si>
  <si>
    <t xml:space="preserve">LAND HELD FOR FUTURE USE </t>
  </si>
  <si>
    <t>WORKING CAPITAL</t>
  </si>
  <si>
    <t xml:space="preserve">  CWC</t>
  </si>
  <si>
    <t>(Note H)</t>
  </si>
  <si>
    <t xml:space="preserve">  Materials &amp; Supplies</t>
  </si>
  <si>
    <t>TE</t>
  </si>
  <si>
    <t xml:space="preserve">  Prepayments</t>
  </si>
  <si>
    <t>GP</t>
  </si>
  <si>
    <t>RATE BASE  (sum lines 18, 24, 25, and 29)</t>
  </si>
  <si>
    <t xml:space="preserve">  Transmission </t>
  </si>
  <si>
    <t xml:space="preserve">     Less Account 565</t>
  </si>
  <si>
    <t xml:space="preserve">  A&amp;G</t>
  </si>
  <si>
    <t xml:space="preserve">     Less FERC Annual Fees</t>
  </si>
  <si>
    <t xml:space="preserve">  Transmission Lease Payments</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</si>
  <si>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</si>
  <si>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</si>
  <si>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</si>
  <si>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</si>
  <si>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</si>
  <si>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</si>
  <si>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</si>
  <si>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</si>
  <si>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</si>
  <si>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  </t>
  </si>
  <si>
    <t xml:space="preserve">INCOME TAXES          </t>
  </si>
  <si>
    <t xml:space="preserve">     T=1 - {[(1 - SIT) * (1 - FIT)] / (1 - SIT * FIT * p)} =</t>
  </si>
  <si>
    <t xml:space="preserve">     CIT=(T/1-T) * (1-(WCLTD/R)) =</t>
  </si>
  <si>
    <t xml:space="preserve">       and FIT, SIT &amp; p are as given in footnote K.</t>
  </si>
  <si>
    <t xml:space="preserve">      1 / (1 - T)  = (from line 21)</t>
  </si>
  <si>
    <t>Income Tax Calculation = line 22 * line 28</t>
  </si>
  <si>
    <t>ITC adjustment (line 23 * line 24)</t>
  </si>
  <si>
    <t>Total Income Taxes</t>
  </si>
  <si>
    <t>(line 25 plus line 26)</t>
  </si>
  <si>
    <t xml:space="preserve">RETURN </t>
  </si>
  <si>
    <t xml:space="preserve">  [ Rate Base (page 2, line 30) * Rate of Return (page 4, line 24)]</t>
  </si>
  <si>
    <t xml:space="preserve">                SUPPORTING CALCULATIONS AND NOTES</t>
  </si>
  <si>
    <t xml:space="preserve">TRANSMISSION EXPENSES </t>
  </si>
  <si>
    <t>TE=</t>
  </si>
  <si>
    <t>TRANSMISSION PLANT INCLUDED IN ISO RATES</t>
  </si>
  <si>
    <t>TP=</t>
  </si>
  <si>
    <t>WAGES &amp; SALARY ALLOCATOR   (W&amp;S)</t>
  </si>
  <si>
    <t>$</t>
  </si>
  <si>
    <t>Allocation</t>
  </si>
  <si>
    <t>W&amp;S Allocator</t>
  </si>
  <si>
    <t xml:space="preserve">  Other</t>
  </si>
  <si>
    <t>($ / Allocation)</t>
  </si>
  <si>
    <t>=</t>
  </si>
  <si>
    <t>% Electric</t>
  </si>
  <si>
    <t>Labor Ratio</t>
  </si>
  <si>
    <t xml:space="preserve">  Electric</t>
  </si>
  <si>
    <t>(line 17 / line 20)</t>
  </si>
  <si>
    <t>(line 16)</t>
  </si>
  <si>
    <t xml:space="preserve">  Gas</t>
  </si>
  <si>
    <t>*</t>
  </si>
  <si>
    <t xml:space="preserve">  Water</t>
  </si>
  <si>
    <t>RETURN (R)</t>
  </si>
  <si>
    <t xml:space="preserve">              Long Term Interest  </t>
  </si>
  <si>
    <t>Cost</t>
  </si>
  <si>
    <t>%</t>
  </si>
  <si>
    <t>(Note P)</t>
  </si>
  <si>
    <t>Weighted</t>
  </si>
  <si>
    <t xml:space="preserve">  Long Term Debt</t>
  </si>
  <si>
    <t>=WCLTD</t>
  </si>
  <si>
    <t xml:space="preserve">  Proprietary Capital</t>
  </si>
  <si>
    <t>=R</t>
  </si>
  <si>
    <t>REVENUE CREDITS</t>
  </si>
  <si>
    <t>Load</t>
  </si>
  <si>
    <t>ACCOUNT 447 (SALES FOR RESALE)</t>
  </si>
  <si>
    <t xml:space="preserve">  a. Bundled Non-RQ Sales for Resale</t>
  </si>
  <si>
    <t>(Note Q)</t>
  </si>
  <si>
    <t xml:space="preserve">  Total of (a)-(b)</t>
  </si>
  <si>
    <t xml:space="preserve">  a. Transmission charges for all transmission transactions </t>
  </si>
  <si>
    <t>General Note:  References to pages in this formulary rate are indicated as:  (page#, line#, col.#)</t>
  </si>
  <si>
    <t>Note</t>
  </si>
  <si>
    <t>Letter</t>
  </si>
  <si>
    <t>A</t>
  </si>
  <si>
    <t>B</t>
  </si>
  <si>
    <t>C</t>
  </si>
  <si>
    <t>D</t>
  </si>
  <si>
    <t>E</t>
  </si>
  <si>
    <t>F</t>
  </si>
  <si>
    <t>G</t>
  </si>
  <si>
    <t>H</t>
  </si>
  <si>
    <t>I</t>
  </si>
  <si>
    <t>J</t>
  </si>
  <si>
    <t>K</t>
  </si>
  <si>
    <t>FIT =</t>
  </si>
  <si>
    <t>SIT=</t>
  </si>
  <si>
    <t xml:space="preserve">  (State Income Tax Rate or Composite SIT)</t>
  </si>
  <si>
    <t>p =</t>
  </si>
  <si>
    <t xml:space="preserve">  (percent of federal income tax deductible for state purposes)</t>
  </si>
  <si>
    <t>L</t>
  </si>
  <si>
    <t>M</t>
  </si>
  <si>
    <t>N</t>
  </si>
  <si>
    <t>O</t>
  </si>
  <si>
    <t>P</t>
  </si>
  <si>
    <t>Q</t>
  </si>
  <si>
    <t>R</t>
  </si>
  <si>
    <t>Includes income related only to transmission facilities, such as pole attachments, rentals and special use.</t>
  </si>
  <si>
    <t>(page 4, line 30)</t>
  </si>
  <si>
    <t>(page 4, line 33)</t>
  </si>
  <si>
    <t xml:space="preserve">  Less 12 CP or Contract Demands from service over one year provided by ISO at a discount (enter negative)</t>
  </si>
  <si>
    <t xml:space="preserve">  Total  (sum lines 17-19)</t>
  </si>
  <si>
    <t>Total  (sum lines 22, 23)</t>
  </si>
  <si>
    <t xml:space="preserve">  b. Bundled Sales for Resale included in Divisor on page 1 </t>
  </si>
  <si>
    <t xml:space="preserve">  b. Transmission charges for all transmission transactions included in Divisor on page 1</t>
  </si>
  <si>
    <t>(Note T)</t>
  </si>
  <si>
    <t xml:space="preserve">  Less Contract Demand from Grandfathered Interzonal transactions over one year (enter negative)  (Note S)</t>
  </si>
  <si>
    <t>zero</t>
  </si>
  <si>
    <t>5a</t>
  </si>
  <si>
    <t>Transmission plant included in ISO rates  (line 1 less lines 2 &amp; 3)</t>
  </si>
  <si>
    <t>Transmission related only.</t>
  </si>
  <si>
    <t>Enter dollar amounts</t>
  </si>
  <si>
    <t>S</t>
  </si>
  <si>
    <t>T</t>
  </si>
  <si>
    <t>Page 1 of 5</t>
  </si>
  <si>
    <t>Page 2 of 5</t>
  </si>
  <si>
    <t>Page 3 of 5</t>
  </si>
  <si>
    <t>Page 4 of 5</t>
  </si>
  <si>
    <t>Page 5 of 5</t>
  </si>
  <si>
    <t>Line 4 supported by schedules.</t>
  </si>
  <si>
    <t>Line 5 supported by schedules.</t>
  </si>
  <si>
    <t>SIT work papers if required</t>
  </si>
  <si>
    <t>Line 31 supported by notes in Form 412 or detailed Schedule</t>
  </si>
  <si>
    <t>Line 32 supported by notes in Form 412 or detailed Schedule</t>
  </si>
  <si>
    <t>U</t>
  </si>
  <si>
    <t>1a</t>
  </si>
  <si>
    <t>V</t>
  </si>
  <si>
    <t xml:space="preserve">  Account No. 456.1</t>
  </si>
  <si>
    <t>ACCOUNT 456.1 (OTHER ELECTRIC REVENUES)</t>
  </si>
  <si>
    <t>Removes dollar amount of transmission expenses included in the OATT ancillary services rates, including Account Nos. 561.1, 561.2, 561.3, and 561.BA.</t>
  </si>
  <si>
    <t>32a</t>
  </si>
  <si>
    <t>W</t>
  </si>
  <si>
    <t>X</t>
  </si>
  <si>
    <t xml:space="preserve">REVENUE REQUIREMENT TO BE COLLECTED UNDER ATTACHMENT O </t>
  </si>
  <si>
    <t>[Revenue Requirement for facilities included on page 2, line 2, and also included</t>
  </si>
  <si>
    <t>in Attachment GG]</t>
  </si>
  <si>
    <t>Proprietary Capital Cost Rate =</t>
  </si>
  <si>
    <t>TIER =</t>
  </si>
  <si>
    <t>(Note E)</t>
  </si>
  <si>
    <t>(Note K)</t>
  </si>
  <si>
    <t xml:space="preserve">                            </t>
  </si>
  <si>
    <t>To the extent the page references to EIA Form 412 are missing, the entity will include a "Notes" section in the EIA 412 to provide this data.</t>
  </si>
  <si>
    <t>References to data from EIA Form 412 are indicated as:   x.y.z  (section, line, column)</t>
  </si>
  <si>
    <t>(line 7 / line 15)</t>
  </si>
  <si>
    <t>(line 1 minus line 6)</t>
  </si>
  <si>
    <t>Divisor  (sum lines 8-14)</t>
  </si>
  <si>
    <t>(line 16 / 52; line 16 /  52)</t>
  </si>
  <si>
    <t>FERC Annual Charge ($/MWh)</t>
  </si>
  <si>
    <t>TOTAL GROSS PLANT  (sum lines 1-5)</t>
  </si>
  <si>
    <t>TOTAL ACCUM. DEPRECIATION  (sum lines 7-11)</t>
  </si>
  <si>
    <t>(line 1- line 7)</t>
  </si>
  <si>
    <t>(line 2- line 8)</t>
  </si>
  <si>
    <t>(line 3 - line 9)</t>
  </si>
  <si>
    <t>(line 4 - line 10)</t>
  </si>
  <si>
    <t>(line 5 - line 11)</t>
  </si>
  <si>
    <t>TOTAL NET PLANT  (sum lines 13-17)</t>
  </si>
  <si>
    <t>ADJUSTMENTS TO RATE BASE  (Note F)</t>
  </si>
  <si>
    <t>(Note G)</t>
  </si>
  <si>
    <t>TOTAL WORKING CAPITAL  (sum lines 26 - 28)</t>
  </si>
  <si>
    <t xml:space="preserve">     Less LSE Expenses included in Transmission O&amp;M Accounts  (Note V)</t>
  </si>
  <si>
    <t xml:space="preserve">     Less EPRI &amp; Reg. Comm. Exp. &amp; Non-safety Ad.  (Note I)</t>
  </si>
  <si>
    <t xml:space="preserve">     Plus Transmission Related Reg. Comm. Exp.  (Note I)</t>
  </si>
  <si>
    <t>TOTAL DEPRECIATION  (sum lines 9 - 11)</t>
  </si>
  <si>
    <t>TAXES OTHER THAN INCOME TAXES  (Note J)</t>
  </si>
  <si>
    <t>REV. REQUIREMENT  (sum lines 8, 12, 20, 27, 28)</t>
  </si>
  <si>
    <t>Total transmission plant  (page 2, line 2, column 3)</t>
  </si>
  <si>
    <t>Less transmission plant excluded from ISO rates  (Note M)</t>
  </si>
  <si>
    <t>Less transmission plant included in OATT Ancillary Services  (Note N )</t>
  </si>
  <si>
    <t>Percentage of transmission plant included in ISO Rates  (line 4 divided by line 1)</t>
  </si>
  <si>
    <t>Total transmission expenses  (page 3, line 1, column 3)</t>
  </si>
  <si>
    <t>Less transmission expenses included in OATT Ancillary Services  (Note L)</t>
  </si>
  <si>
    <t>Percentage of transmission expenses after adjustment  (line 8 divided by line 6)</t>
  </si>
  <si>
    <t>Percentage of transmission plant included in ISO Rates  (line 5)</t>
  </si>
  <si>
    <t>Percentage of transmission expenses included in ISO Rates  (line 9 times line 10)</t>
  </si>
  <si>
    <t>COMMON PLANT ALLOCATOR  (CE)  (Note O)</t>
  </si>
  <si>
    <t xml:space="preserve">  Total  (sum lines 12-15)</t>
  </si>
  <si>
    <t>ACCOUNT 454 (RENT FROM ELECTRIC PROPERTY)  (Note R)</t>
  </si>
  <si>
    <t>Inputs Required:</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</si>
  <si>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t>
  </si>
  <si>
    <t>Cash Working Capital assigned to transmission is one-eighth of O&amp;M allocated to transmission at page 3, line 8, column 5.  Prepayments are the electric related prepayments booked to Account No. 165 as shown on Schedule I of EIA Form 412.</t>
  </si>
  <si>
    <t>Line 5 - EPRI Annual Membership Dues, all Regulatory Commission Expenses, and non-safety related advertising.  Line 5a - Regulatory Commission Expenses directly related to transmission service,  ISO filings or transmission siting.</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</si>
  <si>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</si>
  <si>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multiplied by (1/1-T) (page 3, line 26).</t>
  </si>
  <si>
    <t>Debt cost rate = long-term interest (line 21) / long term debt (line 22).  The Proprietary Capital Cost rate is implicit, a residual calculation after TIER is determined.  TIER will be supported in the filing and no change in TIER may be made absent a filing with the ISO and the FERC, if the entity is under FERC's jurisdiction.</t>
  </si>
  <si>
    <t>Line 29 must equal zero since all short-term power sales must be unbundled and the transmission component reflected in Account No. 456.1 and all other uses are to be included in the divisor.</t>
  </si>
  <si>
    <t>GROSS REVENUE REQUIREMENT  (page 3, line 31)</t>
  </si>
  <si>
    <t>(line 16 / 260; line 16 / 365)</t>
  </si>
  <si>
    <t>(line 16 / 4,160; line 16 / 8,760</t>
  </si>
  <si>
    <t>IV.6.e</t>
  </si>
  <si>
    <t>IV.7.e</t>
  </si>
  <si>
    <t>IV.8.e</t>
  </si>
  <si>
    <t>IV.12.e  (Note G)</t>
  </si>
  <si>
    <t>II.20.b</t>
  </si>
  <si>
    <t>VII.8.d</t>
  </si>
  <si>
    <t>VII.13.d</t>
  </si>
  <si>
    <t>TOTAL O&amp;M  (sum lines 1, 3, 5a, 6, 7 less 1a, 2, 4, 5)</t>
  </si>
  <si>
    <t>Included transmission expenses ( line 6 less line 7)</t>
  </si>
  <si>
    <t>II.32.b</t>
  </si>
  <si>
    <t>III.16.b + III.17.b  (Note U)</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</si>
  <si>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</si>
  <si>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</si>
  <si>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LESS ATTACHMENT GG ADJUSTMENT [Attachment GG, page 2, line 3, column 10]  (Note W)</t>
  </si>
  <si>
    <t>The utility's maximum monthly megawatt load (60-minute integration) for RQ service at time of applicable pricing zone coincident monthly peaks.  RQ service is service which the supplier plans to provide on an on-going basis (i.e., the supplier includes projected load for this service in its system resource planning).</t>
  </si>
  <si>
    <t>Includes LF, IF, LU, IU service.  LF means "firm service" (cannot be interrupted for economic reasons and is intended to remain reliable even under adverse conditions), and long-term (duration of at least five years); does not meet definition of RQ service.  IF is "firm service" for a term longer than one but less than five years.  LU is service from a designated generating unit, of a term no less than five years.  LI is service from a designated generating unit for a term between one and five years.   Measured at time of applicable pricing zone coincident monthly peaks.</t>
  </si>
  <si>
    <t xml:space="preserve"> LF as defined above at time of applicable pricing zone coincident monthly peaks.</t>
  </si>
  <si>
    <t>30a</t>
  </si>
  <si>
    <t>in Attachment MM]</t>
  </si>
  <si>
    <t>(line 29 - line 30 - line 30a)</t>
  </si>
  <si>
    <t>32b</t>
  </si>
  <si>
    <t xml:space="preserve">  Total of (a)-(b)-(c)-(d)</t>
  </si>
  <si>
    <t>Y</t>
  </si>
  <si>
    <t>Z</t>
  </si>
  <si>
    <t>AA</t>
  </si>
  <si>
    <t>Plant in Service, Accumulated Depreciation, and Depreciation Expense amounts exclude Asset Retirement Obligation amounts unless authorized by FERC.</t>
  </si>
  <si>
    <t>BB</t>
  </si>
  <si>
    <t>Schedule 10-FERC charges should not be included in O&amp;M recovered under this Attachment O.</t>
  </si>
  <si>
    <t xml:space="preserve">II.37.b </t>
  </si>
  <si>
    <t>The FERC's annual charges for the year assessed the Transmission Owner for service under this tariff, if any.</t>
  </si>
  <si>
    <t>GROSS PLANT IN SERVICE (Note AA)</t>
  </si>
  <si>
    <t>IV.9.e &amp; IV.1.e</t>
  </si>
  <si>
    <t>ACCUMULATED DEPRECIATION (Note AA)</t>
  </si>
  <si>
    <t>O&amp;M (Note BB)</t>
  </si>
  <si>
    <t>DEPRECIATION AND AMORTIZATION EXPENSE (Note AA)</t>
  </si>
  <si>
    <t xml:space="preserve">  General  &amp; Intangible</t>
  </si>
  <si>
    <t xml:space="preserve">       where WCLTD=(page 4, line 22) and R= (page 4, line 24)</t>
  </si>
  <si>
    <t>From Reference III.17.b include only the amount from Accounts 428, 429, and 430.</t>
  </si>
  <si>
    <t>Account Nos. 561.4 and 561.8 consist of RTO expenses billed to load-serving entities and are not included in Transmission Owner revenue requirements.</t>
  </si>
  <si>
    <t>Amortized Investment Tax Credit (enter negative)</t>
  </si>
  <si>
    <t>LESS ATTACHMENT MM ADJUSTMENT [Attachment MM, page 2, line 3, column 14]  (Note Y)</t>
  </si>
  <si>
    <t xml:space="preserve">  c. Transmission charges from Schedules associated with Attachment GG  (Note X)</t>
  </si>
  <si>
    <t xml:space="preserve">  d. Transmission charges from Schedules associated with Attachment MM  (Note Z)</t>
  </si>
  <si>
    <t>Pursuant to Attachment GG of the Midwest ISO Tariff, removes dollar amount of revenue requirements calculated pursuant to Attachment GG.</t>
  </si>
  <si>
    <t>Removes from revenue credits revenues that are distributed pursuant to Schedules associated with Attachment GG of the Midwest ISO Tariff, since the Transmission Owner's Attachment O revenue requirements have already been reduced by the Attachment GG revenue requirements.</t>
  </si>
  <si>
    <t>Pursuant to Attachment MM of the Midwest ISO Tariff, removes dollar amount of revenue requirements calculated pursuant to Attachment MM.</t>
  </si>
  <si>
    <t>Removes from revenue credits revenues that are distributed pursuant to Schedules associated with Attachment MM of the Midwest ISO Tariff, since the Transmission Owner's Attachment O revenue requirements have already been reduced by the Attachment MM revenue requirements.</t>
  </si>
  <si>
    <t>Removes transmission plant determined  to be state-jurisdictional by Commission order according to the seven-factor test (until EIA 412 balances are adjusted to reflect application of seven-factor test).</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</si>
  <si>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</si>
  <si>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Attachment O-EIA Non-Levelized Generic</t>
  </si>
  <si>
    <t>Network &amp; P-to-P Rate ($/kW/Mo)  (line 11 / 12)</t>
  </si>
  <si>
    <t>MMPA Transmission LLC</t>
  </si>
  <si>
    <t>For the 12 months ended 12/31/14</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</si>
</sst>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quot;$&quot;* #,##0_);_(&quot;$&quot;* \(#,##0\);_(&quot;$&quot;*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s>
  <fonts count="9">
    <font>
      <sz val="12"/>
      <name val="Arial MT"/>
    </font>
    <font>
      <sz val="12"/>
      <name val="Times New Roman"/>
      <family val="1"/>
    </font>
    <font>
      <sz val="12"/>
      <color indexed="10"/>
      <name val="Times New Roman"/>
      <family val="1"/>
    </font>
    <font>
      <sz val="12"/>
      <color indexed="17"/>
      <name val="Times New Roman"/>
      <family val="1"/>
    </font>
    <font>
      <b/>
      <sz val="12"/>
      <name val="Times New Roman"/>
      <family val="1"/>
    </font>
    <font>
      <b/>
      <sz val="12"/>
      <color indexed="17"/>
      <name val="Times New Roman"/>
      <family val="1"/>
    </font>
    <font>
      <u/>
      <sz val="12"/>
      <color indexed="17"/>
      <name val="Times New Roman"/>
      <family val="1"/>
    </font>
    <font>
      <b/>
      <sz val="12"/>
      <color indexed="48"/>
      <name val="Times New Roman"/>
      <family val="1"/>
    </font>
    <font>
      <b/>
      <sz val="12"/>
      <color indexed="10"/>
      <name val="Times New Roman"/>
      <family val="1"/>
    </font>
  </fonts>
  <fills count="3">
    <fill>
      <patternFill patternType="none"/>
    </fill>
    <fill>
      <patternFill patternType="gray125"/>
    </fill>
    <fill>
      <patternFill patternType="solid">
        <fgColor indexed="43"/>
        <bgColor indexed="64"/>
      </patternFill>
    </fill>
  </fills>
  <borders count="3">
    <border>
      <left/>
      <right/>
      <top/>
      <bottom/>
      <diagonal/>
    </border>
    <border>
      <left/>
      <right/>
      <top/>
      <bottom style="medium">
        <color indexed="64"/>
      </bottom>
      <diagonal/>
    </border>
    <border>
      <left/>
      <right/>
      <top/>
      <bottom style="double">
        <color indexed="64"/>
      </bottom>
      <diagonal/>
    </border>
  </borders>
  <cellStyleXfs count="1">
    <xf numFmtId="172" fontId="0" fillId="0" borderId="0" applyProtection="0"/>
  </cellStyleXfs>
  <cellXfs count="158">
    <xf numFmtId="172" fontId="0" fillId="0" borderId="0" xfId="0" applyAlignment="1"/>
    <xf numFmtId="0" fontId="1" fillId="0" borderId="0" xfId="0" applyNumberFormat="1" applyFont="1" applyAlignment="1" applyProtection="1">
      <alignment horizontal="center"/>
      <protection locked="0"/>
    </xf>
    <xf numFmtId="0" fontId="1" fillId="0" borderId="0" xfId="0" applyNumberFormat="1" applyFont="1" applyAlignment="1" applyProtection="1">
      <protection locked="0"/>
    </xf>
    <xf numFmtId="172" fontId="1" fillId="0" borderId="0" xfId="0" applyFont="1" applyAlignment="1"/>
    <xf numFmtId="0" fontId="1" fillId="0" borderId="0" xfId="0" applyNumberFormat="1" applyFont="1" applyAlignment="1"/>
    <xf numFmtId="3" fontId="1" fillId="0" borderId="0" xfId="0" applyNumberFormat="1" applyFont="1" applyAlignment="1"/>
    <xf numFmtId="3" fontId="1" fillId="0" borderId="0" xfId="0" applyNumberFormat="1" applyFont="1" applyBorder="1" applyAlignment="1"/>
    <xf numFmtId="164" fontId="1" fillId="0" borderId="0" xfId="0" applyNumberFormat="1" applyFont="1" applyAlignment="1">
      <alignment horizontal="center"/>
    </xf>
    <xf numFmtId="3" fontId="1" fillId="0" borderId="0" xfId="0" applyNumberFormat="1" applyFont="1" applyFill="1" applyAlignment="1"/>
    <xf numFmtId="3" fontId="1" fillId="0" borderId="0" xfId="0" applyNumberFormat="1" applyFont="1" applyFill="1" applyAlignment="1">
      <alignment horizontal="right"/>
    </xf>
    <xf numFmtId="0" fontId="1" fillId="0" borderId="0" xfId="0" applyNumberFormat="1" applyFont="1" applyAlignment="1" applyProtection="1">
      <alignment horizontal="left"/>
      <protection locked="0"/>
    </xf>
    <xf numFmtId="0" fontId="1" fillId="0" borderId="0" xfId="0" applyNumberFormat="1" applyFont="1" applyProtection="1">
      <protection locked="0"/>
    </xf>
    <xf numFmtId="0" fontId="1" fillId="0" borderId="0" xfId="0" applyNumberFormat="1" applyFont="1"/>
    <xf numFmtId="0" fontId="1" fillId="0" borderId="0" xfId="0" applyNumberFormat="1" applyFont="1" applyAlignment="1">
      <alignment horizontal="right"/>
    </xf>
    <xf numFmtId="0" fontId="1" fillId="0" borderId="0" xfId="0" applyNumberFormat="1" applyFont="1" applyAlignment="1">
      <alignment horizontal="center"/>
    </xf>
    <xf numFmtId="0" fontId="1" fillId="2" borderId="0" xfId="0" applyNumberFormat="1" applyFont="1" applyFill="1"/>
    <xf numFmtId="0" fontId="1" fillId="2" borderId="0" xfId="0" applyNumberFormat="1" applyFont="1" applyFill="1" applyAlignment="1" applyProtection="1">
      <alignment horizontal="right"/>
      <protection locked="0"/>
    </xf>
    <xf numFmtId="49" fontId="1" fillId="2" borderId="0" xfId="0" applyNumberFormat="1" applyFont="1" applyFill="1"/>
    <xf numFmtId="49" fontId="1" fillId="0" borderId="0" xfId="0" applyNumberFormat="1" applyFont="1"/>
    <xf numFmtId="0" fontId="1" fillId="0" borderId="1" xfId="0" applyNumberFormat="1" applyFont="1" applyBorder="1" applyAlignment="1" applyProtection="1">
      <alignment horizontal="center"/>
      <protection locked="0"/>
    </xf>
    <xf numFmtId="3" fontId="1" fillId="0" borderId="0" xfId="0" applyNumberFormat="1" applyFont="1"/>
    <xf numFmtId="42" fontId="1" fillId="0" borderId="0" xfId="0" applyNumberFormat="1" applyFont="1"/>
    <xf numFmtId="0" fontId="1" fillId="0" borderId="1" xfId="0" applyNumberFormat="1" applyFont="1" applyBorder="1" applyAlignment="1" applyProtection="1">
      <alignment horizontal="centerContinuous"/>
      <protection locked="0"/>
    </xf>
    <xf numFmtId="166" fontId="1" fillId="0" borderId="0" xfId="0" applyNumberFormat="1" applyFont="1" applyAlignment="1"/>
    <xf numFmtId="3" fontId="1" fillId="2" borderId="0" xfId="0" applyNumberFormat="1" applyFont="1" applyFill="1"/>
    <xf numFmtId="0" fontId="3" fillId="0" borderId="0" xfId="0" applyNumberFormat="1" applyFont="1"/>
    <xf numFmtId="3" fontId="1" fillId="0" borderId="1" xfId="0" applyNumberFormat="1" applyFont="1" applyBorder="1" applyAlignment="1"/>
    <xf numFmtId="3" fontId="1" fillId="0" borderId="0" xfId="0" applyNumberFormat="1" applyFont="1" applyAlignment="1">
      <alignment horizontal="fill"/>
    </xf>
    <xf numFmtId="42" fontId="1" fillId="0" borderId="2" xfId="0" applyNumberFormat="1" applyFont="1" applyBorder="1" applyAlignment="1" applyProtection="1">
      <alignment horizontal="right"/>
      <protection locked="0"/>
    </xf>
    <xf numFmtId="172" fontId="3" fillId="0" borderId="0" xfId="0" applyFont="1" applyAlignment="1"/>
    <xf numFmtId="3" fontId="1" fillId="0" borderId="0" xfId="0" applyNumberFormat="1" applyFont="1" applyFill="1" applyBorder="1"/>
    <xf numFmtId="3" fontId="1" fillId="2" borderId="0" xfId="0" applyNumberFormat="1" applyFont="1" applyFill="1" applyBorder="1"/>
    <xf numFmtId="3" fontId="1" fillId="2" borderId="1" xfId="0" applyNumberFormat="1" applyFont="1" applyFill="1" applyBorder="1"/>
    <xf numFmtId="168" fontId="1" fillId="0" borderId="0" xfId="0" applyNumberFormat="1" applyFont="1"/>
    <xf numFmtId="168" fontId="1" fillId="0" borderId="0" xfId="0" applyNumberFormat="1" applyFont="1" applyAlignment="1">
      <alignment horizontal="center"/>
    </xf>
    <xf numFmtId="172" fontId="1" fillId="0" borderId="0" xfId="0" applyFont="1" applyAlignment="1">
      <alignment horizontal="center"/>
    </xf>
    <xf numFmtId="171" fontId="1" fillId="0" borderId="0" xfId="0" applyNumberFormat="1" applyFont="1" applyAlignment="1"/>
    <xf numFmtId="171" fontId="1" fillId="2" borderId="0" xfId="0" applyNumberFormat="1" applyFont="1" applyFill="1" applyProtection="1">
      <protection locked="0"/>
    </xf>
    <xf numFmtId="171" fontId="1" fillId="0" borderId="0" xfId="0" applyNumberFormat="1" applyFont="1" applyProtection="1">
      <protection locked="0"/>
    </xf>
    <xf numFmtId="0" fontId="1" fillId="0" borderId="0" xfId="0" applyNumberFormat="1" applyFont="1" applyAlignment="1">
      <alignment horizontal="left"/>
    </xf>
    <xf numFmtId="49" fontId="1" fillId="0" borderId="0" xfId="0" applyNumberFormat="1" applyFont="1" applyAlignment="1">
      <alignment horizontal="left"/>
    </xf>
    <xf numFmtId="49" fontId="1" fillId="0" borderId="0" xfId="0" applyNumberFormat="1" applyFont="1" applyAlignment="1">
      <alignment horizontal="center"/>
    </xf>
    <xf numFmtId="3" fontId="4" fillId="0" borderId="0" xfId="0" applyNumberFormat="1" applyFont="1" applyAlignment="1">
      <alignment horizontal="center"/>
    </xf>
    <xf numFmtId="0" fontId="4" fillId="0" borderId="0" xfId="0" applyNumberFormat="1" applyFont="1" applyAlignment="1" applyProtection="1">
      <alignment horizontal="center"/>
      <protection locked="0"/>
    </xf>
    <xf numFmtId="172" fontId="4" fillId="0" borderId="0" xfId="0" applyFont="1" applyAlignment="1">
      <alignment horizontal="center"/>
    </xf>
    <xf numFmtId="3" fontId="4" fillId="0" borderId="0" xfId="0" applyNumberFormat="1" applyFont="1" applyAlignment="1"/>
    <xf numFmtId="0" fontId="4" fillId="0" borderId="0" xfId="0" applyNumberFormat="1" applyFont="1" applyAlignment="1"/>
    <xf numFmtId="3" fontId="1" fillId="2" borderId="0" xfId="0" applyNumberFormat="1" applyFont="1" applyFill="1" applyBorder="1" applyAlignment="1"/>
    <xf numFmtId="165" fontId="1" fillId="0" borderId="0" xfId="0" applyNumberFormat="1" applyFont="1" applyAlignment="1"/>
    <xf numFmtId="3" fontId="1" fillId="2" borderId="1" xfId="0" applyNumberFormat="1" applyFont="1" applyFill="1" applyBorder="1" applyAlignment="1"/>
    <xf numFmtId="3" fontId="1" fillId="2" borderId="0" xfId="0" applyNumberFormat="1" applyFont="1" applyFill="1" applyAlignment="1"/>
    <xf numFmtId="0" fontId="1" fillId="0" borderId="0" xfId="0" applyNumberFormat="1" applyFont="1" applyAlignment="1">
      <alignment horizontal="fill"/>
    </xf>
    <xf numFmtId="165" fontId="1" fillId="0" borderId="0" xfId="0" applyNumberFormat="1" applyFont="1" applyAlignment="1">
      <alignment horizontal="right"/>
    </xf>
    <xf numFmtId="3" fontId="1" fillId="0" borderId="0" xfId="0" applyNumberFormat="1" applyFont="1" applyAlignment="1">
      <alignment horizontal="center"/>
    </xf>
    <xf numFmtId="172" fontId="1" fillId="0" borderId="1" xfId="0" applyFont="1" applyBorder="1" applyAlignment="1"/>
    <xf numFmtId="3" fontId="1" fillId="0" borderId="2" xfId="0" applyNumberFormat="1" applyFont="1" applyBorder="1" applyAlignment="1"/>
    <xf numFmtId="3" fontId="1" fillId="0" borderId="0" xfId="0" applyNumberFormat="1" applyFont="1" applyAlignment="1">
      <alignment horizontal="right"/>
    </xf>
    <xf numFmtId="0" fontId="1" fillId="0" borderId="0" xfId="0" applyNumberFormat="1" applyFont="1" applyFill="1" applyAlignment="1" applyProtection="1">
      <alignment horizontal="center"/>
      <protection locked="0"/>
    </xf>
    <xf numFmtId="0" fontId="1" fillId="0" borderId="0" xfId="0" applyNumberFormat="1" applyFont="1" applyFill="1" applyAlignment="1"/>
    <xf numFmtId="172" fontId="1" fillId="0" borderId="0" xfId="0" applyFont="1" applyFill="1" applyAlignment="1"/>
    <xf numFmtId="3" fontId="1" fillId="0" borderId="0" xfId="0" applyNumberFormat="1" applyFont="1" applyAlignment="1">
      <alignment horizontal="left"/>
    </xf>
    <xf numFmtId="166" fontId="1" fillId="0" borderId="0" xfId="0" applyNumberFormat="1" applyFont="1" applyAlignment="1">
      <alignment horizontal="right"/>
    </xf>
    <xf numFmtId="10" fontId="1" fillId="0" borderId="0" xfId="0" applyNumberFormat="1" applyFont="1" applyAlignment="1">
      <alignment horizontal="left"/>
    </xf>
    <xf numFmtId="166" fontId="1" fillId="0" borderId="0" xfId="0" applyNumberFormat="1" applyFont="1" applyAlignment="1">
      <alignment horizontal="center"/>
    </xf>
    <xf numFmtId="164" fontId="1" fillId="0" borderId="0" xfId="0" applyNumberFormat="1" applyFont="1" applyAlignment="1">
      <alignment horizontal="left"/>
    </xf>
    <xf numFmtId="10" fontId="1" fillId="0" borderId="0" xfId="0" applyNumberFormat="1" applyFont="1" applyFill="1" applyAlignment="1">
      <alignment horizontal="right"/>
    </xf>
    <xf numFmtId="169" fontId="1" fillId="0" borderId="0" xfId="0" applyNumberFormat="1" applyFont="1" applyFill="1" applyAlignment="1">
      <alignment horizontal="right"/>
    </xf>
    <xf numFmtId="164" fontId="1" fillId="0" borderId="0" xfId="0" applyNumberFormat="1" applyFont="1" applyAlignment="1" applyProtection="1">
      <alignment horizontal="left"/>
      <protection locked="0"/>
    </xf>
    <xf numFmtId="167" fontId="1" fillId="0" borderId="0" xfId="0" applyNumberFormat="1" applyFont="1" applyAlignment="1"/>
    <xf numFmtId="0" fontId="2" fillId="0" borderId="0" xfId="0" applyNumberFormat="1" applyFont="1" applyAlignment="1" applyProtection="1">
      <alignment horizontal="center"/>
      <protection locked="0"/>
    </xf>
    <xf numFmtId="172" fontId="2" fillId="0" borderId="0" xfId="0" applyFont="1" applyAlignment="1"/>
    <xf numFmtId="3" fontId="2" fillId="0" borderId="0" xfId="0" applyNumberFormat="1" applyFont="1" applyAlignment="1"/>
    <xf numFmtId="0" fontId="2" fillId="0" borderId="0" xfId="0" applyNumberFormat="1" applyFont="1"/>
    <xf numFmtId="0" fontId="2" fillId="0" borderId="0" xfId="0" applyNumberFormat="1" applyFont="1" applyAlignment="1">
      <alignment horizontal="center"/>
    </xf>
    <xf numFmtId="172" fontId="1" fillId="0" borderId="0" xfId="0" applyFont="1" applyAlignment="1">
      <alignment horizontal="right"/>
    </xf>
    <xf numFmtId="0" fontId="5" fillId="0" borderId="0" xfId="0" applyNumberFormat="1" applyFont="1"/>
    <xf numFmtId="0" fontId="1" fillId="0" borderId="1" xfId="0" applyNumberFormat="1" applyFont="1" applyBorder="1" applyProtection="1">
      <protection locked="0"/>
    </xf>
    <xf numFmtId="0" fontId="1" fillId="0" borderId="1" xfId="0" applyNumberFormat="1" applyFont="1" applyBorder="1"/>
    <xf numFmtId="49" fontId="1" fillId="0" borderId="0" xfId="0" applyNumberFormat="1" applyFont="1" applyAlignment="1"/>
    <xf numFmtId="172" fontId="1" fillId="0" borderId="0" xfId="0" applyFont="1" applyBorder="1" applyAlignment="1"/>
    <xf numFmtId="165" fontId="1" fillId="0" borderId="0" xfId="0" applyNumberFormat="1" applyFont="1"/>
    <xf numFmtId="166" fontId="1" fillId="0" borderId="0" xfId="0" applyNumberFormat="1" applyFont="1"/>
    <xf numFmtId="3" fontId="1" fillId="0" borderId="1" xfId="0" applyNumberFormat="1" applyFont="1" applyBorder="1" applyAlignment="1">
      <alignment horizontal="center"/>
    </xf>
    <xf numFmtId="4" fontId="1" fillId="0" borderId="0" xfId="0" applyNumberFormat="1" applyFont="1" applyAlignment="1"/>
    <xf numFmtId="3" fontId="1" fillId="0" borderId="0" xfId="0" applyNumberFormat="1" applyFont="1" applyBorder="1" applyAlignment="1">
      <alignment horizontal="center"/>
    </xf>
    <xf numFmtId="166" fontId="1" fillId="0" borderId="0" xfId="0" applyNumberFormat="1" applyFont="1" applyAlignment="1" applyProtection="1">
      <alignment horizontal="center"/>
      <protection locked="0"/>
    </xf>
    <xf numFmtId="0" fontId="1" fillId="0" borderId="1" xfId="0" applyNumberFormat="1" applyFont="1" applyBorder="1" applyAlignment="1"/>
    <xf numFmtId="170" fontId="1" fillId="2" borderId="0" xfId="0" applyNumberFormat="1" applyFont="1" applyFill="1" applyAlignment="1"/>
    <xf numFmtId="9" fontId="1" fillId="0" borderId="0" xfId="0" applyNumberFormat="1" applyFont="1" applyAlignment="1"/>
    <xf numFmtId="169" fontId="1" fillId="0" borderId="0" xfId="0" applyNumberFormat="1" applyFont="1" applyAlignment="1"/>
    <xf numFmtId="10" fontId="1" fillId="0" borderId="0" xfId="0" applyNumberFormat="1" applyFont="1" applyAlignment="1"/>
    <xf numFmtId="169" fontId="1" fillId="0" borderId="1" xfId="0" applyNumberFormat="1" applyFont="1" applyBorder="1" applyAlignment="1"/>
    <xf numFmtId="3" fontId="1" fillId="0" borderId="0" xfId="0" quotePrefix="1" applyNumberFormat="1" applyFont="1" applyAlignment="1"/>
    <xf numFmtId="10" fontId="1" fillId="2" borderId="0" xfId="0" applyNumberFormat="1" applyFont="1" applyFill="1" applyAlignment="1"/>
    <xf numFmtId="0" fontId="2" fillId="0" borderId="0" xfId="0" applyNumberFormat="1" applyFont="1" applyProtection="1">
      <protection locked="0"/>
    </xf>
    <xf numFmtId="172" fontId="1" fillId="0" borderId="0" xfId="0" applyFont="1" applyFill="1" applyAlignment="1" applyProtection="1"/>
    <xf numFmtId="170" fontId="1" fillId="0" borderId="0" xfId="0" applyNumberFormat="1" applyFont="1" applyFill="1" applyBorder="1" applyProtection="1"/>
    <xf numFmtId="170" fontId="1" fillId="2" borderId="0" xfId="0" applyNumberFormat="1" applyFont="1" applyFill="1" applyBorder="1" applyProtection="1"/>
    <xf numFmtId="3" fontId="3" fillId="0" borderId="0" xfId="0" applyNumberFormat="1" applyFont="1" applyAlignment="1">
      <alignment horizontal="left"/>
    </xf>
    <xf numFmtId="170" fontId="1" fillId="2" borderId="0" xfId="0" applyNumberFormat="1" applyFont="1" applyFill="1" applyBorder="1" applyAlignment="1" applyProtection="1">
      <protection locked="0"/>
    </xf>
    <xf numFmtId="0" fontId="1" fillId="0" borderId="0" xfId="0" applyNumberFormat="1" applyFont="1" applyBorder="1" applyAlignment="1" applyProtection="1">
      <protection locked="0"/>
    </xf>
    <xf numFmtId="0" fontId="1" fillId="0" borderId="0" xfId="0" applyNumberFormat="1" applyFont="1" applyBorder="1" applyProtection="1">
      <protection locked="0"/>
    </xf>
    <xf numFmtId="0" fontId="2" fillId="0" borderId="0" xfId="0" applyNumberFormat="1" applyFont="1" applyAlignment="1" applyProtection="1">
      <protection locked="0"/>
    </xf>
    <xf numFmtId="170" fontId="1" fillId="0" borderId="0" xfId="0" applyNumberFormat="1" applyFont="1" applyFill="1" applyBorder="1" applyAlignment="1" applyProtection="1"/>
    <xf numFmtId="0" fontId="2" fillId="0" borderId="0" xfId="0" applyNumberFormat="1" applyFont="1" applyAlignment="1"/>
    <xf numFmtId="172" fontId="1" fillId="0" borderId="0" xfId="0" applyNumberFormat="1" applyFont="1" applyAlignment="1" applyProtection="1">
      <protection locked="0"/>
    </xf>
    <xf numFmtId="3" fontId="1" fillId="0" borderId="0" xfId="0" applyNumberFormat="1" applyFont="1" applyProtection="1">
      <protection locked="0"/>
    </xf>
    <xf numFmtId="170" fontId="1" fillId="0" borderId="0" xfId="0" applyNumberFormat="1" applyFont="1" applyAlignment="1" applyProtection="1">
      <alignment horizontal="right"/>
      <protection locked="0"/>
    </xf>
    <xf numFmtId="170" fontId="1" fillId="0" borderId="0" xfId="0" applyNumberFormat="1" applyFont="1" applyProtection="1">
      <protection locked="0"/>
    </xf>
    <xf numFmtId="3" fontId="1" fillId="0" borderId="0" xfId="0" applyNumberFormat="1" applyFont="1" applyFill="1" applyAlignment="1" applyProtection="1"/>
    <xf numFmtId="0" fontId="3" fillId="0" borderId="0" xfId="0" applyNumberFormat="1" applyFont="1" applyFill="1" applyAlignment="1" applyProtection="1">
      <alignment horizontal="left"/>
      <protection locked="0"/>
    </xf>
    <xf numFmtId="172" fontId="1" fillId="2" borderId="0" xfId="0" applyFont="1" applyFill="1" applyAlignment="1"/>
    <xf numFmtId="0" fontId="1" fillId="2" borderId="0" xfId="0" applyNumberFormat="1" applyFont="1" applyFill="1" applyProtection="1">
      <protection locked="0"/>
    </xf>
    <xf numFmtId="0" fontId="1" fillId="0" borderId="0" xfId="0" applyNumberFormat="1" applyFont="1" applyAlignment="1" applyProtection="1">
      <alignment horizontal="left" indent="8"/>
      <protection locked="0"/>
    </xf>
    <xf numFmtId="9" fontId="1" fillId="0" borderId="1" xfId="0" applyNumberFormat="1" applyFont="1" applyBorder="1" applyAlignment="1"/>
    <xf numFmtId="171" fontId="1" fillId="0" borderId="0" xfId="0" applyNumberFormat="1" applyFont="1" applyBorder="1" applyProtection="1">
      <protection locked="0"/>
    </xf>
    <xf numFmtId="0" fontId="1" fillId="0" borderId="0" xfId="0" applyNumberFormat="1" applyFont="1" applyAlignment="1" applyProtection="1">
      <alignment horizontal="center" vertical="top" wrapText="1"/>
      <protection locked="0"/>
    </xf>
    <xf numFmtId="0" fontId="1" fillId="0" borderId="0" xfId="0" applyNumberFormat="1" applyFont="1" applyAlignment="1" applyProtection="1">
      <alignment vertical="top" wrapText="1"/>
      <protection locked="0"/>
    </xf>
    <xf numFmtId="3" fontId="1" fillId="0" borderId="0" xfId="0" applyNumberFormat="1" applyFont="1" applyAlignment="1">
      <alignment vertical="top" wrapText="1"/>
    </xf>
    <xf numFmtId="0" fontId="1" fillId="0" borderId="0" xfId="0" applyNumberFormat="1" applyFont="1" applyFill="1" applyAlignment="1" applyProtection="1">
      <alignment vertical="top" wrapText="1"/>
      <protection locked="0"/>
    </xf>
    <xf numFmtId="10" fontId="1" fillId="2" borderId="0" xfId="0" applyNumberFormat="1" applyFont="1" applyFill="1" applyAlignment="1" applyProtection="1">
      <alignment vertical="top" wrapText="1"/>
      <protection locked="0"/>
    </xf>
    <xf numFmtId="0" fontId="1" fillId="0" borderId="0" xfId="0" applyNumberFormat="1" applyFont="1" applyFill="1" applyAlignment="1">
      <alignment vertical="top" wrapText="1"/>
    </xf>
    <xf numFmtId="172" fontId="1" fillId="0" borderId="0" xfId="0" applyFont="1" applyAlignment="1">
      <alignment horizontal="center" vertical="top" wrapText="1"/>
    </xf>
    <xf numFmtId="172" fontId="1" fillId="0" borderId="0" xfId="0" applyFont="1" applyFill="1" applyAlignment="1">
      <alignment horizontal="center" vertical="top" wrapText="1"/>
    </xf>
    <xf numFmtId="0" fontId="2" fillId="0" borderId="0" xfId="0" applyNumberFormat="1" applyFont="1" applyFill="1" applyAlignment="1">
      <alignment vertical="top" wrapText="1"/>
    </xf>
    <xf numFmtId="172" fontId="2" fillId="0" borderId="0" xfId="0" applyFont="1" applyAlignment="1">
      <alignment horizontal="center" vertical="top" wrapText="1"/>
    </xf>
    <xf numFmtId="0" fontId="2" fillId="0" borderId="0" xfId="0" applyNumberFormat="1" applyFont="1" applyAlignment="1" applyProtection="1">
      <alignment vertical="top" wrapText="1"/>
      <protection locked="0"/>
    </xf>
    <xf numFmtId="0" fontId="1" fillId="0" borderId="0" xfId="0" applyNumberFormat="1" applyFont="1" applyFill="1" applyAlignment="1" applyProtection="1">
      <alignment horizontal="left" vertical="top" wrapText="1" indent="8"/>
      <protection locked="0"/>
    </xf>
    <xf numFmtId="170" fontId="1" fillId="2" borderId="1" xfId="0" applyNumberFormat="1" applyFont="1" applyFill="1" applyBorder="1" applyAlignment="1" applyProtection="1">
      <protection locked="0"/>
    </xf>
    <xf numFmtId="0" fontId="1" fillId="0" borderId="0" xfId="0" applyNumberFormat="1" applyFont="1" applyFill="1"/>
    <xf numFmtId="9" fontId="1" fillId="0" borderId="0" xfId="0" applyNumberFormat="1" applyFont="1" applyFill="1" applyAlignment="1"/>
    <xf numFmtId="0" fontId="1" fillId="2" borderId="1" xfId="0" applyNumberFormat="1" applyFont="1" applyFill="1" applyBorder="1" applyAlignment="1"/>
    <xf numFmtId="3" fontId="1" fillId="0" borderId="2" xfId="0" applyNumberFormat="1" applyFont="1" applyFill="1" applyBorder="1" applyAlignment="1"/>
    <xf numFmtId="0" fontId="1" fillId="0" borderId="0" xfId="0" applyNumberFormat="1" applyFont="1" applyFill="1" applyAlignment="1">
      <alignment horizontal="fill"/>
    </xf>
    <xf numFmtId="3" fontId="8" fillId="0" borderId="0" xfId="0" applyNumberFormat="1" applyFont="1" applyAlignment="1"/>
    <xf numFmtId="0" fontId="1" fillId="2" borderId="0" xfId="0" applyNumberFormat="1" applyFont="1" applyFill="1" applyBorder="1" applyAlignment="1"/>
    <xf numFmtId="0" fontId="1" fillId="0" borderId="0" xfId="0" applyNumberFormat="1" applyFont="1" applyFill="1" applyAlignment="1">
      <alignment horizontal="left" vertical="top"/>
    </xf>
    <xf numFmtId="0" fontId="1" fillId="0" borderId="0" xfId="0" applyNumberFormat="1" applyFont="1" applyFill="1" applyAlignment="1">
      <alignment vertical="top"/>
    </xf>
    <xf numFmtId="0" fontId="1" fillId="0" borderId="0" xfId="0" applyNumberFormat="1" applyFont="1" applyFill="1" applyBorder="1" applyAlignment="1" applyProtection="1">
      <protection locked="0"/>
    </xf>
    <xf numFmtId="0" fontId="1" fillId="0" borderId="0" xfId="0" applyNumberFormat="1" applyFont="1" applyFill="1" applyBorder="1" applyProtection="1">
      <protection locked="0"/>
    </xf>
    <xf numFmtId="0" fontId="1" fillId="0" borderId="1" xfId="0" applyNumberFormat="1" applyFont="1" applyFill="1" applyBorder="1" applyAlignment="1" applyProtection="1">
      <protection locked="0"/>
    </xf>
    <xf numFmtId="0" fontId="1" fillId="0" borderId="1" xfId="0" applyNumberFormat="1" applyFont="1" applyFill="1" applyBorder="1" applyProtection="1">
      <protection locked="0"/>
    </xf>
    <xf numFmtId="170" fontId="1" fillId="0" borderId="0" xfId="0" applyNumberFormat="1" applyFont="1" applyFill="1" applyBorder="1" applyAlignment="1"/>
    <xf numFmtId="172" fontId="1" fillId="0" borderId="0" xfId="0" applyFont="1" applyFill="1" applyBorder="1" applyAlignment="1"/>
    <xf numFmtId="172" fontId="7" fillId="0" borderId="0" xfId="0" applyFont="1" applyFill="1" applyBorder="1" applyAlignment="1"/>
    <xf numFmtId="3" fontId="3" fillId="0" borderId="0" xfId="0" applyNumberFormat="1" applyFont="1" applyFill="1" applyBorder="1" applyAlignment="1"/>
    <xf numFmtId="0" fontId="1" fillId="0" borderId="0" xfId="0" applyNumberFormat="1" applyFont="1" applyFill="1" applyBorder="1"/>
    <xf numFmtId="3" fontId="1" fillId="0" borderId="0" xfId="0" applyNumberFormat="1" applyFont="1" applyFill="1" applyBorder="1" applyAlignment="1"/>
    <xf numFmtId="0" fontId="1" fillId="0" borderId="0" xfId="0" applyNumberFormat="1" applyFont="1" applyFill="1" applyBorder="1" applyAlignment="1"/>
    <xf numFmtId="172" fontId="3" fillId="0" borderId="0" xfId="0" applyFont="1" applyFill="1" applyBorder="1" applyAlignment="1"/>
    <xf numFmtId="0" fontId="1" fillId="0" borderId="0" xfId="0" applyNumberFormat="1" applyFont="1" applyFill="1" applyBorder="1" applyAlignment="1">
      <alignment horizontal="center"/>
    </xf>
    <xf numFmtId="172" fontId="6" fillId="0" borderId="0" xfId="0" applyFont="1" applyFill="1" applyBorder="1"/>
    <xf numFmtId="172" fontId="3" fillId="0" borderId="0" xfId="0" applyFont="1" applyFill="1" applyBorder="1"/>
    <xf numFmtId="0" fontId="1" fillId="0" borderId="0" xfId="0" applyNumberFormat="1" applyFont="1" applyFill="1" applyAlignment="1">
      <alignment vertical="top" wrapText="1"/>
    </xf>
    <xf numFmtId="0" fontId="1" fillId="0" borderId="0" xfId="0" applyNumberFormat="1" applyFont="1" applyFill="1" applyAlignment="1" applyProtection="1">
      <alignment vertical="top" wrapText="1"/>
      <protection locked="0"/>
    </xf>
    <xf numFmtId="0" fontId="1" fillId="0" borderId="0" xfId="0" applyNumberFormat="1" applyFont="1" applyAlignment="1" applyProtection="1">
      <alignment vertical="top" wrapText="1"/>
      <protection locked="0"/>
    </xf>
    <xf numFmtId="0" fontId="1" fillId="0" borderId="0" xfId="0" applyNumberFormat="1" applyFont="1" applyFill="1" applyBorder="1" applyAlignment="1">
      <alignment horizontal="center"/>
    </xf>
    <xf numFmtId="3" fontId="1" fillId="0" borderId="0" xfId="0" applyNumberFormat="1" applyFont="1" applyAlignment="1">
      <alignment horizontal="right"/>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7"/>
  <sheetViews>
    <sheetView tabSelected="1" zoomScale="90" zoomScaleNormal="90" zoomScaleSheetLayoutView="85" workbookViewId="0">
      <selection activeCell="D241" sqref="D241"/>
    </sheetView>
  </sheetViews>
  <sheetFormatPr defaultRowHeight="15.75"/>
  <cols>
    <col min="1" max="1" width="6" style="3" customWidth="1"/>
    <col min="2" max="2" width="28.44140625" style="3" customWidth="1"/>
    <col min="3" max="3" width="32.5546875" style="3" customWidth="1"/>
    <col min="4" max="4" width="11.88671875" style="3" customWidth="1"/>
    <col min="5" max="5" width="4.88671875" style="3" customWidth="1"/>
    <col min="6" max="6" width="4.6640625" style="3" customWidth="1"/>
    <col min="7" max="7" width="8" style="3" customWidth="1"/>
    <col min="8" max="8" width="3.88671875" style="3" customWidth="1"/>
    <col min="9" max="9" width="10.88671875" style="3" customWidth="1"/>
    <col min="10" max="10" width="2.109375" style="3" customWidth="1"/>
    <col min="11" max="11" width="9.21875" style="3" customWidth="1"/>
    <col min="12" max="13" width="8.88671875" style="3"/>
    <col min="14" max="14" width="16.77734375" style="3" customWidth="1"/>
    <col min="15" max="16384" width="8.88671875" style="3"/>
  </cols>
  <sheetData>
    <row r="1" spans="1:16">
      <c r="K1" s="74" t="s">
        <v>307</v>
      </c>
    </row>
    <row r="2" spans="1:16">
      <c r="B2" s="2"/>
      <c r="C2" s="2"/>
      <c r="D2" s="10"/>
      <c r="E2" s="2"/>
      <c r="F2" s="2"/>
      <c r="G2" s="2"/>
      <c r="H2" s="11"/>
      <c r="I2" s="12"/>
      <c r="K2" s="13" t="s">
        <v>184</v>
      </c>
      <c r="L2" s="12"/>
      <c r="N2" s="12"/>
      <c r="O2" s="12"/>
      <c r="P2" s="12"/>
    </row>
    <row r="3" spans="1:16">
      <c r="B3" s="2"/>
      <c r="C3" s="2"/>
      <c r="D3" s="10"/>
      <c r="E3" s="2"/>
      <c r="F3" s="2"/>
      <c r="G3" s="2"/>
      <c r="H3" s="11"/>
      <c r="I3" s="11"/>
      <c r="J3" s="12"/>
      <c r="K3" s="14"/>
      <c r="L3" s="12"/>
      <c r="N3" s="12"/>
      <c r="O3" s="12"/>
      <c r="P3" s="12"/>
    </row>
    <row r="4" spans="1:16">
      <c r="B4" s="2" t="s">
        <v>0</v>
      </c>
      <c r="C4" s="2"/>
      <c r="D4" s="10" t="s">
        <v>1</v>
      </c>
      <c r="E4" s="2"/>
      <c r="F4" s="2"/>
      <c r="G4" s="2"/>
      <c r="H4" s="112"/>
      <c r="I4" s="111"/>
      <c r="J4" s="15"/>
      <c r="K4" s="16" t="s">
        <v>310</v>
      </c>
      <c r="L4" s="12"/>
      <c r="N4" s="12"/>
      <c r="O4" s="12"/>
      <c r="P4" s="12"/>
    </row>
    <row r="5" spans="1:16">
      <c r="B5" s="2"/>
      <c r="C5" s="5" t="s">
        <v>2</v>
      </c>
      <c r="D5" s="5" t="s">
        <v>3</v>
      </c>
      <c r="E5" s="5"/>
      <c r="F5" s="5"/>
      <c r="G5" s="5"/>
      <c r="H5" s="11"/>
      <c r="I5" s="11"/>
      <c r="J5" s="12"/>
      <c r="K5" s="12"/>
      <c r="L5" s="12"/>
      <c r="N5" s="12"/>
      <c r="O5" s="12"/>
      <c r="P5" s="12"/>
    </row>
    <row r="6" spans="1:16">
      <c r="B6" s="12"/>
      <c r="C6" s="12"/>
      <c r="D6" s="12"/>
      <c r="E6" s="12"/>
      <c r="F6" s="12"/>
      <c r="G6" s="12"/>
      <c r="H6" s="12"/>
      <c r="I6" s="12"/>
      <c r="J6" s="12"/>
      <c r="K6" s="12"/>
      <c r="L6" s="12"/>
      <c r="N6" s="12"/>
      <c r="O6" s="12"/>
      <c r="P6" s="12"/>
    </row>
    <row r="7" spans="1:16">
      <c r="A7" s="1"/>
      <c r="B7" s="12"/>
      <c r="C7" s="12"/>
      <c r="D7" s="17" t="s">
        <v>309</v>
      </c>
      <c r="E7" s="15"/>
      <c r="F7" s="12"/>
      <c r="G7" s="12"/>
      <c r="H7" s="12"/>
      <c r="I7" s="12"/>
      <c r="J7" s="12"/>
      <c r="K7" s="12"/>
      <c r="L7" s="12"/>
      <c r="N7" s="12"/>
      <c r="O7" s="12"/>
      <c r="P7" s="12"/>
    </row>
    <row r="8" spans="1:16">
      <c r="A8" s="1"/>
      <c r="B8" s="12"/>
      <c r="C8" s="12"/>
      <c r="D8" s="18"/>
      <c r="E8" s="12"/>
      <c r="F8" s="12"/>
      <c r="G8" s="12"/>
      <c r="H8" s="12"/>
      <c r="I8" s="12"/>
      <c r="J8" s="12"/>
      <c r="K8" s="12"/>
      <c r="L8" s="12"/>
      <c r="N8" s="12"/>
      <c r="O8" s="12"/>
      <c r="P8" s="12"/>
    </row>
    <row r="9" spans="1:16">
      <c r="A9" s="1" t="s">
        <v>4</v>
      </c>
      <c r="B9" s="12"/>
      <c r="C9" s="12"/>
      <c r="D9" s="18"/>
      <c r="E9" s="12"/>
      <c r="F9" s="12"/>
      <c r="G9" s="12"/>
      <c r="H9" s="12"/>
      <c r="I9" s="1" t="s">
        <v>5</v>
      </c>
      <c r="J9" s="12"/>
      <c r="K9" s="12"/>
      <c r="L9" s="12"/>
      <c r="N9" s="12"/>
      <c r="O9" s="12"/>
      <c r="P9" s="12"/>
    </row>
    <row r="10" spans="1:16" ht="16.5" thickBot="1">
      <c r="A10" s="19" t="s">
        <v>6</v>
      </c>
      <c r="B10" s="12"/>
      <c r="C10" s="12"/>
      <c r="D10" s="12"/>
      <c r="E10" s="12"/>
      <c r="F10" s="12"/>
      <c r="G10" s="12"/>
      <c r="H10" s="12"/>
      <c r="I10" s="19" t="s">
        <v>7</v>
      </c>
      <c r="J10" s="12"/>
      <c r="K10" s="12"/>
      <c r="L10" s="12"/>
      <c r="N10" s="12"/>
      <c r="O10" s="12"/>
      <c r="P10" s="12"/>
    </row>
    <row r="11" spans="1:16">
      <c r="A11" s="1">
        <v>1</v>
      </c>
      <c r="B11" s="12" t="s">
        <v>255</v>
      </c>
      <c r="C11" s="12"/>
      <c r="D11" s="20"/>
      <c r="E11" s="12"/>
      <c r="F11" s="12"/>
      <c r="G11" s="12"/>
      <c r="H11" s="12"/>
      <c r="I11" s="21">
        <f>+I197</f>
        <v>818777.007950856</v>
      </c>
      <c r="J11" s="12"/>
      <c r="K11" s="12"/>
      <c r="L11" s="12"/>
      <c r="N11" s="12"/>
      <c r="O11" s="12"/>
      <c r="P11" s="12"/>
    </row>
    <row r="12" spans="1:16">
      <c r="A12" s="1"/>
      <c r="B12" s="12"/>
      <c r="C12" s="12"/>
      <c r="D12" s="12"/>
      <c r="E12" s="12"/>
      <c r="F12" s="12"/>
      <c r="G12" s="12"/>
      <c r="H12" s="12"/>
      <c r="I12" s="20"/>
      <c r="J12" s="12"/>
      <c r="K12" s="12"/>
      <c r="L12" s="12"/>
      <c r="N12" s="12"/>
      <c r="O12" s="12"/>
      <c r="P12" s="12"/>
    </row>
    <row r="13" spans="1:16" ht="16.5" thickBot="1">
      <c r="A13" s="1" t="s">
        <v>2</v>
      </c>
      <c r="B13" s="4" t="s">
        <v>8</v>
      </c>
      <c r="C13" s="5" t="s">
        <v>175</v>
      </c>
      <c r="D13" s="19" t="s">
        <v>9</v>
      </c>
      <c r="E13" s="5"/>
      <c r="F13" s="22" t="s">
        <v>10</v>
      </c>
      <c r="G13" s="22"/>
      <c r="H13" s="12"/>
      <c r="I13" s="20"/>
      <c r="J13" s="12"/>
      <c r="K13" s="12"/>
      <c r="L13" s="12"/>
      <c r="N13" s="12"/>
      <c r="O13" s="12"/>
      <c r="P13" s="12"/>
    </row>
    <row r="14" spans="1:16">
      <c r="A14" s="1">
        <v>2</v>
      </c>
      <c r="B14" s="4" t="s">
        <v>11</v>
      </c>
      <c r="C14" s="5" t="s">
        <v>168</v>
      </c>
      <c r="D14" s="5">
        <f>I257</f>
        <v>0</v>
      </c>
      <c r="E14" s="5"/>
      <c r="F14" s="5" t="s">
        <v>12</v>
      </c>
      <c r="G14" s="23">
        <f>I216</f>
        <v>1</v>
      </c>
      <c r="H14" s="5"/>
      <c r="I14" s="5">
        <f>+G14*D14</f>
        <v>0</v>
      </c>
      <c r="J14" s="12"/>
      <c r="K14" s="12"/>
      <c r="L14" s="12"/>
      <c r="N14" s="12"/>
      <c r="O14" s="12"/>
      <c r="P14" s="12"/>
    </row>
    <row r="15" spans="1:16">
      <c r="A15" s="1">
        <v>3</v>
      </c>
      <c r="B15" s="4" t="s">
        <v>197</v>
      </c>
      <c r="C15" s="5" t="s">
        <v>169</v>
      </c>
      <c r="D15" s="5">
        <f>I264</f>
        <v>0</v>
      </c>
      <c r="E15" s="5"/>
      <c r="F15" s="5" t="str">
        <f>+F14</f>
        <v>TP</v>
      </c>
      <c r="G15" s="23">
        <f>+G14</f>
        <v>1</v>
      </c>
      <c r="H15" s="5"/>
      <c r="I15" s="5">
        <f>+G15*D15</f>
        <v>0</v>
      </c>
      <c r="J15" s="12"/>
      <c r="K15" s="12"/>
      <c r="N15" s="12"/>
      <c r="O15" s="12"/>
      <c r="P15" s="12"/>
    </row>
    <row r="16" spans="1:16">
      <c r="A16" s="1">
        <v>4</v>
      </c>
      <c r="B16" s="4" t="s">
        <v>13</v>
      </c>
      <c r="C16" s="5"/>
      <c r="D16" s="24">
        <v>0</v>
      </c>
      <c r="E16" s="5"/>
      <c r="F16" s="5" t="s">
        <v>12</v>
      </c>
      <c r="G16" s="23">
        <f>+G14</f>
        <v>1</v>
      </c>
      <c r="H16" s="5"/>
      <c r="I16" s="5">
        <f>+G16*D16</f>
        <v>0</v>
      </c>
      <c r="J16" s="12"/>
      <c r="K16" s="12"/>
      <c r="L16" s="25" t="s">
        <v>189</v>
      </c>
      <c r="N16" s="12"/>
      <c r="O16" s="12"/>
      <c r="P16" s="12"/>
    </row>
    <row r="17" spans="1:16" ht="16.5" thickBot="1">
      <c r="A17" s="1">
        <v>5</v>
      </c>
      <c r="B17" s="4" t="s">
        <v>14</v>
      </c>
      <c r="C17" s="5"/>
      <c r="D17" s="24">
        <v>0</v>
      </c>
      <c r="E17" s="5"/>
      <c r="F17" s="5" t="s">
        <v>12</v>
      </c>
      <c r="G17" s="23">
        <f>+G14</f>
        <v>1</v>
      </c>
      <c r="H17" s="5"/>
      <c r="I17" s="26">
        <f>+G17*D17</f>
        <v>0</v>
      </c>
      <c r="J17" s="12"/>
      <c r="K17" s="12"/>
      <c r="L17" s="25" t="s">
        <v>190</v>
      </c>
      <c r="N17" s="12"/>
      <c r="O17" s="12"/>
      <c r="P17" s="12"/>
    </row>
    <row r="18" spans="1:16">
      <c r="A18" s="1">
        <v>6</v>
      </c>
      <c r="B18" s="4" t="s">
        <v>15</v>
      </c>
      <c r="C18" s="12"/>
      <c r="D18" s="27" t="s">
        <v>2</v>
      </c>
      <c r="E18" s="5"/>
      <c r="F18" s="5"/>
      <c r="G18" s="23"/>
      <c r="H18" s="5"/>
      <c r="I18" s="5">
        <f>SUM(I14:I17)</f>
        <v>0</v>
      </c>
      <c r="J18" s="12"/>
      <c r="K18" s="12"/>
      <c r="L18" s="12"/>
      <c r="N18" s="12"/>
      <c r="O18" s="12"/>
      <c r="P18" s="12"/>
    </row>
    <row r="19" spans="1:16">
      <c r="A19" s="1"/>
      <c r="B19" s="4"/>
      <c r="C19" s="12"/>
      <c r="I19" s="5"/>
      <c r="J19" s="12"/>
      <c r="K19" s="12"/>
      <c r="L19" s="12"/>
      <c r="N19" s="12"/>
      <c r="O19" s="12"/>
      <c r="P19" s="12"/>
    </row>
    <row r="20" spans="1:16" ht="16.5" thickBot="1">
      <c r="A20" s="1">
        <v>7</v>
      </c>
      <c r="B20" s="4" t="s">
        <v>16</v>
      </c>
      <c r="C20" s="12" t="s">
        <v>214</v>
      </c>
      <c r="D20" s="27" t="s">
        <v>2</v>
      </c>
      <c r="E20" s="5"/>
      <c r="F20" s="5"/>
      <c r="G20" s="5"/>
      <c r="H20" s="5"/>
      <c r="I20" s="28">
        <f>+I11-I18</f>
        <v>818777.007950856</v>
      </c>
      <c r="J20" s="12"/>
      <c r="K20" s="12"/>
      <c r="L20" s="12"/>
      <c r="N20" s="12"/>
      <c r="O20" s="12"/>
      <c r="P20" s="12"/>
    </row>
    <row r="21" spans="1:16" ht="16.5" thickTop="1">
      <c r="A21" s="1"/>
      <c r="B21" s="4"/>
      <c r="C21" s="5"/>
      <c r="I21" s="5"/>
      <c r="J21" s="12"/>
      <c r="K21" s="12"/>
      <c r="L21" s="12"/>
      <c r="N21" s="12"/>
      <c r="O21" s="12"/>
      <c r="P21" s="12"/>
    </row>
    <row r="22" spans="1:16">
      <c r="A22" s="1" t="s">
        <v>2</v>
      </c>
      <c r="B22" s="4" t="s">
        <v>17</v>
      </c>
      <c r="C22" s="12"/>
      <c r="D22" s="20"/>
      <c r="E22" s="12"/>
      <c r="F22" s="12"/>
      <c r="G22" s="12"/>
      <c r="H22" s="12"/>
      <c r="I22" s="20"/>
      <c r="J22" s="12"/>
      <c r="K22" s="12"/>
      <c r="L22" s="12"/>
      <c r="N22" s="12"/>
      <c r="O22" s="12"/>
      <c r="P22" s="12"/>
    </row>
    <row r="23" spans="1:16">
      <c r="A23" s="1">
        <v>8</v>
      </c>
      <c r="B23" s="4" t="s">
        <v>18</v>
      </c>
      <c r="D23" s="20"/>
      <c r="E23" s="12"/>
      <c r="F23" s="12"/>
      <c r="G23" s="11" t="s">
        <v>19</v>
      </c>
      <c r="H23" s="12"/>
      <c r="I23" s="24">
        <v>0</v>
      </c>
      <c r="J23" s="12"/>
      <c r="K23" s="12"/>
      <c r="L23" s="29"/>
      <c r="O23" s="12"/>
      <c r="P23" s="12"/>
    </row>
    <row r="24" spans="1:16">
      <c r="A24" s="1">
        <v>9</v>
      </c>
      <c r="B24" s="4" t="s">
        <v>20</v>
      </c>
      <c r="C24" s="5"/>
      <c r="D24" s="5"/>
      <c r="E24" s="5"/>
      <c r="F24" s="5"/>
      <c r="G24" s="5" t="s">
        <v>21</v>
      </c>
      <c r="H24" s="5"/>
      <c r="I24" s="24">
        <v>0</v>
      </c>
      <c r="J24" s="12"/>
      <c r="K24" s="12"/>
      <c r="L24" s="12"/>
      <c r="O24" s="12"/>
      <c r="P24" s="12"/>
    </row>
    <row r="25" spans="1:16">
      <c r="A25" s="1">
        <v>10</v>
      </c>
      <c r="B25" s="4" t="s">
        <v>22</v>
      </c>
      <c r="C25" s="12"/>
      <c r="D25" s="12"/>
      <c r="E25" s="12"/>
      <c r="F25" s="12"/>
      <c r="G25" s="11" t="s">
        <v>23</v>
      </c>
      <c r="H25" s="12"/>
      <c r="I25" s="24">
        <v>0</v>
      </c>
      <c r="J25" s="12"/>
      <c r="K25" s="12"/>
      <c r="L25" s="12"/>
      <c r="O25" s="12"/>
      <c r="P25" s="12"/>
    </row>
    <row r="26" spans="1:16">
      <c r="A26" s="1">
        <v>11</v>
      </c>
      <c r="B26" s="30" t="s">
        <v>24</v>
      </c>
      <c r="C26" s="12"/>
      <c r="D26" s="12"/>
      <c r="E26" s="12"/>
      <c r="F26" s="12"/>
      <c r="G26" s="11" t="s">
        <v>25</v>
      </c>
      <c r="H26" s="12"/>
      <c r="I26" s="24">
        <v>0</v>
      </c>
      <c r="J26" s="12"/>
      <c r="K26" s="12"/>
      <c r="L26" s="12"/>
      <c r="O26" s="12"/>
      <c r="P26" s="12"/>
    </row>
    <row r="27" spans="1:16">
      <c r="A27" s="1">
        <v>12</v>
      </c>
      <c r="B27" s="30" t="s">
        <v>26</v>
      </c>
      <c r="C27" s="12"/>
      <c r="D27" s="12"/>
      <c r="E27" s="12"/>
      <c r="F27" s="12"/>
      <c r="G27" s="11"/>
      <c r="H27" s="12"/>
      <c r="I27" s="24">
        <v>0</v>
      </c>
      <c r="J27" s="12"/>
      <c r="K27" s="12"/>
      <c r="L27" s="12"/>
      <c r="O27" s="12"/>
      <c r="P27" s="12"/>
    </row>
    <row r="28" spans="1:16">
      <c r="A28" s="1">
        <v>13</v>
      </c>
      <c r="B28" s="30" t="s">
        <v>176</v>
      </c>
      <c r="C28" s="12"/>
      <c r="D28" s="12"/>
      <c r="E28" s="12"/>
      <c r="F28" s="12"/>
      <c r="G28" s="11"/>
      <c r="H28" s="12"/>
      <c r="I28" s="31">
        <v>0</v>
      </c>
      <c r="J28" s="12"/>
      <c r="K28" s="12"/>
      <c r="L28" s="12"/>
      <c r="O28" s="12"/>
      <c r="P28" s="12"/>
    </row>
    <row r="29" spans="1:16" ht="16.5" thickBot="1">
      <c r="A29" s="1">
        <v>14</v>
      </c>
      <c r="B29" s="2" t="s">
        <v>170</v>
      </c>
      <c r="C29" s="12"/>
      <c r="D29" s="12"/>
      <c r="E29" s="12"/>
      <c r="F29" s="12"/>
      <c r="G29" s="12"/>
      <c r="H29" s="12"/>
      <c r="I29" s="32">
        <v>0</v>
      </c>
      <c r="J29" s="12"/>
      <c r="K29" s="12"/>
      <c r="L29" s="12"/>
      <c r="O29" s="12"/>
      <c r="P29" s="12"/>
    </row>
    <row r="30" spans="1:16">
      <c r="A30" s="1">
        <v>15</v>
      </c>
      <c r="B30" s="4" t="s">
        <v>215</v>
      </c>
      <c r="C30" s="12"/>
      <c r="D30" s="12"/>
      <c r="E30" s="12"/>
      <c r="F30" s="12"/>
      <c r="G30" s="12"/>
      <c r="H30" s="12"/>
      <c r="I30" s="20">
        <f>SUM(I23:I29)</f>
        <v>0</v>
      </c>
      <c r="J30" s="12"/>
      <c r="K30" s="12"/>
      <c r="L30" s="12"/>
      <c r="O30" s="12"/>
      <c r="P30" s="12"/>
    </row>
    <row r="31" spans="1:16">
      <c r="A31" s="1"/>
      <c r="B31" s="4"/>
      <c r="C31" s="12"/>
      <c r="D31" s="12"/>
      <c r="E31" s="12"/>
      <c r="F31" s="12"/>
      <c r="G31" s="12"/>
      <c r="H31" s="12"/>
      <c r="I31" s="20"/>
      <c r="J31" s="12"/>
      <c r="K31" s="12"/>
      <c r="L31" s="12"/>
      <c r="N31" s="12"/>
      <c r="O31" s="12"/>
      <c r="P31" s="12"/>
    </row>
    <row r="32" spans="1:16">
      <c r="A32" s="1">
        <v>16</v>
      </c>
      <c r="B32" s="4" t="s">
        <v>27</v>
      </c>
      <c r="C32" s="12" t="s">
        <v>213</v>
      </c>
      <c r="D32" s="33">
        <f>IF(I30&gt;0,I20/I30,0)</f>
        <v>0</v>
      </c>
      <c r="E32" s="12"/>
      <c r="F32" s="12"/>
      <c r="G32" s="12"/>
      <c r="H32" s="12"/>
      <c r="J32" s="12"/>
      <c r="K32" s="12"/>
      <c r="L32" s="12"/>
      <c r="N32" s="12"/>
      <c r="O32" s="12"/>
      <c r="P32" s="12"/>
    </row>
    <row r="33" spans="1:16">
      <c r="A33" s="1">
        <v>17</v>
      </c>
      <c r="B33" s="4" t="s">
        <v>308</v>
      </c>
      <c r="C33" s="12"/>
      <c r="D33" s="33">
        <f>+D32/12</f>
        <v>0</v>
      </c>
      <c r="E33" s="12"/>
      <c r="F33" s="12"/>
      <c r="G33" s="12"/>
      <c r="H33" s="12"/>
      <c r="J33" s="12"/>
      <c r="K33" s="12"/>
      <c r="L33" s="12"/>
      <c r="N33" s="12"/>
      <c r="O33" s="12"/>
      <c r="P33" s="12"/>
    </row>
    <row r="34" spans="1:16">
      <c r="A34" s="1"/>
      <c r="B34" s="4"/>
      <c r="C34" s="12"/>
      <c r="D34" s="33"/>
      <c r="E34" s="12"/>
      <c r="F34" s="12"/>
      <c r="G34" s="12"/>
      <c r="H34" s="12"/>
      <c r="J34" s="12"/>
      <c r="K34" s="12"/>
      <c r="L34" s="12"/>
      <c r="N34" s="12"/>
      <c r="O34" s="12"/>
      <c r="P34" s="12"/>
    </row>
    <row r="35" spans="1:16">
      <c r="A35" s="1"/>
      <c r="B35" s="4"/>
      <c r="C35" s="12"/>
      <c r="D35" s="34" t="s">
        <v>28</v>
      </c>
      <c r="E35" s="12"/>
      <c r="F35" s="12"/>
      <c r="G35" s="12"/>
      <c r="H35" s="12"/>
      <c r="I35" s="35" t="s">
        <v>29</v>
      </c>
      <c r="J35" s="12"/>
      <c r="K35" s="12"/>
      <c r="L35" s="12"/>
      <c r="N35" s="12"/>
      <c r="O35" s="12"/>
      <c r="P35" s="12"/>
    </row>
    <row r="36" spans="1:16">
      <c r="A36" s="1">
        <v>18</v>
      </c>
      <c r="B36" s="4" t="s">
        <v>30</v>
      </c>
      <c r="C36" s="12" t="s">
        <v>216</v>
      </c>
      <c r="D36" s="33">
        <f>+D32/52</f>
        <v>0</v>
      </c>
      <c r="E36" s="12"/>
      <c r="F36" s="12"/>
      <c r="G36" s="12"/>
      <c r="H36" s="12"/>
      <c r="I36" s="36">
        <f>+D32/52</f>
        <v>0</v>
      </c>
      <c r="J36" s="12"/>
      <c r="K36" s="12"/>
      <c r="L36" s="12"/>
      <c r="N36" s="12"/>
      <c r="O36" s="12"/>
      <c r="P36" s="12"/>
    </row>
    <row r="37" spans="1:16">
      <c r="A37" s="1">
        <v>19</v>
      </c>
      <c r="B37" s="4" t="s">
        <v>31</v>
      </c>
      <c r="C37" s="12" t="s">
        <v>256</v>
      </c>
      <c r="D37" s="33">
        <f>+D32/260</f>
        <v>0</v>
      </c>
      <c r="E37" s="12" t="s">
        <v>32</v>
      </c>
      <c r="G37" s="12"/>
      <c r="H37" s="12"/>
      <c r="I37" s="36">
        <f>+D32/365</f>
        <v>0</v>
      </c>
      <c r="J37" s="12"/>
      <c r="K37" s="12"/>
      <c r="L37" s="12"/>
      <c r="N37" s="12"/>
      <c r="O37" s="12"/>
      <c r="P37" s="12"/>
    </row>
    <row r="38" spans="1:16">
      <c r="A38" s="1">
        <v>20</v>
      </c>
      <c r="B38" s="4" t="s">
        <v>33</v>
      </c>
      <c r="C38" s="12" t="s">
        <v>257</v>
      </c>
      <c r="D38" s="33">
        <f>+D32/4160*1000</f>
        <v>0</v>
      </c>
      <c r="E38" s="12" t="s">
        <v>34</v>
      </c>
      <c r="G38" s="12"/>
      <c r="H38" s="12"/>
      <c r="I38" s="36">
        <f>+D32/8760*1000</f>
        <v>0</v>
      </c>
      <c r="J38" s="12"/>
      <c r="K38" s="12" t="s">
        <v>2</v>
      </c>
      <c r="L38" s="12"/>
      <c r="N38" s="12"/>
      <c r="O38" s="12"/>
      <c r="P38" s="12"/>
    </row>
    <row r="39" spans="1:16">
      <c r="A39" s="1"/>
      <c r="B39" s="4"/>
      <c r="C39" s="12" t="s">
        <v>35</v>
      </c>
      <c r="D39" s="12"/>
      <c r="E39" s="12" t="s">
        <v>36</v>
      </c>
      <c r="G39" s="12"/>
      <c r="H39" s="12"/>
      <c r="J39" s="12"/>
      <c r="K39" s="12" t="s">
        <v>2</v>
      </c>
      <c r="L39" s="12"/>
      <c r="N39" s="12"/>
      <c r="O39" s="12"/>
      <c r="P39" s="12"/>
    </row>
    <row r="40" spans="1:16">
      <c r="A40" s="1"/>
      <c r="B40" s="4"/>
      <c r="C40" s="12"/>
      <c r="D40" s="12"/>
      <c r="E40" s="12"/>
      <c r="G40" s="12"/>
      <c r="H40" s="12"/>
      <c r="J40" s="12"/>
      <c r="K40" s="12" t="s">
        <v>2</v>
      </c>
      <c r="L40" s="12"/>
      <c r="N40" s="12"/>
      <c r="O40" s="12"/>
      <c r="P40" s="12"/>
    </row>
    <row r="41" spans="1:16">
      <c r="A41" s="1">
        <v>21</v>
      </c>
      <c r="B41" s="4" t="s">
        <v>217</v>
      </c>
      <c r="C41" s="12" t="s">
        <v>208</v>
      </c>
      <c r="D41" s="37">
        <v>0</v>
      </c>
      <c r="E41" s="38" t="s">
        <v>37</v>
      </c>
      <c r="F41" s="38"/>
      <c r="G41" s="38"/>
      <c r="H41" s="38"/>
      <c r="I41" s="38">
        <f>D41</f>
        <v>0</v>
      </c>
      <c r="J41" s="38" t="s">
        <v>37</v>
      </c>
      <c r="K41" s="12"/>
      <c r="L41" s="12"/>
      <c r="N41" s="12"/>
      <c r="O41" s="12"/>
      <c r="P41" s="12"/>
    </row>
    <row r="42" spans="1:16">
      <c r="A42" s="1">
        <v>22</v>
      </c>
      <c r="B42" s="4"/>
      <c r="C42" s="12"/>
      <c r="D42" s="37">
        <v>0</v>
      </c>
      <c r="E42" s="38" t="s">
        <v>38</v>
      </c>
      <c r="F42" s="38"/>
      <c r="G42" s="38"/>
      <c r="H42" s="38"/>
      <c r="I42" s="38">
        <f>D42</f>
        <v>0</v>
      </c>
      <c r="J42" s="38" t="s">
        <v>38</v>
      </c>
      <c r="K42" s="12"/>
      <c r="L42" s="12"/>
      <c r="N42" s="12"/>
      <c r="O42" s="12"/>
      <c r="P42" s="12"/>
    </row>
    <row r="43" spans="1:16">
      <c r="J43" s="11"/>
      <c r="K43" s="12"/>
      <c r="L43" s="12"/>
      <c r="N43" s="12"/>
      <c r="O43" s="12"/>
      <c r="P43" s="12"/>
    </row>
    <row r="44" spans="1:16">
      <c r="J44" s="11"/>
      <c r="K44" s="12"/>
      <c r="L44" s="12"/>
      <c r="N44" s="12"/>
      <c r="O44" s="12"/>
      <c r="P44" s="12"/>
    </row>
    <row r="45" spans="1:16">
      <c r="J45" s="11"/>
      <c r="K45" s="12"/>
      <c r="L45" s="12"/>
      <c r="N45" s="12"/>
      <c r="O45" s="12"/>
      <c r="P45" s="12"/>
    </row>
    <row r="46" spans="1:16">
      <c r="J46" s="11"/>
      <c r="K46" s="12"/>
      <c r="L46" s="12"/>
      <c r="N46" s="12"/>
      <c r="O46" s="12"/>
      <c r="P46" s="12"/>
    </row>
    <row r="47" spans="1:16">
      <c r="J47" s="11"/>
      <c r="K47" s="12"/>
      <c r="L47" s="12"/>
      <c r="N47" s="12"/>
      <c r="O47" s="12"/>
      <c r="P47" s="12"/>
    </row>
    <row r="48" spans="1:16">
      <c r="J48" s="11"/>
      <c r="K48" s="12"/>
      <c r="L48" s="12"/>
      <c r="N48" s="12"/>
      <c r="O48" s="12"/>
      <c r="P48" s="12"/>
    </row>
    <row r="49" spans="10:16">
      <c r="J49" s="11"/>
      <c r="K49" s="12"/>
      <c r="L49" s="12"/>
      <c r="N49" s="12"/>
      <c r="O49" s="12"/>
      <c r="P49" s="12"/>
    </row>
    <row r="50" spans="10:16">
      <c r="J50" s="11"/>
      <c r="K50" s="12"/>
      <c r="L50" s="12"/>
      <c r="N50" s="12"/>
      <c r="O50" s="12"/>
      <c r="P50" s="12"/>
    </row>
    <row r="51" spans="10:16">
      <c r="J51" s="11"/>
      <c r="K51" s="12"/>
      <c r="L51" s="12"/>
      <c r="N51" s="12"/>
      <c r="O51" s="12"/>
      <c r="P51" s="12"/>
    </row>
    <row r="52" spans="10:16">
      <c r="J52" s="11"/>
      <c r="K52" s="12"/>
      <c r="L52" s="12"/>
      <c r="N52" s="12"/>
      <c r="O52" s="12"/>
      <c r="P52" s="12"/>
    </row>
    <row r="53" spans="10:16">
      <c r="J53" s="11"/>
      <c r="K53" s="12"/>
      <c r="L53" s="12"/>
      <c r="N53" s="12"/>
      <c r="O53" s="12"/>
      <c r="P53" s="12"/>
    </row>
    <row r="54" spans="10:16">
      <c r="J54" s="11"/>
      <c r="K54" s="12"/>
      <c r="L54" s="12"/>
      <c r="N54" s="12"/>
      <c r="O54" s="12"/>
      <c r="P54" s="12"/>
    </row>
    <row r="55" spans="10:16">
      <c r="J55" s="11"/>
      <c r="K55" s="12"/>
      <c r="L55" s="12"/>
      <c r="N55" s="12"/>
      <c r="O55" s="12"/>
      <c r="P55" s="12"/>
    </row>
    <row r="56" spans="10:16">
      <c r="J56" s="11"/>
      <c r="K56" s="12"/>
      <c r="L56" s="12"/>
      <c r="N56" s="12"/>
      <c r="O56" s="12"/>
      <c r="P56" s="12"/>
    </row>
    <row r="57" spans="10:16">
      <c r="J57" s="11"/>
      <c r="K57" s="12"/>
      <c r="L57" s="12"/>
      <c r="N57" s="12"/>
      <c r="O57" s="12"/>
      <c r="P57" s="12"/>
    </row>
    <row r="58" spans="10:16">
      <c r="J58" s="11"/>
      <c r="K58" s="12"/>
      <c r="L58" s="12"/>
      <c r="N58" s="12"/>
      <c r="O58" s="12"/>
      <c r="P58" s="12"/>
    </row>
    <row r="59" spans="10:16">
      <c r="J59" s="11"/>
      <c r="K59" s="12"/>
      <c r="L59" s="12"/>
      <c r="N59" s="12"/>
      <c r="O59" s="12"/>
      <c r="P59" s="12"/>
    </row>
    <row r="60" spans="10:16">
      <c r="J60" s="11"/>
      <c r="K60" s="12"/>
      <c r="L60" s="12"/>
      <c r="N60" s="12"/>
      <c r="O60" s="12"/>
      <c r="P60" s="12"/>
    </row>
    <row r="61" spans="10:16">
      <c r="J61" s="11"/>
      <c r="K61" s="12"/>
      <c r="L61" s="12"/>
      <c r="N61" s="12"/>
      <c r="O61" s="12"/>
      <c r="P61" s="12"/>
    </row>
    <row r="62" spans="10:16">
      <c r="J62" s="11"/>
      <c r="K62" s="12"/>
      <c r="L62" s="12"/>
      <c r="N62" s="12"/>
      <c r="O62" s="12"/>
      <c r="P62" s="12"/>
    </row>
    <row r="63" spans="10:16">
      <c r="J63" s="11"/>
      <c r="K63" s="12"/>
      <c r="L63" s="12"/>
      <c r="N63" s="12"/>
      <c r="O63" s="12"/>
      <c r="P63" s="12"/>
    </row>
    <row r="64" spans="10:16">
      <c r="J64" s="11"/>
      <c r="K64" s="12"/>
      <c r="L64" s="12"/>
      <c r="N64" s="12"/>
      <c r="O64" s="12"/>
      <c r="P64" s="12"/>
    </row>
    <row r="65" spans="1:16">
      <c r="J65" s="11"/>
      <c r="K65" s="12"/>
      <c r="L65" s="12"/>
      <c r="N65" s="12"/>
      <c r="O65" s="12"/>
      <c r="P65" s="12"/>
    </row>
    <row r="66" spans="1:16">
      <c r="J66" s="11"/>
      <c r="K66" s="12"/>
      <c r="L66" s="12"/>
      <c r="N66" s="12"/>
      <c r="O66" s="12"/>
      <c r="P66" s="12"/>
    </row>
    <row r="67" spans="1:16">
      <c r="J67" s="11"/>
      <c r="K67" s="12"/>
      <c r="L67" s="12"/>
      <c r="N67" s="12"/>
      <c r="O67" s="12"/>
      <c r="P67" s="12"/>
    </row>
    <row r="68" spans="1:16">
      <c r="J68" s="11"/>
      <c r="K68" s="74" t="s">
        <v>307</v>
      </c>
      <c r="L68" s="12"/>
      <c r="N68" s="12"/>
      <c r="O68" s="12"/>
      <c r="P68" s="12"/>
    </row>
    <row r="69" spans="1:16">
      <c r="B69" s="2"/>
      <c r="C69" s="2"/>
      <c r="D69" s="10"/>
      <c r="E69" s="2"/>
      <c r="F69" s="2"/>
      <c r="G69" s="2"/>
      <c r="H69" s="11"/>
      <c r="I69" s="11"/>
      <c r="K69" s="13" t="s">
        <v>185</v>
      </c>
      <c r="L69" s="13"/>
      <c r="N69" s="12"/>
      <c r="O69" s="12"/>
      <c r="P69" s="12"/>
    </row>
    <row r="70" spans="1:16">
      <c r="B70" s="12"/>
      <c r="C70" s="12"/>
      <c r="D70" s="12"/>
      <c r="E70" s="12"/>
      <c r="F70" s="12"/>
      <c r="G70" s="12"/>
      <c r="H70" s="12"/>
      <c r="I70" s="12"/>
      <c r="J70" s="12"/>
      <c r="K70" s="12"/>
      <c r="L70" s="12"/>
      <c r="N70" s="12"/>
      <c r="O70" s="12"/>
      <c r="P70" s="12"/>
    </row>
    <row r="71" spans="1:16">
      <c r="B71" s="4" t="str">
        <f>B4</f>
        <v xml:space="preserve">Formula Rate - Non-Levelized </v>
      </c>
      <c r="C71" s="4"/>
      <c r="D71" s="39" t="str">
        <f>D4</f>
        <v xml:space="preserve">   Rate Formula Template</v>
      </c>
      <c r="E71" s="4"/>
      <c r="F71" s="4"/>
      <c r="G71" s="4"/>
      <c r="H71" s="4"/>
      <c r="J71" s="4"/>
      <c r="K71" s="13" t="str">
        <f>K4</f>
        <v>For the 12 months ended 12/31/14</v>
      </c>
      <c r="L71" s="12"/>
      <c r="N71" s="4"/>
      <c r="O71" s="4"/>
      <c r="P71" s="4"/>
    </row>
    <row r="72" spans="1:16">
      <c r="B72" s="4"/>
      <c r="C72" s="5" t="s">
        <v>2</v>
      </c>
      <c r="D72" s="5" t="str">
        <f>D5</f>
        <v>Utilizing EIA Form 412 Data</v>
      </c>
      <c r="E72" s="5"/>
      <c r="F72" s="5"/>
      <c r="G72" s="5"/>
      <c r="H72" s="5"/>
      <c r="I72" s="5"/>
      <c r="J72" s="5"/>
      <c r="K72" s="5"/>
      <c r="L72" s="12"/>
      <c r="N72" s="12"/>
      <c r="O72" s="5"/>
      <c r="P72" s="4"/>
    </row>
    <row r="73" spans="1:16">
      <c r="B73" s="4"/>
      <c r="C73" s="5" t="s">
        <v>2</v>
      </c>
      <c r="D73" s="5" t="s">
        <v>2</v>
      </c>
      <c r="E73" s="5"/>
      <c r="F73" s="5"/>
      <c r="G73" s="5" t="s">
        <v>2</v>
      </c>
      <c r="H73" s="5"/>
      <c r="I73" s="5"/>
      <c r="J73" s="5"/>
      <c r="K73" s="5"/>
      <c r="L73" s="4"/>
      <c r="N73" s="5"/>
      <c r="O73" s="5"/>
      <c r="P73" s="4"/>
    </row>
    <row r="74" spans="1:16">
      <c r="B74" s="4"/>
      <c r="C74" s="12"/>
      <c r="D74" s="5" t="str">
        <f>D7</f>
        <v>MMPA Transmission LLC</v>
      </c>
      <c r="E74" s="5"/>
      <c r="F74" s="5"/>
      <c r="G74" s="5"/>
      <c r="H74" s="5"/>
      <c r="I74" s="5"/>
      <c r="J74" s="5"/>
      <c r="K74" s="5"/>
      <c r="L74" s="4"/>
      <c r="N74" s="5"/>
      <c r="O74" s="5"/>
      <c r="P74" s="4"/>
    </row>
    <row r="75" spans="1:16">
      <c r="B75" s="14" t="s">
        <v>39</v>
      </c>
      <c r="C75" s="14" t="s">
        <v>40</v>
      </c>
      <c r="D75" s="14" t="s">
        <v>41</v>
      </c>
      <c r="E75" s="5" t="s">
        <v>2</v>
      </c>
      <c r="F75" s="5"/>
      <c r="G75" s="40" t="s">
        <v>42</v>
      </c>
      <c r="H75" s="5"/>
      <c r="I75" s="41" t="s">
        <v>43</v>
      </c>
      <c r="J75" s="5"/>
      <c r="K75" s="14"/>
      <c r="L75" s="4"/>
      <c r="N75" s="14"/>
      <c r="O75" s="5"/>
      <c r="P75" s="4"/>
    </row>
    <row r="76" spans="1:16">
      <c r="A76" s="1" t="s">
        <v>4</v>
      </c>
      <c r="B76" s="4"/>
      <c r="C76" s="42" t="s">
        <v>44</v>
      </c>
      <c r="D76" s="5"/>
      <c r="E76" s="5"/>
      <c r="F76" s="5"/>
      <c r="G76" s="1"/>
      <c r="H76" s="5"/>
      <c r="I76" s="43" t="s">
        <v>45</v>
      </c>
      <c r="J76" s="5"/>
      <c r="K76" s="14"/>
      <c r="L76" s="4"/>
      <c r="N76" s="14"/>
      <c r="O76" s="14"/>
      <c r="P76" s="4"/>
    </row>
    <row r="77" spans="1:16" ht="16.5" thickBot="1">
      <c r="A77" s="19" t="s">
        <v>6</v>
      </c>
      <c r="B77" s="46" t="s">
        <v>50</v>
      </c>
      <c r="C77" s="44" t="s">
        <v>46</v>
      </c>
      <c r="D77" s="43" t="s">
        <v>47</v>
      </c>
      <c r="E77" s="45"/>
      <c r="F77" s="43" t="s">
        <v>48</v>
      </c>
      <c r="H77" s="45"/>
      <c r="I77" s="1" t="s">
        <v>49</v>
      </c>
      <c r="J77" s="5"/>
      <c r="K77" s="14"/>
      <c r="L77" s="4"/>
      <c r="N77" s="14"/>
      <c r="O77" s="14"/>
      <c r="P77" s="4"/>
    </row>
    <row r="78" spans="1:16">
      <c r="A78" s="1"/>
      <c r="B78" s="4" t="s">
        <v>288</v>
      </c>
      <c r="C78" s="5"/>
      <c r="D78" s="5"/>
      <c r="E78" s="5"/>
      <c r="F78" s="5"/>
      <c r="G78" s="5"/>
      <c r="H78" s="5"/>
      <c r="I78" s="5"/>
      <c r="J78" s="5"/>
      <c r="K78" s="5"/>
      <c r="L78" s="4"/>
      <c r="N78" s="5"/>
      <c r="O78" s="5"/>
      <c r="P78" s="4"/>
    </row>
    <row r="79" spans="1:16">
      <c r="A79" s="1">
        <v>1</v>
      </c>
      <c r="B79" s="4" t="s">
        <v>51</v>
      </c>
      <c r="C79" s="5" t="s">
        <v>258</v>
      </c>
      <c r="D79" s="47">
        <v>0</v>
      </c>
      <c r="E79" s="5"/>
      <c r="F79" s="5" t="s">
        <v>52</v>
      </c>
      <c r="G79" s="48" t="s">
        <v>2</v>
      </c>
      <c r="H79" s="5"/>
      <c r="I79" s="5" t="s">
        <v>2</v>
      </c>
      <c r="J79" s="5"/>
      <c r="K79" s="5"/>
      <c r="L79" s="4"/>
      <c r="O79" s="5"/>
      <c r="P79" s="4"/>
    </row>
    <row r="80" spans="1:16">
      <c r="A80" s="1">
        <v>2</v>
      </c>
      <c r="B80" s="4" t="s">
        <v>53</v>
      </c>
      <c r="C80" s="5" t="s">
        <v>259</v>
      </c>
      <c r="D80" s="47">
        <v>12649642</v>
      </c>
      <c r="E80" s="5"/>
      <c r="F80" s="5" t="s">
        <v>12</v>
      </c>
      <c r="G80" s="48">
        <f>I216</f>
        <v>1</v>
      </c>
      <c r="H80" s="5"/>
      <c r="I80" s="5">
        <f>+G80*D80</f>
        <v>12649642</v>
      </c>
      <c r="J80" s="5"/>
      <c r="K80" s="5"/>
      <c r="L80" s="4"/>
      <c r="O80" s="5"/>
      <c r="P80" s="4"/>
    </row>
    <row r="81" spans="1:16">
      <c r="A81" s="1">
        <v>3</v>
      </c>
      <c r="B81" s="4" t="s">
        <v>54</v>
      </c>
      <c r="C81" s="5" t="s">
        <v>260</v>
      </c>
      <c r="D81" s="47">
        <v>41466</v>
      </c>
      <c r="E81" s="5"/>
      <c r="F81" s="5" t="s">
        <v>52</v>
      </c>
      <c r="G81" s="48" t="s">
        <v>2</v>
      </c>
      <c r="H81" s="5"/>
      <c r="I81" s="5" t="s">
        <v>2</v>
      </c>
      <c r="J81" s="5"/>
      <c r="K81" s="5"/>
      <c r="L81" s="4"/>
      <c r="O81" s="5"/>
      <c r="P81" s="4"/>
    </row>
    <row r="82" spans="1:16">
      <c r="A82" s="1">
        <v>4</v>
      </c>
      <c r="B82" s="4" t="s">
        <v>55</v>
      </c>
      <c r="C82" s="5" t="s">
        <v>289</v>
      </c>
      <c r="D82" s="47">
        <v>0</v>
      </c>
      <c r="E82" s="5"/>
      <c r="F82" s="5" t="s">
        <v>56</v>
      </c>
      <c r="G82" s="48">
        <f>I232</f>
        <v>0</v>
      </c>
      <c r="H82" s="5"/>
      <c r="I82" s="5">
        <f>+G82*D82</f>
        <v>0</v>
      </c>
      <c r="J82" s="5"/>
      <c r="K82" s="5"/>
      <c r="L82" s="4"/>
      <c r="O82" s="14"/>
      <c r="P82" s="4"/>
    </row>
    <row r="83" spans="1:16" ht="16.5" thickBot="1">
      <c r="A83" s="1">
        <v>5</v>
      </c>
      <c r="B83" s="4" t="s">
        <v>57</v>
      </c>
      <c r="C83" s="5"/>
      <c r="D83" s="49">
        <v>0</v>
      </c>
      <c r="E83" s="5"/>
      <c r="F83" s="5" t="s">
        <v>58</v>
      </c>
      <c r="G83" s="48">
        <f>K236</f>
        <v>0</v>
      </c>
      <c r="H83" s="5"/>
      <c r="I83" s="26">
        <f>+G83*D83</f>
        <v>0</v>
      </c>
      <c r="J83" s="5"/>
      <c r="K83" s="5"/>
      <c r="L83" s="4"/>
      <c r="O83" s="14"/>
      <c r="P83" s="4"/>
    </row>
    <row r="84" spans="1:16">
      <c r="A84" s="1">
        <v>6</v>
      </c>
      <c r="B84" s="2" t="s">
        <v>218</v>
      </c>
      <c r="C84" s="5"/>
      <c r="D84" s="5">
        <f>SUM(D79:D83)</f>
        <v>12691108</v>
      </c>
      <c r="E84" s="5"/>
      <c r="F84" s="5" t="s">
        <v>59</v>
      </c>
      <c r="G84" s="7">
        <f>IF(I84&gt;0,I84/D84,0)</f>
        <v>0.99673267298647206</v>
      </c>
      <c r="H84" s="5"/>
      <c r="I84" s="5">
        <f>SUM(I79:I83)</f>
        <v>12649642</v>
      </c>
      <c r="J84" s="5"/>
      <c r="K84" s="7"/>
      <c r="L84" s="4"/>
      <c r="N84" s="5"/>
      <c r="O84" s="5"/>
      <c r="P84" s="4"/>
    </row>
    <row r="85" spans="1:16">
      <c r="B85" s="4"/>
      <c r="C85" s="5"/>
      <c r="D85" s="5"/>
      <c r="E85" s="5"/>
      <c r="F85" s="5"/>
      <c r="G85" s="7"/>
      <c r="H85" s="5"/>
      <c r="I85" s="5"/>
      <c r="J85" s="5"/>
      <c r="K85" s="7"/>
      <c r="L85" s="4"/>
      <c r="N85" s="5"/>
      <c r="O85" s="5"/>
      <c r="P85" s="4"/>
    </row>
    <row r="86" spans="1:16">
      <c r="B86" s="4" t="s">
        <v>290</v>
      </c>
      <c r="C86" s="5"/>
      <c r="D86" s="5"/>
      <c r="E86" s="5"/>
      <c r="F86" s="5"/>
      <c r="G86" s="5"/>
      <c r="H86" s="5"/>
      <c r="I86" s="5"/>
      <c r="J86" s="5"/>
      <c r="K86" s="5"/>
      <c r="L86" s="4"/>
      <c r="N86" s="5"/>
      <c r="O86" s="5"/>
      <c r="P86" s="4"/>
    </row>
    <row r="87" spans="1:16">
      <c r="A87" s="1">
        <v>7</v>
      </c>
      <c r="B87" s="4" t="str">
        <f>+B79</f>
        <v xml:space="preserve">  Production</v>
      </c>
      <c r="D87" s="50">
        <v>0</v>
      </c>
      <c r="E87" s="5"/>
      <c r="F87" s="5" t="str">
        <f t="shared" ref="F87:G91" si="0">+F79</f>
        <v>NA</v>
      </c>
      <c r="G87" s="48" t="str">
        <f t="shared" si="0"/>
        <v xml:space="preserve"> </v>
      </c>
      <c r="H87" s="5"/>
      <c r="I87" s="5" t="s">
        <v>2</v>
      </c>
      <c r="J87" s="5"/>
      <c r="K87" s="5"/>
      <c r="L87" s="4"/>
      <c r="N87" s="5"/>
      <c r="O87" s="5"/>
      <c r="P87" s="4"/>
    </row>
    <row r="88" spans="1:16">
      <c r="A88" s="1">
        <v>8</v>
      </c>
      <c r="B88" s="4" t="str">
        <f>+B80</f>
        <v xml:space="preserve">  Transmission</v>
      </c>
      <c r="D88" s="50">
        <v>23753</v>
      </c>
      <c r="E88" s="5"/>
      <c r="F88" s="5" t="str">
        <f t="shared" si="0"/>
        <v>TP</v>
      </c>
      <c r="G88" s="48">
        <f t="shared" si="0"/>
        <v>1</v>
      </c>
      <c r="H88" s="5"/>
      <c r="I88" s="5">
        <f>+G88*D88</f>
        <v>23753</v>
      </c>
      <c r="J88" s="5"/>
      <c r="K88" s="5"/>
      <c r="L88" s="4"/>
      <c r="N88" s="5"/>
      <c r="O88" s="5"/>
      <c r="P88" s="4"/>
    </row>
    <row r="89" spans="1:16">
      <c r="A89" s="1">
        <v>9</v>
      </c>
      <c r="B89" s="4" t="str">
        <f>+B81</f>
        <v xml:space="preserve">  Distribution</v>
      </c>
      <c r="D89" s="50">
        <v>87</v>
      </c>
      <c r="E89" s="5"/>
      <c r="F89" s="5" t="str">
        <f t="shared" si="0"/>
        <v>NA</v>
      </c>
      <c r="G89" s="48" t="str">
        <f t="shared" si="0"/>
        <v xml:space="preserve"> </v>
      </c>
      <c r="H89" s="5"/>
      <c r="I89" s="5" t="s">
        <v>2</v>
      </c>
      <c r="J89" s="5"/>
      <c r="K89" s="5"/>
      <c r="L89" s="4"/>
      <c r="N89" s="5"/>
      <c r="O89" s="5"/>
      <c r="P89" s="4"/>
    </row>
    <row r="90" spans="1:16">
      <c r="A90" s="1">
        <v>10</v>
      </c>
      <c r="B90" s="4" t="str">
        <f>+B82</f>
        <v xml:space="preserve">  General &amp; Intangible</v>
      </c>
      <c r="D90" s="50">
        <v>0</v>
      </c>
      <c r="E90" s="5"/>
      <c r="F90" s="5" t="str">
        <f t="shared" si="0"/>
        <v>W/S</v>
      </c>
      <c r="G90" s="48">
        <f t="shared" si="0"/>
        <v>0</v>
      </c>
      <c r="H90" s="5"/>
      <c r="I90" s="5">
        <f>+G90*D90</f>
        <v>0</v>
      </c>
      <c r="J90" s="5"/>
      <c r="K90" s="5"/>
      <c r="L90" s="4"/>
      <c r="N90" s="5"/>
      <c r="O90" s="14"/>
      <c r="P90" s="4"/>
    </row>
    <row r="91" spans="1:16" ht="16.5" thickBot="1">
      <c r="A91" s="1">
        <v>11</v>
      </c>
      <c r="B91" s="4" t="str">
        <f>+B83</f>
        <v xml:space="preserve">  Common</v>
      </c>
      <c r="C91" s="5"/>
      <c r="D91" s="49">
        <v>0</v>
      </c>
      <c r="E91" s="5"/>
      <c r="F91" s="5" t="str">
        <f t="shared" si="0"/>
        <v>CE</v>
      </c>
      <c r="G91" s="48">
        <f t="shared" si="0"/>
        <v>0</v>
      </c>
      <c r="H91" s="5"/>
      <c r="I91" s="26">
        <f>+G91*D91</f>
        <v>0</v>
      </c>
      <c r="J91" s="5"/>
      <c r="K91" s="5"/>
      <c r="L91" s="4"/>
      <c r="N91" s="5"/>
      <c r="O91" s="14"/>
      <c r="P91" s="4"/>
    </row>
    <row r="92" spans="1:16">
      <c r="A92" s="1">
        <v>12</v>
      </c>
      <c r="B92" s="4" t="s">
        <v>219</v>
      </c>
      <c r="C92" s="5"/>
      <c r="D92" s="5">
        <f>SUM(D87:D91)</f>
        <v>23840</v>
      </c>
      <c r="E92" s="5"/>
      <c r="F92" s="5"/>
      <c r="G92" s="5"/>
      <c r="H92" s="5"/>
      <c r="I92" s="5">
        <f>SUM(I87:I91)</f>
        <v>23753</v>
      </c>
      <c r="J92" s="5"/>
      <c r="K92" s="5"/>
      <c r="L92" s="4"/>
      <c r="N92" s="51"/>
      <c r="O92" s="5"/>
      <c r="P92" s="4"/>
    </row>
    <row r="93" spans="1:16">
      <c r="A93" s="1"/>
      <c r="C93" s="5" t="s">
        <v>2</v>
      </c>
      <c r="E93" s="5"/>
      <c r="F93" s="5"/>
      <c r="G93" s="7"/>
      <c r="H93" s="5"/>
      <c r="J93" s="5"/>
      <c r="K93" s="7"/>
      <c r="L93" s="4"/>
      <c r="N93" s="5"/>
      <c r="O93" s="5"/>
      <c r="P93" s="4"/>
    </row>
    <row r="94" spans="1:16">
      <c r="A94" s="1"/>
      <c r="B94" s="4" t="s">
        <v>60</v>
      </c>
      <c r="C94" s="5"/>
      <c r="D94" s="5"/>
      <c r="E94" s="5"/>
      <c r="F94" s="5"/>
      <c r="G94" s="5"/>
      <c r="H94" s="5"/>
      <c r="I94" s="5"/>
      <c r="J94" s="5"/>
      <c r="K94" s="5"/>
      <c r="L94" s="4"/>
      <c r="N94" s="5"/>
      <c r="O94" s="5"/>
      <c r="P94" s="4"/>
    </row>
    <row r="95" spans="1:16">
      <c r="A95" s="1">
        <v>13</v>
      </c>
      <c r="B95" s="4" t="str">
        <f>+B87</f>
        <v xml:space="preserve">  Production</v>
      </c>
      <c r="C95" s="5" t="s">
        <v>220</v>
      </c>
      <c r="D95" s="5">
        <f>D79-D87</f>
        <v>0</v>
      </c>
      <c r="E95" s="5"/>
      <c r="F95" s="5"/>
      <c r="G95" s="7"/>
      <c r="H95" s="5"/>
      <c r="I95" s="5" t="s">
        <v>2</v>
      </c>
      <c r="J95" s="5"/>
      <c r="K95" s="7"/>
      <c r="L95" s="4"/>
      <c r="N95" s="5"/>
      <c r="O95" s="5"/>
      <c r="P95" s="4"/>
    </row>
    <row r="96" spans="1:16">
      <c r="A96" s="1">
        <v>14</v>
      </c>
      <c r="B96" s="4" t="str">
        <f>+B88</f>
        <v xml:space="preserve">  Transmission</v>
      </c>
      <c r="C96" s="5" t="s">
        <v>221</v>
      </c>
      <c r="D96" s="5">
        <f>D80-D88</f>
        <v>12625889</v>
      </c>
      <c r="E96" s="5"/>
      <c r="F96" s="5"/>
      <c r="G96" s="48"/>
      <c r="H96" s="5"/>
      <c r="I96" s="5">
        <f>I80-I88</f>
        <v>12625889</v>
      </c>
      <c r="J96" s="5"/>
      <c r="K96" s="7"/>
      <c r="L96" s="4"/>
      <c r="N96" s="5"/>
      <c r="O96" s="5"/>
      <c r="P96" s="4"/>
    </row>
    <row r="97" spans="1:16">
      <c r="A97" s="1">
        <v>15</v>
      </c>
      <c r="B97" s="4" t="str">
        <f>+B89</f>
        <v xml:space="preserve">  Distribution</v>
      </c>
      <c r="C97" s="5" t="s">
        <v>222</v>
      </c>
      <c r="D97" s="5">
        <f>D81-D89</f>
        <v>41379</v>
      </c>
      <c r="E97" s="5"/>
      <c r="F97" s="5"/>
      <c r="G97" s="7"/>
      <c r="H97" s="5"/>
      <c r="I97" s="5" t="s">
        <v>2</v>
      </c>
      <c r="J97" s="5"/>
      <c r="K97" s="7"/>
      <c r="L97" s="4"/>
      <c r="N97" s="5"/>
      <c r="O97" s="5"/>
      <c r="P97" s="4"/>
    </row>
    <row r="98" spans="1:16">
      <c r="A98" s="1">
        <v>16</v>
      </c>
      <c r="B98" s="4" t="str">
        <f>+B90</f>
        <v xml:space="preserve">  General &amp; Intangible</v>
      </c>
      <c r="C98" s="5" t="s">
        <v>223</v>
      </c>
      <c r="D98" s="5">
        <f>D82-D90</f>
        <v>0</v>
      </c>
      <c r="E98" s="5"/>
      <c r="F98" s="5"/>
      <c r="G98" s="7"/>
      <c r="H98" s="5"/>
      <c r="I98" s="5">
        <f>I82-I90</f>
        <v>0</v>
      </c>
      <c r="J98" s="5"/>
      <c r="K98" s="7"/>
      <c r="L98" s="4"/>
      <c r="N98" s="5"/>
      <c r="O98" s="14"/>
      <c r="P98" s="4"/>
    </row>
    <row r="99" spans="1:16" ht="16.5" thickBot="1">
      <c r="A99" s="1">
        <v>17</v>
      </c>
      <c r="B99" s="4" t="str">
        <f>+B91</f>
        <v xml:space="preserve">  Common</v>
      </c>
      <c r="C99" s="5" t="s">
        <v>224</v>
      </c>
      <c r="D99" s="26">
        <f>D83-D91</f>
        <v>0</v>
      </c>
      <c r="E99" s="5"/>
      <c r="F99" s="5"/>
      <c r="G99" s="7"/>
      <c r="H99" s="5"/>
      <c r="I99" s="26">
        <f>I83-I91</f>
        <v>0</v>
      </c>
      <c r="J99" s="5"/>
      <c r="K99" s="7"/>
      <c r="L99" s="4"/>
      <c r="N99" s="5"/>
      <c r="O99" s="14"/>
      <c r="P99" s="4"/>
    </row>
    <row r="100" spans="1:16">
      <c r="A100" s="1">
        <v>18</v>
      </c>
      <c r="B100" s="4" t="s">
        <v>225</v>
      </c>
      <c r="C100" s="5"/>
      <c r="D100" s="5">
        <f>SUM(D95:D99)</f>
        <v>12667268</v>
      </c>
      <c r="E100" s="5"/>
      <c r="F100" s="5" t="s">
        <v>61</v>
      </c>
      <c r="G100" s="7">
        <f>IF(I100&gt;0,I100/D100,0)</f>
        <v>0.99673339192002575</v>
      </c>
      <c r="H100" s="5"/>
      <c r="I100" s="5">
        <f>SUM(I95:I99)</f>
        <v>12625889</v>
      </c>
      <c r="J100" s="5"/>
      <c r="K100" s="5"/>
      <c r="L100" s="4"/>
      <c r="N100" s="27"/>
      <c r="O100" s="5"/>
      <c r="P100" s="4"/>
    </row>
    <row r="101" spans="1:16">
      <c r="A101" s="1"/>
      <c r="C101" s="5"/>
      <c r="E101" s="5"/>
      <c r="H101" s="5"/>
      <c r="J101" s="5"/>
      <c r="K101" s="7"/>
      <c r="L101" s="4"/>
      <c r="N101" s="5"/>
      <c r="O101" s="5"/>
      <c r="P101" s="4"/>
    </row>
    <row r="102" spans="1:16">
      <c r="A102" s="1"/>
      <c r="B102" s="2" t="s">
        <v>226</v>
      </c>
      <c r="C102" s="5"/>
      <c r="D102" s="5"/>
      <c r="E102" s="5"/>
      <c r="F102" s="5"/>
      <c r="G102" s="5"/>
      <c r="H102" s="5"/>
      <c r="I102" s="5"/>
      <c r="J102" s="5"/>
      <c r="K102" s="5"/>
      <c r="L102" s="4"/>
      <c r="N102" s="5" t="s">
        <v>2</v>
      </c>
      <c r="O102" s="5"/>
      <c r="P102" s="4"/>
    </row>
    <row r="103" spans="1:16">
      <c r="A103" s="1">
        <v>19</v>
      </c>
      <c r="B103" s="4" t="s">
        <v>62</v>
      </c>
      <c r="C103" s="5"/>
      <c r="D103" s="50">
        <v>0</v>
      </c>
      <c r="E103" s="5"/>
      <c r="F103" s="5"/>
      <c r="G103" s="52" t="s">
        <v>177</v>
      </c>
      <c r="H103" s="5"/>
      <c r="I103" s="5">
        <v>0</v>
      </c>
      <c r="J103" s="5"/>
      <c r="K103" s="7"/>
      <c r="L103" s="4"/>
      <c r="N103" s="7"/>
      <c r="O103" s="14"/>
      <c r="P103" s="4"/>
    </row>
    <row r="104" spans="1:16">
      <c r="A104" s="1">
        <v>20</v>
      </c>
      <c r="B104" s="4" t="s">
        <v>64</v>
      </c>
      <c r="C104" s="5"/>
      <c r="D104" s="50">
        <v>0</v>
      </c>
      <c r="E104" s="5"/>
      <c r="F104" s="5" t="s">
        <v>63</v>
      </c>
      <c r="G104" s="48">
        <f>+G100</f>
        <v>0.99673339192002575</v>
      </c>
      <c r="H104" s="5"/>
      <c r="I104" s="5">
        <f>D104*G104</f>
        <v>0</v>
      </c>
      <c r="J104" s="5"/>
      <c r="K104" s="7"/>
      <c r="L104" s="4"/>
      <c r="N104" s="7"/>
      <c r="O104" s="14"/>
      <c r="P104" s="4"/>
    </row>
    <row r="105" spans="1:16">
      <c r="A105" s="1">
        <v>21</v>
      </c>
      <c r="B105" s="4" t="s">
        <v>65</v>
      </c>
      <c r="C105" s="5"/>
      <c r="D105" s="47">
        <v>0</v>
      </c>
      <c r="E105" s="5"/>
      <c r="F105" s="5" t="s">
        <v>63</v>
      </c>
      <c r="G105" s="48">
        <f>+G104</f>
        <v>0.99673339192002575</v>
      </c>
      <c r="H105" s="5"/>
      <c r="I105" s="5">
        <f>D105*G105</f>
        <v>0</v>
      </c>
      <c r="J105" s="5"/>
      <c r="K105" s="7"/>
      <c r="L105" s="4"/>
      <c r="N105" s="7"/>
      <c r="O105" s="14"/>
      <c r="P105" s="4"/>
    </row>
    <row r="106" spans="1:16">
      <c r="A106" s="1">
        <v>22</v>
      </c>
      <c r="B106" s="4" t="s">
        <v>66</v>
      </c>
      <c r="C106" s="5"/>
      <c r="D106" s="47">
        <v>0</v>
      </c>
      <c r="E106" s="5"/>
      <c r="F106" s="5" t="str">
        <f>+F105</f>
        <v>NP</v>
      </c>
      <c r="G106" s="48">
        <f>+G105</f>
        <v>0.99673339192002575</v>
      </c>
      <c r="H106" s="5"/>
      <c r="I106" s="5">
        <f>D106*G106</f>
        <v>0</v>
      </c>
      <c r="J106" s="5"/>
      <c r="K106" s="7"/>
      <c r="L106" s="4"/>
      <c r="N106" s="7"/>
      <c r="O106" s="14"/>
      <c r="P106" s="4"/>
    </row>
    <row r="107" spans="1:16" ht="16.5" thickBot="1">
      <c r="A107" s="1">
        <v>23</v>
      </c>
      <c r="B107" s="3" t="s">
        <v>67</v>
      </c>
      <c r="D107" s="49">
        <v>0</v>
      </c>
      <c r="E107" s="5"/>
      <c r="F107" s="5" t="s">
        <v>63</v>
      </c>
      <c r="G107" s="48">
        <f>+G105</f>
        <v>0.99673339192002575</v>
      </c>
      <c r="H107" s="5"/>
      <c r="I107" s="26">
        <f>D107*G107</f>
        <v>0</v>
      </c>
      <c r="J107" s="5"/>
      <c r="K107" s="5"/>
      <c r="L107" s="4"/>
      <c r="N107" s="51"/>
      <c r="O107" s="5"/>
      <c r="P107" s="4"/>
    </row>
    <row r="108" spans="1:16">
      <c r="A108" s="1">
        <v>24</v>
      </c>
      <c r="B108" s="4" t="s">
        <v>68</v>
      </c>
      <c r="C108" s="5"/>
      <c r="D108" s="5">
        <f>SUM(D103:D107)</f>
        <v>0</v>
      </c>
      <c r="E108" s="5"/>
      <c r="F108" s="5"/>
      <c r="G108" s="5"/>
      <c r="H108" s="5"/>
      <c r="I108" s="5">
        <f>SUM(I103:I107)</f>
        <v>0</v>
      </c>
      <c r="J108" s="5"/>
      <c r="K108" s="7"/>
      <c r="L108" s="4"/>
      <c r="N108" s="5"/>
      <c r="O108" s="5"/>
      <c r="P108" s="4"/>
    </row>
    <row r="109" spans="1:16">
      <c r="A109" s="1"/>
      <c r="B109" s="4"/>
      <c r="C109" s="5"/>
      <c r="D109" s="5"/>
      <c r="E109" s="5"/>
      <c r="F109" s="5"/>
      <c r="G109" s="5"/>
      <c r="H109" s="5"/>
      <c r="I109" s="5"/>
      <c r="J109" s="5"/>
      <c r="K109" s="7"/>
      <c r="L109" s="4"/>
      <c r="N109" s="5"/>
      <c r="O109" s="5"/>
      <c r="P109" s="4"/>
    </row>
    <row r="110" spans="1:16">
      <c r="A110" s="1">
        <v>25</v>
      </c>
      <c r="B110" s="2" t="s">
        <v>69</v>
      </c>
      <c r="C110" s="5" t="s">
        <v>261</v>
      </c>
      <c r="D110" s="50">
        <v>0</v>
      </c>
      <c r="E110" s="5"/>
      <c r="F110" s="5" t="str">
        <f>+F88</f>
        <v>TP</v>
      </c>
      <c r="G110" s="48">
        <f>+G88</f>
        <v>1</v>
      </c>
      <c r="H110" s="5"/>
      <c r="I110" s="5">
        <f>+G110*D110</f>
        <v>0</v>
      </c>
      <c r="J110" s="5"/>
      <c r="K110" s="5"/>
      <c r="L110" s="4"/>
      <c r="N110" s="5"/>
      <c r="O110" s="5"/>
      <c r="P110" s="4"/>
    </row>
    <row r="111" spans="1:16">
      <c r="A111" s="1"/>
      <c r="B111" s="4"/>
      <c r="C111" s="5"/>
      <c r="D111" s="5"/>
      <c r="E111" s="5"/>
      <c r="F111" s="5"/>
      <c r="G111" s="5"/>
      <c r="H111" s="5"/>
      <c r="I111" s="5"/>
      <c r="J111" s="5"/>
      <c r="K111" s="5"/>
      <c r="L111" s="4"/>
      <c r="N111" s="5"/>
      <c r="O111" s="5"/>
      <c r="P111" s="4"/>
    </row>
    <row r="112" spans="1:16">
      <c r="A112" s="1"/>
      <c r="B112" s="4" t="s">
        <v>70</v>
      </c>
      <c r="C112" s="5" t="s">
        <v>72</v>
      </c>
      <c r="D112" s="5"/>
      <c r="E112" s="5"/>
      <c r="F112" s="5"/>
      <c r="G112" s="5"/>
      <c r="H112" s="5"/>
      <c r="I112" s="5"/>
      <c r="J112" s="5"/>
      <c r="K112" s="5"/>
      <c r="L112" s="4"/>
      <c r="N112" s="5"/>
      <c r="O112" s="5"/>
      <c r="P112" s="4"/>
    </row>
    <row r="113" spans="1:16">
      <c r="A113" s="1">
        <v>26</v>
      </c>
      <c r="B113" s="4" t="s">
        <v>71</v>
      </c>
      <c r="D113" s="5">
        <f>D154/8</f>
        <v>7553.875</v>
      </c>
      <c r="E113" s="5"/>
      <c r="F113" s="5"/>
      <c r="G113" s="7"/>
      <c r="H113" s="5"/>
      <c r="I113" s="5">
        <f>I154/8</f>
        <v>7553.875</v>
      </c>
      <c r="J113" s="12"/>
      <c r="K113" s="7"/>
      <c r="L113" s="4"/>
      <c r="N113" s="53"/>
      <c r="O113" s="39"/>
      <c r="P113" s="4"/>
    </row>
    <row r="114" spans="1:16">
      <c r="A114" s="1">
        <v>27</v>
      </c>
      <c r="B114" s="4" t="s">
        <v>73</v>
      </c>
      <c r="C114" s="3" t="s">
        <v>227</v>
      </c>
      <c r="D114" s="50">
        <v>0</v>
      </c>
      <c r="E114" s="5"/>
      <c r="F114" s="5" t="s">
        <v>74</v>
      </c>
      <c r="G114" s="48">
        <f>I225</f>
        <v>1</v>
      </c>
      <c r="H114" s="5"/>
      <c r="I114" s="5">
        <f>G114*D114</f>
        <v>0</v>
      </c>
      <c r="J114" s="5" t="s">
        <v>2</v>
      </c>
      <c r="K114" s="7"/>
      <c r="L114" s="4"/>
      <c r="N114" s="53"/>
      <c r="O114" s="14"/>
      <c r="P114" s="4"/>
    </row>
    <row r="115" spans="1:16" ht="16.5" thickBot="1">
      <c r="A115" s="1">
        <v>28</v>
      </c>
      <c r="B115" s="4" t="s">
        <v>75</v>
      </c>
      <c r="C115" s="3" t="s">
        <v>262</v>
      </c>
      <c r="D115" s="49">
        <v>0</v>
      </c>
      <c r="E115" s="5"/>
      <c r="F115" s="5" t="s">
        <v>76</v>
      </c>
      <c r="G115" s="48">
        <f>+G84</f>
        <v>0.99673267298647206</v>
      </c>
      <c r="H115" s="5"/>
      <c r="I115" s="26">
        <f>+G115*D115</f>
        <v>0</v>
      </c>
      <c r="J115" s="5"/>
      <c r="K115" s="7"/>
      <c r="L115" s="4"/>
      <c r="N115" s="53"/>
      <c r="O115" s="14"/>
      <c r="P115" s="4"/>
    </row>
    <row r="116" spans="1:16">
      <c r="A116" s="1">
        <v>29</v>
      </c>
      <c r="B116" s="4" t="s">
        <v>228</v>
      </c>
      <c r="C116" s="12"/>
      <c r="D116" s="5">
        <f>D113+D114+D115</f>
        <v>7553.875</v>
      </c>
      <c r="E116" s="12"/>
      <c r="F116" s="12"/>
      <c r="G116" s="12"/>
      <c r="H116" s="12"/>
      <c r="I116" s="5">
        <f>I113+I114+I115</f>
        <v>7553.875</v>
      </c>
      <c r="J116" s="12"/>
      <c r="K116" s="12"/>
      <c r="L116" s="4"/>
      <c r="N116" s="51"/>
      <c r="O116" s="5"/>
      <c r="P116" s="4"/>
    </row>
    <row r="117" spans="1:16" ht="16.5" thickBot="1">
      <c r="C117" s="5"/>
      <c r="D117" s="54"/>
      <c r="E117" s="5"/>
      <c r="F117" s="5"/>
      <c r="G117" s="5"/>
      <c r="H117" s="5"/>
      <c r="I117" s="54"/>
      <c r="J117" s="5"/>
      <c r="K117" s="5"/>
      <c r="L117" s="4"/>
      <c r="N117" s="5"/>
      <c r="O117" s="5"/>
      <c r="P117" s="4"/>
    </row>
    <row r="118" spans="1:16" ht="16.5" thickBot="1">
      <c r="A118" s="1">
        <v>30</v>
      </c>
      <c r="B118" s="4" t="s">
        <v>77</v>
      </c>
      <c r="C118" s="5"/>
      <c r="D118" s="55">
        <f>+D116+D110+D108+D100</f>
        <v>12674821.875</v>
      </c>
      <c r="E118" s="5"/>
      <c r="F118" s="5"/>
      <c r="G118" s="7"/>
      <c r="H118" s="5"/>
      <c r="I118" s="55">
        <f>+I116+I110+I108+I100</f>
        <v>12633442.875</v>
      </c>
      <c r="J118" s="5"/>
      <c r="K118" s="7"/>
      <c r="L118" s="4"/>
      <c r="N118" s="5"/>
      <c r="O118" s="5"/>
      <c r="P118" s="4"/>
    </row>
    <row r="119" spans="1:16" ht="16.5" thickTop="1">
      <c r="A119" s="1"/>
      <c r="B119" s="4"/>
      <c r="C119" s="5"/>
      <c r="D119" s="5"/>
      <c r="E119" s="5"/>
      <c r="F119" s="5"/>
      <c r="G119" s="5"/>
      <c r="H119" s="5"/>
      <c r="I119" s="5"/>
      <c r="J119" s="5"/>
      <c r="K119" s="5"/>
      <c r="L119" s="12"/>
      <c r="N119" s="5"/>
      <c r="O119" s="5"/>
      <c r="P119" s="4"/>
    </row>
    <row r="120" spans="1:16">
      <c r="A120" s="1"/>
      <c r="B120" s="4"/>
      <c r="C120" s="5"/>
      <c r="D120" s="5"/>
      <c r="E120" s="5"/>
      <c r="F120" s="5"/>
      <c r="G120" s="5"/>
      <c r="H120" s="5"/>
      <c r="I120" s="5"/>
      <c r="J120" s="5"/>
      <c r="K120" s="5"/>
      <c r="L120" s="12"/>
      <c r="N120" s="5"/>
      <c r="O120" s="5"/>
      <c r="P120" s="4"/>
    </row>
    <row r="121" spans="1:16">
      <c r="A121" s="1"/>
      <c r="B121" s="4"/>
      <c r="C121" s="5"/>
      <c r="D121" s="5"/>
      <c r="E121" s="5"/>
      <c r="F121" s="5"/>
      <c r="G121" s="5"/>
      <c r="H121" s="5"/>
      <c r="I121" s="5"/>
      <c r="J121" s="5"/>
      <c r="K121" s="5"/>
      <c r="L121" s="12"/>
      <c r="N121" s="5"/>
      <c r="O121" s="5"/>
      <c r="P121" s="4"/>
    </row>
    <row r="122" spans="1:16">
      <c r="A122" s="1"/>
      <c r="B122" s="4"/>
      <c r="C122" s="5"/>
      <c r="D122" s="5"/>
      <c r="E122" s="5"/>
      <c r="F122" s="5"/>
      <c r="G122" s="5"/>
      <c r="H122" s="5"/>
      <c r="I122" s="5"/>
      <c r="J122" s="5"/>
      <c r="K122" s="5"/>
      <c r="L122" s="12"/>
      <c r="N122" s="5"/>
      <c r="O122" s="5"/>
      <c r="P122" s="4"/>
    </row>
    <row r="123" spans="1:16">
      <c r="A123" s="1"/>
      <c r="B123" s="4"/>
      <c r="C123" s="5"/>
      <c r="D123" s="5"/>
      <c r="E123" s="5"/>
      <c r="F123" s="5"/>
      <c r="G123" s="5"/>
      <c r="H123" s="5"/>
      <c r="I123" s="5"/>
      <c r="J123" s="5"/>
      <c r="K123" s="5"/>
      <c r="L123" s="12"/>
      <c r="N123" s="5"/>
      <c r="O123" s="5"/>
      <c r="P123" s="4"/>
    </row>
    <row r="124" spans="1:16">
      <c r="A124" s="1"/>
      <c r="B124" s="4"/>
      <c r="C124" s="5"/>
      <c r="D124" s="5"/>
      <c r="E124" s="5"/>
      <c r="F124" s="5"/>
      <c r="G124" s="5"/>
      <c r="H124" s="5"/>
      <c r="I124" s="5"/>
      <c r="J124" s="5"/>
      <c r="K124" s="5"/>
      <c r="L124" s="12"/>
      <c r="N124" s="5"/>
      <c r="O124" s="5"/>
      <c r="P124" s="4"/>
    </row>
    <row r="125" spans="1:16">
      <c r="A125" s="1"/>
      <c r="B125" s="4"/>
      <c r="C125" s="5"/>
      <c r="D125" s="5"/>
      <c r="E125" s="5"/>
      <c r="F125" s="5"/>
      <c r="G125" s="5"/>
      <c r="H125" s="5"/>
      <c r="I125" s="5"/>
      <c r="J125" s="5"/>
      <c r="K125" s="5"/>
      <c r="L125" s="12"/>
      <c r="N125" s="5"/>
      <c r="O125" s="5"/>
      <c r="P125" s="4"/>
    </row>
    <row r="126" spans="1:16">
      <c r="A126" s="1"/>
      <c r="B126" s="4"/>
      <c r="C126" s="5"/>
      <c r="D126" s="5"/>
      <c r="E126" s="5"/>
      <c r="F126" s="5"/>
      <c r="G126" s="5"/>
      <c r="H126" s="5"/>
      <c r="I126" s="5"/>
      <c r="J126" s="5"/>
      <c r="K126" s="5"/>
      <c r="L126" s="12"/>
      <c r="N126" s="5"/>
      <c r="O126" s="5"/>
      <c r="P126" s="4"/>
    </row>
    <row r="127" spans="1:16">
      <c r="A127" s="1"/>
      <c r="B127" s="4"/>
      <c r="C127" s="5"/>
      <c r="D127" s="5"/>
      <c r="E127" s="5"/>
      <c r="F127" s="5"/>
      <c r="G127" s="5"/>
      <c r="H127" s="5"/>
      <c r="I127" s="5"/>
      <c r="J127" s="5"/>
      <c r="K127" s="5"/>
      <c r="L127" s="12"/>
      <c r="N127" s="5"/>
      <c r="O127" s="5"/>
      <c r="P127" s="4"/>
    </row>
    <row r="128" spans="1:16">
      <c r="A128" s="1"/>
      <c r="B128" s="4"/>
      <c r="C128" s="5"/>
      <c r="D128" s="5"/>
      <c r="E128" s="5"/>
      <c r="F128" s="5"/>
      <c r="G128" s="5"/>
      <c r="H128" s="5"/>
      <c r="I128" s="5"/>
      <c r="J128" s="5"/>
      <c r="K128" s="5"/>
      <c r="L128" s="12"/>
      <c r="N128" s="5"/>
      <c r="O128" s="5"/>
      <c r="P128" s="4"/>
    </row>
    <row r="129" spans="1:16">
      <c r="A129" s="1"/>
      <c r="B129" s="4"/>
      <c r="C129" s="5"/>
      <c r="D129" s="5"/>
      <c r="E129" s="5"/>
      <c r="F129" s="5"/>
      <c r="G129" s="5"/>
      <c r="H129" s="5"/>
      <c r="I129" s="5"/>
      <c r="J129" s="5"/>
      <c r="K129" s="5"/>
      <c r="L129" s="12"/>
      <c r="N129" s="5"/>
      <c r="O129" s="5"/>
      <c r="P129" s="4"/>
    </row>
    <row r="130" spans="1:16">
      <c r="A130" s="1"/>
      <c r="B130" s="4"/>
      <c r="C130" s="5"/>
      <c r="D130" s="5"/>
      <c r="E130" s="5"/>
      <c r="F130" s="5"/>
      <c r="G130" s="5"/>
      <c r="H130" s="5"/>
      <c r="I130" s="5"/>
      <c r="J130" s="5"/>
      <c r="K130" s="5"/>
      <c r="L130" s="12"/>
      <c r="N130" s="5"/>
      <c r="O130" s="5"/>
      <c r="P130" s="4"/>
    </row>
    <row r="131" spans="1:16">
      <c r="A131" s="1"/>
      <c r="B131" s="4"/>
      <c r="C131" s="5"/>
      <c r="D131" s="5"/>
      <c r="E131" s="5"/>
      <c r="F131" s="5"/>
      <c r="G131" s="5"/>
      <c r="H131" s="5"/>
      <c r="I131" s="5"/>
      <c r="J131" s="5"/>
      <c r="K131" s="5"/>
      <c r="L131" s="12"/>
      <c r="N131" s="5"/>
      <c r="O131" s="5"/>
      <c r="P131" s="4"/>
    </row>
    <row r="132" spans="1:16">
      <c r="A132" s="1"/>
      <c r="B132" s="4"/>
      <c r="C132" s="5"/>
      <c r="D132" s="5"/>
      <c r="E132" s="5"/>
      <c r="F132" s="5"/>
      <c r="G132" s="5"/>
      <c r="H132" s="5"/>
      <c r="I132" s="5"/>
      <c r="J132" s="5"/>
      <c r="K132" s="5"/>
      <c r="L132" s="12"/>
      <c r="N132" s="5"/>
      <c r="O132" s="5"/>
      <c r="P132" s="4"/>
    </row>
    <row r="133" spans="1:16">
      <c r="A133" s="1"/>
      <c r="B133" s="4"/>
      <c r="C133" s="5"/>
      <c r="D133" s="5"/>
      <c r="E133" s="5"/>
      <c r="F133" s="5"/>
      <c r="G133" s="5"/>
      <c r="H133" s="5"/>
      <c r="I133" s="5"/>
      <c r="J133" s="5"/>
      <c r="K133" s="5"/>
      <c r="L133" s="12"/>
      <c r="N133" s="5"/>
      <c r="O133" s="5"/>
      <c r="P133" s="4"/>
    </row>
    <row r="134" spans="1:16">
      <c r="A134" s="1"/>
      <c r="B134" s="4"/>
      <c r="C134" s="5"/>
      <c r="D134" s="5"/>
      <c r="E134" s="5"/>
      <c r="F134" s="5"/>
      <c r="G134" s="5"/>
      <c r="H134" s="5"/>
      <c r="I134" s="5"/>
      <c r="J134" s="5"/>
      <c r="K134" s="74" t="s">
        <v>307</v>
      </c>
      <c r="L134" s="12"/>
      <c r="N134" s="5"/>
      <c r="O134" s="5"/>
      <c r="P134" s="4"/>
    </row>
    <row r="135" spans="1:16">
      <c r="B135" s="2"/>
      <c r="C135" s="2"/>
      <c r="D135" s="10"/>
      <c r="E135" s="2"/>
      <c r="F135" s="2"/>
      <c r="G135" s="2"/>
      <c r="H135" s="11"/>
      <c r="I135" s="12"/>
      <c r="K135" s="13" t="s">
        <v>186</v>
      </c>
      <c r="L135" s="12"/>
      <c r="N135" s="12"/>
      <c r="O135" s="12"/>
      <c r="P135" s="12"/>
    </row>
    <row r="136" spans="1:16">
      <c r="A136" s="1"/>
      <c r="B136" s="4"/>
      <c r="C136" s="5"/>
      <c r="D136" s="5"/>
      <c r="E136" s="5"/>
      <c r="F136" s="5"/>
      <c r="G136" s="5"/>
      <c r="H136" s="5"/>
      <c r="I136" s="5"/>
      <c r="J136" s="5"/>
      <c r="K136" s="5"/>
      <c r="L136" s="12"/>
      <c r="N136" s="5"/>
      <c r="O136" s="5"/>
      <c r="P136" s="4"/>
    </row>
    <row r="137" spans="1:16">
      <c r="A137" s="1"/>
      <c r="B137" s="4" t="str">
        <f>B4</f>
        <v xml:space="preserve">Formula Rate - Non-Levelized </v>
      </c>
      <c r="C137" s="5"/>
      <c r="D137" s="5" t="str">
        <f>D4</f>
        <v xml:space="preserve">   Rate Formula Template</v>
      </c>
      <c r="E137" s="5"/>
      <c r="F137" s="5"/>
      <c r="G137" s="5"/>
      <c r="H137" s="5"/>
      <c r="J137" s="5"/>
      <c r="K137" s="56" t="str">
        <f>K4</f>
        <v>For the 12 months ended 12/31/14</v>
      </c>
      <c r="L137" s="4"/>
      <c r="N137" s="5"/>
      <c r="O137" s="5"/>
      <c r="P137" s="4"/>
    </row>
    <row r="138" spans="1:16">
      <c r="A138" s="1"/>
      <c r="B138" s="4"/>
      <c r="C138" s="5"/>
      <c r="D138" s="5" t="str">
        <f>D5</f>
        <v>Utilizing EIA Form 412 Data</v>
      </c>
      <c r="E138" s="5"/>
      <c r="F138" s="5"/>
      <c r="G138" s="5"/>
      <c r="H138" s="5"/>
      <c r="I138" s="5"/>
      <c r="J138" s="5"/>
      <c r="K138" s="5"/>
      <c r="L138" s="4"/>
      <c r="N138" s="5"/>
      <c r="O138" s="5"/>
      <c r="P138" s="4"/>
    </row>
    <row r="139" spans="1:16">
      <c r="A139" s="1"/>
      <c r="C139" s="5"/>
      <c r="D139" s="5"/>
      <c r="E139" s="5"/>
      <c r="F139" s="5"/>
      <c r="G139" s="5"/>
      <c r="H139" s="5"/>
      <c r="I139" s="5"/>
      <c r="J139" s="5"/>
      <c r="K139" s="5"/>
      <c r="L139" s="4"/>
      <c r="N139" s="5"/>
      <c r="O139" s="5"/>
      <c r="P139" s="4"/>
    </row>
    <row r="140" spans="1:16">
      <c r="A140" s="1"/>
      <c r="D140" s="3" t="str">
        <f>D7</f>
        <v>MMPA Transmission LLC</v>
      </c>
      <c r="J140" s="5"/>
      <c r="K140" s="5"/>
      <c r="L140" s="4"/>
      <c r="N140" s="5"/>
      <c r="O140" s="5"/>
      <c r="P140" s="4"/>
    </row>
    <row r="141" spans="1:16">
      <c r="A141" s="1"/>
      <c r="B141" s="14" t="s">
        <v>39</v>
      </c>
      <c r="C141" s="14" t="s">
        <v>40</v>
      </c>
      <c r="D141" s="14" t="s">
        <v>41</v>
      </c>
      <c r="E141" s="5" t="s">
        <v>2</v>
      </c>
      <c r="F141" s="5"/>
      <c r="G141" s="40" t="s">
        <v>42</v>
      </c>
      <c r="H141" s="5"/>
      <c r="I141" s="41" t="s">
        <v>43</v>
      </c>
      <c r="J141" s="5"/>
      <c r="K141" s="5"/>
      <c r="L141" s="4"/>
      <c r="N141" s="12"/>
      <c r="O141" s="5"/>
      <c r="P141" s="4"/>
    </row>
    <row r="142" spans="1:16">
      <c r="A142" s="1" t="s">
        <v>4</v>
      </c>
      <c r="B142" s="4"/>
      <c r="C142" s="42" t="s">
        <v>44</v>
      </c>
      <c r="D142" s="5"/>
      <c r="E142" s="5"/>
      <c r="F142" s="5"/>
      <c r="G142" s="1"/>
      <c r="H142" s="5"/>
      <c r="I142" s="43" t="s">
        <v>45</v>
      </c>
      <c r="J142" s="5"/>
      <c r="K142" s="43"/>
      <c r="L142" s="4"/>
      <c r="N142" s="1"/>
      <c r="O142" s="5"/>
      <c r="P142" s="4"/>
    </row>
    <row r="143" spans="1:16" ht="16.5" thickBot="1">
      <c r="A143" s="19" t="s">
        <v>6</v>
      </c>
      <c r="B143" s="4"/>
      <c r="C143" s="44" t="s">
        <v>46</v>
      </c>
      <c r="D143" s="43" t="s">
        <v>47</v>
      </c>
      <c r="E143" s="45"/>
      <c r="F143" s="43" t="s">
        <v>48</v>
      </c>
      <c r="H143" s="45"/>
      <c r="I143" s="1" t="s">
        <v>49</v>
      </c>
      <c r="J143" s="5"/>
      <c r="K143" s="43"/>
      <c r="L143" s="5" t="s">
        <v>2</v>
      </c>
      <c r="N143" s="43"/>
      <c r="O143" s="5"/>
      <c r="P143" s="4"/>
    </row>
    <row r="144" spans="1:16">
      <c r="A144" s="1"/>
      <c r="B144" s="4" t="s">
        <v>291</v>
      </c>
      <c r="C144" s="5"/>
      <c r="D144" s="5"/>
      <c r="E144" s="5"/>
      <c r="F144" s="5"/>
      <c r="G144" s="5"/>
      <c r="H144" s="5"/>
      <c r="I144" s="5"/>
      <c r="J144" s="5"/>
      <c r="K144" s="5"/>
      <c r="L144" s="4"/>
      <c r="N144" s="5"/>
      <c r="O144" s="5"/>
      <c r="P144" s="4"/>
    </row>
    <row r="145" spans="1:16">
      <c r="A145" s="1">
        <v>1</v>
      </c>
      <c r="B145" s="4" t="s">
        <v>78</v>
      </c>
      <c r="C145" s="3" t="s">
        <v>263</v>
      </c>
      <c r="D145" s="50">
        <v>60431</v>
      </c>
      <c r="E145" s="5"/>
      <c r="F145" s="5" t="s">
        <v>74</v>
      </c>
      <c r="G145" s="48">
        <f>I225</f>
        <v>1</v>
      </c>
      <c r="H145" s="5"/>
      <c r="I145" s="5">
        <f t="shared" ref="I145:I153" si="1">+G145*D145</f>
        <v>60431</v>
      </c>
      <c r="J145" s="12"/>
      <c r="K145" s="5"/>
      <c r="L145" s="4"/>
      <c r="N145" s="5"/>
      <c r="O145" s="14"/>
      <c r="P145" s="5" t="s">
        <v>2</v>
      </c>
    </row>
    <row r="146" spans="1:16">
      <c r="A146" s="57" t="s">
        <v>195</v>
      </c>
      <c r="B146" s="58" t="s">
        <v>229</v>
      </c>
      <c r="C146" s="59"/>
      <c r="D146" s="50">
        <v>0</v>
      </c>
      <c r="E146" s="5"/>
      <c r="F146" s="134"/>
      <c r="G146" s="48">
        <v>1</v>
      </c>
      <c r="H146" s="5"/>
      <c r="I146" s="5">
        <f>+G146*D146</f>
        <v>0</v>
      </c>
      <c r="J146" s="12"/>
      <c r="K146" s="5"/>
      <c r="L146" s="4"/>
      <c r="N146" s="5"/>
      <c r="O146" s="14"/>
      <c r="P146" s="5"/>
    </row>
    <row r="147" spans="1:16">
      <c r="A147" s="1">
        <v>2</v>
      </c>
      <c r="B147" s="4" t="s">
        <v>79</v>
      </c>
      <c r="C147" s="3" t="s">
        <v>2</v>
      </c>
      <c r="D147" s="50">
        <v>0</v>
      </c>
      <c r="E147" s="5"/>
      <c r="F147" s="5" t="s">
        <v>74</v>
      </c>
      <c r="G147" s="48">
        <f>+G145</f>
        <v>1</v>
      </c>
      <c r="H147" s="5"/>
      <c r="I147" s="5">
        <f t="shared" si="1"/>
        <v>0</v>
      </c>
      <c r="J147" s="12"/>
      <c r="K147" s="5"/>
      <c r="L147" s="4"/>
      <c r="N147" s="5"/>
      <c r="O147" s="14"/>
      <c r="P147" s="5"/>
    </row>
    <row r="148" spans="1:16">
      <c r="A148" s="1">
        <v>3</v>
      </c>
      <c r="B148" s="4" t="s">
        <v>80</v>
      </c>
      <c r="C148" s="3" t="s">
        <v>264</v>
      </c>
      <c r="D148" s="50">
        <v>0</v>
      </c>
      <c r="E148" s="5"/>
      <c r="F148" s="5" t="s">
        <v>56</v>
      </c>
      <c r="G148" s="48">
        <f>I232</f>
        <v>0</v>
      </c>
      <c r="H148" s="5"/>
      <c r="I148" s="5">
        <f t="shared" si="1"/>
        <v>0</v>
      </c>
      <c r="J148" s="5"/>
      <c r="K148" s="5" t="s">
        <v>2</v>
      </c>
      <c r="L148" s="4"/>
      <c r="N148" s="5"/>
      <c r="O148" s="14"/>
      <c r="P148" s="4"/>
    </row>
    <row r="149" spans="1:16">
      <c r="A149" s="1">
        <v>4</v>
      </c>
      <c r="B149" s="4" t="s">
        <v>81</v>
      </c>
      <c r="C149" s="5"/>
      <c r="D149" s="50">
        <v>0</v>
      </c>
      <c r="E149" s="5"/>
      <c r="F149" s="5" t="str">
        <f>+F148</f>
        <v>W/S</v>
      </c>
      <c r="G149" s="48">
        <f>I232</f>
        <v>0</v>
      </c>
      <c r="H149" s="5"/>
      <c r="I149" s="5">
        <f t="shared" si="1"/>
        <v>0</v>
      </c>
      <c r="J149" s="5"/>
      <c r="K149" s="5"/>
      <c r="L149" s="4"/>
      <c r="N149" s="5"/>
      <c r="O149" s="14"/>
      <c r="P149" s="4"/>
    </row>
    <row r="150" spans="1:16">
      <c r="A150" s="1">
        <v>5</v>
      </c>
      <c r="B150" s="4" t="s">
        <v>230</v>
      </c>
      <c r="C150" s="5"/>
      <c r="D150" s="50">
        <v>0</v>
      </c>
      <c r="E150" s="5"/>
      <c r="F150" s="5" t="str">
        <f>+F149</f>
        <v>W/S</v>
      </c>
      <c r="G150" s="48">
        <f>I232</f>
        <v>0</v>
      </c>
      <c r="H150" s="5"/>
      <c r="I150" s="5">
        <f t="shared" si="1"/>
        <v>0</v>
      </c>
      <c r="J150" s="5"/>
      <c r="K150" s="5"/>
      <c r="L150" s="4"/>
      <c r="N150" s="5"/>
      <c r="O150" s="14"/>
      <c r="P150" s="4"/>
    </row>
    <row r="151" spans="1:16">
      <c r="A151" s="1" t="s">
        <v>178</v>
      </c>
      <c r="B151" s="4" t="s">
        <v>231</v>
      </c>
      <c r="C151" s="5"/>
      <c r="D151" s="50">
        <v>0</v>
      </c>
      <c r="E151" s="5"/>
      <c r="F151" s="5" t="str">
        <f>+F145</f>
        <v>TE</v>
      </c>
      <c r="G151" s="48">
        <f>+G145</f>
        <v>1</v>
      </c>
      <c r="H151" s="5"/>
      <c r="I151" s="5">
        <f t="shared" si="1"/>
        <v>0</v>
      </c>
      <c r="J151" s="5"/>
      <c r="K151" s="5"/>
      <c r="L151" s="4"/>
      <c r="N151" s="5"/>
      <c r="O151" s="14"/>
      <c r="P151" s="4"/>
    </row>
    <row r="152" spans="1:16">
      <c r="A152" s="1">
        <v>6</v>
      </c>
      <c r="B152" s="4" t="s">
        <v>57</v>
      </c>
      <c r="C152" s="5"/>
      <c r="D152" s="50">
        <v>0</v>
      </c>
      <c r="E152" s="5"/>
      <c r="F152" s="5" t="s">
        <v>58</v>
      </c>
      <c r="G152" s="48">
        <f>K236</f>
        <v>0</v>
      </c>
      <c r="H152" s="5"/>
      <c r="I152" s="5">
        <f t="shared" si="1"/>
        <v>0</v>
      </c>
      <c r="J152" s="5"/>
      <c r="K152" s="5"/>
      <c r="L152" s="4"/>
      <c r="N152" s="5"/>
      <c r="O152" s="14"/>
      <c r="P152" s="4"/>
    </row>
    <row r="153" spans="1:16" ht="16.5" thickBot="1">
      <c r="A153" s="1">
        <v>7</v>
      </c>
      <c r="B153" s="4" t="s">
        <v>82</v>
      </c>
      <c r="C153" s="5"/>
      <c r="D153" s="49">
        <v>0</v>
      </c>
      <c r="E153" s="5"/>
      <c r="F153" s="5" t="s">
        <v>52</v>
      </c>
      <c r="G153" s="48">
        <v>1</v>
      </c>
      <c r="H153" s="5"/>
      <c r="I153" s="26">
        <f t="shared" si="1"/>
        <v>0</v>
      </c>
      <c r="J153" s="5"/>
      <c r="K153" s="5"/>
      <c r="L153" s="4"/>
      <c r="N153" s="5"/>
      <c r="O153" s="39"/>
      <c r="P153" s="4"/>
    </row>
    <row r="154" spans="1:16">
      <c r="A154" s="57">
        <v>8</v>
      </c>
      <c r="B154" s="58" t="s">
        <v>265</v>
      </c>
      <c r="C154" s="8"/>
      <c r="D154" s="8">
        <f>+D145-D147+D148-D149-D150+D151+D152+D153-D146</f>
        <v>60431</v>
      </c>
      <c r="E154" s="8"/>
      <c r="F154" s="8"/>
      <c r="G154" s="8"/>
      <c r="H154" s="8"/>
      <c r="I154" s="8">
        <f>+I145-I147+I148-I149-I150+I151+I152+I153-I146</f>
        <v>60431</v>
      </c>
      <c r="J154" s="8"/>
      <c r="K154" s="8"/>
      <c r="L154" s="8"/>
      <c r="M154" s="59"/>
      <c r="N154" s="133"/>
      <c r="O154" s="60"/>
      <c r="P154" s="4"/>
    </row>
    <row r="155" spans="1:16">
      <c r="A155" s="1"/>
      <c r="C155" s="5"/>
      <c r="E155" s="5"/>
      <c r="F155" s="5"/>
      <c r="G155" s="5"/>
      <c r="H155" s="5"/>
      <c r="J155" s="5"/>
      <c r="K155" s="5"/>
      <c r="L155" s="5" t="s">
        <v>2</v>
      </c>
      <c r="N155" s="5"/>
      <c r="O155" s="5"/>
      <c r="P155" s="4"/>
    </row>
    <row r="156" spans="1:16">
      <c r="A156" s="1"/>
      <c r="B156" s="4" t="s">
        <v>292</v>
      </c>
      <c r="C156" s="5"/>
      <c r="D156" s="5"/>
      <c r="E156" s="5"/>
      <c r="F156" s="5"/>
      <c r="G156" s="5"/>
      <c r="H156" s="5"/>
      <c r="I156" s="5"/>
      <c r="J156" s="5"/>
      <c r="K156" s="5"/>
      <c r="L156" s="5" t="s">
        <v>2</v>
      </c>
      <c r="N156" s="5"/>
      <c r="O156" s="5"/>
      <c r="P156" s="4"/>
    </row>
    <row r="157" spans="1:16">
      <c r="A157" s="1">
        <v>9</v>
      </c>
      <c r="B157" s="4" t="str">
        <f>+B145</f>
        <v xml:space="preserve">  Transmission </v>
      </c>
      <c r="C157" s="3" t="s">
        <v>2</v>
      </c>
      <c r="D157" s="50">
        <v>23753.431317183225</v>
      </c>
      <c r="E157" s="5"/>
      <c r="F157" s="5" t="s">
        <v>12</v>
      </c>
      <c r="G157" s="48">
        <f>+G110</f>
        <v>1</v>
      </c>
      <c r="H157" s="5"/>
      <c r="I157" s="5">
        <f>+G157*D157</f>
        <v>23753.431317183225</v>
      </c>
      <c r="J157" s="5"/>
      <c r="K157" s="7"/>
      <c r="L157" s="4"/>
      <c r="N157" s="5"/>
      <c r="O157" s="14"/>
      <c r="P157" s="5" t="s">
        <v>2</v>
      </c>
    </row>
    <row r="158" spans="1:16">
      <c r="A158" s="1">
        <v>10</v>
      </c>
      <c r="B158" s="4" t="s">
        <v>293</v>
      </c>
      <c r="C158" s="3" t="s">
        <v>2</v>
      </c>
      <c r="D158" s="50">
        <v>0</v>
      </c>
      <c r="E158" s="5"/>
      <c r="F158" s="5" t="s">
        <v>56</v>
      </c>
      <c r="G158" s="48">
        <f>+G148</f>
        <v>0</v>
      </c>
      <c r="H158" s="5"/>
      <c r="I158" s="5">
        <f>+G158*D158</f>
        <v>0</v>
      </c>
      <c r="J158" s="5"/>
      <c r="K158" s="7"/>
      <c r="L158" s="4"/>
      <c r="N158" s="5"/>
      <c r="O158" s="14"/>
      <c r="P158" s="5" t="s">
        <v>2</v>
      </c>
    </row>
    <row r="159" spans="1:16" ht="16.5" thickBot="1">
      <c r="A159" s="1">
        <v>11</v>
      </c>
      <c r="B159" s="4" t="str">
        <f>+B152</f>
        <v xml:space="preserve">  Common</v>
      </c>
      <c r="C159" s="5"/>
      <c r="D159" s="49">
        <v>0</v>
      </c>
      <c r="E159" s="5"/>
      <c r="F159" s="5" t="s">
        <v>58</v>
      </c>
      <c r="G159" s="48">
        <f>+G152</f>
        <v>0</v>
      </c>
      <c r="H159" s="5"/>
      <c r="I159" s="26">
        <f>+G159*D159</f>
        <v>0</v>
      </c>
      <c r="J159" s="5"/>
      <c r="K159" s="7"/>
      <c r="L159" s="4"/>
      <c r="N159" s="5"/>
      <c r="O159" s="14"/>
      <c r="P159" s="5" t="s">
        <v>2</v>
      </c>
    </row>
    <row r="160" spans="1:16">
      <c r="A160" s="1">
        <v>12</v>
      </c>
      <c r="B160" s="4" t="s">
        <v>232</v>
      </c>
      <c r="C160" s="5"/>
      <c r="D160" s="5">
        <f>SUM(D157:D159)</f>
        <v>23753.431317183225</v>
      </c>
      <c r="E160" s="5"/>
      <c r="F160" s="5"/>
      <c r="G160" s="5"/>
      <c r="H160" s="5"/>
      <c r="I160" s="5">
        <f>SUM(I157:I159)</f>
        <v>23753.431317183225</v>
      </c>
      <c r="J160" s="5"/>
      <c r="K160" s="5"/>
      <c r="L160" s="4"/>
      <c r="N160" s="51"/>
      <c r="O160" s="5"/>
      <c r="P160" s="4"/>
    </row>
    <row r="161" spans="1:16">
      <c r="A161" s="1"/>
      <c r="B161" s="4"/>
      <c r="C161" s="5"/>
      <c r="D161" s="5"/>
      <c r="E161" s="5"/>
      <c r="F161" s="5"/>
      <c r="G161" s="5"/>
      <c r="H161" s="5"/>
      <c r="I161" s="5"/>
      <c r="J161" s="5"/>
      <c r="K161" s="5"/>
      <c r="L161" s="4"/>
      <c r="N161" s="5"/>
      <c r="O161" s="5"/>
      <c r="P161" s="4"/>
    </row>
    <row r="162" spans="1:16">
      <c r="A162" s="1" t="s">
        <v>2</v>
      </c>
      <c r="B162" s="4" t="s">
        <v>233</v>
      </c>
      <c r="D162" s="5"/>
      <c r="E162" s="5"/>
      <c r="F162" s="5"/>
      <c r="G162" s="5"/>
      <c r="H162" s="5"/>
      <c r="I162" s="5"/>
      <c r="J162" s="5"/>
      <c r="K162" s="5"/>
      <c r="L162" s="4"/>
      <c r="N162" s="5"/>
      <c r="O162" s="5"/>
      <c r="P162" s="4"/>
    </row>
    <row r="163" spans="1:16">
      <c r="A163" s="1"/>
      <c r="B163" s="4" t="s">
        <v>83</v>
      </c>
      <c r="E163" s="5"/>
      <c r="F163" s="5"/>
      <c r="H163" s="5"/>
      <c r="J163" s="5"/>
      <c r="K163" s="7"/>
      <c r="L163" s="4"/>
      <c r="N163" s="53"/>
      <c r="O163" s="14"/>
      <c r="P163" s="4"/>
    </row>
    <row r="164" spans="1:16">
      <c r="A164" s="1">
        <v>13</v>
      </c>
      <c r="B164" s="4" t="s">
        <v>84</v>
      </c>
      <c r="C164" s="5"/>
      <c r="D164" s="50">
        <v>0</v>
      </c>
      <c r="E164" s="5"/>
      <c r="F164" s="5" t="s">
        <v>56</v>
      </c>
      <c r="G164" s="23">
        <f>+G158</f>
        <v>0</v>
      </c>
      <c r="H164" s="5"/>
      <c r="I164" s="5">
        <f>+G164*D164</f>
        <v>0</v>
      </c>
      <c r="J164" s="5"/>
      <c r="K164" s="7"/>
      <c r="L164" s="4"/>
      <c r="N164" s="53"/>
      <c r="O164" s="14"/>
      <c r="P164" s="4"/>
    </row>
    <row r="165" spans="1:16">
      <c r="A165" s="1">
        <v>14</v>
      </c>
      <c r="B165" s="4" t="s">
        <v>85</v>
      </c>
      <c r="C165" s="5"/>
      <c r="D165" s="50">
        <v>0</v>
      </c>
      <c r="E165" s="5"/>
      <c r="F165" s="5" t="str">
        <f>+F164</f>
        <v>W/S</v>
      </c>
      <c r="G165" s="23">
        <f>+G164</f>
        <v>0</v>
      </c>
      <c r="H165" s="5"/>
      <c r="I165" s="5">
        <f>+G165*D165</f>
        <v>0</v>
      </c>
      <c r="J165" s="5"/>
      <c r="K165" s="7"/>
      <c r="L165" s="4"/>
      <c r="N165" s="53"/>
      <c r="O165" s="14"/>
      <c r="P165" s="4"/>
    </row>
    <row r="166" spans="1:16">
      <c r="A166" s="1">
        <v>15</v>
      </c>
      <c r="B166" s="4" t="s">
        <v>86</v>
      </c>
      <c r="C166" s="5"/>
      <c r="E166" s="5"/>
      <c r="F166" s="5"/>
      <c r="H166" s="5"/>
      <c r="J166" s="5"/>
      <c r="K166" s="7"/>
      <c r="L166" s="4"/>
      <c r="N166" s="53"/>
      <c r="O166" s="14"/>
      <c r="P166" s="4"/>
    </row>
    <row r="167" spans="1:16">
      <c r="A167" s="1">
        <v>16</v>
      </c>
      <c r="B167" s="4" t="s">
        <v>87</v>
      </c>
      <c r="C167" s="5"/>
      <c r="D167" s="50">
        <v>0</v>
      </c>
      <c r="E167" s="5"/>
      <c r="F167" s="5" t="s">
        <v>76</v>
      </c>
      <c r="G167" s="23">
        <f>+G84</f>
        <v>0.99673267298647206</v>
      </c>
      <c r="H167" s="5"/>
      <c r="I167" s="5">
        <f>+G167*D167</f>
        <v>0</v>
      </c>
      <c r="J167" s="5"/>
      <c r="K167" s="7"/>
      <c r="L167" s="4"/>
      <c r="N167" s="53"/>
      <c r="O167" s="14"/>
      <c r="P167" s="4"/>
    </row>
    <row r="168" spans="1:16">
      <c r="A168" s="1">
        <v>17</v>
      </c>
      <c r="B168" s="4" t="s">
        <v>88</v>
      </c>
      <c r="C168" s="5"/>
      <c r="D168" s="50">
        <v>0</v>
      </c>
      <c r="E168" s="5"/>
      <c r="F168" s="5" t="s">
        <v>52</v>
      </c>
      <c r="G168" s="61" t="s">
        <v>177</v>
      </c>
      <c r="H168" s="5"/>
      <c r="I168" s="5">
        <v>0</v>
      </c>
      <c r="J168" s="5"/>
      <c r="K168" s="7"/>
      <c r="L168" s="4"/>
      <c r="N168" s="53"/>
      <c r="O168" s="14"/>
      <c r="P168" s="4"/>
    </row>
    <row r="169" spans="1:16">
      <c r="A169" s="1">
        <v>18</v>
      </c>
      <c r="B169" s="4" t="s">
        <v>89</v>
      </c>
      <c r="C169" s="5"/>
      <c r="D169" s="50">
        <v>0</v>
      </c>
      <c r="E169" s="5"/>
      <c r="F169" s="5" t="str">
        <f>+F167</f>
        <v>GP</v>
      </c>
      <c r="G169" s="23">
        <f>+G167</f>
        <v>0.99673267298647206</v>
      </c>
      <c r="H169" s="5"/>
      <c r="I169" s="5">
        <f>+G169*D169</f>
        <v>0</v>
      </c>
      <c r="J169" s="5"/>
      <c r="K169" s="7"/>
      <c r="L169" s="4"/>
      <c r="N169" s="53"/>
      <c r="O169" s="14"/>
      <c r="P169" s="4"/>
    </row>
    <row r="170" spans="1:16" ht="16.5" thickBot="1">
      <c r="A170" s="1">
        <v>19</v>
      </c>
      <c r="B170" s="4" t="s">
        <v>90</v>
      </c>
      <c r="C170" s="5"/>
      <c r="D170" s="49">
        <v>0</v>
      </c>
      <c r="E170" s="5"/>
      <c r="F170" s="5" t="s">
        <v>76</v>
      </c>
      <c r="G170" s="23">
        <f>+G169</f>
        <v>0.99673267298647206</v>
      </c>
      <c r="H170" s="5"/>
      <c r="I170" s="26">
        <f>+G170*D170</f>
        <v>0</v>
      </c>
      <c r="J170" s="5"/>
      <c r="K170" s="7"/>
      <c r="L170" s="4"/>
      <c r="N170" s="53"/>
      <c r="O170" s="14"/>
      <c r="P170" s="4"/>
    </row>
    <row r="171" spans="1:16">
      <c r="A171" s="1">
        <v>20</v>
      </c>
      <c r="B171" s="4" t="s">
        <v>91</v>
      </c>
      <c r="C171" s="5"/>
      <c r="D171" s="5">
        <f>SUM(D164:D170)</f>
        <v>0</v>
      </c>
      <c r="E171" s="5"/>
      <c r="F171" s="5"/>
      <c r="G171" s="23"/>
      <c r="H171" s="5"/>
      <c r="I171" s="5">
        <f>SUM(I164:I170)</f>
        <v>0</v>
      </c>
      <c r="J171" s="5"/>
      <c r="K171" s="5"/>
      <c r="L171" s="5" t="s">
        <v>2</v>
      </c>
      <c r="N171" s="51"/>
      <c r="O171" s="5"/>
      <c r="P171" s="4"/>
    </row>
    <row r="172" spans="1:16">
      <c r="A172" s="1" t="s">
        <v>92</v>
      </c>
      <c r="B172" s="4"/>
      <c r="C172" s="5"/>
      <c r="D172" s="5"/>
      <c r="E172" s="5"/>
      <c r="F172" s="5"/>
      <c r="G172" s="23"/>
      <c r="H172" s="5"/>
      <c r="I172" s="5"/>
      <c r="J172" s="5"/>
      <c r="K172" s="5"/>
      <c r="L172" s="5"/>
      <c r="N172" s="5"/>
      <c r="O172" s="5"/>
      <c r="P172" s="4"/>
    </row>
    <row r="173" spans="1:16">
      <c r="A173" s="1" t="s">
        <v>2</v>
      </c>
      <c r="B173" s="4" t="s">
        <v>93</v>
      </c>
      <c r="C173" s="62" t="s">
        <v>209</v>
      </c>
      <c r="D173" s="5"/>
      <c r="E173" s="5"/>
      <c r="F173" s="5" t="s">
        <v>52</v>
      </c>
      <c r="G173" s="63"/>
      <c r="H173" s="5"/>
      <c r="I173" s="5"/>
      <c r="J173" s="5"/>
      <c r="L173" s="5"/>
      <c r="N173" s="5"/>
      <c r="O173" s="39"/>
      <c r="P173" s="5" t="s">
        <v>2</v>
      </c>
    </row>
    <row r="174" spans="1:16">
      <c r="A174" s="1">
        <v>21</v>
      </c>
      <c r="B174" s="64" t="s">
        <v>94</v>
      </c>
      <c r="C174" s="5"/>
      <c r="D174" s="65">
        <f>IF(D289&gt;0,1-(((1-D290)*(1-D289))/(1-D290*D289*D291)),0)</f>
        <v>0</v>
      </c>
      <c r="E174" s="5"/>
      <c r="G174" s="63"/>
      <c r="H174" s="5"/>
      <c r="J174" s="5"/>
      <c r="L174" s="5"/>
      <c r="N174" s="5"/>
      <c r="O174" s="39"/>
      <c r="P174" s="5"/>
    </row>
    <row r="175" spans="1:16">
      <c r="A175" s="1">
        <v>22</v>
      </c>
      <c r="B175" s="3" t="s">
        <v>95</v>
      </c>
      <c r="C175" s="5"/>
      <c r="D175" s="65">
        <f>IF(I246&gt;0,(D174/(1-D174))*(1-I244/I246),0)</f>
        <v>0</v>
      </c>
      <c r="E175" s="5"/>
      <c r="G175" s="63"/>
      <c r="H175" s="5"/>
      <c r="J175" s="5"/>
      <c r="L175" s="5"/>
      <c r="N175" s="5"/>
      <c r="O175" s="14"/>
      <c r="P175" s="5"/>
    </row>
    <row r="176" spans="1:16">
      <c r="A176" s="1"/>
      <c r="B176" s="4" t="s">
        <v>294</v>
      </c>
      <c r="C176" s="5"/>
      <c r="D176" s="5"/>
      <c r="E176" s="5"/>
      <c r="G176" s="63"/>
      <c r="H176" s="5"/>
      <c r="J176" s="5"/>
      <c r="L176" s="5"/>
      <c r="N176" s="5"/>
      <c r="O176" s="14"/>
      <c r="P176" s="5"/>
    </row>
    <row r="177" spans="1:16">
      <c r="A177" s="1"/>
      <c r="B177" s="4" t="s">
        <v>96</v>
      </c>
      <c r="C177" s="5"/>
      <c r="D177" s="5"/>
      <c r="E177" s="5"/>
      <c r="G177" s="63"/>
      <c r="H177" s="5"/>
      <c r="J177" s="5"/>
      <c r="L177" s="5"/>
      <c r="N177" s="5"/>
      <c r="O177" s="14"/>
      <c r="P177" s="5"/>
    </row>
    <row r="178" spans="1:16">
      <c r="A178" s="1">
        <v>23</v>
      </c>
      <c r="B178" s="64" t="s">
        <v>97</v>
      </c>
      <c r="C178" s="5"/>
      <c r="D178" s="66">
        <f>IF(D174&gt;0,1/(1-D174),0)</f>
        <v>0</v>
      </c>
      <c r="E178" s="5"/>
      <c r="G178" s="63"/>
      <c r="H178" s="5"/>
      <c r="J178" s="5"/>
      <c r="L178" s="4"/>
      <c r="N178" s="5"/>
      <c r="O178" s="14"/>
      <c r="P178" s="5"/>
    </row>
    <row r="179" spans="1:16">
      <c r="A179" s="1">
        <v>24</v>
      </c>
      <c r="B179" s="58" t="s">
        <v>297</v>
      </c>
      <c r="C179" s="5"/>
      <c r="D179" s="50">
        <v>0</v>
      </c>
      <c r="E179" s="5"/>
      <c r="G179" s="63"/>
      <c r="H179" s="5"/>
      <c r="J179" s="5"/>
      <c r="L179" s="4"/>
      <c r="N179" s="5"/>
      <c r="O179" s="14"/>
      <c r="P179" s="5"/>
    </row>
    <row r="180" spans="1:16">
      <c r="A180" s="1"/>
      <c r="B180" s="4"/>
      <c r="C180" s="5"/>
      <c r="D180" s="5"/>
      <c r="E180" s="5"/>
      <c r="G180" s="63"/>
      <c r="H180" s="5"/>
      <c r="J180" s="5"/>
      <c r="L180" s="4"/>
      <c r="N180" s="5"/>
      <c r="O180" s="14"/>
      <c r="P180" s="5"/>
    </row>
    <row r="181" spans="1:16">
      <c r="A181" s="1">
        <v>25</v>
      </c>
      <c r="B181" s="64" t="s">
        <v>98</v>
      </c>
      <c r="C181" s="62"/>
      <c r="D181" s="5">
        <f>D175*D185</f>
        <v>0</v>
      </c>
      <c r="E181" s="5"/>
      <c r="F181" s="5" t="s">
        <v>52</v>
      </c>
      <c r="G181" s="23"/>
      <c r="H181" s="5"/>
      <c r="I181" s="5">
        <f>D175*I185</f>
        <v>0</v>
      </c>
      <c r="J181" s="5"/>
      <c r="L181" s="4"/>
      <c r="N181" s="5"/>
      <c r="O181" s="14"/>
      <c r="P181" s="5"/>
    </row>
    <row r="182" spans="1:16" ht="16.5" thickBot="1">
      <c r="A182" s="1">
        <v>26</v>
      </c>
      <c r="B182" s="3" t="s">
        <v>99</v>
      </c>
      <c r="C182" s="62"/>
      <c r="D182" s="26">
        <f>D178*D179</f>
        <v>0</v>
      </c>
      <c r="E182" s="5"/>
      <c r="F182" s="3" t="s">
        <v>63</v>
      </c>
      <c r="G182" s="23">
        <f>G100</f>
        <v>0.99673339192002575</v>
      </c>
      <c r="H182" s="5"/>
      <c r="I182" s="26">
        <f>G182*D182</f>
        <v>0</v>
      </c>
      <c r="J182" s="5"/>
      <c r="L182" s="5" t="s">
        <v>2</v>
      </c>
      <c r="N182" s="5"/>
      <c r="O182" s="14"/>
      <c r="P182" s="5"/>
    </row>
    <row r="183" spans="1:16">
      <c r="A183" s="1">
        <v>27</v>
      </c>
      <c r="B183" s="67" t="s">
        <v>100</v>
      </c>
      <c r="C183" s="3" t="s">
        <v>101</v>
      </c>
      <c r="D183" s="9">
        <f>+D181+D182</f>
        <v>0</v>
      </c>
      <c r="E183" s="5"/>
      <c r="F183" s="5" t="s">
        <v>2</v>
      </c>
      <c r="G183" s="23" t="s">
        <v>2</v>
      </c>
      <c r="H183" s="5"/>
      <c r="I183" s="9">
        <f>+I181+I182</f>
        <v>0</v>
      </c>
      <c r="J183" s="5"/>
      <c r="L183" s="5"/>
      <c r="N183" s="5"/>
      <c r="O183" s="14"/>
      <c r="P183" s="5"/>
    </row>
    <row r="184" spans="1:16">
      <c r="A184" s="1" t="s">
        <v>2</v>
      </c>
      <c r="C184" s="68"/>
      <c r="D184" s="5"/>
      <c r="E184" s="5"/>
      <c r="F184" s="5"/>
      <c r="G184" s="23"/>
      <c r="H184" s="5"/>
      <c r="I184" s="5"/>
      <c r="J184" s="5"/>
      <c r="K184" s="5"/>
      <c r="L184" s="5"/>
      <c r="N184" s="5"/>
      <c r="O184" s="5"/>
      <c r="P184" s="4"/>
    </row>
    <row r="185" spans="1:16">
      <c r="A185" s="1">
        <v>28</v>
      </c>
      <c r="B185" s="4" t="s">
        <v>102</v>
      </c>
      <c r="C185" s="7"/>
      <c r="D185" s="5">
        <f>+$I246*D118</f>
        <v>736998.62750430882</v>
      </c>
      <c r="E185" s="5"/>
      <c r="F185" s="5" t="s">
        <v>52</v>
      </c>
      <c r="G185" s="63"/>
      <c r="H185" s="5"/>
      <c r="I185" s="5">
        <f>+$I246*I118</f>
        <v>734592.57663367281</v>
      </c>
      <c r="J185" s="5"/>
      <c r="L185" s="4"/>
      <c r="N185" s="5"/>
      <c r="O185" s="14"/>
      <c r="P185" s="5" t="s">
        <v>2</v>
      </c>
    </row>
    <row r="186" spans="1:16">
      <c r="A186" s="1"/>
      <c r="B186" s="67" t="s">
        <v>103</v>
      </c>
      <c r="D186" s="5"/>
      <c r="E186" s="5"/>
      <c r="F186" s="5"/>
      <c r="G186" s="63"/>
      <c r="H186" s="5"/>
      <c r="I186" s="5"/>
      <c r="J186" s="5"/>
      <c r="K186" s="7"/>
      <c r="L186" s="12"/>
      <c r="N186" s="5"/>
      <c r="O186" s="14"/>
      <c r="P186" s="5"/>
    </row>
    <row r="187" spans="1:16">
      <c r="A187" s="1"/>
      <c r="B187" s="4"/>
      <c r="D187" s="6"/>
      <c r="E187" s="5"/>
      <c r="F187" s="5"/>
      <c r="G187" s="63"/>
      <c r="H187" s="5"/>
      <c r="I187" s="6"/>
      <c r="J187" s="5"/>
      <c r="K187" s="7"/>
      <c r="L187" s="12"/>
      <c r="N187" s="5"/>
      <c r="O187" s="14"/>
      <c r="P187" s="5"/>
    </row>
    <row r="188" spans="1:16">
      <c r="A188" s="1">
        <v>29</v>
      </c>
      <c r="B188" s="4" t="s">
        <v>234</v>
      </c>
      <c r="C188" s="5"/>
      <c r="D188" s="6">
        <f>+D185+D183+D171+D160+D154</f>
        <v>821183.05882149201</v>
      </c>
      <c r="E188" s="5"/>
      <c r="F188" s="5"/>
      <c r="G188" s="5"/>
      <c r="H188" s="5"/>
      <c r="I188" s="6">
        <f>+I185+I183+I171+I160+I154</f>
        <v>818777.007950856</v>
      </c>
      <c r="J188" s="12"/>
      <c r="K188" s="12"/>
      <c r="L188" s="12"/>
      <c r="N188" s="12"/>
      <c r="O188" s="39"/>
      <c r="P188" s="4"/>
    </row>
    <row r="189" spans="1:16">
      <c r="A189" s="1"/>
      <c r="B189" s="4"/>
      <c r="C189" s="5"/>
      <c r="D189" s="6"/>
      <c r="E189" s="5"/>
      <c r="F189" s="5"/>
      <c r="G189" s="5"/>
      <c r="H189" s="5"/>
      <c r="I189" s="6"/>
      <c r="J189" s="12"/>
      <c r="K189" s="12"/>
      <c r="L189" s="12"/>
      <c r="N189" s="12"/>
      <c r="O189" s="39"/>
      <c r="P189" s="4"/>
    </row>
    <row r="190" spans="1:16">
      <c r="A190" s="1">
        <v>30</v>
      </c>
      <c r="B190" s="3" t="s">
        <v>271</v>
      </c>
      <c r="J190" s="12"/>
      <c r="K190" s="12"/>
      <c r="L190" s="12"/>
      <c r="N190" s="12"/>
      <c r="O190" s="39"/>
      <c r="P190" s="4"/>
    </row>
    <row r="191" spans="1:16">
      <c r="A191" s="1"/>
      <c r="B191" s="3" t="s">
        <v>204</v>
      </c>
      <c r="J191" s="12"/>
      <c r="K191" s="12"/>
      <c r="L191" s="12"/>
      <c r="N191" s="12"/>
      <c r="O191" s="39"/>
      <c r="P191" s="4"/>
    </row>
    <row r="192" spans="1:16">
      <c r="A192" s="1"/>
      <c r="B192" s="3" t="s">
        <v>205</v>
      </c>
      <c r="D192" s="135">
        <v>0</v>
      </c>
      <c r="E192" s="4"/>
      <c r="F192" s="4"/>
      <c r="G192" s="4"/>
      <c r="H192" s="4"/>
      <c r="I192" s="135">
        <v>0</v>
      </c>
      <c r="J192" s="12"/>
      <c r="K192" s="12"/>
      <c r="L192" s="12"/>
      <c r="N192" s="12"/>
      <c r="O192" s="39"/>
      <c r="P192" s="4"/>
    </row>
    <row r="193" spans="1:16">
      <c r="A193" s="1"/>
      <c r="B193" s="4"/>
      <c r="C193" s="5"/>
      <c r="D193" s="6"/>
      <c r="E193" s="5"/>
      <c r="F193" s="5"/>
      <c r="G193" s="5"/>
      <c r="H193" s="5"/>
      <c r="I193" s="6"/>
      <c r="J193" s="12"/>
      <c r="K193" s="12"/>
      <c r="L193" s="12"/>
      <c r="N193" s="12"/>
      <c r="O193" s="39"/>
      <c r="P193" s="4"/>
    </row>
    <row r="194" spans="1:16">
      <c r="A194" s="1" t="s">
        <v>275</v>
      </c>
      <c r="B194" s="59" t="s">
        <v>298</v>
      </c>
      <c r="C194" s="59"/>
      <c r="D194" s="59"/>
      <c r="J194" s="5"/>
      <c r="K194" s="5"/>
      <c r="L194" s="12"/>
      <c r="N194" s="5"/>
      <c r="O194" s="14"/>
      <c r="P194" s="5" t="s">
        <v>2</v>
      </c>
    </row>
    <row r="195" spans="1:16">
      <c r="A195" s="1"/>
      <c r="B195" s="3" t="s">
        <v>204</v>
      </c>
      <c r="J195" s="5"/>
      <c r="K195" s="5"/>
      <c r="L195" s="12"/>
      <c r="N195" s="5"/>
      <c r="O195" s="14"/>
      <c r="P195" s="5"/>
    </row>
    <row r="196" spans="1:16" ht="16.5" thickBot="1">
      <c r="A196" s="1"/>
      <c r="B196" s="3" t="s">
        <v>276</v>
      </c>
      <c r="D196" s="131">
        <v>0</v>
      </c>
      <c r="E196" s="4"/>
      <c r="F196" s="4"/>
      <c r="G196" s="4"/>
      <c r="H196" s="4"/>
      <c r="I196" s="131">
        <v>0</v>
      </c>
      <c r="J196" s="5"/>
      <c r="K196" s="5"/>
      <c r="L196" s="12"/>
      <c r="N196" s="5"/>
      <c r="O196" s="14"/>
      <c r="P196" s="5"/>
    </row>
    <row r="197" spans="1:16" ht="16.5" thickBot="1">
      <c r="A197" s="57">
        <v>31</v>
      </c>
      <c r="B197" s="59" t="s">
        <v>203</v>
      </c>
      <c r="C197" s="59"/>
      <c r="D197" s="132">
        <f>+D188-D192-D196</f>
        <v>821183.05882149201</v>
      </c>
      <c r="E197" s="59"/>
      <c r="F197" s="59"/>
      <c r="G197" s="59"/>
      <c r="H197" s="59"/>
      <c r="I197" s="132">
        <f>+I188-I192-I196</f>
        <v>818777.007950856</v>
      </c>
      <c r="J197" s="8"/>
      <c r="K197" s="8"/>
      <c r="L197" s="129"/>
      <c r="M197" s="59"/>
      <c r="N197" s="8"/>
      <c r="O197" s="14"/>
      <c r="P197" s="5"/>
    </row>
    <row r="198" spans="1:16" ht="16.5" thickTop="1">
      <c r="A198" s="1"/>
      <c r="B198" s="3" t="s">
        <v>277</v>
      </c>
      <c r="J198" s="5"/>
      <c r="K198" s="5"/>
      <c r="L198" s="12"/>
      <c r="N198" s="5"/>
      <c r="O198" s="14"/>
      <c r="P198" s="5"/>
    </row>
    <row r="199" spans="1:16" s="70" customFormat="1">
      <c r="A199" s="69"/>
      <c r="J199" s="71"/>
      <c r="K199" s="71"/>
      <c r="L199" s="72"/>
      <c r="N199" s="71"/>
      <c r="O199" s="73"/>
      <c r="P199" s="71"/>
    </row>
    <row r="200" spans="1:16" s="70" customFormat="1">
      <c r="A200" s="69"/>
      <c r="J200" s="71"/>
      <c r="K200" s="71"/>
      <c r="L200" s="72"/>
      <c r="N200" s="71"/>
      <c r="O200" s="73"/>
      <c r="P200" s="71"/>
    </row>
    <row r="201" spans="1:16" s="70" customFormat="1">
      <c r="A201" s="69"/>
      <c r="J201" s="71"/>
      <c r="K201" s="74" t="s">
        <v>307</v>
      </c>
      <c r="L201" s="72"/>
      <c r="N201" s="71"/>
      <c r="O201" s="73"/>
      <c r="P201" s="71"/>
    </row>
    <row r="202" spans="1:16">
      <c r="B202" s="2"/>
      <c r="C202" s="2"/>
      <c r="D202" s="10"/>
      <c r="E202" s="2"/>
      <c r="F202" s="2"/>
      <c r="G202" s="2"/>
      <c r="H202" s="11"/>
      <c r="I202" s="11"/>
      <c r="J202" s="12"/>
      <c r="K202" s="13" t="s">
        <v>187</v>
      </c>
      <c r="L202" s="4"/>
      <c r="N202" s="12"/>
      <c r="O202" s="12"/>
      <c r="P202" s="12"/>
    </row>
    <row r="203" spans="1:16">
      <c r="A203" s="1"/>
      <c r="J203" s="5"/>
      <c r="K203" s="5"/>
      <c r="L203" s="4"/>
      <c r="N203" s="5"/>
      <c r="O203" s="14"/>
      <c r="P203" s="5"/>
    </row>
    <row r="204" spans="1:16">
      <c r="A204" s="1"/>
      <c r="B204" s="4" t="str">
        <f>B4</f>
        <v xml:space="preserve">Formula Rate - Non-Levelized </v>
      </c>
      <c r="D204" s="3" t="str">
        <f>D4</f>
        <v xml:space="preserve">   Rate Formula Template</v>
      </c>
      <c r="J204" s="5"/>
      <c r="K204" s="74" t="str">
        <f>K4</f>
        <v>For the 12 months ended 12/31/14</v>
      </c>
      <c r="L204" s="4"/>
      <c r="N204" s="5"/>
      <c r="O204" s="5"/>
      <c r="P204" s="4"/>
    </row>
    <row r="205" spans="1:16">
      <c r="A205" s="1"/>
      <c r="B205" s="4"/>
      <c r="D205" s="3" t="str">
        <f>D5</f>
        <v>Utilizing EIA Form 412 Data</v>
      </c>
      <c r="J205" s="5"/>
      <c r="K205" s="5"/>
      <c r="L205" s="4"/>
      <c r="N205" s="5"/>
      <c r="O205" s="5"/>
      <c r="P205" s="4"/>
    </row>
    <row r="206" spans="1:16" ht="9" customHeight="1">
      <c r="A206" s="1"/>
      <c r="J206" s="5"/>
      <c r="K206" s="5"/>
      <c r="L206" s="4"/>
      <c r="N206" s="5"/>
      <c r="O206" s="5"/>
      <c r="P206" s="4"/>
    </row>
    <row r="207" spans="1:16">
      <c r="A207" s="1"/>
      <c r="D207" s="3" t="str">
        <f>D7</f>
        <v>MMPA Transmission LLC</v>
      </c>
      <c r="J207" s="5"/>
      <c r="K207" s="5"/>
      <c r="L207" s="4"/>
      <c r="N207" s="5"/>
      <c r="O207" s="5"/>
      <c r="P207" s="4"/>
    </row>
    <row r="208" spans="1:16">
      <c r="A208" s="1" t="s">
        <v>4</v>
      </c>
      <c r="C208" s="4"/>
      <c r="D208" s="4"/>
      <c r="E208" s="4"/>
      <c r="F208" s="4"/>
      <c r="G208" s="4"/>
      <c r="H208" s="4"/>
      <c r="I208" s="4"/>
      <c r="J208" s="4"/>
      <c r="K208" s="4"/>
      <c r="L208" s="75"/>
      <c r="N208" s="4"/>
      <c r="O208" s="4"/>
      <c r="P208" s="4"/>
    </row>
    <row r="209" spans="1:17" ht="16.5" thickBot="1">
      <c r="A209" s="19" t="s">
        <v>6</v>
      </c>
      <c r="C209" s="46" t="s">
        <v>104</v>
      </c>
      <c r="E209" s="12"/>
      <c r="F209" s="12"/>
      <c r="G209" s="12"/>
      <c r="H209" s="12"/>
      <c r="I209" s="12"/>
      <c r="J209" s="5"/>
      <c r="K209" s="5"/>
      <c r="L209" s="75"/>
      <c r="N209" s="12"/>
      <c r="O209" s="5"/>
      <c r="P209" s="4"/>
    </row>
    <row r="210" spans="1:17">
      <c r="A210" s="1"/>
      <c r="B210" s="2" t="s">
        <v>107</v>
      </c>
      <c r="C210" s="12"/>
      <c r="D210" s="12"/>
      <c r="E210" s="12"/>
      <c r="F210" s="12"/>
      <c r="G210" s="12"/>
      <c r="H210" s="12"/>
      <c r="I210" s="12"/>
      <c r="J210" s="5"/>
      <c r="K210" s="5"/>
      <c r="L210" s="4"/>
      <c r="N210" s="12"/>
      <c r="O210" s="5"/>
      <c r="P210" s="4"/>
    </row>
    <row r="211" spans="1:17">
      <c r="A211" s="1">
        <v>1</v>
      </c>
      <c r="B211" s="11" t="s">
        <v>235</v>
      </c>
      <c r="C211" s="12"/>
      <c r="D211" s="5"/>
      <c r="E211" s="5"/>
      <c r="F211" s="5"/>
      <c r="G211" s="5"/>
      <c r="H211" s="5"/>
      <c r="I211" s="5">
        <f>D80</f>
        <v>12649642</v>
      </c>
      <c r="J211" s="5"/>
      <c r="K211" s="5"/>
      <c r="L211" s="4"/>
      <c r="N211" s="12"/>
      <c r="O211" s="5"/>
      <c r="P211" s="4"/>
    </row>
    <row r="212" spans="1:17">
      <c r="A212" s="1">
        <v>2</v>
      </c>
      <c r="B212" s="11" t="s">
        <v>236</v>
      </c>
      <c r="I212" s="50">
        <v>0</v>
      </c>
      <c r="J212" s="5"/>
      <c r="K212" s="5"/>
      <c r="L212" s="4"/>
      <c r="N212" s="12"/>
      <c r="O212" s="5"/>
      <c r="P212" s="4"/>
    </row>
    <row r="213" spans="1:17" ht="16.5" thickBot="1">
      <c r="A213" s="1">
        <v>3</v>
      </c>
      <c r="B213" s="76" t="s">
        <v>237</v>
      </c>
      <c r="C213" s="77"/>
      <c r="D213" s="6"/>
      <c r="E213" s="5"/>
      <c r="F213" s="5"/>
      <c r="G213" s="53"/>
      <c r="H213" s="5"/>
      <c r="I213" s="49">
        <v>0</v>
      </c>
      <c r="J213" s="5"/>
      <c r="K213" s="5"/>
      <c r="L213" s="4"/>
      <c r="N213" s="12"/>
      <c r="O213" s="5"/>
      <c r="P213" s="4"/>
    </row>
    <row r="214" spans="1:17">
      <c r="A214" s="1">
        <v>4</v>
      </c>
      <c r="B214" s="11" t="s">
        <v>179</v>
      </c>
      <c r="C214" s="12"/>
      <c r="D214" s="5"/>
      <c r="E214" s="5"/>
      <c r="F214" s="5"/>
      <c r="G214" s="53"/>
      <c r="H214" s="5"/>
      <c r="I214" s="5">
        <f>I211-I212-I213</f>
        <v>12649642</v>
      </c>
      <c r="J214" s="5"/>
      <c r="K214" s="5"/>
      <c r="L214" s="4"/>
      <c r="N214" s="12"/>
      <c r="O214" s="5"/>
      <c r="P214" s="4"/>
    </row>
    <row r="215" spans="1:17">
      <c r="A215" s="1"/>
      <c r="C215" s="12"/>
      <c r="D215" s="5"/>
      <c r="E215" s="5"/>
      <c r="F215" s="5"/>
      <c r="G215" s="53"/>
      <c r="H215" s="5"/>
      <c r="J215" s="5"/>
      <c r="K215" s="5"/>
    </row>
    <row r="216" spans="1:17">
      <c r="A216" s="1">
        <v>5</v>
      </c>
      <c r="B216" s="11" t="s">
        <v>238</v>
      </c>
      <c r="C216" s="18"/>
      <c r="D216" s="78"/>
      <c r="E216" s="78"/>
      <c r="F216" s="78"/>
      <c r="G216" s="41"/>
      <c r="H216" s="5" t="s">
        <v>108</v>
      </c>
      <c r="I216" s="52">
        <f>IF(I211&gt;0,I214/I211,0)</f>
        <v>1</v>
      </c>
      <c r="J216" s="5"/>
      <c r="K216" s="5"/>
      <c r="L216" s="143"/>
      <c r="M216" s="143"/>
      <c r="N216" s="143"/>
      <c r="O216" s="143"/>
      <c r="P216" s="143"/>
      <c r="Q216" s="143"/>
    </row>
    <row r="217" spans="1:17">
      <c r="J217" s="5"/>
      <c r="K217" s="5"/>
      <c r="L217" s="143"/>
      <c r="M217" s="144"/>
      <c r="N217" s="143"/>
      <c r="O217" s="143"/>
      <c r="P217" s="143"/>
      <c r="Q217" s="143"/>
    </row>
    <row r="218" spans="1:17">
      <c r="B218" s="4" t="s">
        <v>105</v>
      </c>
      <c r="J218" s="5"/>
      <c r="K218" s="5"/>
      <c r="L218" s="143"/>
      <c r="M218" s="143"/>
      <c r="N218" s="143"/>
      <c r="O218" s="143"/>
      <c r="P218" s="143"/>
      <c r="Q218" s="143"/>
    </row>
    <row r="219" spans="1:17">
      <c r="A219" s="1">
        <v>6</v>
      </c>
      <c r="B219" s="3" t="s">
        <v>239</v>
      </c>
      <c r="D219" s="12"/>
      <c r="E219" s="12"/>
      <c r="F219" s="12"/>
      <c r="G219" s="14"/>
      <c r="H219" s="12"/>
      <c r="I219" s="5">
        <f>D145</f>
        <v>60431</v>
      </c>
      <c r="J219" s="5"/>
      <c r="K219" s="5"/>
      <c r="L219" s="156"/>
      <c r="M219" s="156"/>
      <c r="N219" s="156"/>
      <c r="O219" s="156"/>
      <c r="P219" s="156"/>
      <c r="Q219" s="156"/>
    </row>
    <row r="220" spans="1:17" ht="16.5" thickBot="1">
      <c r="A220" s="1">
        <v>7</v>
      </c>
      <c r="B220" s="76" t="s">
        <v>240</v>
      </c>
      <c r="C220" s="77"/>
      <c r="D220" s="6"/>
      <c r="E220" s="6"/>
      <c r="F220" s="5"/>
      <c r="G220" s="5"/>
      <c r="H220" s="5"/>
      <c r="I220" s="49">
        <v>0</v>
      </c>
      <c r="J220" s="5"/>
      <c r="K220" s="5"/>
      <c r="L220" s="142"/>
      <c r="M220" s="145"/>
      <c r="N220" s="146"/>
      <c r="O220" s="147"/>
      <c r="P220" s="148"/>
      <c r="Q220" s="143"/>
    </row>
    <row r="221" spans="1:17">
      <c r="A221" s="1">
        <v>8</v>
      </c>
      <c r="B221" s="11" t="s">
        <v>266</v>
      </c>
      <c r="C221" s="18"/>
      <c r="D221" s="78"/>
      <c r="E221" s="78"/>
      <c r="F221" s="78"/>
      <c r="G221" s="41"/>
      <c r="H221" s="78"/>
      <c r="I221" s="5">
        <f>+I219-I220</f>
        <v>60431</v>
      </c>
      <c r="J221" s="5"/>
      <c r="K221" s="5"/>
      <c r="L221" s="142"/>
      <c r="M221" s="149"/>
      <c r="N221" s="143"/>
      <c r="O221" s="143"/>
      <c r="P221" s="143"/>
      <c r="Q221" s="143"/>
    </row>
    <row r="222" spans="1:17">
      <c r="A222" s="1"/>
      <c r="B222" s="11"/>
      <c r="C222" s="12"/>
      <c r="D222" s="5"/>
      <c r="E222" s="5"/>
      <c r="F222" s="5"/>
      <c r="G222" s="5"/>
      <c r="J222" s="5"/>
      <c r="K222" s="5"/>
      <c r="L222" s="142"/>
      <c r="M222" s="149"/>
      <c r="N222" s="143"/>
      <c r="O222" s="143"/>
      <c r="P222" s="143"/>
      <c r="Q222" s="143"/>
    </row>
    <row r="223" spans="1:17">
      <c r="A223" s="1">
        <v>9</v>
      </c>
      <c r="B223" s="11" t="s">
        <v>241</v>
      </c>
      <c r="C223" s="12"/>
      <c r="D223" s="5"/>
      <c r="E223" s="5"/>
      <c r="F223" s="5"/>
      <c r="G223" s="5"/>
      <c r="H223" s="5"/>
      <c r="I223" s="48">
        <f>IF(I219&gt;0,I221/I219,0)</f>
        <v>1</v>
      </c>
      <c r="J223" s="5"/>
      <c r="K223" s="5"/>
      <c r="L223" s="150"/>
      <c r="M223" s="151"/>
      <c r="N223" s="150"/>
      <c r="O223" s="150"/>
      <c r="P223" s="150"/>
      <c r="Q223" s="150"/>
    </row>
    <row r="224" spans="1:17">
      <c r="A224" s="1">
        <v>10</v>
      </c>
      <c r="B224" s="11" t="s">
        <v>242</v>
      </c>
      <c r="C224" s="12"/>
      <c r="D224" s="5"/>
      <c r="E224" s="5"/>
      <c r="F224" s="5"/>
      <c r="G224" s="5"/>
      <c r="H224" s="12" t="s">
        <v>12</v>
      </c>
      <c r="I224" s="80">
        <f>I216</f>
        <v>1</v>
      </c>
      <c r="J224" s="5"/>
      <c r="K224" s="5"/>
      <c r="L224" s="142"/>
      <c r="M224" s="152"/>
      <c r="N224" s="147"/>
      <c r="O224" s="148"/>
      <c r="P224" s="143"/>
      <c r="Q224" s="143"/>
    </row>
    <row r="225" spans="1:17">
      <c r="A225" s="1">
        <v>11</v>
      </c>
      <c r="B225" s="11" t="s">
        <v>243</v>
      </c>
      <c r="C225" s="12"/>
      <c r="D225" s="12"/>
      <c r="E225" s="12"/>
      <c r="F225" s="12"/>
      <c r="G225" s="12"/>
      <c r="H225" s="12" t="s">
        <v>106</v>
      </c>
      <c r="I225" s="81">
        <f>+I224*I223</f>
        <v>1</v>
      </c>
      <c r="J225" s="5"/>
      <c r="K225" s="5"/>
      <c r="L225" s="142"/>
      <c r="M225" s="152"/>
      <c r="N225" s="147"/>
      <c r="O225" s="148"/>
      <c r="P225" s="143"/>
      <c r="Q225" s="143"/>
    </row>
    <row r="226" spans="1:17">
      <c r="A226" s="1"/>
      <c r="C226" s="12"/>
      <c r="D226" s="5"/>
      <c r="E226" s="5"/>
      <c r="F226" s="5"/>
      <c r="G226" s="53"/>
      <c r="H226" s="5"/>
      <c r="L226" s="142"/>
      <c r="M226" s="152"/>
      <c r="N226" s="147"/>
      <c r="O226" s="148"/>
      <c r="P226" s="143"/>
      <c r="Q226" s="143"/>
    </row>
    <row r="227" spans="1:17" ht="16.5" thickBot="1">
      <c r="A227" s="1" t="s">
        <v>2</v>
      </c>
      <c r="B227" s="4" t="s">
        <v>109</v>
      </c>
      <c r="C227" s="5"/>
      <c r="D227" s="82" t="s">
        <v>110</v>
      </c>
      <c r="E227" s="82" t="s">
        <v>12</v>
      </c>
      <c r="F227" s="5"/>
      <c r="G227" s="82" t="s">
        <v>111</v>
      </c>
      <c r="H227" s="5"/>
      <c r="I227" s="5"/>
      <c r="L227" s="142"/>
      <c r="M227" s="149"/>
      <c r="N227" s="143"/>
      <c r="O227" s="143"/>
      <c r="P227" s="143"/>
      <c r="Q227" s="143"/>
    </row>
    <row r="228" spans="1:17">
      <c r="A228" s="1">
        <v>12</v>
      </c>
      <c r="B228" s="4" t="s">
        <v>51</v>
      </c>
      <c r="C228" s="5"/>
      <c r="D228" s="50">
        <v>0</v>
      </c>
      <c r="E228" s="83">
        <v>0</v>
      </c>
      <c r="F228" s="83"/>
      <c r="G228" s="5">
        <f>D228*E228</f>
        <v>0</v>
      </c>
      <c r="H228" s="5"/>
      <c r="I228" s="5"/>
      <c r="J228" s="5"/>
      <c r="K228" s="5"/>
      <c r="L228" s="142"/>
      <c r="M228" s="149"/>
      <c r="N228" s="143"/>
      <c r="O228" s="143"/>
      <c r="P228" s="143"/>
      <c r="Q228" s="143"/>
    </row>
    <row r="229" spans="1:17">
      <c r="A229" s="1">
        <v>13</v>
      </c>
      <c r="B229" s="4" t="s">
        <v>53</v>
      </c>
      <c r="C229" s="5"/>
      <c r="D229" s="50">
        <v>0</v>
      </c>
      <c r="E229" s="83">
        <f>+I216</f>
        <v>1</v>
      </c>
      <c r="F229" s="83"/>
      <c r="G229" s="5">
        <f>D229*E229</f>
        <v>0</v>
      </c>
      <c r="H229" s="5"/>
      <c r="I229" s="5"/>
      <c r="J229" s="5"/>
      <c r="K229" s="5"/>
      <c r="L229" s="142"/>
      <c r="M229" s="149"/>
      <c r="N229" s="147"/>
      <c r="O229" s="148"/>
      <c r="P229" s="143"/>
      <c r="Q229" s="143"/>
    </row>
    <row r="230" spans="1:17">
      <c r="A230" s="1">
        <v>14</v>
      </c>
      <c r="B230" s="4" t="s">
        <v>54</v>
      </c>
      <c r="C230" s="5"/>
      <c r="D230" s="50">
        <v>0</v>
      </c>
      <c r="E230" s="83">
        <v>0</v>
      </c>
      <c r="F230" s="83"/>
      <c r="G230" s="5">
        <f>D230*E230</f>
        <v>0</v>
      </c>
      <c r="H230" s="5"/>
      <c r="I230" s="84" t="s">
        <v>112</v>
      </c>
      <c r="J230" s="5"/>
      <c r="K230" s="5"/>
      <c r="L230" s="148"/>
      <c r="M230" s="143"/>
      <c r="N230" s="147"/>
      <c r="O230" s="147"/>
      <c r="P230" s="148"/>
      <c r="Q230" s="143"/>
    </row>
    <row r="231" spans="1:17" ht="16.5" thickBot="1">
      <c r="A231" s="1">
        <v>15</v>
      </c>
      <c r="B231" s="4" t="s">
        <v>113</v>
      </c>
      <c r="C231" s="5"/>
      <c r="D231" s="49">
        <v>0</v>
      </c>
      <c r="E231" s="83">
        <v>0</v>
      </c>
      <c r="F231" s="83"/>
      <c r="G231" s="26">
        <f>D231*E231</f>
        <v>0</v>
      </c>
      <c r="H231" s="5"/>
      <c r="I231" s="19" t="s">
        <v>114</v>
      </c>
      <c r="J231" s="5"/>
      <c r="K231" s="5"/>
      <c r="L231" s="4"/>
      <c r="N231" s="5"/>
      <c r="O231" s="5"/>
      <c r="P231" s="4"/>
    </row>
    <row r="232" spans="1:17">
      <c r="A232" s="1">
        <v>16</v>
      </c>
      <c r="B232" s="4" t="s">
        <v>245</v>
      </c>
      <c r="C232" s="5"/>
      <c r="D232" s="5">
        <f>SUM(D228:D231)</f>
        <v>0</v>
      </c>
      <c r="E232" s="5"/>
      <c r="F232" s="5"/>
      <c r="G232" s="5">
        <f>SUM(G228:G231)</f>
        <v>0</v>
      </c>
      <c r="H232" s="14" t="s">
        <v>115</v>
      </c>
      <c r="I232" s="48">
        <f>IF(G232&gt;0,G229/D232,0)</f>
        <v>0</v>
      </c>
      <c r="J232" s="5" t="s">
        <v>115</v>
      </c>
      <c r="K232" s="5" t="s">
        <v>56</v>
      </c>
      <c r="L232" s="4"/>
      <c r="N232" s="5"/>
      <c r="O232" s="5"/>
      <c r="P232" s="4"/>
    </row>
    <row r="233" spans="1:17">
      <c r="A233" s="1" t="s">
        <v>2</v>
      </c>
      <c r="B233" s="4" t="s">
        <v>2</v>
      </c>
      <c r="C233" s="5" t="s">
        <v>2</v>
      </c>
      <c r="E233" s="5"/>
      <c r="F233" s="5"/>
      <c r="L233" s="4"/>
      <c r="N233" s="5"/>
      <c r="O233" s="5"/>
      <c r="P233" s="4"/>
    </row>
    <row r="234" spans="1:17">
      <c r="A234" s="1"/>
      <c r="B234" s="4" t="s">
        <v>244</v>
      </c>
      <c r="C234" s="5"/>
      <c r="D234" s="42" t="s">
        <v>110</v>
      </c>
      <c r="E234" s="5"/>
      <c r="F234" s="5"/>
      <c r="G234" s="53" t="s">
        <v>116</v>
      </c>
      <c r="H234" s="63" t="s">
        <v>2</v>
      </c>
      <c r="I234" s="7" t="s">
        <v>117</v>
      </c>
      <c r="J234" s="5"/>
      <c r="K234" s="5"/>
      <c r="L234" s="4"/>
      <c r="N234" s="5"/>
      <c r="O234" s="5"/>
      <c r="P234" s="4"/>
    </row>
    <row r="235" spans="1:17">
      <c r="A235" s="1">
        <v>17</v>
      </c>
      <c r="B235" s="4" t="s">
        <v>118</v>
      </c>
      <c r="C235" s="5"/>
      <c r="D235" s="50">
        <v>0</v>
      </c>
      <c r="E235" s="5"/>
      <c r="G235" s="1" t="s">
        <v>119</v>
      </c>
      <c r="H235" s="85"/>
      <c r="I235" s="1" t="s">
        <v>120</v>
      </c>
      <c r="J235" s="5"/>
      <c r="K235" s="14" t="s">
        <v>58</v>
      </c>
      <c r="L235" s="4"/>
      <c r="N235" s="5"/>
      <c r="O235" s="5"/>
      <c r="P235" s="4"/>
    </row>
    <row r="236" spans="1:17">
      <c r="A236" s="1">
        <v>18</v>
      </c>
      <c r="B236" s="4" t="s">
        <v>121</v>
      </c>
      <c r="C236" s="5"/>
      <c r="D236" s="50">
        <v>0</v>
      </c>
      <c r="E236" s="5"/>
      <c r="G236" s="23">
        <f>IF(D238&gt;0,D235/D238,0)</f>
        <v>0</v>
      </c>
      <c r="H236" s="53" t="s">
        <v>122</v>
      </c>
      <c r="I236" s="23">
        <f>I232</f>
        <v>0</v>
      </c>
      <c r="J236" s="63" t="s">
        <v>115</v>
      </c>
      <c r="K236" s="23">
        <f>I236*G236</f>
        <v>0</v>
      </c>
      <c r="L236" s="4"/>
      <c r="N236" s="5"/>
      <c r="O236" s="5"/>
      <c r="P236" s="4"/>
    </row>
    <row r="237" spans="1:17" ht="16.5" thickBot="1">
      <c r="A237" s="1">
        <v>19</v>
      </c>
      <c r="B237" s="86" t="s">
        <v>123</v>
      </c>
      <c r="C237" s="26"/>
      <c r="D237" s="49">
        <v>0</v>
      </c>
      <c r="E237" s="5"/>
      <c r="F237" s="5"/>
      <c r="G237" s="5" t="s">
        <v>2</v>
      </c>
      <c r="H237" s="5"/>
      <c r="I237" s="5"/>
      <c r="L237" s="4"/>
      <c r="N237" s="5"/>
      <c r="O237" s="5"/>
      <c r="P237" s="4"/>
    </row>
    <row r="238" spans="1:17">
      <c r="A238" s="1">
        <v>20</v>
      </c>
      <c r="B238" s="4" t="s">
        <v>171</v>
      </c>
      <c r="C238" s="5"/>
      <c r="D238" s="5">
        <f>D235+D236+D237</f>
        <v>0</v>
      </c>
      <c r="E238" s="5"/>
      <c r="F238" s="5"/>
      <c r="G238" s="5"/>
      <c r="H238" s="5"/>
      <c r="I238" s="5"/>
      <c r="J238" s="5"/>
      <c r="K238" s="5"/>
      <c r="L238" s="4"/>
      <c r="N238" s="5"/>
      <c r="O238" s="5"/>
      <c r="P238" s="4"/>
    </row>
    <row r="239" spans="1:17">
      <c r="A239" s="1"/>
      <c r="B239" s="4" t="s">
        <v>2</v>
      </c>
      <c r="C239" s="5"/>
      <c r="E239" s="5"/>
      <c r="F239" s="5"/>
      <c r="G239" s="5"/>
      <c r="H239" s="5"/>
      <c r="I239" s="5" t="s">
        <v>2</v>
      </c>
      <c r="J239" s="5"/>
      <c r="K239" s="5"/>
      <c r="L239" s="4"/>
      <c r="N239" s="5"/>
      <c r="O239" s="5"/>
      <c r="P239" s="4"/>
    </row>
    <row r="240" spans="1:17" ht="16.5" thickBot="1">
      <c r="A240" s="1"/>
      <c r="B240" s="2" t="s">
        <v>124</v>
      </c>
      <c r="C240" s="5"/>
      <c r="D240" s="82" t="s">
        <v>110</v>
      </c>
      <c r="E240" s="5"/>
      <c r="F240" s="5"/>
      <c r="G240" s="5"/>
      <c r="H240" s="5"/>
      <c r="J240" s="5" t="s">
        <v>2</v>
      </c>
      <c r="K240" s="5"/>
      <c r="L240" s="4"/>
      <c r="N240" s="5"/>
      <c r="O240" s="5"/>
      <c r="P240" s="4"/>
    </row>
    <row r="241" spans="1:16">
      <c r="A241" s="1">
        <v>21</v>
      </c>
      <c r="B241" s="5" t="s">
        <v>125</v>
      </c>
      <c r="C241" s="11" t="s">
        <v>268</v>
      </c>
      <c r="D241" s="87">
        <v>19846</v>
      </c>
      <c r="E241" s="5"/>
      <c r="F241" s="5"/>
      <c r="G241" s="5"/>
      <c r="H241" s="5"/>
      <c r="I241" s="5"/>
      <c r="J241" s="5"/>
      <c r="K241" s="5"/>
      <c r="L241" s="4"/>
      <c r="N241" s="5"/>
      <c r="O241" s="5"/>
      <c r="P241" s="4"/>
    </row>
    <row r="242" spans="1:16">
      <c r="A242" s="1"/>
      <c r="B242" s="4"/>
      <c r="D242" s="5"/>
      <c r="E242" s="5"/>
      <c r="F242" s="5"/>
      <c r="G242" s="53" t="s">
        <v>126</v>
      </c>
      <c r="H242" s="5"/>
      <c r="I242" s="5"/>
      <c r="J242" s="5"/>
      <c r="K242" s="5"/>
      <c r="L242" s="4"/>
      <c r="N242" s="5"/>
      <c r="O242" s="5"/>
      <c r="P242" s="4"/>
    </row>
    <row r="243" spans="1:16" ht="16.5" thickBot="1">
      <c r="A243" s="1"/>
      <c r="B243" s="2"/>
      <c r="C243" s="11"/>
      <c r="D243" s="19" t="s">
        <v>110</v>
      </c>
      <c r="E243" s="19" t="s">
        <v>127</v>
      </c>
      <c r="F243" s="5"/>
      <c r="G243" s="19" t="s">
        <v>128</v>
      </c>
      <c r="H243" s="5"/>
      <c r="I243" s="19" t="s">
        <v>129</v>
      </c>
      <c r="J243" s="5"/>
      <c r="K243" s="5"/>
      <c r="L243" s="4"/>
      <c r="N243" s="5"/>
      <c r="O243" s="5"/>
      <c r="P243" s="4"/>
    </row>
    <row r="244" spans="1:16">
      <c r="A244" s="1">
        <v>22</v>
      </c>
      <c r="B244" s="2" t="s">
        <v>130</v>
      </c>
      <c r="C244" s="11" t="s">
        <v>286</v>
      </c>
      <c r="D244" s="50">
        <v>6946881</v>
      </c>
      <c r="E244" s="88">
        <f>IF($D$246&gt;0,D244/$D$246,0)</f>
        <v>0.54284446149680576</v>
      </c>
      <c r="F244" s="89"/>
      <c r="G244" s="90">
        <f>IF(D244&gt;0,D241/D244,0)</f>
        <v>2.8568216441306536E-3</v>
      </c>
      <c r="I244" s="89">
        <f>G244*E244</f>
        <v>1.5508098070005239E-3</v>
      </c>
      <c r="J244" s="92" t="s">
        <v>131</v>
      </c>
      <c r="K244" s="5"/>
      <c r="L244" s="4"/>
      <c r="N244" s="5"/>
      <c r="O244" s="5"/>
      <c r="P244" s="4"/>
    </row>
    <row r="245" spans="1:16" ht="16.5" thickBot="1">
      <c r="A245" s="1">
        <v>23</v>
      </c>
      <c r="B245" s="2" t="s">
        <v>132</v>
      </c>
      <c r="C245" s="11" t="s">
        <v>267</v>
      </c>
      <c r="D245" s="49">
        <v>5850304</v>
      </c>
      <c r="E245" s="114">
        <f>IF($D$246&gt;0,D245/$D$246,0)</f>
        <v>0.45715553850319424</v>
      </c>
      <c r="F245" s="89"/>
      <c r="G245" s="89">
        <f>I248</f>
        <v>0.12379999999999999</v>
      </c>
      <c r="I245" s="91">
        <f>G245*E245</f>
        <v>5.6595855666695442E-2</v>
      </c>
      <c r="L245" s="4"/>
      <c r="N245" s="5"/>
      <c r="O245" s="5"/>
      <c r="P245" s="4"/>
    </row>
    <row r="246" spans="1:16">
      <c r="A246" s="1">
        <v>24</v>
      </c>
      <c r="B246" s="2" t="s">
        <v>172</v>
      </c>
      <c r="C246" s="11"/>
      <c r="D246" s="5">
        <f>SUM(D244:D245)</f>
        <v>12797185</v>
      </c>
      <c r="E246" s="130">
        <f>SUM(E244+E245)</f>
        <v>1</v>
      </c>
      <c r="F246" s="89"/>
      <c r="G246" s="89"/>
      <c r="I246" s="89">
        <f>SUM(I244:I245)</f>
        <v>5.8146665473695965E-2</v>
      </c>
      <c r="J246" s="92" t="s">
        <v>133</v>
      </c>
      <c r="L246" s="4"/>
      <c r="N246" s="5"/>
      <c r="O246" s="5"/>
      <c r="P246" s="4"/>
    </row>
    <row r="247" spans="1:16">
      <c r="A247" s="1" t="s">
        <v>2</v>
      </c>
      <c r="B247" s="4"/>
      <c r="D247" s="5"/>
      <c r="E247" s="5" t="s">
        <v>2</v>
      </c>
      <c r="F247" s="5"/>
      <c r="G247" s="5"/>
      <c r="H247" s="5"/>
      <c r="I247" s="89"/>
      <c r="L247" s="4"/>
      <c r="N247" s="5"/>
      <c r="O247" s="5"/>
      <c r="P247" s="4"/>
    </row>
    <row r="248" spans="1:16">
      <c r="A248" s="1">
        <v>25</v>
      </c>
      <c r="E248" s="5"/>
      <c r="F248" s="5"/>
      <c r="G248" s="5"/>
      <c r="H248" s="56" t="s">
        <v>206</v>
      </c>
      <c r="I248" s="93">
        <v>0.12379999999999999</v>
      </c>
      <c r="L248" s="4"/>
      <c r="N248" s="5"/>
      <c r="O248" s="5"/>
      <c r="P248" s="4"/>
    </row>
    <row r="249" spans="1:16">
      <c r="A249" s="1">
        <v>26</v>
      </c>
      <c r="H249" s="74" t="s">
        <v>207</v>
      </c>
      <c r="I249" s="83">
        <f>IF(G244&gt;0,I246/G244,0)</f>
        <v>20.353621162580595</v>
      </c>
      <c r="L249" s="4"/>
      <c r="N249" s="5"/>
      <c r="O249" s="5"/>
      <c r="P249" s="4"/>
    </row>
    <row r="250" spans="1:16">
      <c r="A250" s="1"/>
      <c r="B250" s="2" t="s">
        <v>134</v>
      </c>
      <c r="C250" s="11"/>
      <c r="D250" s="11"/>
      <c r="E250" s="11"/>
      <c r="F250" s="11"/>
      <c r="G250" s="11"/>
      <c r="H250" s="11"/>
      <c r="I250" s="11"/>
      <c r="K250" s="5"/>
      <c r="L250" s="4"/>
      <c r="N250" s="5"/>
      <c r="O250" s="5"/>
      <c r="P250" s="4"/>
    </row>
    <row r="251" spans="1:16" ht="16.5" thickBot="1">
      <c r="A251" s="1"/>
      <c r="B251" s="2"/>
      <c r="C251" s="2"/>
      <c r="D251" s="2"/>
      <c r="E251" s="2"/>
      <c r="F251" s="2"/>
      <c r="G251" s="2"/>
      <c r="H251" s="2"/>
      <c r="I251" s="19" t="s">
        <v>135</v>
      </c>
      <c r="J251" s="11"/>
      <c r="K251" s="11"/>
      <c r="L251" s="4"/>
      <c r="N251" s="5"/>
      <c r="O251" s="5"/>
      <c r="P251" s="4"/>
    </row>
    <row r="252" spans="1:16">
      <c r="A252" s="1"/>
      <c r="B252" s="2" t="s">
        <v>136</v>
      </c>
      <c r="C252" s="11"/>
      <c r="D252" s="11"/>
      <c r="E252" s="11"/>
      <c r="F252" s="11"/>
      <c r="G252" s="94" t="s">
        <v>2</v>
      </c>
      <c r="H252" s="70"/>
      <c r="I252" s="95"/>
      <c r="J252" s="2"/>
      <c r="K252" s="2"/>
      <c r="L252" s="4"/>
      <c r="N252" s="5"/>
      <c r="O252" s="5"/>
      <c r="P252" s="4"/>
    </row>
    <row r="253" spans="1:16">
      <c r="A253" s="1">
        <v>27</v>
      </c>
      <c r="B253" s="3" t="s">
        <v>137</v>
      </c>
      <c r="C253" s="11"/>
      <c r="D253" s="11"/>
      <c r="E253" s="11" t="s">
        <v>138</v>
      </c>
      <c r="F253" s="11"/>
      <c r="H253" s="70"/>
      <c r="I253" s="50">
        <v>0</v>
      </c>
      <c r="J253" s="2"/>
      <c r="K253" s="2"/>
      <c r="L253" s="4"/>
      <c r="N253" s="53"/>
      <c r="O253" s="5"/>
      <c r="P253" s="4"/>
    </row>
    <row r="254" spans="1:16" ht="16.5" thickBot="1">
      <c r="A254" s="1">
        <v>28</v>
      </c>
      <c r="B254" s="54" t="s">
        <v>173</v>
      </c>
      <c r="C254" s="77"/>
      <c r="D254" s="79"/>
      <c r="E254" s="101"/>
      <c r="F254" s="101"/>
      <c r="G254" s="101"/>
      <c r="H254" s="11"/>
      <c r="I254" s="49">
        <v>0</v>
      </c>
      <c r="J254" s="2"/>
      <c r="K254" s="2"/>
      <c r="L254" s="4"/>
      <c r="N254" s="2"/>
      <c r="O254" s="5"/>
      <c r="P254" s="4"/>
    </row>
    <row r="255" spans="1:16">
      <c r="A255" s="1">
        <v>29</v>
      </c>
      <c r="B255" s="3" t="s">
        <v>139</v>
      </c>
      <c r="C255" s="12"/>
      <c r="D255" s="79"/>
      <c r="E255" s="101"/>
      <c r="F255" s="101"/>
      <c r="G255" s="101"/>
      <c r="H255" s="11"/>
      <c r="I255" s="50">
        <f>+I253-I254</f>
        <v>0</v>
      </c>
      <c r="J255" s="2"/>
      <c r="K255" s="2"/>
      <c r="L255" s="4"/>
      <c r="N255" s="2"/>
      <c r="O255" s="5"/>
      <c r="P255" s="4"/>
    </row>
    <row r="256" spans="1:16">
      <c r="A256" s="1"/>
      <c r="B256" s="3" t="s">
        <v>2</v>
      </c>
      <c r="C256" s="12"/>
      <c r="D256" s="79"/>
      <c r="E256" s="101"/>
      <c r="F256" s="101"/>
      <c r="G256" s="115"/>
      <c r="H256" s="11"/>
      <c r="I256" s="96" t="s">
        <v>2</v>
      </c>
      <c r="J256" s="2"/>
      <c r="K256" s="2"/>
      <c r="L256" s="4"/>
      <c r="N256" s="2"/>
      <c r="O256" s="5"/>
      <c r="P256" s="4"/>
    </row>
    <row r="257" spans="1:17">
      <c r="A257" s="1">
        <v>30</v>
      </c>
      <c r="B257" s="2" t="s">
        <v>246</v>
      </c>
      <c r="C257" s="12"/>
      <c r="D257" s="79"/>
      <c r="E257" s="101"/>
      <c r="F257" s="101"/>
      <c r="G257" s="115"/>
      <c r="H257" s="11"/>
      <c r="I257" s="97">
        <v>0</v>
      </c>
      <c r="J257" s="2"/>
      <c r="K257" s="2"/>
      <c r="N257" s="2"/>
      <c r="O257" s="5"/>
      <c r="P257" s="4"/>
    </row>
    <row r="258" spans="1:17">
      <c r="A258" s="1"/>
      <c r="C258" s="11"/>
      <c r="D258" s="101"/>
      <c r="E258" s="101"/>
      <c r="F258" s="101"/>
      <c r="G258" s="101"/>
      <c r="H258" s="11"/>
      <c r="I258" s="96"/>
      <c r="J258" s="2"/>
      <c r="K258" s="2"/>
      <c r="N258" s="2"/>
      <c r="O258" s="5"/>
      <c r="P258" s="4"/>
    </row>
    <row r="259" spans="1:17">
      <c r="B259" s="2" t="s">
        <v>198</v>
      </c>
      <c r="C259" s="11"/>
      <c r="D259" s="101"/>
      <c r="E259" s="101"/>
      <c r="F259" s="101"/>
      <c r="G259" s="101"/>
      <c r="H259" s="11"/>
      <c r="J259" s="2"/>
      <c r="K259" s="2"/>
      <c r="N259" s="2"/>
      <c r="O259" s="5"/>
      <c r="P259" s="4"/>
    </row>
    <row r="260" spans="1:17">
      <c r="A260" s="1">
        <v>31</v>
      </c>
      <c r="B260" s="2" t="s">
        <v>140</v>
      </c>
      <c r="C260" s="5"/>
      <c r="D260" s="6"/>
      <c r="E260" s="6"/>
      <c r="F260" s="6"/>
      <c r="G260" s="6"/>
      <c r="H260" s="5"/>
      <c r="I260" s="99">
        <v>0</v>
      </c>
      <c r="J260" s="2"/>
      <c r="K260" s="2"/>
      <c r="L260" s="98"/>
      <c r="N260" s="2"/>
      <c r="O260" s="5"/>
      <c r="P260" s="4"/>
    </row>
    <row r="261" spans="1:17">
      <c r="A261" s="1">
        <v>32</v>
      </c>
      <c r="B261" s="100" t="s">
        <v>174</v>
      </c>
      <c r="C261" s="101"/>
      <c r="D261" s="101"/>
      <c r="E261" s="101"/>
      <c r="F261" s="101"/>
      <c r="G261" s="101"/>
      <c r="H261" s="11"/>
      <c r="I261" s="99">
        <v>0</v>
      </c>
      <c r="J261" s="2"/>
      <c r="K261" s="2"/>
      <c r="L261" s="53"/>
      <c r="N261" s="2"/>
      <c r="O261" s="5"/>
      <c r="P261" s="4"/>
    </row>
    <row r="262" spans="1:17">
      <c r="A262" s="1" t="s">
        <v>200</v>
      </c>
      <c r="B262" s="138" t="s">
        <v>299</v>
      </c>
      <c r="C262" s="139"/>
      <c r="D262" s="101"/>
      <c r="E262" s="101"/>
      <c r="F262" s="101"/>
      <c r="G262" s="101"/>
      <c r="H262" s="11"/>
      <c r="I262" s="99">
        <v>0</v>
      </c>
      <c r="J262" s="2"/>
      <c r="K262" s="2"/>
      <c r="L262" s="53"/>
      <c r="N262" s="2"/>
      <c r="O262" s="5"/>
      <c r="P262" s="4"/>
    </row>
    <row r="263" spans="1:17" ht="16.5" thickBot="1">
      <c r="A263" s="1" t="s">
        <v>278</v>
      </c>
      <c r="B263" s="140" t="s">
        <v>300</v>
      </c>
      <c r="C263" s="141"/>
      <c r="D263" s="101"/>
      <c r="E263" s="101"/>
      <c r="F263" s="101"/>
      <c r="G263" s="101"/>
      <c r="H263" s="11"/>
      <c r="I263" s="128">
        <v>0</v>
      </c>
      <c r="J263" s="2"/>
      <c r="K263" s="2"/>
      <c r="L263" s="53"/>
      <c r="N263" s="2"/>
      <c r="O263" s="5"/>
      <c r="P263" s="4"/>
    </row>
    <row r="264" spans="1:17" s="70" customFormat="1">
      <c r="A264" s="1">
        <v>33</v>
      </c>
      <c r="B264" s="3" t="s">
        <v>279</v>
      </c>
      <c r="C264" s="1"/>
      <c r="D264" s="6"/>
      <c r="E264" s="6"/>
      <c r="F264" s="6"/>
      <c r="G264" s="6"/>
      <c r="H264" s="11"/>
      <c r="I264" s="103">
        <f>+I260-I261-I262-I263</f>
        <v>0</v>
      </c>
      <c r="J264" s="2"/>
      <c r="K264" s="2"/>
      <c r="L264" s="98" t="s">
        <v>192</v>
      </c>
      <c r="M264" s="3"/>
      <c r="N264" s="2"/>
      <c r="O264" s="12"/>
      <c r="P264" s="4"/>
      <c r="Q264" s="3"/>
    </row>
    <row r="265" spans="1:17">
      <c r="A265" s="1"/>
      <c r="B265" s="105"/>
      <c r="C265" s="1"/>
      <c r="D265" s="6"/>
      <c r="E265" s="6"/>
      <c r="F265" s="6"/>
      <c r="G265" s="6"/>
      <c r="H265" s="11"/>
      <c r="I265" s="103"/>
      <c r="J265" s="2"/>
      <c r="K265" s="2"/>
      <c r="L265" s="98" t="s">
        <v>193</v>
      </c>
      <c r="M265" s="70"/>
      <c r="N265" s="102"/>
      <c r="O265" s="72"/>
      <c r="P265" s="104"/>
      <c r="Q265" s="70"/>
    </row>
    <row r="266" spans="1:17">
      <c r="A266" s="1"/>
      <c r="B266" s="105"/>
      <c r="C266" s="1"/>
      <c r="D266" s="6"/>
      <c r="E266" s="6"/>
      <c r="F266" s="6"/>
      <c r="G266" s="6"/>
      <c r="H266" s="11"/>
      <c r="I266" s="103"/>
      <c r="J266" s="2"/>
      <c r="K266" s="2"/>
      <c r="L266" s="98"/>
      <c r="N266" s="2"/>
      <c r="O266" s="12"/>
      <c r="P266" s="4"/>
    </row>
    <row r="267" spans="1:17">
      <c r="A267" s="1"/>
      <c r="B267" s="105"/>
      <c r="C267" s="1"/>
      <c r="D267" s="6"/>
      <c r="E267" s="6"/>
      <c r="F267" s="6"/>
      <c r="G267" s="6"/>
      <c r="H267" s="11"/>
      <c r="I267" s="103"/>
      <c r="J267" s="2"/>
      <c r="K267" s="2"/>
      <c r="L267" s="98"/>
      <c r="N267" s="2"/>
      <c r="O267" s="12"/>
      <c r="P267" s="4"/>
    </row>
    <row r="268" spans="1:17">
      <c r="A268" s="1"/>
      <c r="B268" s="105"/>
      <c r="C268" s="1"/>
      <c r="D268" s="6"/>
      <c r="E268" s="6"/>
      <c r="F268" s="6"/>
      <c r="G268" s="6"/>
      <c r="H268" s="11"/>
      <c r="I268" s="103"/>
      <c r="J268" s="2"/>
      <c r="K268" s="74" t="s">
        <v>307</v>
      </c>
      <c r="L268" s="98"/>
      <c r="N268" s="2"/>
      <c r="O268" s="12"/>
      <c r="P268" s="4"/>
    </row>
    <row r="269" spans="1:17">
      <c r="B269" s="2"/>
      <c r="C269" s="2"/>
      <c r="E269" s="2"/>
      <c r="F269" s="2"/>
      <c r="G269" s="2"/>
      <c r="H269" s="11"/>
      <c r="I269" s="11"/>
      <c r="K269" s="13" t="s">
        <v>188</v>
      </c>
      <c r="L269" s="12"/>
      <c r="N269" s="12"/>
      <c r="O269" s="12"/>
      <c r="P269" s="12"/>
    </row>
    <row r="270" spans="1:17">
      <c r="A270" s="1"/>
      <c r="B270" s="105" t="str">
        <f>B4</f>
        <v xml:space="preserve">Formula Rate - Non-Levelized </v>
      </c>
      <c r="C270" s="157" t="str">
        <f>D4</f>
        <v xml:space="preserve">   Rate Formula Template</v>
      </c>
      <c r="D270" s="157"/>
      <c r="E270" s="5"/>
      <c r="F270" s="5"/>
      <c r="G270" s="5"/>
      <c r="H270" s="106"/>
      <c r="J270" s="12"/>
      <c r="K270" s="107" t="str">
        <f>K4</f>
        <v>For the 12 months ended 12/31/14</v>
      </c>
      <c r="L270" s="12"/>
      <c r="N270" s="12"/>
      <c r="O270" s="12"/>
      <c r="P270" s="12"/>
    </row>
    <row r="271" spans="1:17">
      <c r="A271" s="1"/>
      <c r="B271" s="105"/>
      <c r="C271" s="1"/>
      <c r="D271" s="5" t="str">
        <f>D5</f>
        <v>Utilizing EIA Form 412 Data</v>
      </c>
      <c r="E271" s="5"/>
      <c r="F271" s="5"/>
      <c r="G271" s="5"/>
      <c r="H271" s="11"/>
      <c r="I271" s="108"/>
      <c r="J271" s="95"/>
      <c r="K271" s="109"/>
      <c r="L271" s="12"/>
      <c r="N271" s="12"/>
      <c r="O271" s="12"/>
      <c r="P271" s="12"/>
    </row>
    <row r="272" spans="1:17">
      <c r="A272" s="1"/>
      <c r="B272" s="105"/>
      <c r="C272" s="1"/>
      <c r="D272" s="5" t="str">
        <f>D7</f>
        <v>MMPA Transmission LLC</v>
      </c>
      <c r="E272" s="5"/>
      <c r="F272" s="5"/>
      <c r="G272" s="5"/>
      <c r="H272" s="11"/>
      <c r="I272" s="108"/>
      <c r="J272" s="95"/>
      <c r="K272" s="109"/>
      <c r="L272" s="12"/>
      <c r="N272" s="12"/>
      <c r="O272" s="12"/>
      <c r="P272" s="12"/>
    </row>
    <row r="273" spans="1:16">
      <c r="A273" s="1"/>
      <c r="B273" s="2" t="s">
        <v>141</v>
      </c>
      <c r="C273" s="1"/>
      <c r="D273" s="5"/>
      <c r="E273" s="5"/>
      <c r="F273" s="5"/>
      <c r="G273" s="5"/>
      <c r="H273" s="11"/>
      <c r="I273" s="5"/>
      <c r="J273" s="95"/>
      <c r="K273" s="109"/>
      <c r="L273" s="12"/>
      <c r="N273" s="1"/>
      <c r="O273" s="12"/>
      <c r="P273" s="4"/>
    </row>
    <row r="274" spans="1:16">
      <c r="A274" s="1"/>
      <c r="B274" s="113" t="s">
        <v>212</v>
      </c>
      <c r="C274" s="1"/>
      <c r="D274" s="5"/>
      <c r="E274" s="5"/>
      <c r="F274" s="5"/>
      <c r="G274" s="5"/>
      <c r="H274" s="11"/>
      <c r="I274" s="5"/>
      <c r="J274" s="11"/>
      <c r="K274" s="5"/>
      <c r="L274" s="12"/>
      <c r="N274" s="1"/>
      <c r="O274" s="12"/>
      <c r="P274" s="4"/>
    </row>
    <row r="275" spans="1:16">
      <c r="B275" s="113" t="s">
        <v>211</v>
      </c>
      <c r="C275" s="1"/>
      <c r="D275" s="5"/>
      <c r="E275" s="5"/>
      <c r="F275" s="5"/>
      <c r="G275" s="5"/>
      <c r="H275" s="11"/>
      <c r="I275" s="5"/>
      <c r="J275" s="11"/>
      <c r="K275" s="5"/>
      <c r="L275" s="12"/>
      <c r="N275" s="1"/>
      <c r="O275" s="12"/>
      <c r="P275" s="12"/>
    </row>
    <row r="276" spans="1:16">
      <c r="A276" s="1" t="s">
        <v>142</v>
      </c>
      <c r="B276" s="2" t="s">
        <v>210</v>
      </c>
      <c r="C276" s="11"/>
      <c r="D276" s="5"/>
      <c r="E276" s="5"/>
      <c r="F276" s="5"/>
      <c r="G276" s="27"/>
      <c r="H276" s="11"/>
      <c r="I276" s="5"/>
      <c r="J276" s="11"/>
      <c r="K276" s="5"/>
      <c r="L276" s="12"/>
      <c r="N276" s="1"/>
      <c r="O276" s="12"/>
      <c r="P276" s="12"/>
    </row>
    <row r="277" spans="1:16" ht="16.5" thickBot="1">
      <c r="A277" s="19" t="s">
        <v>143</v>
      </c>
      <c r="C277" s="11"/>
      <c r="D277" s="5"/>
      <c r="E277" s="5"/>
      <c r="F277" s="5"/>
      <c r="G277" s="5"/>
      <c r="H277" s="11"/>
      <c r="I277" s="5"/>
      <c r="J277" s="11"/>
      <c r="K277" s="5"/>
      <c r="L277" s="12"/>
      <c r="N277" s="1"/>
      <c r="O277" s="12"/>
      <c r="P277" s="12"/>
    </row>
    <row r="278" spans="1:16" ht="32.25" customHeight="1">
      <c r="A278" s="116" t="s">
        <v>144</v>
      </c>
      <c r="B278" s="155" t="s">
        <v>272</v>
      </c>
      <c r="C278" s="155"/>
      <c r="D278" s="155"/>
      <c r="E278" s="155"/>
      <c r="F278" s="155"/>
      <c r="G278" s="155"/>
      <c r="H278" s="155"/>
      <c r="I278" s="155"/>
      <c r="J278" s="155"/>
      <c r="K278" s="155"/>
      <c r="L278" s="12"/>
      <c r="N278" s="1"/>
      <c r="O278" s="12"/>
      <c r="P278" s="12"/>
    </row>
    <row r="279" spans="1:16" ht="63" customHeight="1">
      <c r="A279" s="116" t="s">
        <v>145</v>
      </c>
      <c r="B279" s="155" t="s">
        <v>273</v>
      </c>
      <c r="C279" s="155"/>
      <c r="D279" s="155"/>
      <c r="E279" s="155"/>
      <c r="F279" s="155"/>
      <c r="G279" s="155"/>
      <c r="H279" s="155"/>
      <c r="I279" s="155"/>
      <c r="J279" s="155"/>
      <c r="K279" s="155"/>
      <c r="L279" s="12"/>
      <c r="N279" s="1"/>
      <c r="O279" s="12"/>
      <c r="P279" s="12"/>
    </row>
    <row r="280" spans="1:16">
      <c r="A280" s="116" t="s">
        <v>146</v>
      </c>
      <c r="B280" s="155" t="s">
        <v>274</v>
      </c>
      <c r="C280" s="155"/>
      <c r="D280" s="155"/>
      <c r="E280" s="155"/>
      <c r="F280" s="155"/>
      <c r="G280" s="155"/>
      <c r="H280" s="155"/>
      <c r="I280" s="155"/>
      <c r="J280" s="155"/>
      <c r="K280" s="155"/>
      <c r="L280" s="12"/>
      <c r="N280" s="1"/>
      <c r="O280" s="12"/>
      <c r="P280" s="12"/>
    </row>
    <row r="281" spans="1:16">
      <c r="A281" s="116" t="s">
        <v>147</v>
      </c>
      <c r="B281" s="155" t="s">
        <v>274</v>
      </c>
      <c r="C281" s="155"/>
      <c r="D281" s="155"/>
      <c r="E281" s="155"/>
      <c r="F281" s="155"/>
      <c r="G281" s="155"/>
      <c r="H281" s="155"/>
      <c r="I281" s="155"/>
      <c r="J281" s="155"/>
      <c r="K281" s="155"/>
      <c r="L281" s="12"/>
      <c r="N281" s="1"/>
      <c r="O281" s="12"/>
      <c r="P281" s="12"/>
    </row>
    <row r="282" spans="1:16">
      <c r="A282" s="116" t="s">
        <v>148</v>
      </c>
      <c r="B282" s="155" t="s">
        <v>287</v>
      </c>
      <c r="C282" s="155"/>
      <c r="D282" s="155"/>
      <c r="E282" s="155"/>
      <c r="F282" s="155"/>
      <c r="G282" s="155"/>
      <c r="H282" s="155"/>
      <c r="I282" s="155"/>
      <c r="J282" s="155"/>
      <c r="K282" s="155"/>
      <c r="L282" s="12"/>
      <c r="N282" s="1"/>
      <c r="O282" s="12"/>
      <c r="P282" s="12"/>
    </row>
    <row r="283" spans="1:16" ht="48" customHeight="1">
      <c r="A283" s="116" t="s">
        <v>149</v>
      </c>
      <c r="B283" s="154" t="s">
        <v>248</v>
      </c>
      <c r="C283" s="154"/>
      <c r="D283" s="154"/>
      <c r="E283" s="154"/>
      <c r="F283" s="154"/>
      <c r="G283" s="154"/>
      <c r="H283" s="154"/>
      <c r="I283" s="154"/>
      <c r="J283" s="154"/>
      <c r="K283" s="154"/>
      <c r="L283" s="12"/>
      <c r="N283" s="1"/>
      <c r="O283" s="12"/>
      <c r="P283" s="12"/>
    </row>
    <row r="284" spans="1:16">
      <c r="A284" s="116" t="s">
        <v>150</v>
      </c>
      <c r="B284" s="154" t="s">
        <v>180</v>
      </c>
      <c r="C284" s="154"/>
      <c r="D284" s="154"/>
      <c r="E284" s="154"/>
      <c r="F284" s="154"/>
      <c r="G284" s="154"/>
      <c r="H284" s="154"/>
      <c r="I284" s="154"/>
      <c r="J284" s="154"/>
      <c r="K284" s="154"/>
      <c r="L284" s="12"/>
      <c r="N284" s="1"/>
      <c r="O284" s="12"/>
      <c r="P284" s="12"/>
    </row>
    <row r="285" spans="1:16" ht="32.25" customHeight="1">
      <c r="A285" s="116" t="s">
        <v>151</v>
      </c>
      <c r="B285" s="154" t="s">
        <v>249</v>
      </c>
      <c r="C285" s="154"/>
      <c r="D285" s="154"/>
      <c r="E285" s="154"/>
      <c r="F285" s="154"/>
      <c r="G285" s="154"/>
      <c r="H285" s="154"/>
      <c r="I285" s="154"/>
      <c r="J285" s="154"/>
      <c r="K285" s="154"/>
      <c r="L285" s="12"/>
      <c r="N285" s="1"/>
      <c r="O285" s="12"/>
      <c r="P285" s="12"/>
    </row>
    <row r="286" spans="1:16" ht="32.25" customHeight="1">
      <c r="A286" s="116" t="s">
        <v>152</v>
      </c>
      <c r="B286" s="155" t="s">
        <v>250</v>
      </c>
      <c r="C286" s="155"/>
      <c r="D286" s="155"/>
      <c r="E286" s="155"/>
      <c r="F286" s="155"/>
      <c r="G286" s="155"/>
      <c r="H286" s="155"/>
      <c r="I286" s="155"/>
      <c r="J286" s="155"/>
      <c r="K286" s="155"/>
      <c r="L286" s="12"/>
      <c r="N286" s="1"/>
      <c r="O286" s="12"/>
      <c r="P286" s="12"/>
    </row>
    <row r="287" spans="1:16" ht="32.25" customHeight="1">
      <c r="A287" s="116" t="s">
        <v>153</v>
      </c>
      <c r="B287" s="154" t="s">
        <v>251</v>
      </c>
      <c r="C287" s="154"/>
      <c r="D287" s="154"/>
      <c r="E287" s="154"/>
      <c r="F287" s="154"/>
      <c r="G287" s="154"/>
      <c r="H287" s="154"/>
      <c r="I287" s="154"/>
      <c r="J287" s="154"/>
      <c r="K287" s="154"/>
      <c r="L287" s="12"/>
      <c r="N287" s="1"/>
      <c r="O287" s="39"/>
      <c r="P287" s="12"/>
    </row>
    <row r="288" spans="1:16" ht="79.5" customHeight="1">
      <c r="A288" s="116" t="s">
        <v>154</v>
      </c>
      <c r="B288" s="154" t="s">
        <v>252</v>
      </c>
      <c r="C288" s="154"/>
      <c r="D288" s="154"/>
      <c r="E288" s="154"/>
      <c r="F288" s="154"/>
      <c r="G288" s="154"/>
      <c r="H288" s="154"/>
      <c r="I288" s="154"/>
      <c r="J288" s="154"/>
      <c r="K288" s="154"/>
      <c r="L288" s="12"/>
      <c r="N288" s="1"/>
      <c r="O288" s="12"/>
      <c r="P288" s="12"/>
    </row>
    <row r="289" spans="1:16">
      <c r="A289" s="116" t="s">
        <v>2</v>
      </c>
      <c r="B289" s="127" t="s">
        <v>247</v>
      </c>
      <c r="C289" s="119" t="s">
        <v>155</v>
      </c>
      <c r="D289" s="120">
        <v>0</v>
      </c>
      <c r="E289" s="119"/>
      <c r="F289" s="118"/>
      <c r="G289" s="118"/>
      <c r="H289" s="117"/>
      <c r="I289" s="118"/>
      <c r="J289" s="117"/>
      <c r="K289" s="118"/>
      <c r="L289" s="12"/>
      <c r="N289" s="1"/>
      <c r="O289" s="12"/>
      <c r="P289" s="12"/>
    </row>
    <row r="290" spans="1:16">
      <c r="A290" s="116"/>
      <c r="B290" s="119"/>
      <c r="C290" s="119" t="s">
        <v>156</v>
      </c>
      <c r="D290" s="120">
        <v>0</v>
      </c>
      <c r="E290" s="154" t="s">
        <v>157</v>
      </c>
      <c r="F290" s="154"/>
      <c r="G290" s="154"/>
      <c r="H290" s="154"/>
      <c r="I290" s="154"/>
      <c r="J290" s="154"/>
      <c r="K290" s="154"/>
      <c r="N290" s="1"/>
      <c r="O290" s="12"/>
      <c r="P290" s="12"/>
    </row>
    <row r="291" spans="1:16">
      <c r="A291" s="116"/>
      <c r="B291" s="119"/>
      <c r="C291" s="119" t="s">
        <v>158</v>
      </c>
      <c r="D291" s="120">
        <v>0</v>
      </c>
      <c r="E291" s="154" t="s">
        <v>159</v>
      </c>
      <c r="F291" s="154"/>
      <c r="G291" s="154"/>
      <c r="H291" s="154"/>
      <c r="I291" s="154"/>
      <c r="J291" s="154"/>
      <c r="K291" s="154"/>
      <c r="L291" s="12"/>
      <c r="N291" s="1"/>
      <c r="O291" s="12"/>
      <c r="P291" s="12"/>
    </row>
    <row r="292" spans="1:16">
      <c r="A292" s="116" t="s">
        <v>160</v>
      </c>
      <c r="B292" s="154" t="s">
        <v>199</v>
      </c>
      <c r="C292" s="154"/>
      <c r="D292" s="154"/>
      <c r="E292" s="154"/>
      <c r="F292" s="154"/>
      <c r="G292" s="154"/>
      <c r="H292" s="154"/>
      <c r="I292" s="154"/>
      <c r="J292" s="154"/>
      <c r="K292" s="154"/>
      <c r="L292" s="12"/>
      <c r="N292" s="1"/>
      <c r="O292" s="12"/>
      <c r="P292" s="12"/>
    </row>
    <row r="293" spans="1:16" ht="32.25" customHeight="1">
      <c r="A293" s="116" t="s">
        <v>161</v>
      </c>
      <c r="B293" s="154" t="s">
        <v>305</v>
      </c>
      <c r="C293" s="154"/>
      <c r="D293" s="154"/>
      <c r="E293" s="154"/>
      <c r="F293" s="154"/>
      <c r="G293" s="154"/>
      <c r="H293" s="154"/>
      <c r="I293" s="154"/>
      <c r="J293" s="154"/>
      <c r="K293" s="154"/>
      <c r="L293" s="110" t="s">
        <v>191</v>
      </c>
      <c r="N293" s="1"/>
      <c r="O293" s="12"/>
      <c r="P293" s="12"/>
    </row>
    <row r="294" spans="1:16" ht="48" customHeight="1">
      <c r="A294" s="116" t="s">
        <v>162</v>
      </c>
      <c r="B294" s="154" t="s">
        <v>270</v>
      </c>
      <c r="C294" s="154"/>
      <c r="D294" s="154"/>
      <c r="E294" s="154"/>
      <c r="F294" s="154"/>
      <c r="G294" s="154"/>
      <c r="H294" s="154"/>
      <c r="I294" s="154"/>
      <c r="J294" s="154"/>
      <c r="K294" s="154"/>
      <c r="L294" s="12"/>
      <c r="N294" s="1"/>
      <c r="O294" s="12"/>
      <c r="P294" s="12"/>
    </row>
    <row r="295" spans="1:16">
      <c r="A295" s="116" t="s">
        <v>163</v>
      </c>
      <c r="B295" s="154" t="s">
        <v>181</v>
      </c>
      <c r="C295" s="154"/>
      <c r="D295" s="154"/>
      <c r="E295" s="154"/>
      <c r="F295" s="154"/>
      <c r="G295" s="154"/>
      <c r="H295" s="154"/>
      <c r="I295" s="154"/>
      <c r="J295" s="154"/>
      <c r="K295" s="154"/>
      <c r="L295" s="12"/>
      <c r="N295" s="1"/>
      <c r="O295" s="39"/>
      <c r="P295" s="12"/>
    </row>
    <row r="296" spans="1:16" ht="48" customHeight="1">
      <c r="A296" s="116" t="s">
        <v>164</v>
      </c>
      <c r="B296" s="155" t="s">
        <v>253</v>
      </c>
      <c r="C296" s="155"/>
      <c r="D296" s="155"/>
      <c r="E296" s="155"/>
      <c r="F296" s="155"/>
      <c r="G296" s="155"/>
      <c r="H296" s="155"/>
      <c r="I296" s="155"/>
      <c r="J296" s="155"/>
      <c r="K296" s="155"/>
      <c r="L296" s="12"/>
      <c r="N296" s="1"/>
      <c r="O296" s="39"/>
      <c r="P296" s="12"/>
    </row>
    <row r="297" spans="1:16" ht="32.25" customHeight="1">
      <c r="A297" s="116" t="s">
        <v>165</v>
      </c>
      <c r="B297" s="154" t="s">
        <v>254</v>
      </c>
      <c r="C297" s="154"/>
      <c r="D297" s="154"/>
      <c r="E297" s="154"/>
      <c r="F297" s="154"/>
      <c r="G297" s="154"/>
      <c r="H297" s="154"/>
      <c r="I297" s="154"/>
      <c r="J297" s="154"/>
      <c r="K297" s="154"/>
      <c r="L297" s="12"/>
      <c r="N297" s="1"/>
      <c r="O297" s="12"/>
      <c r="P297" s="12"/>
    </row>
    <row r="298" spans="1:16">
      <c r="A298" s="116" t="s">
        <v>166</v>
      </c>
      <c r="B298" s="154" t="s">
        <v>167</v>
      </c>
      <c r="C298" s="154"/>
      <c r="D298" s="154"/>
      <c r="E298" s="154"/>
      <c r="F298" s="154"/>
      <c r="G298" s="154"/>
      <c r="H298" s="154"/>
      <c r="I298" s="154"/>
      <c r="J298" s="154"/>
      <c r="K298" s="154"/>
      <c r="L298" s="12"/>
      <c r="N298" s="1"/>
      <c r="O298" s="12"/>
      <c r="P298" s="12"/>
    </row>
    <row r="299" spans="1:16" ht="48" customHeight="1">
      <c r="A299" s="116" t="s">
        <v>182</v>
      </c>
      <c r="B299" s="154" t="s">
        <v>306</v>
      </c>
      <c r="C299" s="154"/>
      <c r="D299" s="154"/>
      <c r="E299" s="154"/>
      <c r="F299" s="154"/>
      <c r="G299" s="154"/>
      <c r="H299" s="154"/>
      <c r="I299" s="154"/>
      <c r="J299" s="154"/>
      <c r="K299" s="154"/>
      <c r="L299" s="12"/>
      <c r="N299" s="1"/>
      <c r="O299" s="12"/>
      <c r="P299" s="12"/>
    </row>
    <row r="300" spans="1:16" ht="65.25" customHeight="1">
      <c r="A300" s="122" t="s">
        <v>183</v>
      </c>
      <c r="B300" s="153" t="s">
        <v>269</v>
      </c>
      <c r="C300" s="153"/>
      <c r="D300" s="153"/>
      <c r="E300" s="153"/>
      <c r="F300" s="153"/>
      <c r="G300" s="153"/>
      <c r="H300" s="153"/>
      <c r="I300" s="153"/>
      <c r="J300" s="153"/>
      <c r="K300" s="153"/>
      <c r="L300" s="12"/>
      <c r="N300" s="1"/>
      <c r="O300" s="12"/>
      <c r="P300" s="12"/>
    </row>
    <row r="301" spans="1:16">
      <c r="A301" s="122" t="s">
        <v>194</v>
      </c>
      <c r="B301" s="153" t="s">
        <v>295</v>
      </c>
      <c r="C301" s="153"/>
      <c r="D301" s="153"/>
      <c r="E301" s="153"/>
      <c r="F301" s="153"/>
      <c r="G301" s="153"/>
      <c r="H301" s="153"/>
      <c r="I301" s="153"/>
      <c r="J301" s="153"/>
      <c r="K301" s="153"/>
      <c r="L301" s="12"/>
      <c r="N301" s="1"/>
      <c r="O301" s="12"/>
      <c r="P301" s="12"/>
    </row>
    <row r="302" spans="1:16">
      <c r="A302" s="123" t="s">
        <v>196</v>
      </c>
      <c r="B302" s="153" t="s">
        <v>296</v>
      </c>
      <c r="C302" s="153"/>
      <c r="D302" s="153"/>
      <c r="E302" s="153"/>
      <c r="F302" s="153"/>
      <c r="G302" s="153"/>
      <c r="H302" s="153"/>
      <c r="I302" s="153"/>
      <c r="J302" s="153"/>
      <c r="K302" s="153"/>
      <c r="L302" s="12"/>
      <c r="N302" s="53"/>
      <c r="O302" s="12"/>
      <c r="P302" s="12"/>
    </row>
    <row r="303" spans="1:16">
      <c r="A303" s="123" t="s">
        <v>201</v>
      </c>
      <c r="B303" s="153" t="s">
        <v>301</v>
      </c>
      <c r="C303" s="153"/>
      <c r="D303" s="153"/>
      <c r="E303" s="153"/>
      <c r="F303" s="153"/>
      <c r="G303" s="153"/>
      <c r="H303" s="153"/>
      <c r="I303" s="153"/>
      <c r="J303" s="153"/>
      <c r="K303" s="153"/>
      <c r="L303" s="12"/>
      <c r="N303" s="53"/>
      <c r="O303" s="12"/>
      <c r="P303" s="12"/>
    </row>
    <row r="304" spans="1:16" s="59" customFormat="1" ht="32.25" customHeight="1">
      <c r="A304" s="122" t="s">
        <v>202</v>
      </c>
      <c r="B304" s="153" t="s">
        <v>302</v>
      </c>
      <c r="C304" s="153"/>
      <c r="D304" s="153"/>
      <c r="E304" s="153"/>
      <c r="F304" s="153"/>
      <c r="G304" s="153"/>
      <c r="H304" s="153"/>
      <c r="I304" s="153"/>
      <c r="J304" s="153"/>
      <c r="K304" s="153"/>
      <c r="L304" s="129"/>
      <c r="N304" s="57"/>
      <c r="O304" s="129"/>
      <c r="P304" s="129"/>
    </row>
    <row r="305" spans="1:16" s="70" customFormat="1">
      <c r="A305" s="123" t="s">
        <v>280</v>
      </c>
      <c r="B305" s="153" t="s">
        <v>303</v>
      </c>
      <c r="C305" s="153"/>
      <c r="D305" s="153"/>
      <c r="E305" s="153"/>
      <c r="F305" s="153"/>
      <c r="G305" s="153"/>
      <c r="H305" s="153"/>
      <c r="I305" s="153"/>
      <c r="J305" s="153"/>
      <c r="K305" s="153"/>
      <c r="L305" s="72"/>
      <c r="N305" s="69"/>
      <c r="O305" s="72"/>
      <c r="P305" s="72"/>
    </row>
    <row r="306" spans="1:16" s="70" customFormat="1" ht="33" customHeight="1">
      <c r="A306" s="122" t="s">
        <v>281</v>
      </c>
      <c r="B306" s="153" t="s">
        <v>304</v>
      </c>
      <c r="C306" s="153"/>
      <c r="D306" s="153"/>
      <c r="E306" s="153"/>
      <c r="F306" s="153"/>
      <c r="G306" s="153"/>
      <c r="H306" s="153"/>
      <c r="I306" s="153"/>
      <c r="J306" s="153"/>
      <c r="K306" s="153"/>
      <c r="L306" s="72"/>
      <c r="N306" s="69"/>
      <c r="O306" s="72"/>
      <c r="P306" s="72"/>
    </row>
    <row r="307" spans="1:16" s="70" customFormat="1" ht="15" customHeight="1">
      <c r="A307" s="122" t="s">
        <v>282</v>
      </c>
      <c r="B307" s="136" t="s">
        <v>283</v>
      </c>
      <c r="C307" s="126"/>
      <c r="D307" s="126"/>
      <c r="E307" s="126"/>
      <c r="F307" s="126"/>
      <c r="G307" s="126"/>
      <c r="H307" s="126"/>
      <c r="I307" s="126"/>
      <c r="J307" s="126"/>
      <c r="K307" s="126"/>
      <c r="L307" s="72"/>
      <c r="N307" s="69"/>
      <c r="O307" s="72"/>
      <c r="P307" s="72"/>
    </row>
    <row r="308" spans="1:16" s="70" customFormat="1" ht="15" customHeight="1">
      <c r="A308" s="122" t="s">
        <v>284</v>
      </c>
      <c r="B308" s="137" t="s">
        <v>285</v>
      </c>
      <c r="C308" s="126"/>
      <c r="D308" s="126"/>
      <c r="E308" s="126"/>
      <c r="F308" s="126"/>
      <c r="G308" s="126"/>
      <c r="H308" s="126"/>
      <c r="I308" s="126"/>
      <c r="J308" s="126"/>
      <c r="K308" s="126"/>
      <c r="L308" s="72"/>
      <c r="N308" s="69"/>
      <c r="O308" s="72"/>
      <c r="P308" s="72"/>
    </row>
    <row r="309" spans="1:16" s="70" customFormat="1" ht="15" customHeight="1">
      <c r="A309" s="125"/>
      <c r="B309" s="124"/>
      <c r="C309" s="126"/>
      <c r="D309" s="126"/>
      <c r="E309" s="126"/>
      <c r="F309" s="126"/>
      <c r="G309" s="126"/>
      <c r="H309" s="126"/>
      <c r="I309" s="126"/>
      <c r="J309" s="126"/>
      <c r="K309" s="126"/>
      <c r="L309" s="72"/>
      <c r="N309" s="69"/>
      <c r="O309" s="72"/>
      <c r="P309" s="72"/>
    </row>
    <row r="310" spans="1:16" s="70" customFormat="1" ht="15" customHeight="1">
      <c r="A310" s="122"/>
      <c r="B310" s="121"/>
      <c r="C310" s="117"/>
      <c r="D310" s="117"/>
      <c r="E310" s="117"/>
      <c r="F310" s="117"/>
      <c r="G310" s="117"/>
      <c r="H310" s="117"/>
      <c r="I310" s="117"/>
      <c r="J310" s="117"/>
      <c r="K310" s="117"/>
      <c r="L310" s="72"/>
      <c r="N310" s="69"/>
      <c r="O310" s="72"/>
      <c r="P310" s="72"/>
    </row>
    <row r="311" spans="1:16">
      <c r="A311" s="1"/>
      <c r="B311" s="11"/>
      <c r="C311" s="11"/>
      <c r="D311" s="11"/>
      <c r="E311" s="11"/>
      <c r="F311" s="11"/>
      <c r="G311" s="11"/>
      <c r="H311" s="11"/>
      <c r="I311" s="11"/>
      <c r="J311" s="11"/>
      <c r="K311" s="11"/>
      <c r="N311" s="1"/>
      <c r="O311" s="12"/>
      <c r="P311" s="12"/>
    </row>
    <row r="312" spans="1:16">
      <c r="A312" s="1"/>
      <c r="B312" s="11"/>
      <c r="C312" s="11"/>
      <c r="D312" s="11"/>
      <c r="E312" s="11"/>
      <c r="F312" s="11"/>
      <c r="G312" s="11"/>
      <c r="H312" s="11"/>
      <c r="I312" s="11"/>
      <c r="J312" s="11"/>
      <c r="K312" s="11"/>
      <c r="N312" s="1"/>
      <c r="O312" s="12"/>
      <c r="P312" s="12"/>
    </row>
    <row r="313" spans="1:16">
      <c r="A313" s="1"/>
      <c r="B313" s="11"/>
      <c r="C313" s="11"/>
      <c r="D313" s="11"/>
      <c r="E313" s="11"/>
      <c r="F313" s="11"/>
      <c r="G313" s="11"/>
      <c r="H313" s="11"/>
      <c r="I313" s="11"/>
      <c r="J313" s="11"/>
      <c r="K313" s="11"/>
      <c r="N313" s="1"/>
      <c r="O313" s="12"/>
      <c r="P313" s="12"/>
    </row>
    <row r="314" spans="1:16">
      <c r="A314" s="1"/>
      <c r="B314" s="11"/>
      <c r="C314" s="11"/>
      <c r="D314" s="11"/>
      <c r="E314" s="11"/>
      <c r="F314" s="11"/>
      <c r="G314" s="11"/>
      <c r="H314" s="11"/>
      <c r="I314" s="11"/>
      <c r="J314" s="11"/>
      <c r="K314" s="11"/>
      <c r="N314" s="1"/>
      <c r="O314" s="12"/>
      <c r="P314" s="12"/>
    </row>
    <row r="315" spans="1:16">
      <c r="A315" s="1"/>
      <c r="B315" s="11"/>
      <c r="C315" s="11"/>
      <c r="D315" s="11"/>
      <c r="E315" s="11"/>
      <c r="F315" s="11"/>
      <c r="G315" s="11"/>
      <c r="H315" s="11"/>
      <c r="I315" s="11"/>
      <c r="J315" s="11"/>
      <c r="K315" s="11"/>
      <c r="N315" s="1"/>
      <c r="O315" s="12"/>
      <c r="P315" s="12"/>
    </row>
    <row r="316" spans="1:16">
      <c r="A316" s="1"/>
      <c r="B316" s="11"/>
      <c r="C316" s="11"/>
      <c r="D316" s="11"/>
      <c r="E316" s="11"/>
      <c r="F316" s="11"/>
      <c r="G316" s="11"/>
      <c r="H316" s="11"/>
      <c r="I316" s="11"/>
      <c r="J316" s="11"/>
      <c r="K316" s="11"/>
      <c r="N316" s="1"/>
      <c r="O316" s="12"/>
      <c r="P316" s="12"/>
    </row>
    <row r="317" spans="1:16">
      <c r="A317" s="1"/>
      <c r="B317" s="11"/>
      <c r="C317" s="11"/>
      <c r="D317" s="11"/>
      <c r="E317" s="11"/>
      <c r="F317" s="11"/>
      <c r="G317" s="11"/>
      <c r="H317" s="11"/>
      <c r="I317" s="11"/>
      <c r="J317" s="11"/>
      <c r="K317" s="11"/>
      <c r="N317" s="1"/>
      <c r="O317" s="12"/>
      <c r="P317" s="12"/>
    </row>
    <row r="318" spans="1:16">
      <c r="A318" s="1"/>
      <c r="B318" s="11"/>
      <c r="C318" s="11"/>
      <c r="D318" s="11"/>
      <c r="E318" s="11"/>
      <c r="F318" s="11"/>
      <c r="G318" s="11"/>
      <c r="H318" s="11"/>
      <c r="I318" s="11"/>
      <c r="J318" s="11"/>
      <c r="K318" s="11"/>
      <c r="N318" s="1"/>
      <c r="O318" s="12"/>
      <c r="P318" s="12"/>
    </row>
    <row r="319" spans="1:16">
      <c r="A319" s="1"/>
      <c r="B319" s="11"/>
      <c r="C319" s="11"/>
      <c r="D319" s="11"/>
      <c r="E319" s="11"/>
      <c r="F319" s="11"/>
      <c r="G319" s="11"/>
      <c r="H319" s="11"/>
      <c r="I319" s="11"/>
      <c r="J319" s="11"/>
      <c r="K319" s="11"/>
      <c r="N319" s="1"/>
      <c r="O319" s="12"/>
      <c r="P319" s="12"/>
    </row>
    <row r="320" spans="1:16">
      <c r="A320" s="1"/>
      <c r="B320" s="11"/>
      <c r="C320" s="11"/>
      <c r="D320" s="11"/>
      <c r="E320" s="11"/>
      <c r="F320" s="11"/>
      <c r="G320" s="11"/>
      <c r="H320" s="11"/>
      <c r="I320" s="11"/>
      <c r="J320" s="11"/>
      <c r="K320" s="11"/>
      <c r="N320" s="1"/>
      <c r="O320" s="12"/>
      <c r="P320" s="12"/>
    </row>
    <row r="321" spans="1:16">
      <c r="A321" s="1"/>
      <c r="B321" s="11"/>
      <c r="C321" s="11"/>
      <c r="D321" s="11"/>
      <c r="E321" s="11"/>
      <c r="F321" s="11"/>
      <c r="G321" s="11"/>
      <c r="H321" s="11"/>
      <c r="I321" s="11"/>
      <c r="J321" s="11"/>
      <c r="K321" s="11"/>
      <c r="N321" s="1"/>
      <c r="O321" s="12"/>
      <c r="P321" s="12"/>
    </row>
    <row r="322" spans="1:16">
      <c r="A322" s="1"/>
      <c r="B322" s="11"/>
      <c r="C322" s="11"/>
      <c r="D322" s="11"/>
      <c r="E322" s="11"/>
      <c r="F322" s="11"/>
      <c r="G322" s="11"/>
      <c r="H322" s="11"/>
      <c r="I322" s="11"/>
      <c r="J322" s="11"/>
      <c r="K322" s="11"/>
      <c r="N322" s="1"/>
      <c r="O322" s="12"/>
      <c r="P322" s="12"/>
    </row>
    <row r="323" spans="1:16">
      <c r="A323" s="1"/>
      <c r="B323" s="11"/>
      <c r="C323" s="11"/>
      <c r="D323" s="11"/>
      <c r="E323" s="11"/>
      <c r="F323" s="11"/>
      <c r="G323" s="11"/>
      <c r="H323" s="11"/>
      <c r="I323" s="11"/>
      <c r="J323" s="11"/>
      <c r="K323" s="11"/>
      <c r="N323" s="1"/>
      <c r="O323" s="12"/>
      <c r="P323" s="12"/>
    </row>
    <row r="324" spans="1:16">
      <c r="A324" s="1"/>
      <c r="B324" s="11"/>
      <c r="C324" s="11"/>
      <c r="D324" s="11"/>
      <c r="E324" s="11"/>
      <c r="F324" s="11"/>
      <c r="G324" s="11"/>
      <c r="H324" s="11"/>
      <c r="I324" s="11"/>
      <c r="J324" s="11"/>
      <c r="K324" s="11"/>
      <c r="N324" s="1"/>
      <c r="O324" s="12"/>
      <c r="P324" s="12"/>
    </row>
    <row r="325" spans="1:16">
      <c r="A325" s="1"/>
      <c r="B325" s="11"/>
      <c r="C325" s="11"/>
      <c r="D325" s="11"/>
      <c r="E325" s="11"/>
      <c r="F325" s="11"/>
      <c r="G325" s="11"/>
      <c r="H325" s="11"/>
      <c r="I325" s="11"/>
      <c r="J325" s="11"/>
      <c r="K325" s="11"/>
      <c r="N325" s="1"/>
      <c r="O325" s="12"/>
      <c r="P325" s="12"/>
    </row>
    <row r="326" spans="1:16">
      <c r="B326" s="12"/>
      <c r="C326" s="12"/>
      <c r="D326" s="12"/>
      <c r="E326" s="12"/>
      <c r="F326" s="12"/>
      <c r="G326" s="12"/>
      <c r="H326" s="12"/>
      <c r="I326" s="12"/>
      <c r="J326" s="11"/>
      <c r="K326" s="11"/>
      <c r="N326" s="1"/>
      <c r="O326" s="12"/>
      <c r="P326" s="12"/>
    </row>
    <row r="327" spans="1:16">
      <c r="B327" s="12"/>
      <c r="C327" s="12"/>
      <c r="D327" s="12"/>
      <c r="E327" s="12"/>
      <c r="F327" s="12"/>
      <c r="G327" s="12"/>
      <c r="H327" s="12"/>
      <c r="I327" s="12"/>
      <c r="J327" s="12"/>
      <c r="K327" s="12"/>
      <c r="N327" s="1"/>
      <c r="O327" s="12"/>
      <c r="P327" s="12"/>
    </row>
    <row r="328" spans="1:16">
      <c r="B328" s="12"/>
      <c r="C328" s="12"/>
      <c r="D328" s="12"/>
      <c r="E328" s="12"/>
      <c r="F328" s="12"/>
      <c r="G328" s="12"/>
      <c r="H328" s="12"/>
      <c r="I328" s="12"/>
      <c r="J328" s="12"/>
      <c r="K328" s="12"/>
      <c r="N328" s="1"/>
      <c r="O328" s="12"/>
      <c r="P328" s="12"/>
    </row>
    <row r="329" spans="1:16">
      <c r="B329" s="12"/>
      <c r="C329" s="12"/>
      <c r="D329" s="12"/>
      <c r="E329" s="12"/>
      <c r="F329" s="12"/>
      <c r="G329" s="12"/>
      <c r="H329" s="12"/>
      <c r="I329" s="12"/>
      <c r="J329" s="12"/>
      <c r="K329" s="12"/>
      <c r="N329" s="12"/>
      <c r="O329" s="12"/>
      <c r="P329" s="12"/>
    </row>
    <row r="330" spans="1:16">
      <c r="B330" s="12"/>
      <c r="C330" s="12"/>
      <c r="D330" s="12"/>
      <c r="E330" s="12"/>
      <c r="F330" s="12"/>
      <c r="G330" s="12"/>
      <c r="H330" s="12"/>
      <c r="I330" s="12"/>
      <c r="J330" s="12"/>
      <c r="K330" s="12"/>
      <c r="N330" s="12"/>
      <c r="O330" s="12"/>
      <c r="P330" s="12"/>
    </row>
    <row r="331" spans="1:16">
      <c r="B331" s="12"/>
      <c r="C331" s="12"/>
      <c r="D331" s="12"/>
      <c r="E331" s="12"/>
      <c r="F331" s="12"/>
      <c r="G331" s="12"/>
      <c r="H331" s="12"/>
      <c r="I331" s="12"/>
      <c r="J331" s="12"/>
      <c r="K331" s="12"/>
      <c r="N331" s="12"/>
      <c r="O331" s="12"/>
      <c r="P331" s="12"/>
    </row>
    <row r="332" spans="1:16">
      <c r="B332" s="12"/>
      <c r="C332" s="12"/>
      <c r="D332" s="12"/>
      <c r="E332" s="12"/>
      <c r="F332" s="12"/>
      <c r="G332" s="12"/>
      <c r="H332" s="12"/>
      <c r="I332" s="12"/>
      <c r="J332" s="12"/>
      <c r="K332" s="12"/>
      <c r="N332" s="12"/>
      <c r="O332" s="12"/>
      <c r="P332" s="12"/>
    </row>
    <row r="333" spans="1:16">
      <c r="B333" s="12"/>
      <c r="C333" s="12"/>
      <c r="D333" s="12"/>
      <c r="E333" s="12"/>
      <c r="F333" s="12"/>
      <c r="G333" s="12"/>
      <c r="H333" s="12"/>
      <c r="I333" s="12"/>
      <c r="J333" s="12"/>
      <c r="K333" s="12"/>
      <c r="N333" s="12"/>
      <c r="O333" s="12"/>
      <c r="P333" s="12"/>
    </row>
    <row r="334" spans="1:16">
      <c r="B334" s="12"/>
      <c r="C334" s="12"/>
      <c r="D334" s="12"/>
      <c r="E334" s="12"/>
      <c r="F334" s="12"/>
      <c r="G334" s="12"/>
      <c r="H334" s="12"/>
      <c r="I334" s="12"/>
      <c r="J334" s="12"/>
      <c r="K334" s="12"/>
      <c r="N334" s="12"/>
      <c r="O334" s="12"/>
      <c r="P334" s="12"/>
    </row>
    <row r="335" spans="1:16">
      <c r="J335" s="12"/>
      <c r="K335" s="12"/>
      <c r="N335" s="12"/>
      <c r="O335" s="12"/>
      <c r="P335" s="12"/>
    </row>
    <row r="336" spans="1:16">
      <c r="N336" s="12"/>
      <c r="O336" s="12"/>
      <c r="P336" s="12"/>
    </row>
    <row r="337" spans="14:16">
      <c r="N337" s="12"/>
      <c r="O337" s="12"/>
      <c r="P337" s="12"/>
    </row>
  </sheetData>
  <mergeCells count="30">
    <mergeCell ref="L219:Q219"/>
    <mergeCell ref="B280:K280"/>
    <mergeCell ref="C270:D270"/>
    <mergeCell ref="B279:K279"/>
    <mergeCell ref="B278:K278"/>
    <mergeCell ref="B282:K282"/>
    <mergeCell ref="B281:K281"/>
    <mergeCell ref="E291:K291"/>
    <mergeCell ref="E290:K290"/>
    <mergeCell ref="B297:K297"/>
    <mergeCell ref="B296:K296"/>
    <mergeCell ref="B295:K295"/>
    <mergeCell ref="B294:K294"/>
    <mergeCell ref="B293:K293"/>
    <mergeCell ref="B292:K292"/>
    <mergeCell ref="B288:K288"/>
    <mergeCell ref="B287:K287"/>
    <mergeCell ref="B286:K286"/>
    <mergeCell ref="B285:K285"/>
    <mergeCell ref="B284:K284"/>
    <mergeCell ref="B283:K283"/>
    <mergeCell ref="B305:K305"/>
    <mergeCell ref="B306:K306"/>
    <mergeCell ref="B300:K300"/>
    <mergeCell ref="B299:K299"/>
    <mergeCell ref="B298:K298"/>
    <mergeCell ref="B304:K304"/>
    <mergeCell ref="B302:K302"/>
    <mergeCell ref="B303:K303"/>
    <mergeCell ref="B301:K301"/>
  </mergeCells>
  <phoneticPr fontId="0" type="noConversion"/>
  <pageMargins left="0.5" right="0.5" top="0.75" bottom="0.75" header="0.09" footer="0.5"/>
  <pageSetup scale="63" fitToHeight="5" orientation="portrait" horizontalDpi="300" verticalDpi="300" r:id="rId1"/>
  <headerFooter alignWithMargins="0"/>
  <rowBreaks count="4" manualBreakCount="4">
    <brk id="67" max="10" man="1"/>
    <brk id="133" max="10" man="1"/>
    <brk id="200" max="10" man="1"/>
    <brk id="267"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Nonlevelized-EIA 412</vt:lpstr>
      <vt:lpstr>'Nonlevelized-EIA 412'!Print_Area</vt:lpstr>
    </vt:vector>
  </TitlesOfParts>
  <Manager> </Manager>
  <Company>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David W. Niles</dc:creator>
  <cp:keywords> </cp:keywords>
  <dc:description> </dc:description>
  <cp:lastModifiedBy>David W. Niles</cp:lastModifiedBy>
  <cp:lastPrinted>2013-08-07T17:36:16Z</cp:lastPrinted>
  <dcterms:created xsi:type="dcterms:W3CDTF">2008-03-20T17:17:49Z</dcterms:created>
  <dcterms:modified xsi:type="dcterms:W3CDTF">2016-03-14T14:14:18Z</dcterms:modified>
  <cp:category> </cp:category>
</cp:coreProperties>
</file>