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45" windowWidth="19320" windowHeight="9975"/>
  </bookViews>
  <sheets>
    <sheet name="Formula" sheetId="1" r:id="rId1"/>
  </sheets>
  <calcPr calcId="125725"/>
</workbook>
</file>

<file path=xl/calcChain.xml><?xml version="1.0" encoding="utf-8"?>
<calcChain xmlns="http://schemas.openxmlformats.org/spreadsheetml/2006/main">
  <c r="G21" i="1"/>
  <c r="G24" s="1"/>
  <c r="G8"/>
  <c r="G12"/>
  <c r="G14"/>
  <c r="G16"/>
  <c r="G9"/>
  <c r="G10"/>
  <c r="G11"/>
  <c r="G13"/>
  <c r="G15"/>
  <c r="G18" l="1"/>
  <c r="G26" s="1"/>
  <c r="G30" s="1"/>
  <c r="G31" s="1"/>
  <c r="G32" l="1"/>
  <c r="G33" s="1"/>
  <c r="G34" s="1"/>
</calcChain>
</file>

<file path=xl/sharedStrings.xml><?xml version="1.0" encoding="utf-8"?>
<sst xmlns="http://schemas.openxmlformats.org/spreadsheetml/2006/main" count="47" uniqueCount="47">
  <si>
    <t>Line #</t>
  </si>
  <si>
    <t>Form 1 Page</t>
  </si>
  <si>
    <t>FERC Account or line #</t>
  </si>
  <si>
    <t>Description</t>
  </si>
  <si>
    <t>Kentucky Utilities Amounts</t>
  </si>
  <si>
    <t>Louisville Gas &amp; Electric Amounts</t>
  </si>
  <si>
    <t>Combined Amounts</t>
  </si>
  <si>
    <t>Expense</t>
  </si>
  <si>
    <t>(561)</t>
  </si>
  <si>
    <t>Load Dispatching</t>
  </si>
  <si>
    <t>(561.1)</t>
  </si>
  <si>
    <t>Load Dispatch-Reliability</t>
  </si>
  <si>
    <t>(561.2)</t>
  </si>
  <si>
    <t>Load Dispatch-Monitor and Operate Transmission System</t>
  </si>
  <si>
    <t>(561.3)</t>
  </si>
  <si>
    <t>Load Dispatch-Transmission Service and Scheduling</t>
  </si>
  <si>
    <t>(561.4)</t>
  </si>
  <si>
    <t>Scheduling, System Control and Dispatch Services</t>
  </si>
  <si>
    <t>(561.5)</t>
  </si>
  <si>
    <t>Reliability, Planning and Standards Development</t>
  </si>
  <si>
    <t>(561.6)</t>
  </si>
  <si>
    <t>Transmission Service Studies</t>
  </si>
  <si>
    <t>(561.7)</t>
  </si>
  <si>
    <t>Generation Interconnection Studies</t>
  </si>
  <si>
    <t>(561.8)</t>
  </si>
  <si>
    <t>Reliability, Planning and Standards Development Services</t>
  </si>
  <si>
    <t>Revenue</t>
  </si>
  <si>
    <t>line # 1</t>
  </si>
  <si>
    <t>Scheduling System Control and Dispatch</t>
  </si>
  <si>
    <t>Sum of O&amp; M Expenses</t>
  </si>
  <si>
    <t>Revenue from Network and Long Term (enter negative)</t>
  </si>
  <si>
    <t>Short-Term and Non-Firm Revenue (line 11 + line 12)</t>
  </si>
  <si>
    <t>Revenue Requirement (line 10 - line 13)</t>
  </si>
  <si>
    <t>$/kw-mo.</t>
  </si>
  <si>
    <t>$/kw-year</t>
  </si>
  <si>
    <t>$/kw-week</t>
  </si>
  <si>
    <t>$/kw-day</t>
  </si>
  <si>
    <t>$/kw-hour</t>
  </si>
  <si>
    <t>Annual Rate (line 14 / line 15)</t>
  </si>
  <si>
    <t>Monthly Firm and Non-Firm Rate ((line 16) / 12)</t>
  </si>
  <si>
    <t>Weekly Firm and Non-Firm Rate ((line 16) / 52)</t>
  </si>
  <si>
    <t>Daily Firm and Non-Firm Rate ((line 18) / 7)</t>
  </si>
  <si>
    <t>Hourly Non-Firm Rate ((line 19) / 24)</t>
  </si>
  <si>
    <t>Transmission System 12 cp (Attachment O page 1 line 15)</t>
  </si>
  <si>
    <t>Schedule 1 - Scheduling System Control and Dispatch Rate Formula Example</t>
  </si>
  <si>
    <t xml:space="preserve"> Year 2010 Data</t>
  </si>
  <si>
    <t xml:space="preserve">        Effective June 1, 2011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</si>
</sst>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164" formatCode="&quot;$&quot;#,##0"/>
    <numFmt numFmtId="165" formatCode="#,###\ &quot;kw&quot;"/>
    <numFmt numFmtId="166" formatCode="0.000000"/>
  </numFmts>
  <fonts count="6">
    <font>
      <sz val="10"/>
      <name val="Verdana"/>
    </font>
    <font>
      <sz val="8"/>
      <name val="Verdana"/>
      <family val="2"/>
    </font>
    <font>
      <b/>
      <u/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quotePrefix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0" fillId="2" borderId="0" xfId="0" applyNumberFormat="1" applyFill="1" applyAlignment="1">
      <alignment horizontal="center"/>
    </xf>
    <xf numFmtId="6" fontId="0" fillId="2" borderId="0" xfId="0" applyNumberForma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3" fillId="0" borderId="0" xfId="0" quotePrefix="1" applyFont="1"/>
    <xf numFmtId="166" fontId="3" fillId="0" borderId="0" xfId="0" applyNumberFormat="1" applyFont="1"/>
    <xf numFmtId="0" fontId="3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6" fontId="0" fillId="0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4"/>
  <sheetViews>
    <sheetView tabSelected="1" workbookViewId="0">
      <selection activeCell="B1" sqref="B1"/>
    </sheetView>
  </sheetViews>
  <sheetFormatPr defaultRowHeight="12.75"/>
  <cols>
    <col min="3" max="3" width="13" customWidth="1"/>
    <col min="4" max="4" width="49.625" customWidth="1"/>
    <col min="5" max="6" width="10.125" customWidth="1"/>
    <col min="7" max="7" width="16.125" customWidth="1"/>
    <col min="8" max="8" width="11.25" customWidth="1"/>
    <col min="10" max="10" width="12.25" customWidth="1"/>
    <col min="11" max="11" width="10.625" customWidth="1"/>
  </cols>
  <sheetData>
    <row r="2" spans="1:7" ht="14.25">
      <c r="A2" s="23" t="s">
        <v>44</v>
      </c>
      <c r="B2" s="23"/>
      <c r="C2" s="23"/>
      <c r="D2" s="23"/>
      <c r="E2" s="23"/>
      <c r="F2" s="23"/>
      <c r="G2" s="23"/>
    </row>
    <row r="3" spans="1:7" ht="14.25">
      <c r="A3" s="24" t="s">
        <v>45</v>
      </c>
      <c r="B3" s="23"/>
      <c r="C3" s="23"/>
      <c r="D3" s="23"/>
      <c r="E3" s="23"/>
      <c r="F3" s="23"/>
      <c r="G3" s="23"/>
    </row>
    <row r="4" spans="1:7">
      <c r="D4" s="19" t="s">
        <v>46</v>
      </c>
    </row>
    <row r="5" spans="1:7" ht="54.75" customHeight="1">
      <c r="A5" s="12" t="s">
        <v>0</v>
      </c>
      <c r="B5" s="18" t="s">
        <v>1</v>
      </c>
      <c r="C5" s="18" t="s">
        <v>2</v>
      </c>
      <c r="D5" s="11" t="s">
        <v>3</v>
      </c>
      <c r="E5" s="18" t="s">
        <v>4</v>
      </c>
      <c r="F5" s="18" t="s">
        <v>5</v>
      </c>
      <c r="G5" s="18" t="s">
        <v>6</v>
      </c>
    </row>
    <row r="6" spans="1:7">
      <c r="A6" s="1"/>
      <c r="B6" s="2"/>
      <c r="C6" s="2"/>
      <c r="E6" s="2"/>
      <c r="F6" s="2"/>
      <c r="G6" s="2"/>
    </row>
    <row r="7" spans="1:7">
      <c r="A7" s="3" t="s">
        <v>7</v>
      </c>
      <c r="C7" s="2"/>
      <c r="E7" s="2"/>
      <c r="F7" s="2"/>
      <c r="G7" s="2"/>
    </row>
    <row r="8" spans="1:7">
      <c r="A8" s="1">
        <v>1</v>
      </c>
      <c r="B8" s="1">
        <v>321</v>
      </c>
      <c r="C8" s="4" t="s">
        <v>8</v>
      </c>
      <c r="D8" t="s">
        <v>9</v>
      </c>
      <c r="E8" s="13">
        <v>1465344</v>
      </c>
      <c r="F8" s="13">
        <v>1008551</v>
      </c>
      <c r="G8" s="8">
        <f t="shared" ref="G8:G16" si="0">+E8+F8</f>
        <v>2473895</v>
      </c>
    </row>
    <row r="9" spans="1:7">
      <c r="A9" s="1">
        <v>2</v>
      </c>
      <c r="B9" s="1">
        <v>321</v>
      </c>
      <c r="C9" s="4" t="s">
        <v>10</v>
      </c>
      <c r="D9" t="s">
        <v>11</v>
      </c>
      <c r="E9" s="13"/>
      <c r="F9" s="13"/>
      <c r="G9" s="8">
        <f t="shared" si="0"/>
        <v>0</v>
      </c>
    </row>
    <row r="10" spans="1:7">
      <c r="A10" s="1">
        <v>3</v>
      </c>
      <c r="B10" s="1">
        <v>321</v>
      </c>
      <c r="C10" s="4" t="s">
        <v>12</v>
      </c>
      <c r="D10" t="s">
        <v>13</v>
      </c>
      <c r="E10" s="13"/>
      <c r="F10" s="13"/>
      <c r="G10" s="8">
        <f t="shared" si="0"/>
        <v>0</v>
      </c>
    </row>
    <row r="11" spans="1:7">
      <c r="A11" s="1">
        <v>4</v>
      </c>
      <c r="B11" s="1">
        <v>321</v>
      </c>
      <c r="C11" s="4" t="s">
        <v>14</v>
      </c>
      <c r="D11" t="s">
        <v>15</v>
      </c>
      <c r="E11" s="13"/>
      <c r="F11" s="13"/>
      <c r="G11" s="8">
        <f t="shared" si="0"/>
        <v>0</v>
      </c>
    </row>
    <row r="12" spans="1:7">
      <c r="A12" s="1">
        <v>5</v>
      </c>
      <c r="B12" s="1">
        <v>321</v>
      </c>
      <c r="C12" s="4" t="s">
        <v>16</v>
      </c>
      <c r="D12" t="s">
        <v>17</v>
      </c>
      <c r="E12" s="13">
        <v>772</v>
      </c>
      <c r="F12" s="13">
        <v>111</v>
      </c>
      <c r="G12" s="8">
        <f t="shared" si="0"/>
        <v>883</v>
      </c>
    </row>
    <row r="13" spans="1:7">
      <c r="A13" s="1">
        <v>6</v>
      </c>
      <c r="B13" s="1">
        <v>321</v>
      </c>
      <c r="C13" s="4" t="s">
        <v>18</v>
      </c>
      <c r="D13" t="s">
        <v>19</v>
      </c>
      <c r="E13" s="13">
        <v>730443</v>
      </c>
      <c r="F13" s="13">
        <v>371678</v>
      </c>
      <c r="G13" s="8">
        <f t="shared" si="0"/>
        <v>1102121</v>
      </c>
    </row>
    <row r="14" spans="1:7">
      <c r="A14" s="1">
        <v>7</v>
      </c>
      <c r="B14" s="1">
        <v>321</v>
      </c>
      <c r="C14" s="4" t="s">
        <v>20</v>
      </c>
      <c r="D14" t="s">
        <v>21</v>
      </c>
      <c r="E14" s="13">
        <v>11318</v>
      </c>
      <c r="F14" s="13">
        <v>-4633</v>
      </c>
      <c r="G14" s="8">
        <f t="shared" si="0"/>
        <v>6685</v>
      </c>
    </row>
    <row r="15" spans="1:7">
      <c r="A15" s="1">
        <v>8</v>
      </c>
      <c r="B15" s="1">
        <v>321</v>
      </c>
      <c r="C15" s="4" t="s">
        <v>22</v>
      </c>
      <c r="D15" t="s">
        <v>23</v>
      </c>
      <c r="E15" s="13"/>
      <c r="F15" s="13"/>
      <c r="G15" s="8">
        <f t="shared" si="0"/>
        <v>0</v>
      </c>
    </row>
    <row r="16" spans="1:7">
      <c r="A16" s="1">
        <v>9</v>
      </c>
      <c r="B16" s="1">
        <v>321</v>
      </c>
      <c r="C16" s="4" t="s">
        <v>24</v>
      </c>
      <c r="D16" t="s">
        <v>25</v>
      </c>
      <c r="E16" s="13">
        <v>55</v>
      </c>
      <c r="F16" s="13">
        <v>8</v>
      </c>
      <c r="G16" s="8">
        <f t="shared" si="0"/>
        <v>63</v>
      </c>
    </row>
    <row r="17" spans="1:10">
      <c r="A17" s="1"/>
      <c r="E17" s="8"/>
      <c r="F17" s="8"/>
      <c r="G17" s="8"/>
    </row>
    <row r="18" spans="1:10">
      <c r="A18" s="1">
        <v>10</v>
      </c>
      <c r="B18" s="6" t="s">
        <v>29</v>
      </c>
      <c r="E18" s="8"/>
      <c r="F18" s="8"/>
      <c r="G18" s="9">
        <f>SUM(G8:G17)</f>
        <v>3583647</v>
      </c>
    </row>
    <row r="19" spans="1:10">
      <c r="A19" s="1"/>
      <c r="E19" s="8"/>
      <c r="F19" s="8"/>
      <c r="G19" s="8"/>
    </row>
    <row r="20" spans="1:10">
      <c r="A20" s="5" t="s">
        <v>26</v>
      </c>
      <c r="E20" s="8"/>
      <c r="F20" s="8"/>
      <c r="G20" s="8"/>
    </row>
    <row r="21" spans="1:10">
      <c r="A21" s="1">
        <v>11</v>
      </c>
      <c r="B21" s="1">
        <v>398</v>
      </c>
      <c r="C21" s="1" t="s">
        <v>27</v>
      </c>
      <c r="D21" t="s">
        <v>28</v>
      </c>
      <c r="E21" s="13">
        <v>231201</v>
      </c>
      <c r="F21" s="13">
        <v>171362</v>
      </c>
      <c r="G21" s="21">
        <f>+E21+F21</f>
        <v>402563</v>
      </c>
      <c r="H21" s="20"/>
      <c r="I21" s="20"/>
      <c r="J21" s="20"/>
    </row>
    <row r="22" spans="1:10">
      <c r="A22" s="1">
        <v>12</v>
      </c>
      <c r="D22" t="s">
        <v>30</v>
      </c>
      <c r="E22" s="14"/>
      <c r="F22" s="14"/>
      <c r="G22" s="22">
        <v>-330210</v>
      </c>
    </row>
    <row r="23" spans="1:10">
      <c r="A23" s="1"/>
      <c r="E23" s="1"/>
      <c r="F23" s="1"/>
      <c r="G23" s="8"/>
    </row>
    <row r="24" spans="1:10">
      <c r="A24" s="1">
        <v>13</v>
      </c>
      <c r="B24" s="7" t="s">
        <v>31</v>
      </c>
      <c r="E24" s="1"/>
      <c r="F24" s="1"/>
      <c r="G24" s="10">
        <f>+G21+G22</f>
        <v>72353</v>
      </c>
    </row>
    <row r="25" spans="1:10">
      <c r="A25" s="1"/>
      <c r="E25" s="1"/>
      <c r="F25" s="1"/>
      <c r="G25" s="1"/>
    </row>
    <row r="26" spans="1:10">
      <c r="A26" s="1">
        <v>14</v>
      </c>
      <c r="B26" s="7" t="s">
        <v>32</v>
      </c>
      <c r="E26" s="1"/>
      <c r="F26" s="1"/>
      <c r="G26" s="10">
        <f>+G18-G24</f>
        <v>3511294</v>
      </c>
    </row>
    <row r="27" spans="1:10">
      <c r="A27" s="1"/>
      <c r="E27" s="1"/>
      <c r="F27" s="1"/>
    </row>
    <row r="28" spans="1:10">
      <c r="A28" s="1">
        <v>15</v>
      </c>
      <c r="B28" s="11" t="s">
        <v>43</v>
      </c>
      <c r="G28" s="15">
        <v>6686000</v>
      </c>
    </row>
    <row r="29" spans="1:10">
      <c r="A29" s="1"/>
    </row>
    <row r="30" spans="1:10">
      <c r="A30" s="1">
        <v>16</v>
      </c>
      <c r="B30" s="11" t="s">
        <v>38</v>
      </c>
      <c r="C30" s="11"/>
      <c r="D30" s="11"/>
      <c r="E30" s="11"/>
      <c r="F30" s="11"/>
      <c r="G30" s="11">
        <f>+ROUND(G26/G28,3)</f>
        <v>0.52500000000000002</v>
      </c>
      <c r="H30" s="16" t="s">
        <v>34</v>
      </c>
    </row>
    <row r="31" spans="1:10">
      <c r="A31" s="1">
        <v>17</v>
      </c>
      <c r="B31" s="11" t="s">
        <v>39</v>
      </c>
      <c r="C31" s="11"/>
      <c r="D31" s="11"/>
      <c r="E31" s="11"/>
      <c r="F31" s="11"/>
      <c r="G31" s="11">
        <f>ROUND(G30/12,4)</f>
        <v>4.3799999999999999E-2</v>
      </c>
      <c r="H31" s="16" t="s">
        <v>33</v>
      </c>
    </row>
    <row r="32" spans="1:10">
      <c r="A32" s="1">
        <v>18</v>
      </c>
      <c r="B32" s="11" t="s">
        <v>40</v>
      </c>
      <c r="C32" s="11"/>
      <c r="D32" s="11"/>
      <c r="E32" s="11"/>
      <c r="F32" s="11"/>
      <c r="G32" s="11">
        <f>ROUND(G30/52,5)</f>
        <v>1.01E-2</v>
      </c>
      <c r="H32" s="16" t="s">
        <v>35</v>
      </c>
    </row>
    <row r="33" spans="1:8">
      <c r="A33" s="1">
        <v>19</v>
      </c>
      <c r="B33" s="11" t="s">
        <v>41</v>
      </c>
      <c r="C33" s="11"/>
      <c r="D33" s="11"/>
      <c r="E33" s="11"/>
      <c r="F33" s="11"/>
      <c r="G33" s="11">
        <f>ROUND(G32/7,5)</f>
        <v>1.4400000000000001E-3</v>
      </c>
      <c r="H33" s="16" t="s">
        <v>36</v>
      </c>
    </row>
    <row r="34" spans="1:8">
      <c r="A34" s="1">
        <v>20</v>
      </c>
      <c r="B34" s="11" t="s">
        <v>42</v>
      </c>
      <c r="C34" s="11"/>
      <c r="D34" s="11"/>
      <c r="E34" s="11"/>
      <c r="F34" s="11"/>
      <c r="G34" s="17">
        <f>ROUND(G33/24,6)</f>
        <v>6.0000000000000002E-5</v>
      </c>
      <c r="H34" s="16" t="s">
        <v>37</v>
      </c>
    </row>
  </sheetData>
  <mergeCells count="2">
    <mergeCell ref="A2:G2"/>
    <mergeCell ref="A3:G3"/>
  </mergeCells>
  <phoneticPr fontId="1" type="noConversion"/>
  <pageMargins left="0.31" right="0.21" top="0.56999999999999995" bottom="0.48" header="0.24" footer="0.26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>LG&amp;E Energy 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e012253</dc:creator>
  <cp:lastModifiedBy> Larry</cp:lastModifiedBy>
  <cp:lastPrinted>2011-04-08T18:34:44Z</cp:lastPrinted>
  <dcterms:created xsi:type="dcterms:W3CDTF">2008-08-19T17:34:41Z</dcterms:created>
  <dcterms:modified xsi:type="dcterms:W3CDTF">2011-04-27T15:35:15Z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