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ERC Formula Rates\Attachment O\2017 Update\6 - OASIS Upload Docs\"/>
    </mc:Choice>
  </mc:AlternateContent>
  <bookViews>
    <workbookView xWindow="120" yWindow="156" windowWidth="18972" windowHeight="8472"/>
  </bookViews>
  <sheets>
    <sheet name="2018 - Network" sheetId="1" r:id="rId1"/>
    <sheet name="2018 - PTP" sheetId="2" r:id="rId2"/>
  </sheets>
  <calcPr calcId="152511" calcOnSave="0"/>
</workbook>
</file>

<file path=xl/calcChain.xml><?xml version="1.0" encoding="utf-8"?>
<calcChain xmlns="http://schemas.openxmlformats.org/spreadsheetml/2006/main">
  <c r="G20" i="1" l="1"/>
  <c r="B31" i="2" l="1"/>
  <c r="B30" i="2"/>
  <c r="B29" i="2"/>
  <c r="B26" i="2"/>
  <c r="B24" i="2"/>
  <c r="B23" i="2"/>
  <c r="G20" i="2" l="1"/>
  <c r="C46" i="2" l="1"/>
  <c r="C48" i="2" s="1"/>
  <c r="G19" i="2" s="1"/>
  <c r="A2" i="2" l="1"/>
  <c r="G7" i="2"/>
  <c r="F7" i="2"/>
  <c r="E7" i="2"/>
  <c r="D7" i="2"/>
  <c r="C7" i="2"/>
  <c r="G6" i="2"/>
  <c r="F6" i="2"/>
  <c r="E6" i="2"/>
  <c r="D6" i="2"/>
  <c r="C6" i="2"/>
  <c r="A15" i="2" l="1"/>
  <c r="A16" i="2" s="1"/>
  <c r="A17" i="2" s="1"/>
  <c r="A18" i="2" s="1"/>
  <c r="A19" i="2" s="1"/>
  <c r="A20" i="2" s="1"/>
  <c r="G9" i="2"/>
  <c r="G11" i="2" s="1"/>
  <c r="F9" i="2"/>
  <c r="F11" i="2" s="1"/>
  <c r="E9" i="2"/>
  <c r="E11" i="2" s="1"/>
  <c r="G18" i="2" s="1"/>
  <c r="D9" i="2"/>
  <c r="D11" i="2" s="1"/>
  <c r="C9" i="2"/>
  <c r="C11" i="2" s="1"/>
  <c r="G14" i="2" s="1"/>
  <c r="G16" i="2" l="1"/>
  <c r="G21" i="2" s="1"/>
  <c r="A15" i="1" l="1"/>
  <c r="A16" i="1" s="1"/>
  <c r="A17" i="1" s="1"/>
  <c r="A18" i="1" s="1"/>
  <c r="A19" i="1" s="1"/>
  <c r="A20" i="1" s="1"/>
  <c r="D9" i="1" l="1"/>
  <c r="D11" i="1" s="1"/>
  <c r="E9" i="1"/>
  <c r="E11" i="1" s="1"/>
  <c r="G18" i="1" s="1"/>
  <c r="F9" i="1"/>
  <c r="F11" i="1" s="1"/>
  <c r="G9" i="1"/>
  <c r="G11" i="1" s="1"/>
  <c r="C9" i="1"/>
  <c r="C11" i="1" s="1"/>
  <c r="G14" i="1" s="1"/>
  <c r="G16" i="1" l="1"/>
  <c r="G21" i="1" s="1"/>
</calcChain>
</file>

<file path=xl/sharedStrings.xml><?xml version="1.0" encoding="utf-8"?>
<sst xmlns="http://schemas.openxmlformats.org/spreadsheetml/2006/main" count="108" uniqueCount="56">
  <si>
    <t>FNS</t>
  </si>
  <si>
    <t>FNO</t>
  </si>
  <si>
    <t>LFP</t>
  </si>
  <si>
    <t>OLF</t>
  </si>
  <si>
    <t>OS</t>
  </si>
  <si>
    <t>Total</t>
  </si>
  <si>
    <t>Divide by 12</t>
  </si>
  <si>
    <t xml:space="preserve">  Average of 12 coincident system peaks for requirements (RQ) service       </t>
  </si>
  <si>
    <t xml:space="preserve">  Plus 12 CP of firm bundled sales over one year not in line 8</t>
  </si>
  <si>
    <t xml:space="preserve">  Plus 12 CP of Network Load not in line 8</t>
  </si>
  <si>
    <t xml:space="preserve">  Less 12 CP of firm P-T-P over one year (enter negative)</t>
  </si>
  <si>
    <t xml:space="preserve">  Plus Contract Demand of firm P-T-P over one year</t>
  </si>
  <si>
    <t xml:space="preserve">  Less Contract Demand from Grandfathered Interzonal Transactions over one year (enter negative) (Note S)</t>
  </si>
  <si>
    <t xml:space="preserve">  Less Contract Demands from service over one year provided by LG&amp;E Energy LLC at a discount (enter negative)</t>
  </si>
  <si>
    <t>Divisor (sum lines 8-14)</t>
  </si>
  <si>
    <t>KU Form 1 page 400 data</t>
  </si>
  <si>
    <t>LG&amp;E Form 1 page 400 data</t>
  </si>
  <si>
    <t>Line</t>
  </si>
  <si>
    <t>*</t>
  </si>
  <si>
    <t xml:space="preserve">* </t>
  </si>
  <si>
    <t>#</t>
  </si>
  <si>
    <t>^</t>
  </si>
  <si>
    <t>Prepared by:  FR</t>
  </si>
  <si>
    <t>KU and LGE Load (NITS Only)</t>
  </si>
  <si>
    <t>Divisor Worksheet - FOR NETWORK RATE</t>
  </si>
  <si>
    <t>Divisor Worksheet - FOR POINT TO POINT RATE</t>
  </si>
  <si>
    <t xml:space="preserve">  Plus CBM Capacity withheld from P-T-P Customers</t>
  </si>
  <si>
    <t>@</t>
  </si>
  <si>
    <t>The total of FNO and OLF list in the above chart</t>
  </si>
  <si>
    <t>MW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</si>
  <si>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</si>
  <si>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</si>
  <si>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</si>
  <si>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</si>
  <si>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</si>
  <si>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</si>
  <si>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</si>
  <si>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</si>
  <si>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</si>
  <si>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</si>
  <si>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</si>
  <si>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</si>
  <si>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 of OMU CBM over 12 months, as listed below</t>
  </si>
  <si>
    <t>CBM Informaiton</t>
  </si>
  <si>
    <t>12 Month Average</t>
  </si>
  <si>
    <t>IMEA/IMPA (130MW), IMEA (96MW), IMPA (98MW), LGEE LT PTP, OMU (260MW)</t>
  </si>
  <si>
    <t>IMEA/IMPA LFP (324MW) and OMU MISO LFP (52MW &amp; 51MW)</t>
  </si>
  <si>
    <t>The total of LFP listed above in the chart, which includes OMU LFP PTP (52MW, 53MW, 52MW, 52MW, 51MW), LGEE (25MW), IMEA/IMPA (324MW)</t>
  </si>
  <si>
    <t>Spring</t>
  </si>
  <si>
    <t>Winter</t>
  </si>
  <si>
    <t>Summer</t>
  </si>
  <si>
    <t>Fall</t>
  </si>
  <si>
    <t>Based on FERC Form 1 - 2017 Data for June 2018 Rate Change</t>
  </si>
  <si>
    <t>EKPC, OMU, BREC, KMPA, Meredith, Hoosier, KYMA (NITS Only)</t>
  </si>
  <si>
    <t>OMU CBM per 2/24/16 request letter</t>
  </si>
  <si>
    <t>OMU CBM per 4/20/17 request 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</si>
</sst>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1" applyNumberFormat="1" applyFont="1" applyFill="1"/>
    <xf numFmtId="164" fontId="0" fillId="0" borderId="0" xfId="1" applyNumberFormat="1" applyFont="1"/>
    <xf numFmtId="0" fontId="0" fillId="0" borderId="0" xfId="0" applyFont="1" applyAlignment="1">
      <alignment horizontal="center"/>
    </xf>
    <xf numFmtId="0" fontId="0" fillId="0" borderId="0" xfId="0" applyFont="1"/>
    <xf numFmtId="41" fontId="0" fillId="0" borderId="0" xfId="0" applyNumberFormat="1" applyFont="1"/>
    <xf numFmtId="164" fontId="0" fillId="0" borderId="1" xfId="1" applyNumberFormat="1" applyFont="1" applyBorder="1"/>
    <xf numFmtId="0" fontId="0" fillId="0" borderId="2" xfId="0" applyFont="1" applyBorder="1" applyAlignment="1">
      <alignment horizontal="center"/>
    </xf>
    <xf numFmtId="41" fontId="0" fillId="0" borderId="2" xfId="0" applyNumberFormat="1" applyFont="1" applyBorder="1"/>
    <xf numFmtId="0" fontId="2" fillId="0" borderId="0" xfId="0" applyNumberFormat="1" applyFont="1" applyAlignment="1"/>
    <xf numFmtId="3" fontId="2" fillId="0" borderId="0" xfId="0" applyNumberFormat="1" applyFont="1" applyFill="1" applyBorder="1"/>
    <xf numFmtId="0" fontId="2" fillId="0" borderId="0" xfId="0" applyNumberFormat="1" applyFont="1" applyAlignment="1" applyProtection="1">
      <protection locked="0"/>
    </xf>
    <xf numFmtId="0" fontId="0" fillId="0" borderId="0" xfId="0" applyAlignment="1"/>
    <xf numFmtId="0" fontId="0" fillId="0" borderId="0" xfId="0" applyAlignment="1">
      <alignment horizontal="right"/>
    </xf>
    <xf numFmtId="0" fontId="3" fillId="0" borderId="0" xfId="0" applyFont="1" applyAlignment="1"/>
    <xf numFmtId="0" fontId="0" fillId="0" borderId="0" xfId="0" applyFont="1" applyAlignment="1">
      <alignment horizontal="right"/>
    </xf>
    <xf numFmtId="0" fontId="0" fillId="0" borderId="1" xfId="0" applyFont="1" applyBorder="1"/>
    <xf numFmtId="2" fontId="0" fillId="0" borderId="1" xfId="0" applyNumberFormat="1" applyFont="1" applyBorder="1"/>
    <xf numFmtId="0" fontId="0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zoomScaleNormal="100" workbookViewId="0"/>
  </sheetViews>
  <sheetFormatPr defaultColWidth="9.109375" defaultRowHeight="14.4" x14ac:dyDescent="0.3"/>
  <cols>
    <col min="1" max="1" width="9.33203125" style="3" bestFit="1" customWidth="1"/>
    <col min="2" max="2" width="70.33203125" style="4" customWidth="1"/>
    <col min="3" max="3" width="11.6640625" style="4" bestFit="1" customWidth="1"/>
    <col min="4" max="5" width="10.6640625" style="4" bestFit="1" customWidth="1"/>
    <col min="6" max="6" width="9.44140625" style="4" bestFit="1" customWidth="1"/>
    <col min="7" max="7" width="11.88671875" style="4" bestFit="1" customWidth="1"/>
    <col min="8" max="16384" width="9.109375" style="4"/>
  </cols>
  <sheetData>
    <row r="1" spans="1:8" x14ac:dyDescent="0.3">
      <c r="A1" s="14" t="s">
        <v>24</v>
      </c>
      <c r="H1" s="13" t="s">
        <v>22</v>
      </c>
    </row>
    <row r="2" spans="1:8" x14ac:dyDescent="0.3">
      <c r="A2" s="12" t="s">
        <v>52</v>
      </c>
    </row>
    <row r="3" spans="1:8" x14ac:dyDescent="0.3">
      <c r="A3" s="12"/>
    </row>
    <row r="4" spans="1:8" x14ac:dyDescent="0.3">
      <c r="A4" s="12"/>
    </row>
    <row r="5" spans="1:8" x14ac:dyDescent="0.3"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</row>
    <row r="6" spans="1:8" x14ac:dyDescent="0.3">
      <c r="B6" s="4" t="s">
        <v>15</v>
      </c>
      <c r="C6" s="5">
        <v>42489</v>
      </c>
      <c r="D6" s="5">
        <v>5658</v>
      </c>
      <c r="E6" s="5">
        <v>4878</v>
      </c>
      <c r="F6" s="5">
        <v>0</v>
      </c>
      <c r="G6" s="5">
        <v>0</v>
      </c>
    </row>
    <row r="7" spans="1:8" x14ac:dyDescent="0.3">
      <c r="B7" s="4" t="s">
        <v>16</v>
      </c>
      <c r="C7" s="5">
        <v>23706</v>
      </c>
      <c r="D7" s="5">
        <v>2886</v>
      </c>
      <c r="E7" s="5">
        <v>2430</v>
      </c>
      <c r="F7" s="5">
        <v>0</v>
      </c>
      <c r="G7" s="5">
        <v>0</v>
      </c>
    </row>
    <row r="8" spans="1:8" x14ac:dyDescent="0.3">
      <c r="C8" s="8"/>
      <c r="D8" s="8"/>
      <c r="E8" s="8"/>
      <c r="F8" s="8"/>
      <c r="G8" s="8"/>
    </row>
    <row r="9" spans="1:8" x14ac:dyDescent="0.3">
      <c r="B9" s="4" t="s">
        <v>5</v>
      </c>
      <c r="C9" s="5">
        <f>+C6+C7</f>
        <v>66195</v>
      </c>
      <c r="D9" s="5">
        <f t="shared" ref="D9:G9" si="0">+D6+D7</f>
        <v>8544</v>
      </c>
      <c r="E9" s="5">
        <f t="shared" si="0"/>
        <v>7308</v>
      </c>
      <c r="F9" s="5">
        <f t="shared" si="0"/>
        <v>0</v>
      </c>
      <c r="G9" s="5">
        <f t="shared" si="0"/>
        <v>0</v>
      </c>
    </row>
    <row r="10" spans="1:8" x14ac:dyDescent="0.3">
      <c r="C10" s="5"/>
      <c r="D10" s="5"/>
      <c r="E10" s="5"/>
      <c r="F10" s="5"/>
      <c r="G10" s="5"/>
    </row>
    <row r="11" spans="1:8" x14ac:dyDescent="0.3">
      <c r="B11" s="4" t="s">
        <v>6</v>
      </c>
      <c r="C11" s="5">
        <f>ROUND(+C9/12,0)</f>
        <v>5516</v>
      </c>
      <c r="D11" s="5">
        <f>ROUND(+D9/12,0)</f>
        <v>712</v>
      </c>
      <c r="E11" s="5">
        <f>ROUND(+E9/12,0)</f>
        <v>609</v>
      </c>
      <c r="F11" s="5">
        <f>ROUND(+F9/12,0)</f>
        <v>0</v>
      </c>
      <c r="G11" s="5">
        <f t="shared" ref="G11" si="1">+G9/12</f>
        <v>0</v>
      </c>
    </row>
    <row r="12" spans="1:8" x14ac:dyDescent="0.3">
      <c r="C12" s="5"/>
      <c r="D12" s="5"/>
      <c r="E12" s="5"/>
      <c r="F12" s="5"/>
      <c r="G12" s="5"/>
    </row>
    <row r="13" spans="1:8" x14ac:dyDescent="0.3">
      <c r="A13" s="3" t="s">
        <v>17</v>
      </c>
      <c r="C13" s="5"/>
      <c r="D13" s="5"/>
      <c r="E13" s="5"/>
      <c r="F13" s="5"/>
      <c r="G13" s="1"/>
    </row>
    <row r="14" spans="1:8" x14ac:dyDescent="0.3">
      <c r="A14" s="3">
        <v>8</v>
      </c>
      <c r="B14" s="9" t="s">
        <v>7</v>
      </c>
      <c r="C14" s="5"/>
      <c r="D14" s="5"/>
      <c r="E14" s="5"/>
      <c r="F14" s="5"/>
      <c r="G14" s="1">
        <f>(+C11)*1000</f>
        <v>5516000</v>
      </c>
    </row>
    <row r="15" spans="1:8" x14ac:dyDescent="0.3">
      <c r="A15" s="3">
        <f>+A14+1</f>
        <v>9</v>
      </c>
      <c r="B15" s="9" t="s">
        <v>8</v>
      </c>
      <c r="C15" s="5"/>
      <c r="D15" s="5"/>
      <c r="E15" s="5"/>
      <c r="F15" s="5"/>
      <c r="G15" s="1">
        <v>0</v>
      </c>
    </row>
    <row r="16" spans="1:8" x14ac:dyDescent="0.3">
      <c r="A16" s="3">
        <f t="shared" ref="A16:A20" si="2">+A15+1</f>
        <v>10</v>
      </c>
      <c r="B16" s="10" t="s">
        <v>9</v>
      </c>
      <c r="C16" s="5"/>
      <c r="D16" s="5"/>
      <c r="E16" s="5"/>
      <c r="F16" s="5"/>
      <c r="G16" s="1">
        <f>ROUND(+D11+F11,0)*1000</f>
        <v>712000</v>
      </c>
      <c r="H16" s="4" t="s">
        <v>20</v>
      </c>
    </row>
    <row r="17" spans="1:8" x14ac:dyDescent="0.3">
      <c r="A17" s="3">
        <f t="shared" si="2"/>
        <v>11</v>
      </c>
      <c r="B17" s="9" t="s">
        <v>10</v>
      </c>
      <c r="C17" s="5"/>
      <c r="D17" s="5"/>
      <c r="E17" s="5"/>
      <c r="F17" s="5"/>
      <c r="G17" s="1">
        <v>0</v>
      </c>
    </row>
    <row r="18" spans="1:8" x14ac:dyDescent="0.3">
      <c r="A18" s="3">
        <f t="shared" si="2"/>
        <v>12</v>
      </c>
      <c r="B18" s="10" t="s">
        <v>11</v>
      </c>
      <c r="G18" s="1">
        <f>+E11*1000</f>
        <v>609000</v>
      </c>
      <c r="H18" s="4" t="s">
        <v>18</v>
      </c>
    </row>
    <row r="19" spans="1:8" x14ac:dyDescent="0.3">
      <c r="A19" s="3">
        <f t="shared" si="2"/>
        <v>13</v>
      </c>
      <c r="B19" s="10" t="s">
        <v>12</v>
      </c>
      <c r="G19" s="2">
        <v>0</v>
      </c>
    </row>
    <row r="20" spans="1:8" x14ac:dyDescent="0.3">
      <c r="A20" s="3">
        <f t="shared" si="2"/>
        <v>14</v>
      </c>
      <c r="B20" s="10" t="s">
        <v>13</v>
      </c>
      <c r="G20" s="1">
        <f>-324000-((52+51)*1000)</f>
        <v>-427000</v>
      </c>
      <c r="H20" s="4" t="s">
        <v>21</v>
      </c>
    </row>
    <row r="21" spans="1:8" ht="15" thickBot="1" x14ac:dyDescent="0.35">
      <c r="B21" s="11" t="s">
        <v>14</v>
      </c>
      <c r="G21" s="6">
        <f>SUM(G14:G20)</f>
        <v>6410000</v>
      </c>
    </row>
    <row r="22" spans="1:8" ht="15" thickTop="1" x14ac:dyDescent="0.3"/>
    <row r="23" spans="1:8" x14ac:dyDescent="0.3">
      <c r="A23" s="3" t="s">
        <v>20</v>
      </c>
      <c r="B23" s="10" t="s">
        <v>28</v>
      </c>
    </row>
    <row r="24" spans="1:8" x14ac:dyDescent="0.3">
      <c r="A24" s="3" t="s">
        <v>19</v>
      </c>
      <c r="B24" s="4" t="s">
        <v>47</v>
      </c>
    </row>
    <row r="25" spans="1:8" x14ac:dyDescent="0.3">
      <c r="A25" s="3" t="s">
        <v>21</v>
      </c>
      <c r="B25" t="s">
        <v>46</v>
      </c>
    </row>
    <row r="28" spans="1:8" x14ac:dyDescent="0.3">
      <c r="A28" s="3" t="s">
        <v>0</v>
      </c>
      <c r="B28" s="4" t="s">
        <v>23</v>
      </c>
    </row>
    <row r="29" spans="1:8" x14ac:dyDescent="0.3">
      <c r="A29" s="3" t="s">
        <v>1</v>
      </c>
      <c r="B29" s="4" t="s">
        <v>53</v>
      </c>
    </row>
    <row r="30" spans="1:8" x14ac:dyDescent="0.3">
      <c r="A30" s="3" t="s">
        <v>2</v>
      </c>
      <c r="B30" s="4" t="s">
        <v>45</v>
      </c>
    </row>
  </sheetData>
  <pageMargins left="0.25" right="0.25" top="0.75" bottom="0.75" header="0.3" footer="0.3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zoomScaleNormal="100" workbookViewId="0"/>
  </sheetViews>
  <sheetFormatPr defaultColWidth="9.109375" defaultRowHeight="14.4" x14ac:dyDescent="0.3"/>
  <cols>
    <col min="1" max="1" width="10.5546875" style="3" customWidth="1"/>
    <col min="2" max="2" width="70.33203125" style="4" customWidth="1"/>
    <col min="3" max="3" width="11.6640625" style="4" bestFit="1" customWidth="1"/>
    <col min="4" max="5" width="10.6640625" style="4" bestFit="1" customWidth="1"/>
    <col min="6" max="6" width="9.44140625" style="4" bestFit="1" customWidth="1"/>
    <col min="7" max="7" width="11.88671875" style="4" bestFit="1" customWidth="1"/>
    <col min="8" max="16384" width="9.109375" style="4"/>
  </cols>
  <sheetData>
    <row r="1" spans="1:8" x14ac:dyDescent="0.3">
      <c r="A1" s="14" t="s">
        <v>25</v>
      </c>
      <c r="H1" s="13" t="s">
        <v>22</v>
      </c>
    </row>
    <row r="2" spans="1:8" x14ac:dyDescent="0.3">
      <c r="A2" s="12" t="str">
        <f>+'2018 - Network'!A2</f>
        <v>Based on FERC Form 1 - 2017 Data for June 2018 Rate Change</v>
      </c>
    </row>
    <row r="3" spans="1:8" x14ac:dyDescent="0.3">
      <c r="A3" s="12"/>
    </row>
    <row r="4" spans="1:8" x14ac:dyDescent="0.3">
      <c r="A4" s="12"/>
    </row>
    <row r="5" spans="1:8" x14ac:dyDescent="0.3"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</row>
    <row r="6" spans="1:8" x14ac:dyDescent="0.3">
      <c r="B6" s="4" t="s">
        <v>15</v>
      </c>
      <c r="C6" s="5">
        <f>+'2018 - Network'!C6</f>
        <v>42489</v>
      </c>
      <c r="D6" s="5">
        <f>+'2018 - Network'!D6</f>
        <v>5658</v>
      </c>
      <c r="E6" s="5">
        <f>+'2018 - Network'!E6</f>
        <v>4878</v>
      </c>
      <c r="F6" s="5">
        <f>+'2018 - Network'!F6</f>
        <v>0</v>
      </c>
      <c r="G6" s="5">
        <f>+'2018 - Network'!G6</f>
        <v>0</v>
      </c>
    </row>
    <row r="7" spans="1:8" x14ac:dyDescent="0.3">
      <c r="B7" s="4" t="s">
        <v>16</v>
      </c>
      <c r="C7" s="5">
        <f>+'2018 - Network'!C7</f>
        <v>23706</v>
      </c>
      <c r="D7" s="5">
        <f>+'2018 - Network'!D7</f>
        <v>2886</v>
      </c>
      <c r="E7" s="5">
        <f>+'2018 - Network'!E7</f>
        <v>2430</v>
      </c>
      <c r="F7" s="5">
        <f>+'2018 - Network'!F7</f>
        <v>0</v>
      </c>
      <c r="G7" s="5">
        <f>+'2018 - Network'!G7</f>
        <v>0</v>
      </c>
    </row>
    <row r="8" spans="1:8" x14ac:dyDescent="0.3">
      <c r="C8" s="8"/>
      <c r="D8" s="8"/>
      <c r="E8" s="8"/>
      <c r="F8" s="8"/>
      <c r="G8" s="8"/>
    </row>
    <row r="9" spans="1:8" x14ac:dyDescent="0.3">
      <c r="B9" s="4" t="s">
        <v>5</v>
      </c>
      <c r="C9" s="5">
        <f>+C6+C7</f>
        <v>66195</v>
      </c>
      <c r="D9" s="5">
        <f t="shared" ref="D9:G9" si="0">+D6+D7</f>
        <v>8544</v>
      </c>
      <c r="E9" s="5">
        <f t="shared" si="0"/>
        <v>7308</v>
      </c>
      <c r="F9" s="5">
        <f t="shared" si="0"/>
        <v>0</v>
      </c>
      <c r="G9" s="5">
        <f t="shared" si="0"/>
        <v>0</v>
      </c>
    </row>
    <row r="10" spans="1:8" x14ac:dyDescent="0.3">
      <c r="C10" s="5"/>
      <c r="D10" s="5"/>
      <c r="E10" s="5"/>
      <c r="F10" s="5"/>
      <c r="G10" s="5"/>
    </row>
    <row r="11" spans="1:8" x14ac:dyDescent="0.3">
      <c r="B11" s="4" t="s">
        <v>6</v>
      </c>
      <c r="C11" s="5">
        <f>ROUND(+C9/12,0)</f>
        <v>5516</v>
      </c>
      <c r="D11" s="5">
        <f>ROUND(+D9/12,0)</f>
        <v>712</v>
      </c>
      <c r="E11" s="5">
        <f>ROUND(+E9/12,0)</f>
        <v>609</v>
      </c>
      <c r="F11" s="5">
        <f>ROUND(+F9/12,0)</f>
        <v>0</v>
      </c>
      <c r="G11" s="5">
        <f t="shared" ref="G11" si="1">+G9/12</f>
        <v>0</v>
      </c>
    </row>
    <row r="12" spans="1:8" x14ac:dyDescent="0.3">
      <c r="C12" s="5"/>
      <c r="D12" s="5"/>
      <c r="E12" s="5"/>
      <c r="F12" s="5"/>
      <c r="G12" s="5"/>
    </row>
    <row r="13" spans="1:8" x14ac:dyDescent="0.3">
      <c r="A13" s="3" t="s">
        <v>17</v>
      </c>
      <c r="C13" s="5"/>
      <c r="D13" s="5"/>
      <c r="E13" s="5"/>
      <c r="F13" s="5"/>
      <c r="G13" s="1"/>
    </row>
    <row r="14" spans="1:8" x14ac:dyDescent="0.3">
      <c r="A14" s="3">
        <v>8</v>
      </c>
      <c r="B14" s="9" t="s">
        <v>7</v>
      </c>
      <c r="C14" s="5"/>
      <c r="D14" s="5"/>
      <c r="E14" s="5"/>
      <c r="F14" s="5"/>
      <c r="G14" s="1">
        <f>(+C11)*1000</f>
        <v>5516000</v>
      </c>
    </row>
    <row r="15" spans="1:8" x14ac:dyDescent="0.3">
      <c r="A15" s="3">
        <f>+A14+1</f>
        <v>9</v>
      </c>
      <c r="B15" s="9" t="s">
        <v>8</v>
      </c>
      <c r="C15" s="5"/>
      <c r="D15" s="5"/>
      <c r="E15" s="5"/>
      <c r="F15" s="5"/>
      <c r="G15" s="1">
        <v>0</v>
      </c>
    </row>
    <row r="16" spans="1:8" x14ac:dyDescent="0.3">
      <c r="A16" s="3">
        <f t="shared" ref="A16:A20" si="2">+A15+1</f>
        <v>10</v>
      </c>
      <c r="B16" s="10" t="s">
        <v>9</v>
      </c>
      <c r="C16" s="5"/>
      <c r="D16" s="5"/>
      <c r="E16" s="5"/>
      <c r="F16" s="5"/>
      <c r="G16" s="1">
        <f>ROUND(+D11+F11,0)*1000</f>
        <v>712000</v>
      </c>
      <c r="H16" s="4" t="s">
        <v>20</v>
      </c>
    </row>
    <row r="17" spans="1:8" x14ac:dyDescent="0.3">
      <c r="A17" s="3">
        <f t="shared" si="2"/>
        <v>11</v>
      </c>
      <c r="B17" s="9" t="s">
        <v>10</v>
      </c>
      <c r="C17" s="5"/>
      <c r="D17" s="5"/>
      <c r="E17" s="5"/>
      <c r="F17" s="5"/>
      <c r="G17" s="1">
        <v>0</v>
      </c>
    </row>
    <row r="18" spans="1:8" x14ac:dyDescent="0.3">
      <c r="A18" s="3">
        <f t="shared" si="2"/>
        <v>12</v>
      </c>
      <c r="B18" s="10" t="s">
        <v>11</v>
      </c>
      <c r="G18" s="1">
        <f>+E11*1000</f>
        <v>609000</v>
      </c>
      <c r="H18" s="4" t="s">
        <v>18</v>
      </c>
    </row>
    <row r="19" spans="1:8" x14ac:dyDescent="0.3">
      <c r="A19" s="3">
        <f t="shared" si="2"/>
        <v>13</v>
      </c>
      <c r="B19" s="10" t="s">
        <v>26</v>
      </c>
      <c r="G19" s="1">
        <f>+C48*1000</f>
        <v>156000</v>
      </c>
      <c r="H19" s="4" t="s">
        <v>27</v>
      </c>
    </row>
    <row r="20" spans="1:8" x14ac:dyDescent="0.3">
      <c r="A20" s="3">
        <f t="shared" si="2"/>
        <v>14</v>
      </c>
      <c r="B20" s="10" t="s">
        <v>13</v>
      </c>
      <c r="G20" s="1">
        <f>-324000-((52+51)*1000)</f>
        <v>-427000</v>
      </c>
      <c r="H20" s="4" t="s">
        <v>21</v>
      </c>
    </row>
    <row r="21" spans="1:8" ht="15" thickBot="1" x14ac:dyDescent="0.35">
      <c r="B21" s="11" t="s">
        <v>14</v>
      </c>
      <c r="G21" s="6">
        <f>SUM(G14:G20)</f>
        <v>6566000</v>
      </c>
    </row>
    <row r="22" spans="1:8" ht="15" thickTop="1" x14ac:dyDescent="0.3"/>
    <row r="23" spans="1:8" x14ac:dyDescent="0.3">
      <c r="A23" s="3" t="s">
        <v>20</v>
      </c>
      <c r="B23" s="10" t="str">
        <f>+'2018 - Network'!B23</f>
        <v>The total of FNO and OLF list in the above chart</v>
      </c>
    </row>
    <row r="24" spans="1:8" x14ac:dyDescent="0.3">
      <c r="A24" s="3" t="s">
        <v>19</v>
      </c>
      <c r="B24" s="10" t="str">
        <f>+'2018 - Network'!B24</f>
        <v>The total of LFP listed above in the chart, which includes OMU LFP PTP (52MW, 53MW, 52MW, 52MW, 51MW), LGEE (25MW), IMEA/IMPA (324MW)</v>
      </c>
    </row>
    <row r="25" spans="1:8" x14ac:dyDescent="0.3">
      <c r="A25" s="3" t="s">
        <v>27</v>
      </c>
      <c r="B25" s="4" t="s">
        <v>42</v>
      </c>
    </row>
    <row r="26" spans="1:8" x14ac:dyDescent="0.3">
      <c r="A26" s="3" t="s">
        <v>21</v>
      </c>
      <c r="B26" t="str">
        <f>+'2018 - Network'!B25</f>
        <v>IMEA/IMPA LFP (324MW) and OMU MISO LFP (52MW &amp; 51MW)</v>
      </c>
    </row>
    <row r="29" spans="1:8" x14ac:dyDescent="0.3">
      <c r="A29" s="3" t="s">
        <v>0</v>
      </c>
      <c r="B29" s="4" t="str">
        <f>+'2018 - Network'!B28</f>
        <v>KU and LGE Load (NITS Only)</v>
      </c>
    </row>
    <row r="30" spans="1:8" x14ac:dyDescent="0.3">
      <c r="A30" s="3" t="s">
        <v>1</v>
      </c>
      <c r="B30" s="4" t="str">
        <f>+'2018 - Network'!B29</f>
        <v>EKPC, OMU, BREC, KMPA, Meredith, Hoosier, KYMA (NITS Only)</v>
      </c>
    </row>
    <row r="31" spans="1:8" x14ac:dyDescent="0.3">
      <c r="A31" s="3" t="s">
        <v>2</v>
      </c>
      <c r="B31" s="4" t="str">
        <f>+'2018 - Network'!B30</f>
        <v>IMEA/IMPA (130MW), IMEA (96MW), IMPA (98MW), LGEE LT PTP, OMU (260MW)</v>
      </c>
    </row>
    <row r="33" spans="1:4" x14ac:dyDescent="0.3">
      <c r="A33" s="18" t="s">
        <v>43</v>
      </c>
      <c r="B33" s="18"/>
      <c r="C33" s="7" t="s">
        <v>29</v>
      </c>
    </row>
    <row r="34" spans="1:4" x14ac:dyDescent="0.3">
      <c r="A34" s="3" t="s">
        <v>30</v>
      </c>
      <c r="B34" s="4" t="s">
        <v>54</v>
      </c>
      <c r="C34" s="4">
        <v>131</v>
      </c>
      <c r="D34" s="4" t="s">
        <v>49</v>
      </c>
    </row>
    <row r="35" spans="1:4" x14ac:dyDescent="0.3">
      <c r="A35" s="3" t="s">
        <v>31</v>
      </c>
      <c r="B35" s="4" t="s">
        <v>54</v>
      </c>
      <c r="C35" s="4">
        <v>131</v>
      </c>
      <c r="D35" s="4" t="s">
        <v>49</v>
      </c>
    </row>
    <row r="36" spans="1:4" x14ac:dyDescent="0.3">
      <c r="A36" s="3" t="s">
        <v>32</v>
      </c>
      <c r="B36" s="4" t="s">
        <v>55</v>
      </c>
      <c r="C36" s="4">
        <v>141</v>
      </c>
      <c r="D36" s="4" t="s">
        <v>48</v>
      </c>
    </row>
    <row r="37" spans="1:4" x14ac:dyDescent="0.3">
      <c r="A37" s="3" t="s">
        <v>33</v>
      </c>
      <c r="B37" s="4" t="s">
        <v>55</v>
      </c>
      <c r="C37" s="4">
        <v>141</v>
      </c>
      <c r="D37" s="4" t="s">
        <v>48</v>
      </c>
    </row>
    <row r="38" spans="1:4" x14ac:dyDescent="0.3">
      <c r="A38" s="3" t="s">
        <v>34</v>
      </c>
      <c r="B38" s="4" t="s">
        <v>55</v>
      </c>
      <c r="C38" s="4">
        <v>141</v>
      </c>
      <c r="D38" s="4" t="s">
        <v>48</v>
      </c>
    </row>
    <row r="39" spans="1:4" x14ac:dyDescent="0.3">
      <c r="A39" s="3" t="s">
        <v>35</v>
      </c>
      <c r="B39" s="4" t="s">
        <v>55</v>
      </c>
      <c r="C39" s="4">
        <v>178</v>
      </c>
      <c r="D39" s="4" t="s">
        <v>50</v>
      </c>
    </row>
    <row r="40" spans="1:4" x14ac:dyDescent="0.3">
      <c r="A40" s="3" t="s">
        <v>36</v>
      </c>
      <c r="B40" s="4" t="s">
        <v>55</v>
      </c>
      <c r="C40" s="4">
        <v>178</v>
      </c>
      <c r="D40" s="4" t="s">
        <v>50</v>
      </c>
    </row>
    <row r="41" spans="1:4" x14ac:dyDescent="0.3">
      <c r="A41" s="3" t="s">
        <v>37</v>
      </c>
      <c r="B41" s="4" t="s">
        <v>55</v>
      </c>
      <c r="C41" s="4">
        <v>178</v>
      </c>
      <c r="D41" s="4" t="s">
        <v>50</v>
      </c>
    </row>
    <row r="42" spans="1:4" x14ac:dyDescent="0.3">
      <c r="A42" s="3" t="s">
        <v>38</v>
      </c>
      <c r="B42" s="4" t="s">
        <v>55</v>
      </c>
      <c r="C42" s="4">
        <v>177</v>
      </c>
      <c r="D42" s="4" t="s">
        <v>51</v>
      </c>
    </row>
    <row r="43" spans="1:4" x14ac:dyDescent="0.3">
      <c r="A43" s="3" t="s">
        <v>39</v>
      </c>
      <c r="B43" s="4" t="s">
        <v>55</v>
      </c>
      <c r="C43" s="4">
        <v>177</v>
      </c>
      <c r="D43" s="4" t="s">
        <v>51</v>
      </c>
    </row>
    <row r="44" spans="1:4" x14ac:dyDescent="0.3">
      <c r="A44" s="3" t="s">
        <v>40</v>
      </c>
      <c r="B44" s="4" t="s">
        <v>55</v>
      </c>
      <c r="C44" s="4">
        <v>177</v>
      </c>
      <c r="D44" s="4" t="s">
        <v>51</v>
      </c>
    </row>
    <row r="45" spans="1:4" x14ac:dyDescent="0.3">
      <c r="A45" s="3" t="s">
        <v>41</v>
      </c>
      <c r="B45" s="4" t="s">
        <v>55</v>
      </c>
      <c r="C45" s="4">
        <v>122</v>
      </c>
      <c r="D45" s="4" t="s">
        <v>49</v>
      </c>
    </row>
    <row r="46" spans="1:4" ht="15" thickBot="1" x14ac:dyDescent="0.35">
      <c r="B46" s="15" t="s">
        <v>5</v>
      </c>
      <c r="C46" s="16">
        <f>SUM(C34:C45)</f>
        <v>1872</v>
      </c>
    </row>
    <row r="47" spans="1:4" ht="15" thickTop="1" x14ac:dyDescent="0.3"/>
    <row r="48" spans="1:4" ht="15" thickBot="1" x14ac:dyDescent="0.35">
      <c r="B48" s="15" t="s">
        <v>44</v>
      </c>
      <c r="C48" s="17">
        <f>+C46/12</f>
        <v>156</v>
      </c>
    </row>
    <row r="49" ht="15" thickTop="1" x14ac:dyDescent="0.3"/>
  </sheetData>
  <mergeCells count="1">
    <mergeCell ref="A33:B33"/>
  </mergeCells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2018 - Network</vt:lpstr>
      <vt:lpstr>2018 - PTP</vt:lpstr>
    </vt:vector>
  </TitlesOfParts>
  <Company>E.ON U.S.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</dc:creator>
  <cp:lastModifiedBy>Barnes, Joe</cp:lastModifiedBy>
  <cp:lastPrinted>2016-02-23T14:56:13Z</cp:lastPrinted>
  <dcterms:created xsi:type="dcterms:W3CDTF">2011-04-04T16:50:31Z</dcterms:created>
  <dcterms:modified xsi:type="dcterms:W3CDTF">2018-05-30T21:29:42Z</dcterms:modified>
</cp:coreProperties>
</file>