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bookViews>
    <workbookView xWindow="240" yWindow="132" windowWidth="20112" windowHeight="7932" activeTab="1"/>
  </bookViews>
  <sheets>
    <sheet name="Reserve" sheetId="1" r:id="rId1"/>
    <sheet name="Accrual" sheetId="7" r:id="rId2"/>
  </sheets>
  <definedNames>
    <definedName name="_xlnm.Print_Area" localSheetId="1">Accrual!$A$1:$I$70</definedName>
    <definedName name="_xlnm.Print_Titles" localSheetId="0">Reserve!$1:$5</definedName>
  </definedNames>
  <calcPr fullCalcOnLoad="1"/>
  <extLst/>
</workbook>
</file>

<file path=xl/sharedStrings.xml><?xml version="1.0" encoding="utf-8"?>
<sst xmlns="http://schemas.openxmlformats.org/spreadsheetml/2006/main" count="145" uniqueCount="48">
  <si>
    <t>Electric Distribution</t>
  </si>
  <si>
    <r>
      <t xml:space="preserve">Electric Distribution - </t>
    </r>
    <r>
      <rPr>
        <b/>
        <sz val="10"/>
        <color rgb="FFFF0000"/>
        <rFont val="Arial"/>
        <family val="2"/>
      </rPr>
      <t>ARO Child</t>
    </r>
  </si>
  <si>
    <t>Electric General Plant</t>
  </si>
  <si>
    <t>Electric Hydro Production</t>
  </si>
  <si>
    <r>
      <t xml:space="preserve">Electric Hydro Production - </t>
    </r>
    <r>
      <rPr>
        <b/>
        <sz val="10"/>
        <color rgb="FFFF0000"/>
        <rFont val="Arial"/>
        <family val="2"/>
      </rPr>
      <t>ARO Child</t>
    </r>
  </si>
  <si>
    <t>Electric Other Production</t>
  </si>
  <si>
    <r>
      <t xml:space="preserve">Electric Other Production - </t>
    </r>
    <r>
      <rPr>
        <b/>
        <sz val="10"/>
        <color rgb="FFFF0000"/>
        <rFont val="Arial"/>
        <family val="2"/>
      </rPr>
      <t>ARO Child</t>
    </r>
  </si>
  <si>
    <t>Electric Steam Production</t>
  </si>
  <si>
    <r>
      <t xml:space="preserve">Electric Steam Production - </t>
    </r>
    <r>
      <rPr>
        <b/>
        <sz val="10"/>
        <color rgb="FFFF0000"/>
        <rFont val="Arial"/>
        <family val="2"/>
      </rPr>
      <t>ARO Child</t>
    </r>
  </si>
  <si>
    <t>Electric Transmission</t>
  </si>
  <si>
    <r>
      <t xml:space="preserve">Electric Transmission - </t>
    </r>
    <r>
      <rPr>
        <b/>
        <sz val="10"/>
        <color rgb="FFFF0000"/>
        <rFont val="Arial"/>
        <family val="2"/>
      </rPr>
      <t>ARO Child</t>
    </r>
  </si>
  <si>
    <t>Amortization</t>
  </si>
  <si>
    <t>Non Utility Property</t>
  </si>
  <si>
    <t>Total Reserves</t>
  </si>
  <si>
    <t>S/b zero</t>
  </si>
  <si>
    <t>not used</t>
  </si>
  <si>
    <t>Shading means there should not be any numbers in cell</t>
  </si>
  <si>
    <t>Total Accrual Difference : Financial less Juris</t>
  </si>
  <si>
    <t>Total Reserve Difference : Financial less Juris</t>
  </si>
  <si>
    <t>Electric General Plant Cars and Trucks</t>
  </si>
  <si>
    <r>
      <t>Electric Other Production Trimble CT Pipeline</t>
    </r>
    <r>
      <rPr>
        <b/>
        <sz val="10"/>
        <color rgb="FFFF0000"/>
        <rFont val="Arial"/>
        <family val="2"/>
      </rPr>
      <t xml:space="preserve"> **</t>
    </r>
  </si>
  <si>
    <t>Financial Book-Accruals</t>
  </si>
  <si>
    <t>Juris Book-Accruals</t>
  </si>
  <si>
    <t>Financial Book less Juris Book - Accruals</t>
  </si>
  <si>
    <t>Check to plant report</t>
  </si>
  <si>
    <t>Use</t>
  </si>
  <si>
    <t>Financial Book Reserve</t>
  </si>
  <si>
    <t>Juris Book Reserve</t>
  </si>
  <si>
    <t>Financial Book less Juris Book Reserve</t>
  </si>
  <si>
    <t>JURIS Reserve Differences</t>
  </si>
  <si>
    <t>JURIS Accrual Differences</t>
  </si>
  <si>
    <t>Plant report check</t>
  </si>
  <si>
    <t>Difference</t>
  </si>
  <si>
    <t>PP report</t>
  </si>
  <si>
    <t>Math check</t>
  </si>
  <si>
    <t>KU</t>
  </si>
  <si>
    <t xml:space="preserve">Non Utility Property </t>
  </si>
  <si>
    <r>
      <t xml:space="preserve">Electric General Plant Cars and Trucks </t>
    </r>
    <r>
      <rPr>
        <sz val="8"/>
        <color theme="1"/>
        <rFont val="Arial"/>
        <family val="2"/>
      </rPr>
      <t>(392)</t>
    </r>
  </si>
  <si>
    <r>
      <t>Electric Other Production Trimble CT/Brown Pipeline</t>
    </r>
    <r>
      <rPr>
        <b/>
        <sz val="10"/>
        <color rgb="FFFF0000"/>
        <rFont val="Arial"/>
        <family val="2"/>
      </rPr>
      <t xml:space="preserve"> **</t>
    </r>
  </si>
  <si>
    <t>B9 has a formula and must be edited to enter number</t>
  </si>
  <si>
    <t>B13 has a formula and must be edited to enter number</t>
  </si>
  <si>
    <t>B31 has a formula and must be edited to enter number</t>
  </si>
  <si>
    <t>B35 has a formula and must be edited to enter number</t>
  </si>
  <si>
    <r>
      <t>Electric Other Production Trimble/Brown/CR7 Pipeline</t>
    </r>
    <r>
      <rPr>
        <b/>
        <sz val="10"/>
        <color rgb="FFFF0000"/>
        <rFont val="Arial"/>
        <family val="2"/>
      </rPr>
      <t xml:space="preserve"> **</t>
    </r>
  </si>
  <si>
    <t>KU Financial Book Reserve Total</t>
  </si>
  <si>
    <t>KU Juris Book Reserve Total</t>
  </si>
  <si>
    <t>KU Financial Book Accruals Total</t>
  </si>
  <si>
    <t>KU Juris Book Accruals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</si>
</sst>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"/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8"/>
      <name val="Arial"/>
      <family val="2"/>
    </font>
    <font>
      <sz val="8"/>
      <color rgb="FF00B050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</fonts>
  <fills count="7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43" fontId="0" fillId="0" borderId="1" xfId="18" applyFont="1" applyBorder="1"/>
    <xf numFmtId="43" fontId="5" fillId="0" borderId="1" xfId="0" applyNumberFormat="1" applyFont="1" applyFill="1" applyBorder="1"/>
    <xf numFmtId="0" fontId="4" fillId="2" borderId="0" xfId="0" applyFont="1" applyFill="1" applyBorder="1"/>
    <xf numFmtId="0" fontId="6" fillId="0" borderId="1" xfId="0" applyFont="1" applyFill="1" applyBorder="1" applyAlignment="1" quotePrefix="1">
      <alignment horizontal="left"/>
    </xf>
    <xf numFmtId="4" fontId="8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3" borderId="0" xfId="0" applyFill="1"/>
    <xf numFmtId="0" fontId="4" fillId="2" borderId="0" xfId="0" applyFont="1" applyFill="1" applyBorder="1" applyAlignment="1" quotePrefix="1">
      <alignment horizontal="left"/>
    </xf>
    <xf numFmtId="17" fontId="5" fillId="0" borderId="0" xfId="0" applyNumberFormat="1" applyFont="1" applyFill="1"/>
    <xf numFmtId="0" fontId="5" fillId="0" borderId="1" xfId="0" applyFont="1" applyFill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0" fontId="4" fillId="2" borderId="0" xfId="0" applyFont="1" applyFill="1" applyAlignment="1" quotePrefix="1">
      <alignment horizontal="left"/>
    </xf>
    <xf numFmtId="0" fontId="5" fillId="0" borderId="0" xfId="0" applyFont="1" applyFill="1" applyAlignment="1" quotePrefix="1">
      <alignment horizontal="left"/>
    </xf>
    <xf numFmtId="0" fontId="10" fillId="0" borderId="0" xfId="0" applyFont="1" applyFill="1" applyAlignment="1">
      <alignment horizontal="right"/>
    </xf>
    <xf numFmtId="43" fontId="11" fillId="4" borderId="0" xfId="18" applyFont="1" applyFill="1"/>
    <xf numFmtId="43" fontId="0" fillId="0" borderId="0" xfId="18" applyFont="1" applyAlignment="1">
      <alignment horizontal="center"/>
    </xf>
    <xf numFmtId="0" fontId="12" fillId="0" borderId="0" xfId="0" applyFont="1" applyFill="1" applyAlignment="1">
      <alignment horizontal="left"/>
    </xf>
    <xf numFmtId="43" fontId="2" fillId="0" borderId="0" xfId="18" applyFont="1" applyAlignment="1">
      <alignment horizontal="left"/>
    </xf>
    <xf numFmtId="43" fontId="9" fillId="0" borderId="0" xfId="18" applyFont="1" applyFill="1" applyAlignment="1">
      <alignment horizontal="left"/>
    </xf>
    <xf numFmtId="0" fontId="0" fillId="0" borderId="0" xfId="0" applyFill="1" applyBorder="1"/>
    <xf numFmtId="43" fontId="0" fillId="0" borderId="0" xfId="18" applyFont="1" applyFill="1" applyBorder="1" applyAlignment="1">
      <alignment horizontal="center"/>
    </xf>
    <xf numFmtId="43" fontId="11" fillId="0" borderId="0" xfId="18" applyFont="1" applyFill="1"/>
    <xf numFmtId="14" fontId="3" fillId="0" borderId="0" xfId="0" applyNumberFormat="1" applyFont="1" applyAlignment="1" quotePrefix="1">
      <alignment horizontal="center"/>
    </xf>
    <xf numFmtId="0" fontId="3" fillId="0" borderId="0" xfId="0" applyFont="1" applyAlignment="1" quotePrefix="1">
      <alignment/>
    </xf>
    <xf numFmtId="0" fontId="10" fillId="0" borderId="0" xfId="0" applyFont="1" applyFill="1" applyAlignment="1" quotePrefix="1">
      <alignment horizontal="right"/>
    </xf>
    <xf numFmtId="43" fontId="13" fillId="4" borderId="0" xfId="18" applyFont="1" applyFill="1"/>
    <xf numFmtId="43" fontId="13" fillId="0" borderId="0" xfId="18" applyFont="1" applyFill="1"/>
    <xf numFmtId="0" fontId="14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1" fillId="4" borderId="0" xfId="0" applyNumberFormat="1" applyFont="1" applyFill="1"/>
    <xf numFmtId="43" fontId="17" fillId="4" borderId="0" xfId="0" applyNumberFormat="1" applyFont="1" applyFill="1"/>
    <xf numFmtId="43" fontId="0" fillId="5" borderId="1" xfId="18" applyFont="1" applyFill="1" applyBorder="1"/>
    <xf numFmtId="0" fontId="5" fillId="0" borderId="1" xfId="0" applyFont="1" applyFill="1" applyBorder="1" applyAlignment="1" quotePrefix="1">
      <alignment horizontal="left"/>
    </xf>
    <xf numFmtId="0" fontId="0" fillId="0" borderId="0" xfId="0" applyFill="1" applyAlignment="1" quotePrefix="1">
      <alignment horizontal="left"/>
    </xf>
    <xf numFmtId="43" fontId="2" fillId="0" borderId="1" xfId="18" applyFont="1" applyBorder="1"/>
    <xf numFmtId="4" fontId="18" fillId="4" borderId="0" xfId="0" applyNumberFormat="1" applyFont="1" applyFill="1"/>
    <xf numFmtId="43" fontId="18" fillId="4" borderId="0" xfId="18" applyFont="1" applyFill="1"/>
    <xf numFmtId="43" fontId="2" fillId="0" borderId="1" xfId="18" applyFont="1" applyFill="1" applyBorder="1"/>
    <xf numFmtId="43" fontId="19" fillId="4" borderId="0" xfId="18" applyFont="1" applyFill="1"/>
    <xf numFmtId="43" fontId="3" fillId="6" borderId="1" xfId="18" applyFont="1" applyFill="1" applyBorder="1"/>
    <xf numFmtId="0" fontId="3" fillId="0" borderId="0" xfId="0" applyFont="1" applyAlignment="1" quotePrefix="1">
      <alignment horizontal="center"/>
    </xf>
    <xf numFmtId="14" fontId="3" fillId="0" borderId="0" xfId="0" applyNumberFormat="1" applyFont="1" applyAlignment="1" quotePrefix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theme" Target="theme/theme1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8" Type="http://schemas.openxmlformats.org/officeDocument/2006/relationships/customXml" Target="../customXml/item3.xml" /><Relationship Id="rId4" Type="http://schemas.openxmlformats.org/officeDocument/2006/relationships/sharedStrings" Target="sharedStrings.xml" /><Relationship Id="rId6" Type="http://schemas.openxmlformats.org/officeDocument/2006/relationships/customXml" Target="../customXml/item1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133350</xdr:colOff>
      <xdr:row>8</xdr:row>
      <xdr:rowOff>95250</xdr:rowOff>
    </xdr:from>
    <xdr:to>
      <xdr:col>2</xdr:col>
      <xdr:colOff>542925</xdr:colOff>
      <xdr:row>8</xdr:row>
      <xdr:rowOff>104775</xdr:rowOff>
    </xdr:to>
    <xdr:cxnSp macro="">
      <xdr:nvCxnSpPr>
        <xdr:cNvPr id="3" name="Straight Arrow Connector 2"/>
        <xdr:cNvCxnSpPr/>
      </xdr:nvCxnSpPr>
      <xdr:spPr>
        <a:xfrm flipH="1" flipV="1">
          <a:off x="4549140" y="1562100"/>
          <a:ext cx="403860" cy="7620"/>
        </a:xfrm>
        <a:prstGeom prst="straightConnector1"/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12</xdr:row>
      <xdr:rowOff>95250</xdr:rowOff>
    </xdr:from>
    <xdr:to>
      <xdr:col>2</xdr:col>
      <xdr:colOff>542925</xdr:colOff>
      <xdr:row>12</xdr:row>
      <xdr:rowOff>104775</xdr:rowOff>
    </xdr:to>
    <xdr:cxnSp macro="">
      <xdr:nvCxnSpPr>
        <xdr:cNvPr id="9" name="Straight Arrow Connector 8"/>
        <xdr:cNvCxnSpPr/>
      </xdr:nvCxnSpPr>
      <xdr:spPr>
        <a:xfrm flipH="1" flipV="1">
          <a:off x="4549140" y="2293620"/>
          <a:ext cx="403860" cy="7620"/>
        </a:xfrm>
        <a:prstGeom prst="straightConnector1"/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219076</xdr:colOff>
      <xdr:row>30</xdr:row>
      <xdr:rowOff>104776</xdr:rowOff>
    </xdr:from>
    <xdr:to>
      <xdr:col>2</xdr:col>
      <xdr:colOff>533400</xdr:colOff>
      <xdr:row>30</xdr:row>
      <xdr:rowOff>114300</xdr:rowOff>
    </xdr:to>
    <xdr:cxnSp macro="">
      <xdr:nvCxnSpPr>
        <xdr:cNvPr id="11" name="Straight Arrow Connector 10"/>
        <xdr:cNvCxnSpPr/>
      </xdr:nvCxnSpPr>
      <xdr:spPr>
        <a:xfrm flipH="1" flipV="1">
          <a:off x="4632960" y="5593080"/>
          <a:ext cx="312420" cy="7620"/>
        </a:xfrm>
        <a:prstGeom prst="straightConnector1"/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34</xdr:row>
      <xdr:rowOff>95250</xdr:rowOff>
    </xdr:from>
    <xdr:to>
      <xdr:col>2</xdr:col>
      <xdr:colOff>542925</xdr:colOff>
      <xdr:row>34</xdr:row>
      <xdr:rowOff>104775</xdr:rowOff>
    </xdr:to>
    <xdr:cxnSp macro="">
      <xdr:nvCxnSpPr>
        <xdr:cNvPr id="12" name="Straight Arrow Connector 11"/>
        <xdr:cNvCxnSpPr/>
      </xdr:nvCxnSpPr>
      <xdr:spPr>
        <a:xfrm flipH="1" flipV="1">
          <a:off x="4549140" y="6316980"/>
          <a:ext cx="403860" cy="7620"/>
        </a:xfrm>
        <a:prstGeom prst="straightConnector1"/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workbookViewId="0" topLeftCell="A3">
      <pane ySplit="3" topLeftCell="A21" activePane="bottomLeft" state="frozen"/>
      <selection pane="topLeft" activeCell="A3" sqref="A3"/>
      <selection pane="bottomLeft" activeCell="B51" sqref="B51"/>
    </sheetView>
  </sheetViews>
  <sheetFormatPr defaultColWidth="8.88888888888889" defaultRowHeight="14.4"/>
  <cols>
    <col min="1" max="1" width="48.8888888888889" bestFit="1" customWidth="1"/>
    <col min="2" max="2" width="18" bestFit="1" customWidth="1"/>
    <col min="3" max="3" width="2.44444444444444" customWidth="1"/>
    <col min="4" max="4" width="16.8888888888889" bestFit="1" customWidth="1"/>
    <col min="5" max="5" width="16.8888888888889" style="22" bestFit="1" customWidth="1"/>
    <col min="6" max="7" width="15.3333333333333" bestFit="1" customWidth="1"/>
  </cols>
  <sheetData>
    <row r="1" spans="1:2" ht="14.4">
      <c r="A1" s="47" t="s">
        <v>35</v>
      </c>
      <c r="B1" s="47"/>
    </row>
    <row r="2" spans="1:2" ht="14.4">
      <c r="A2" s="47" t="s">
        <v>29</v>
      </c>
      <c r="B2" s="47"/>
    </row>
    <row r="3" spans="1:2" ht="14.4">
      <c r="A3" s="48">
        <v>43100</v>
      </c>
      <c r="B3" s="48"/>
    </row>
    <row r="4" spans="1:2" ht="14.4">
      <c r="A4" s="29"/>
      <c r="B4" s="29"/>
    </row>
    <row r="5" ht="14.4">
      <c r="B5" s="9" t="s">
        <v>13</v>
      </c>
    </row>
    <row r="6" ht="14.4">
      <c r="A6" s="18" t="s">
        <v>26</v>
      </c>
    </row>
    <row r="7" ht="14.4">
      <c r="A7" s="2"/>
    </row>
    <row r="8" spans="1:6" s="3" customFormat="1" ht="14.4">
      <c r="A8" s="4" t="s">
        <v>0</v>
      </c>
      <c r="B8" s="41">
        <v>675064745.44000006</v>
      </c>
      <c r="D8" s="26"/>
      <c r="E8" s="27"/>
      <c r="F8" s="26"/>
    </row>
    <row r="9" spans="1:6" s="3" customFormat="1" ht="14.4">
      <c r="A9" s="4" t="s">
        <v>1</v>
      </c>
      <c r="B9" s="41">
        <v>125357</v>
      </c>
      <c r="D9" s="26"/>
      <c r="E9" s="27"/>
      <c r="F9" s="26"/>
    </row>
    <row r="10" spans="1:6" s="3" customFormat="1" ht="14.4">
      <c r="A10" s="4" t="s">
        <v>2</v>
      </c>
      <c r="B10" s="41">
        <v>66457829.710000001</v>
      </c>
      <c r="D10" s="26"/>
      <c r="E10" s="27"/>
      <c r="F10" s="26"/>
    </row>
    <row r="11" spans="1:6" s="3" customFormat="1" ht="14.4">
      <c r="A11" s="4" t="s">
        <v>3</v>
      </c>
      <c r="B11" s="41">
        <v>13048159.75</v>
      </c>
      <c r="D11" s="26"/>
      <c r="E11" s="27"/>
      <c r="F11" s="26"/>
    </row>
    <row r="12" spans="1:6" s="3" customFormat="1" ht="14.4">
      <c r="A12" s="4" t="s">
        <v>4</v>
      </c>
      <c r="B12" s="41">
        <v>37589.949999999997</v>
      </c>
      <c r="D12" s="26"/>
      <c r="E12" s="27"/>
      <c r="F12" s="26"/>
    </row>
    <row r="13" spans="1:6" s="3" customFormat="1" ht="14.4">
      <c r="A13" s="4" t="s">
        <v>5</v>
      </c>
      <c r="B13" s="41">
        <v>316472873.07999998</v>
      </c>
      <c r="D13" s="26"/>
      <c r="E13" s="27"/>
      <c r="F13" s="26"/>
    </row>
    <row r="14" spans="1:6" s="3" customFormat="1" ht="14.4">
      <c r="A14" s="4" t="s">
        <v>6</v>
      </c>
      <c r="B14" s="44">
        <v>53377.58</v>
      </c>
      <c r="D14" s="26"/>
      <c r="E14" s="27"/>
      <c r="F14" s="26"/>
    </row>
    <row r="15" spans="1:6" s="3" customFormat="1" ht="14.4">
      <c r="A15" s="4" t="s">
        <v>7</v>
      </c>
      <c r="B15" s="41">
        <v>1678583977.24</v>
      </c>
      <c r="D15" s="26"/>
      <c r="E15" s="27"/>
      <c r="F15" s="26"/>
    </row>
    <row r="16" spans="1:6" s="3" customFormat="1" ht="14.4">
      <c r="A16" s="4" t="s">
        <v>8</v>
      </c>
      <c r="B16" s="41">
        <v>113985291.31</v>
      </c>
      <c r="D16" s="26"/>
      <c r="E16" s="27"/>
      <c r="F16" s="26"/>
    </row>
    <row r="17" spans="1:6" s="3" customFormat="1" ht="14.4">
      <c r="A17" s="4" t="s">
        <v>9</v>
      </c>
      <c r="B17" s="41">
        <v>342999312.25</v>
      </c>
      <c r="D17" s="26"/>
      <c r="E17" s="27"/>
      <c r="F17" s="26"/>
    </row>
    <row r="18" spans="1:2" s="3" customFormat="1" ht="14.4">
      <c r="A18" s="4" t="s">
        <v>10</v>
      </c>
      <c r="B18" s="41">
        <v>72967.679999999993</v>
      </c>
    </row>
    <row r="19" spans="1:5" ht="14.4">
      <c r="A19" s="4" t="s">
        <v>11</v>
      </c>
      <c r="B19" s="41">
        <v>58704659.229999997</v>
      </c>
      <c r="E19"/>
    </row>
    <row r="20" spans="1:5" ht="14.4">
      <c r="A20" s="8" t="s">
        <v>12</v>
      </c>
      <c r="B20" s="38">
        <v>0</v>
      </c>
      <c r="E20"/>
    </row>
    <row r="21" ht="14.4">
      <c r="E21"/>
    </row>
    <row r="22" spans="1:2" s="3" customFormat="1" ht="14.4">
      <c r="A22" s="19" t="s">
        <v>44</v>
      </c>
      <c r="B22" s="6">
        <f>SUM(B8:B20)</f>
        <v>3265606140.2199998</v>
      </c>
    </row>
    <row r="23" spans="1:2" s="3" customFormat="1" ht="14.4">
      <c r="A23" s="20" t="s">
        <v>24</v>
      </c>
      <c r="B23" s="42">
        <f>3206901480.99+58704659.23</f>
        <v>3265606140.2199998</v>
      </c>
    </row>
    <row r="24" spans="1:2" s="3" customFormat="1" ht="14.4">
      <c r="A24" s="2"/>
      <c r="B24" s="21">
        <f>B22-B23</f>
        <v>0</v>
      </c>
    </row>
    <row r="25" spans="1:2" s="3" customFormat="1" ht="14.4">
      <c r="A25" s="2"/>
      <c r="B25" s="28"/>
    </row>
    <row r="26" spans="1:5" ht="14.4">
      <c r="A26" s="18" t="s">
        <v>27</v>
      </c>
      <c r="E26"/>
    </row>
    <row r="27" spans="1:5" ht="14.4">
      <c r="A27" s="2"/>
      <c r="E27"/>
    </row>
    <row r="28" spans="1:2" s="3" customFormat="1" ht="14.4">
      <c r="A28" s="4" t="s">
        <v>0</v>
      </c>
      <c r="B28" s="41">
        <v>664607942.66999996</v>
      </c>
    </row>
    <row r="29" spans="1:2" s="3" customFormat="1" ht="14.4">
      <c r="A29" s="4" t="s">
        <v>1</v>
      </c>
      <c r="B29" s="41">
        <v>125352.61</v>
      </c>
    </row>
    <row r="30" spans="1:2" s="3" customFormat="1" ht="14.4">
      <c r="A30" s="4" t="s">
        <v>2</v>
      </c>
      <c r="B30" s="44">
        <v>58879233.689999998</v>
      </c>
    </row>
    <row r="31" spans="1:2" s="3" customFormat="1" ht="14.4">
      <c r="A31" s="4" t="s">
        <v>3</v>
      </c>
      <c r="B31" s="41">
        <v>8723695.5500000007</v>
      </c>
    </row>
    <row r="32" spans="1:2" s="3" customFormat="1" ht="14.4">
      <c r="A32" s="4" t="s">
        <v>4</v>
      </c>
      <c r="B32" s="41">
        <v>37589.949999999997</v>
      </c>
    </row>
    <row r="33" spans="1:2" s="3" customFormat="1" ht="14.4">
      <c r="A33" s="4" t="s">
        <v>5</v>
      </c>
      <c r="B33" s="41">
        <v>296278797.26999998</v>
      </c>
    </row>
    <row r="34" spans="1:2" s="3" customFormat="1" ht="14.4">
      <c r="A34" s="4" t="s">
        <v>6</v>
      </c>
      <c r="B34" s="44">
        <v>53377.58</v>
      </c>
    </row>
    <row r="35" spans="1:2" s="3" customFormat="1" ht="14.4">
      <c r="A35" s="4" t="s">
        <v>7</v>
      </c>
      <c r="B35" s="41">
        <v>1753146313.9400001</v>
      </c>
    </row>
    <row r="36" spans="1:2" s="3" customFormat="1" ht="14.4">
      <c r="A36" s="4" t="s">
        <v>8</v>
      </c>
      <c r="B36" s="41">
        <v>113970226.97</v>
      </c>
    </row>
    <row r="37" spans="1:2" s="3" customFormat="1" ht="14.4">
      <c r="A37" s="4" t="s">
        <v>9</v>
      </c>
      <c r="B37" s="41">
        <v>342413252.89999998</v>
      </c>
    </row>
    <row r="38" spans="1:2" s="3" customFormat="1" ht="14.4">
      <c r="A38" s="4" t="s">
        <v>10</v>
      </c>
      <c r="B38" s="41">
        <v>72967.679999999993</v>
      </c>
    </row>
    <row r="39" spans="1:5" ht="14.4">
      <c r="A39" s="4" t="s">
        <v>11</v>
      </c>
      <c r="B39" s="41">
        <v>67129341.459999993</v>
      </c>
      <c r="E39"/>
    </row>
    <row r="40" spans="1:5" ht="14.4">
      <c r="A40" s="8" t="s">
        <v>12</v>
      </c>
      <c r="B40" s="5">
        <v>0</v>
      </c>
      <c r="E40"/>
    </row>
    <row r="42" spans="1:2" ht="14.4">
      <c r="A42" s="19" t="s">
        <v>45</v>
      </c>
      <c r="B42" s="6">
        <f>SUM(B28:B40)</f>
        <v>3305438092.27</v>
      </c>
    </row>
    <row r="43" spans="1:2" ht="14.4">
      <c r="A43" s="35" t="s">
        <v>33</v>
      </c>
      <c r="B43" s="42">
        <f>3866355164.35-560917072.08</f>
        <v>3305438092.27</v>
      </c>
    </row>
    <row r="44" spans="1:2" ht="14.4">
      <c r="A44" s="35" t="s">
        <v>32</v>
      </c>
      <c r="B44" s="21">
        <f>B42-B43</f>
        <v>0</v>
      </c>
    </row>
    <row r="45" spans="1:2" ht="14.4">
      <c r="A45" s="35"/>
      <c r="B45" s="28"/>
    </row>
    <row r="46" ht="14.4">
      <c r="A46" s="18" t="s">
        <v>28</v>
      </c>
    </row>
    <row r="47" ht="14.4">
      <c r="A47" s="2"/>
    </row>
    <row r="48" spans="1:4" s="3" customFormat="1" ht="14.4">
      <c r="A48" s="4" t="s">
        <v>0</v>
      </c>
      <c r="B48" s="46">
        <f t="shared" si="0" ref="B48:B59">B8-B28</f>
        <v>10456802.7700001</v>
      </c>
      <c r="D48" s="23" t="s">
        <v>25</v>
      </c>
    </row>
    <row r="49" spans="1:4" s="3" customFormat="1" ht="14.4">
      <c r="A49" s="4" t="s">
        <v>1</v>
      </c>
      <c r="B49" s="5">
        <f t="shared" si="0"/>
        <v>4.3899999999994179</v>
      </c>
      <c r="D49" s="24" t="s">
        <v>14</v>
      </c>
    </row>
    <row r="50" spans="1:4" s="3" customFormat="1" ht="14.4">
      <c r="A50" s="4" t="s">
        <v>2</v>
      </c>
      <c r="B50" s="46">
        <f t="shared" si="0"/>
        <v>7578596.0200000033</v>
      </c>
      <c r="D50" s="23" t="s">
        <v>25</v>
      </c>
    </row>
    <row r="51" spans="1:4" s="3" customFormat="1" ht="14.4">
      <c r="A51" s="4" t="s">
        <v>3</v>
      </c>
      <c r="B51" s="46">
        <f t="shared" si="0"/>
        <v>4324464.1999999993</v>
      </c>
      <c r="D51" s="23" t="s">
        <v>25</v>
      </c>
    </row>
    <row r="52" spans="1:4" s="3" customFormat="1" ht="14.4">
      <c r="A52" s="4" t="s">
        <v>4</v>
      </c>
      <c r="B52" s="5">
        <f t="shared" si="0"/>
        <v>0</v>
      </c>
      <c r="D52" s="24" t="s">
        <v>14</v>
      </c>
    </row>
    <row r="53" spans="1:4" s="3" customFormat="1" ht="14.4">
      <c r="A53" s="4" t="s">
        <v>5</v>
      </c>
      <c r="B53" s="46">
        <f t="shared" si="0"/>
        <v>20194075.810000002</v>
      </c>
      <c r="D53" s="23" t="s">
        <v>25</v>
      </c>
    </row>
    <row r="54" spans="1:4" s="3" customFormat="1" ht="14.4">
      <c r="A54" s="4" t="s">
        <v>6</v>
      </c>
      <c r="B54" s="5">
        <f t="shared" si="0"/>
        <v>0</v>
      </c>
      <c r="D54" s="24" t="s">
        <v>14</v>
      </c>
    </row>
    <row r="55" spans="1:4" s="3" customFormat="1" ht="14.4">
      <c r="A55" s="4" t="s">
        <v>7</v>
      </c>
      <c r="B55" s="46">
        <f t="shared" si="0"/>
        <v>-74562336.700000048</v>
      </c>
      <c r="D55" s="23" t="s">
        <v>25</v>
      </c>
    </row>
    <row r="56" spans="1:4" s="3" customFormat="1" ht="14.4">
      <c r="A56" s="4" t="s">
        <v>8</v>
      </c>
      <c r="B56" s="5">
        <f t="shared" si="0"/>
        <v>15064.340000003576</v>
      </c>
      <c r="D56" s="24" t="s">
        <v>14</v>
      </c>
    </row>
    <row r="57" spans="1:4" s="3" customFormat="1" ht="14.4">
      <c r="A57" s="4" t="s">
        <v>9</v>
      </c>
      <c r="B57" s="46">
        <f t="shared" si="0"/>
        <v>586059.35000002384</v>
      </c>
      <c r="D57" s="23" t="s">
        <v>25</v>
      </c>
    </row>
    <row r="58" spans="1:4" s="3" customFormat="1" ht="14.4">
      <c r="A58" s="4" t="s">
        <v>10</v>
      </c>
      <c r="B58" s="5">
        <f t="shared" si="0"/>
        <v>0</v>
      </c>
      <c r="D58" s="24" t="s">
        <v>14</v>
      </c>
    </row>
    <row r="59" spans="1:4" ht="14.4">
      <c r="A59" s="4" t="s">
        <v>11</v>
      </c>
      <c r="B59" s="46">
        <f t="shared" si="0"/>
        <v>-8424682.2299999967</v>
      </c>
      <c r="D59" s="23" t="s">
        <v>25</v>
      </c>
    </row>
    <row r="60" spans="1:4" ht="14.4">
      <c r="A60" s="8" t="s">
        <v>12</v>
      </c>
      <c r="B60" s="5">
        <f t="shared" si="1" ref="B60">B20-B40</f>
        <v>0</v>
      </c>
      <c r="D60" s="25" t="s">
        <v>15</v>
      </c>
    </row>
    <row r="63" spans="1:2" ht="14.4">
      <c r="A63" s="13" t="s">
        <v>18</v>
      </c>
      <c r="B63" s="6">
        <f>SUM(B48:B60)</f>
        <v>-39831952.049999915</v>
      </c>
    </row>
    <row r="64" spans="1:2" ht="14.4">
      <c r="A64" s="34" t="s">
        <v>34</v>
      </c>
      <c r="B64" s="36">
        <f>B22-B42</f>
        <v>-39831952.050000191</v>
      </c>
    </row>
    <row r="65" spans="1:2" ht="14.4">
      <c r="A65" s="34" t="s">
        <v>32</v>
      </c>
      <c r="B65" s="36">
        <f>B63-B64</f>
        <v>2.75671482086182E-07</v>
      </c>
    </row>
    <row r="67" ht="14.4">
      <c r="A67" s="12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scale="10" r:id="rId1"/>
  <headerFooter>
    <oddFooter>&amp;L&amp;Z&amp;F&amp;A
&amp;D &amp;T</oddFooter>
  </headerFooter>
  <rowBreaks count="2" manualBreakCount="2">
    <brk id="25" max="255" man="1"/>
    <brk id="45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tabSelected="1" workbookViewId="0" topLeftCell="A49">
      <selection pane="topLeft" activeCell="A1" sqref="A1"/>
    </sheetView>
  </sheetViews>
  <sheetFormatPr defaultColWidth="8.88888888888889" defaultRowHeight="14.4"/>
  <cols>
    <col min="1" max="1" width="48.8888888888889" bestFit="1" customWidth="1"/>
    <col min="2" max="2" width="15.4444444444444" customWidth="1"/>
  </cols>
  <sheetData>
    <row r="1" spans="1:2" ht="14.4">
      <c r="A1" s="47" t="s">
        <v>35</v>
      </c>
      <c r="B1" s="47"/>
    </row>
    <row r="2" spans="1:3" ht="14.4">
      <c r="A2" s="47" t="s">
        <v>30</v>
      </c>
      <c r="B2" s="47"/>
      <c r="C2" s="30"/>
    </row>
    <row r="3" spans="1:2" ht="14.4">
      <c r="A3" s="48">
        <v>43100</v>
      </c>
      <c r="B3" s="48"/>
    </row>
    <row r="5" spans="1:2" ht="14.4">
      <c r="A5" s="18" t="s">
        <v>21</v>
      </c>
      <c r="B5" s="1"/>
    </row>
    <row r="6" spans="1:2" ht="14.4">
      <c r="A6" s="2"/>
      <c r="B6" s="14"/>
    </row>
    <row r="7" spans="1:2" s="3" customFormat="1" ht="14.4">
      <c r="A7" s="4" t="s">
        <v>0</v>
      </c>
      <c r="B7" s="44">
        <v>44926213.840000004</v>
      </c>
    </row>
    <row r="8" spans="1:2" s="3" customFormat="1" ht="14.4">
      <c r="A8" s="4" t="s">
        <v>1</v>
      </c>
      <c r="B8" s="44">
        <v>2559.9499999999998</v>
      </c>
    </row>
    <row r="9" spans="1:4" s="3" customFormat="1" ht="14.4">
      <c r="A9" s="4" t="s">
        <v>2</v>
      </c>
      <c r="B9" s="44">
        <f>11625717.14-B10</f>
        <v>11230167.690000001</v>
      </c>
      <c r="D9" s="40" t="s">
        <v>39</v>
      </c>
    </row>
    <row r="10" spans="1:2" s="3" customFormat="1" ht="14.4">
      <c r="A10" s="4" t="s">
        <v>19</v>
      </c>
      <c r="B10" s="44">
        <v>395549.45</v>
      </c>
    </row>
    <row r="11" spans="1:2" s="3" customFormat="1" ht="14.4">
      <c r="A11" s="4" t="s">
        <v>3</v>
      </c>
      <c r="B11" s="44">
        <v>1218295.51</v>
      </c>
    </row>
    <row r="12" spans="1:2" s="3" customFormat="1" ht="14.4">
      <c r="A12" s="4" t="s">
        <v>4</v>
      </c>
      <c r="B12" s="44">
        <v>17888.16</v>
      </c>
    </row>
    <row r="13" spans="1:4" s="3" customFormat="1" ht="14.4">
      <c r="A13" s="4" t="s">
        <v>5</v>
      </c>
      <c r="B13" s="44">
        <f>37957281.13-B14</f>
        <v>36674183.75</v>
      </c>
      <c r="D13" s="40" t="s">
        <v>40</v>
      </c>
    </row>
    <row r="14" spans="1:2" s="3" customFormat="1" ht="14.4">
      <c r="A14" s="39" t="s">
        <v>38</v>
      </c>
      <c r="B14" s="44">
        <v>1283097.3799999999</v>
      </c>
    </row>
    <row r="15" spans="1:2" s="3" customFormat="1" ht="14.4">
      <c r="A15" s="4" t="s">
        <v>6</v>
      </c>
      <c r="B15" s="44">
        <v>20404.60</v>
      </c>
    </row>
    <row r="16" spans="1:2" s="3" customFormat="1" ht="14.4">
      <c r="A16" s="4" t="s">
        <v>7</v>
      </c>
      <c r="B16" s="44">
        <v>125901683.70999999</v>
      </c>
    </row>
    <row r="17" spans="1:2" s="3" customFormat="1" ht="14.4">
      <c r="A17" s="4" t="s">
        <v>8</v>
      </c>
      <c r="B17" s="44">
        <v>20831566.579999998</v>
      </c>
    </row>
    <row r="18" spans="1:2" s="3" customFormat="1" ht="14.4">
      <c r="A18" s="4" t="s">
        <v>9</v>
      </c>
      <c r="B18" s="44">
        <v>18580790.620000001</v>
      </c>
    </row>
    <row r="19" spans="1:2" s="3" customFormat="1" ht="14.4">
      <c r="A19" s="4" t="s">
        <v>10</v>
      </c>
      <c r="B19" s="44">
        <v>19263.57</v>
      </c>
    </row>
    <row r="20" spans="1:2" ht="14.4">
      <c r="A20" s="8" t="s">
        <v>36</v>
      </c>
      <c r="B20" s="41">
        <v>0</v>
      </c>
    </row>
    <row r="21" spans="1:2" ht="14.4">
      <c r="A21" s="8" t="s">
        <v>11</v>
      </c>
      <c r="B21" s="41">
        <v>15572212.75</v>
      </c>
    </row>
    <row r="23" spans="1:2" s="3" customFormat="1" ht="14.4">
      <c r="A23" s="19" t="s">
        <v>46</v>
      </c>
      <c r="B23" s="6">
        <f>SUM(B7:B21)</f>
        <v>276673877.55999994</v>
      </c>
    </row>
    <row r="24" spans="1:2" s="3" customFormat="1" ht="14.4">
      <c r="A24" s="31" t="s">
        <v>31</v>
      </c>
      <c r="B24" s="45">
        <v>276673877.56</v>
      </c>
    </row>
    <row r="25" spans="1:2" s="3" customFormat="1" ht="14.4">
      <c r="A25" s="20" t="s">
        <v>32</v>
      </c>
      <c r="B25" s="32">
        <f>B23-B24</f>
        <v>0</v>
      </c>
    </row>
    <row r="26" spans="1:2" s="3" customFormat="1" ht="14.4">
      <c r="A26" s="20"/>
      <c r="B26" s="33"/>
    </row>
    <row r="27" spans="1:2" ht="14.4">
      <c r="A27" s="18" t="s">
        <v>22</v>
      </c>
      <c r="B27" s="1"/>
    </row>
    <row r="28" spans="1:2" ht="14.4">
      <c r="A28" s="2"/>
      <c r="B28" s="14"/>
    </row>
    <row r="29" spans="1:2" s="3" customFormat="1" ht="14.4">
      <c r="A29" s="4" t="s">
        <v>0</v>
      </c>
      <c r="B29" s="44">
        <v>43212395.030000001</v>
      </c>
    </row>
    <row r="30" spans="1:2" s="3" customFormat="1" ht="14.4">
      <c r="A30" s="4" t="s">
        <v>1</v>
      </c>
      <c r="B30" s="44">
        <v>2560.6799999999998</v>
      </c>
    </row>
    <row r="31" spans="1:4" s="3" customFormat="1" ht="14.4">
      <c r="A31" s="4" t="s">
        <v>2</v>
      </c>
      <c r="B31" s="44">
        <f>10334136.81-B32</f>
        <v>9507846.4400000013</v>
      </c>
      <c r="D31" s="40" t="s">
        <v>41</v>
      </c>
    </row>
    <row r="32" spans="1:5" s="3" customFormat="1" ht="14.4">
      <c r="A32" s="8" t="s">
        <v>37</v>
      </c>
      <c r="B32" s="44">
        <f>4867.12+124061.51+697361.74</f>
        <v>826290.37</v>
      </c>
      <c r="E32" s="40"/>
    </row>
    <row r="33" spans="1:2" s="3" customFormat="1" ht="14.4">
      <c r="A33" s="4" t="s">
        <v>3</v>
      </c>
      <c r="B33" s="44">
        <v>299154.59000000003</v>
      </c>
    </row>
    <row r="34" spans="1:2" s="3" customFormat="1" ht="14.4">
      <c r="A34" s="4" t="s">
        <v>4</v>
      </c>
      <c r="B34" s="44">
        <v>17888.16</v>
      </c>
    </row>
    <row r="35" spans="1:4" s="3" customFormat="1" ht="14.4">
      <c r="A35" s="4" t="s">
        <v>5</v>
      </c>
      <c r="B35" s="44">
        <f>31564380.6-B36</f>
        <v>30371703.32</v>
      </c>
      <c r="D35" s="40" t="s">
        <v>42</v>
      </c>
    </row>
    <row r="36" spans="1:2" s="3" customFormat="1" ht="14.4">
      <c r="A36" s="39" t="s">
        <v>43</v>
      </c>
      <c r="B36" s="44">
        <f>5239.32+639108.48+214553.81+170286.77+163488.9</f>
        <v>1192677.2799999998</v>
      </c>
    </row>
    <row r="37" spans="1:2" s="3" customFormat="1" ht="14.4">
      <c r="A37" s="4" t="s">
        <v>6</v>
      </c>
      <c r="B37" s="44">
        <v>20404.60</v>
      </c>
    </row>
    <row r="38" spans="1:2" s="3" customFormat="1" ht="14.4">
      <c r="A38" s="4" t="s">
        <v>7</v>
      </c>
      <c r="B38" s="44">
        <v>139887128.15000001</v>
      </c>
    </row>
    <row r="39" spans="1:2" ht="14.4">
      <c r="A39" s="4" t="s">
        <v>8</v>
      </c>
      <c r="B39" s="44">
        <v>20832258.199999999</v>
      </c>
    </row>
    <row r="40" spans="1:2" ht="14.4">
      <c r="A40" s="4" t="s">
        <v>9</v>
      </c>
      <c r="B40" s="44">
        <v>17025735.91</v>
      </c>
    </row>
    <row r="41" spans="1:2" ht="14.4">
      <c r="A41" s="4" t="s">
        <v>10</v>
      </c>
      <c r="B41" s="44">
        <v>19263.57</v>
      </c>
    </row>
    <row r="42" spans="1:2" ht="14.4">
      <c r="A42" s="8" t="s">
        <v>36</v>
      </c>
      <c r="B42" s="41">
        <v>0</v>
      </c>
    </row>
    <row r="43" spans="1:2" ht="14.4">
      <c r="A43" s="4" t="s">
        <v>11</v>
      </c>
      <c r="B43" s="41">
        <v>16668775.92</v>
      </c>
    </row>
    <row r="45" spans="1:2" ht="14.4">
      <c r="A45" s="19" t="s">
        <v>47</v>
      </c>
      <c r="B45" s="16">
        <f>SUM(B29:B43)</f>
        <v>279884082.21999997</v>
      </c>
    </row>
    <row r="46" spans="1:2" ht="14.4">
      <c r="A46" s="35" t="s">
        <v>33</v>
      </c>
      <c r="B46" s="43">
        <v>279884082.22000003</v>
      </c>
    </row>
    <row r="47" spans="1:2" ht="14.4">
      <c r="A47" s="35" t="s">
        <v>32</v>
      </c>
      <c r="B47" s="21">
        <f>B45-B46</f>
        <v>0</v>
      </c>
    </row>
    <row r="49" spans="1:2" ht="14.4">
      <c r="A49" s="18" t="s">
        <v>23</v>
      </c>
      <c r="B49" s="1"/>
    </row>
    <row r="50" spans="1:2" ht="14.4">
      <c r="A50" s="2"/>
      <c r="B50" s="14"/>
    </row>
    <row r="51" spans="1:3" ht="14.4">
      <c r="A51" s="4" t="s">
        <v>0</v>
      </c>
      <c r="B51" s="5">
        <f t="shared" si="0" ref="B51:B65">B7-B29</f>
        <v>1713818.8100000024</v>
      </c>
      <c r="C51" s="11" t="s">
        <v>15</v>
      </c>
    </row>
    <row r="52" spans="1:3" ht="14.4">
      <c r="A52" s="4" t="s">
        <v>1</v>
      </c>
      <c r="B52" s="5">
        <f t="shared" si="0"/>
        <v>-0.73000000000001819</v>
      </c>
      <c r="C52" s="10" t="s">
        <v>14</v>
      </c>
    </row>
    <row r="53" spans="1:3" ht="14.4">
      <c r="A53" s="4" t="s">
        <v>2</v>
      </c>
      <c r="B53" s="46">
        <f t="shared" si="0"/>
        <v>1722321.25</v>
      </c>
      <c r="C53" s="23" t="s">
        <v>25</v>
      </c>
    </row>
    <row r="54" spans="1:3" ht="14.4">
      <c r="A54" s="4" t="s">
        <v>19</v>
      </c>
      <c r="B54" s="5">
        <f t="shared" si="0"/>
        <v>-430740.92</v>
      </c>
      <c r="C54" s="11" t="s">
        <v>15</v>
      </c>
    </row>
    <row r="55" spans="1:3" ht="14.4">
      <c r="A55" s="4" t="s">
        <v>3</v>
      </c>
      <c r="B55" s="5">
        <f t="shared" si="0"/>
        <v>919140.91999999993</v>
      </c>
      <c r="C55" s="11" t="s">
        <v>15</v>
      </c>
    </row>
    <row r="56" spans="1:3" ht="14.4">
      <c r="A56" s="4" t="s">
        <v>4</v>
      </c>
      <c r="B56" s="5">
        <f t="shared" si="0"/>
        <v>0</v>
      </c>
      <c r="C56" s="10" t="s">
        <v>14</v>
      </c>
    </row>
    <row r="57" spans="1:3" ht="14.4">
      <c r="A57" s="4" t="s">
        <v>5</v>
      </c>
      <c r="B57" s="5">
        <f t="shared" si="0"/>
        <v>6302480.4299999997</v>
      </c>
      <c r="C57" s="11" t="s">
        <v>15</v>
      </c>
    </row>
    <row r="58" spans="1:3" ht="14.4">
      <c r="A58" s="15" t="s">
        <v>20</v>
      </c>
      <c r="B58" s="5">
        <f t="shared" si="0"/>
        <v>90420.100000000093</v>
      </c>
      <c r="C58" s="11" t="s">
        <v>15</v>
      </c>
    </row>
    <row r="59" spans="1:3" ht="14.4">
      <c r="A59" s="4" t="s">
        <v>6</v>
      </c>
      <c r="B59" s="5">
        <f t="shared" si="0"/>
        <v>0</v>
      </c>
      <c r="C59" s="10" t="s">
        <v>14</v>
      </c>
    </row>
    <row r="60" spans="1:3" ht="14.4">
      <c r="A60" s="4" t="s">
        <v>7</v>
      </c>
      <c r="B60" s="5">
        <f t="shared" si="0"/>
        <v>-13985444.440000013</v>
      </c>
      <c r="C60" s="11" t="s">
        <v>15</v>
      </c>
    </row>
    <row r="61" spans="1:3" ht="14.4">
      <c r="A61" s="4" t="s">
        <v>8</v>
      </c>
      <c r="B61" s="5">
        <f t="shared" si="0"/>
        <v>-691.62000000104308</v>
      </c>
      <c r="C61" s="10" t="s">
        <v>14</v>
      </c>
    </row>
    <row r="62" spans="1:3" ht="14.4">
      <c r="A62" s="4" t="s">
        <v>9</v>
      </c>
      <c r="B62" s="46">
        <f t="shared" si="0"/>
        <v>1555054.7100000009</v>
      </c>
      <c r="C62" s="23" t="s">
        <v>25</v>
      </c>
    </row>
    <row r="63" spans="1:3" ht="14.4">
      <c r="A63" s="4" t="s">
        <v>10</v>
      </c>
      <c r="B63" s="5">
        <f t="shared" si="0"/>
        <v>0</v>
      </c>
      <c r="C63" s="10" t="s">
        <v>14</v>
      </c>
    </row>
    <row r="64" spans="1:3" ht="14.4">
      <c r="A64" s="8" t="s">
        <v>36</v>
      </c>
      <c r="B64" s="5">
        <f t="shared" si="0"/>
        <v>0</v>
      </c>
      <c r="C64" s="11" t="s">
        <v>15</v>
      </c>
    </row>
    <row r="65" spans="1:3" ht="14.4">
      <c r="A65" s="4" t="s">
        <v>11</v>
      </c>
      <c r="B65" s="46">
        <f t="shared" si="0"/>
        <v>-1096563.17</v>
      </c>
      <c r="C65" s="23" t="s">
        <v>25</v>
      </c>
    </row>
    <row r="68" spans="1:2" ht="15" thickBot="1">
      <c r="A68" s="7" t="s">
        <v>17</v>
      </c>
      <c r="B68" s="17">
        <f>SUM(B51:B67)</f>
        <v>-3210204.6600000113</v>
      </c>
    </row>
    <row r="69" spans="1:2" ht="15" thickTop="1">
      <c r="A69" s="34" t="s">
        <v>34</v>
      </c>
      <c r="B69" s="37">
        <f>B23-B45</f>
        <v>-3210204.6600000262</v>
      </c>
    </row>
    <row r="70" spans="1:2" ht="14.4">
      <c r="A70" s="34" t="s">
        <v>32</v>
      </c>
      <c r="B70" s="37">
        <f>B68-B69</f>
        <v>1.49011611938477E-08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scale="10" r:id="rId2"/>
  <headerFooter>
    <oddFooter>&amp;L&amp;Z&amp;F&amp;A
&amp;D &amp;T</oddFooter>
  </headerFooter>
  <rowBreaks count="2" manualBreakCount="2">
    <brk id="25" max="255" man="1"/>
    <brk id="48" max="255" man="1"/>
  </rowBreaks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3111B43A99A449C540CA5B233AA62" ma:contentTypeVersion="4" ma:contentTypeDescription="Create a new document." ma:contentTypeScope="" ma:versionID="c112b7d28a1542dcd1bcb8732f9cee52">
  <xsd:schema xmlns:xsd="http://www.w3.org/2001/XMLSchema" xmlns:xs="http://www.w3.org/2001/XMLSchema" xmlns:p="http://schemas.microsoft.com/office/2006/metadata/properties" xmlns:ns2="96f0a793-be57-4d59-8415-1a5293d9af0f" targetNamespace="http://schemas.microsoft.com/office/2006/metadata/properties" ma:root="true" ma:fieldsID="52e8043745d5b8957a6e6d2148bbea12" ns2:_="">
    <xsd:import namespace="96f0a793-be57-4d59-8415-1a5293d9af0f"/>
    <xsd:element name="properties">
      <xsd:complexType>
        <xsd:sequence>
          <xsd:element name="documentManagement">
            <xsd:complexType>
              <xsd:all>
                <xsd:element ref="ns2:Year"/>
                <xsd:element ref="ns2:FormulaType" minOccurs="0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0a793-be57-4d59-8415-1a5293d9af0f" elementFormDefault="qualified">
    <xsd:import namespace="http://schemas.microsoft.com/office/2006/documentManagement/types"/>
    <xsd:import namespace="http://schemas.microsoft.com/office/infopath/2007/PartnerControls"/>
    <xsd:element name="Year" ma:index="8" ma:displayName="Year" ma:default="2017" ma:format="Dropdown" ma:internalName="Year">
      <xsd:simpleType>
        <xsd:restriction base="dms:Choice">
          <xsd:enumeration value="2017"/>
          <xsd:enumeration value="2016"/>
          <xsd:enumeration value="2015"/>
        </xsd:restriction>
      </xsd:simpleType>
    </xsd:element>
    <xsd:element name="FormulaType" ma:index="9" nillable="true" ma:displayName="Formula Type" ma:default="Transmission" ma:internalName="Formula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smission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10" ma:displayName="Document Type" ma:format="Dropdown" ma:internalName="DocumentType">
      <xsd:simpleType>
        <xsd:restriction base="dms:Choice">
          <xsd:enumeration value="1 - Data Request Assignments"/>
          <xsd:enumeration value="2 - Support"/>
          <xsd:enumeration value="3 - Review Checklists"/>
          <xsd:enumeration value="4 - Filed/Posted Documents"/>
          <xsd:enumeration value="5 - Present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ulaType xmlns="96f0a793-be57-4d59-8415-1a5293d9af0f">
      <Value>Transmission</Value>
    </FormulaType>
    <DocumentType xmlns="96f0a793-be57-4d59-8415-1a5293d9af0f">2 - Support</DocumentType>
    <Year xmlns="96f0a793-be57-4d59-8415-1a5293d9af0f">2017</Year>
  </documentManagement>
</p:properties>
</file>

<file path=customXml/itemProps1.xml><?xml version="1.0" encoding="utf-8"?>
<ds:datastoreItem xmlns:ds="http://schemas.openxmlformats.org/officeDocument/2006/customXml" ds:itemID="{35F07F20-81E8-4A74-8B7D-4F7E8E1657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180604-EE46-4868-83DA-DA4361A16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0a793-be57-4d59-8415-1a5293d9a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97FAB-DB52-4F1C-82EF-4D1BFE3DFCB1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6f0a793-be57-4d59-8415-1a5293d9af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