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Lon/Desktop/Duncan &amp; Allen/LADWP OATT 2017/Burbank-Glendale Testimony/Attachments/Tables/"/>
    </mc:Choice>
  </mc:AlternateContent>
  <bookViews>
    <workbookView xWindow="80" yWindow="460" windowWidth="28720" windowHeight="17540" tabRatio="500"/>
  </bookViews>
  <sheets>
    <sheet name="BB" sheetId="1" r:id="rId1"/>
  </sheets>
  <externalReferences>
    <externalReference r:id="rId2"/>
  </externalReferences>
  <definedNames>
    <definedName name="_Key1" hidden="1">#REF!</definedName>
    <definedName name="_Key2" hidden="1">#REF!</definedName>
    <definedName name="_Sort" hidden="1">#REF!</definedName>
    <definedName name="doggy" hidden="1">#REF!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3" i="1" l="1"/>
  <c r="D53" i="1"/>
  <c r="F50" i="1"/>
  <c r="D47" i="1"/>
  <c r="C47" i="1"/>
  <c r="C35" i="1"/>
  <c r="C38" i="1"/>
  <c r="C37" i="1"/>
  <c r="F53" i="1"/>
  <c r="E47" i="1"/>
  <c r="F47" i="1"/>
  <c r="E22" i="1"/>
  <c r="E23" i="1"/>
  <c r="E24" i="1"/>
  <c r="E25" i="1"/>
  <c r="E26" i="1"/>
  <c r="E27" i="1"/>
  <c r="E28" i="1"/>
  <c r="E29" i="1"/>
  <c r="E30" i="1"/>
  <c r="E31" i="1"/>
  <c r="E32" i="1"/>
  <c r="E33" i="1"/>
  <c r="D35" i="1"/>
  <c r="D38" i="1"/>
  <c r="E38" i="1"/>
  <c r="D37" i="1"/>
  <c r="E37" i="1"/>
  <c r="E35" i="1"/>
  <c r="B4" i="1"/>
  <c r="B3" i="1"/>
  <c r="B2" i="1"/>
  <c r="B1" i="1"/>
</calcChain>
</file>

<file path=xl/sharedStrings.xml><?xml version="1.0" encoding="utf-8"?>
<sst xmlns="http://schemas.openxmlformats.org/spreadsheetml/2006/main" count="57" uniqueCount="47">
  <si>
    <t>A. EXISTING TRANSMISSION SYSTEM FIRM LOAD (MW)</t>
  </si>
  <si>
    <t xml:space="preserve">LADWP's </t>
  </si>
  <si>
    <t xml:space="preserve"> </t>
  </si>
  <si>
    <t>Item</t>
  </si>
  <si>
    <t>Peak Load [1]</t>
  </si>
  <si>
    <t>Long-Term Firm P-T-P [2]</t>
  </si>
  <si>
    <t>Total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</si>
  <si>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</si>
  <si>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</si>
  <si>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</si>
  <si>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</si>
  <si>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</si>
  <si>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</si>
  <si>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</si>
  <si>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</si>
  <si>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</si>
  <si>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</si>
  <si>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</si>
  <si>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</si>
  <si>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Annual Peak Load</t>
  </si>
  <si>
    <t>Ave. Mo. Peak Load</t>
  </si>
  <si>
    <t xml:space="preserve">Footnotes:   </t>
  </si>
  <si>
    <t xml:space="preserve">Data Source: </t>
  </si>
  <si>
    <t xml:space="preserve">[1] LADWP's Peak Load </t>
  </si>
  <si>
    <t>Ratio</t>
  </si>
  <si>
    <t>[2] Long-term firm point-to-point transmission service.</t>
  </si>
  <si>
    <t>FERC Tests for 12 CP</t>
  </si>
  <si>
    <t>Test No. 1</t>
  </si>
  <si>
    <t>Pass/Fail?</t>
  </si>
  <si>
    <t>Test No. 2</t>
  </si>
  <si>
    <t>19% or less</t>
  </si>
  <si>
    <t>Difference (MW)</t>
  </si>
  <si>
    <t>Difference (%)</t>
  </si>
  <si>
    <t>Lowest/Highest</t>
  </si>
  <si>
    <t>66% or greater</t>
  </si>
  <si>
    <t>Test No. 3</t>
  </si>
  <si>
    <t>81% or greater</t>
  </si>
  <si>
    <t>Conclusion</t>
  </si>
  <si>
    <t>Fail</t>
  </si>
  <si>
    <t>FERC Standard</t>
  </si>
  <si>
    <t xml:space="preserve">  LADWP's monthly load pattern fails all three FERC tests for the use of the 12 CP methodology.</t>
  </si>
  <si>
    <t>Ave. of 12 CP MW</t>
  </si>
  <si>
    <t>1 CP MW</t>
  </si>
  <si>
    <t>Note</t>
  </si>
  <si>
    <t>Test No. 1 defines the peak and off-peak periods as the three highest and three lowest CPs.</t>
  </si>
  <si>
    <t>Ave. of Off-Peak Monthly MW</t>
  </si>
  <si>
    <t>Ave. of Peak Monthly 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</si>
</sst>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yyyy;@"/>
    <numFmt numFmtId="165" formatCode="_(* #,##0_);_(* \(#,##0\);_(* &quot;-&quot;??_);_(@_)"/>
    <numFmt numFmtId="166" formatCode="0_)"/>
  </numFmts>
  <fonts count="17" x14ac:knownFonts="1">
    <font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000FF"/>
      <name val="Arial"/>
      <family val="2"/>
    </font>
    <font>
      <sz val="10"/>
      <color rgb="FF996633"/>
      <name val="Arial"/>
      <family val="2"/>
    </font>
    <font>
      <sz val="10"/>
      <color rgb="FFFF0000"/>
      <name val="Arial"/>
      <family val="2"/>
    </font>
    <font>
      <sz val="10"/>
      <color rgb="FF3366FF"/>
      <name val="Arial"/>
      <family val="2"/>
    </font>
    <font>
      <sz val="10"/>
      <color rgb="FF0000D4"/>
      <name val="Arial"/>
      <family val="2"/>
    </font>
    <font>
      <b/>
      <u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"/>
      <family val="2"/>
    </font>
    <font>
      <sz val="10"/>
      <name val="Times Roman"/>
    </font>
    <font>
      <sz val="10"/>
      <color rgb="FFFF0000"/>
      <name val="Times Roman"/>
    </font>
    <font>
      <b/>
      <sz val="12"/>
      <name val="Times Roman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rgb="FF000000"/>
      </top>
      <bottom/>
      <diagonal/>
    </border>
  </borders>
  <cellStyleXfs count="50">
    <xf numFmtId="0" fontId="0" fillId="0" borderId="0"/>
    <xf numFmtId="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9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/>
    <xf numFmtId="0" fontId="0" fillId="0" borderId="0" xfId="0" applyFont="1" applyAlignment="1">
      <alignment horizontal="centerContinuous"/>
    </xf>
    <xf numFmtId="0" fontId="0" fillId="0" borderId="0" xfId="0" applyFont="1" applyAlignment="1"/>
    <xf numFmtId="0" fontId="0" fillId="0" borderId="0" xfId="0" applyFont="1"/>
    <xf numFmtId="0" fontId="3" fillId="0" borderId="0" xfId="0" applyFont="1" applyBorder="1" applyAlignment="1"/>
    <xf numFmtId="0" fontId="0" fillId="0" borderId="0" xfId="0" applyFont="1" applyBorder="1"/>
    <xf numFmtId="0" fontId="3" fillId="0" borderId="0" xfId="0" applyFont="1" applyBorder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64" fontId="0" fillId="0" borderId="0" xfId="0" applyNumberFormat="1" applyFont="1" applyAlignment="1">
      <alignment horizontal="left"/>
    </xf>
    <xf numFmtId="165" fontId="7" fillId="2" borderId="0" xfId="0" applyNumberFormat="1" applyFont="1" applyFill="1" applyProtection="1">
      <protection locked="0"/>
    </xf>
    <xf numFmtId="165" fontId="0" fillId="0" borderId="0" xfId="0" applyNumberFormat="1" applyFont="1" applyProtection="1">
      <protection locked="0"/>
    </xf>
    <xf numFmtId="166" fontId="0" fillId="0" borderId="0" xfId="0" applyNumberFormat="1" applyFont="1" applyAlignment="1">
      <alignment horizontal="center" vertical="top"/>
    </xf>
    <xf numFmtId="165" fontId="8" fillId="0" borderId="0" xfId="0" applyNumberFormat="1" applyFont="1" applyProtection="1">
      <protection locked="0"/>
    </xf>
    <xf numFmtId="0" fontId="0" fillId="0" borderId="0" xfId="0" applyFont="1" applyAlignment="1">
      <alignment horizontal="left" indent="1"/>
    </xf>
    <xf numFmtId="165" fontId="0" fillId="0" borderId="3" xfId="0" applyNumberFormat="1" applyFont="1" applyBorder="1"/>
    <xf numFmtId="165" fontId="0" fillId="0" borderId="0" xfId="0" applyNumberFormat="1" applyFont="1"/>
    <xf numFmtId="37" fontId="0" fillId="0" borderId="0" xfId="0" applyNumberFormat="1" applyFont="1"/>
    <xf numFmtId="0" fontId="9" fillId="0" borderId="0" xfId="0" applyFont="1"/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/>
    </xf>
    <xf numFmtId="0" fontId="14" fillId="0" borderId="0" xfId="0" applyFont="1" applyAlignment="1"/>
    <xf numFmtId="0" fontId="14" fillId="0" borderId="0" xfId="0" applyFont="1" applyAlignment="1">
      <alignment horizontal="right"/>
    </xf>
    <xf numFmtId="165" fontId="14" fillId="0" borderId="0" xfId="0" applyNumberFormat="1" applyFont="1" applyAlignment="1">
      <alignment horizontal="center"/>
    </xf>
    <xf numFmtId="9" fontId="14" fillId="0" borderId="0" xfId="1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/>
    <xf numFmtId="0" fontId="14" fillId="0" borderId="0" xfId="0" applyFont="1" applyAlignment="1">
      <alignment horizontal="center" wrapText="1"/>
    </xf>
    <xf numFmtId="37" fontId="0" fillId="0" borderId="0" xfId="0" applyNumberFormat="1" applyFont="1" applyFill="1" applyBorder="1" applyAlignment="1" applyProtection="1">
      <alignment horizontal="center" wrapText="1"/>
    </xf>
    <xf numFmtId="37" fontId="6" fillId="0" borderId="0" xfId="0" applyNumberFormat="1" applyFont="1" applyFill="1" applyBorder="1" applyAlignment="1" applyProtection="1">
      <alignment horizontal="center" wrapText="1"/>
    </xf>
    <xf numFmtId="0" fontId="16" fillId="0" borderId="0" xfId="0" applyFont="1" applyAlignment="1">
      <alignment horizontal="center"/>
    </xf>
    <xf numFmtId="37" fontId="3" fillId="0" borderId="0" xfId="0" applyNumberFormat="1" applyFont="1" applyFill="1" applyBorder="1" applyAlignment="1" applyProtection="1">
      <alignment horizontal="center" wrapText="1"/>
    </xf>
    <xf numFmtId="37" fontId="4" fillId="0" borderId="0" xfId="0" applyNumberFormat="1" applyFont="1" applyFill="1" applyBorder="1" applyAlignment="1" applyProtection="1">
      <alignment horizontal="center" wrapText="1"/>
    </xf>
    <xf numFmtId="37" fontId="5" fillId="0" borderId="0" xfId="0" applyNumberFormat="1" applyFont="1" applyFill="1" applyBorder="1" applyAlignment="1" applyProtection="1">
      <alignment horizontal="center" wrapText="1"/>
    </xf>
  </cellXfs>
  <cellStyles count="50">
    <cellStyle name="Comma 10" xfId="2"/>
    <cellStyle name="Comma 11" xfId="3"/>
    <cellStyle name="Comma 12" xfId="4"/>
    <cellStyle name="Comma 2" xfId="5"/>
    <cellStyle name="Comma 2 2" xfId="6"/>
    <cellStyle name="Comma 2 3" xfId="7"/>
    <cellStyle name="Comma 2 4" xfId="8"/>
    <cellStyle name="Comma 2 5" xfId="9"/>
    <cellStyle name="Comma 2 6" xfId="10"/>
    <cellStyle name="Comma 3" xfId="11"/>
    <cellStyle name="Comma 4" xfId="12"/>
    <cellStyle name="Comma 5" xfId="13"/>
    <cellStyle name="Comma 6" xfId="14"/>
    <cellStyle name="Comma 7" xfId="15"/>
    <cellStyle name="Comma 8" xfId="16"/>
    <cellStyle name="Comma 9" xfId="17"/>
    <cellStyle name="Currency 2" xfId="18"/>
    <cellStyle name="Currency 3" xfId="19"/>
    <cellStyle name="Currency 4" xfId="20"/>
    <cellStyle name="Currency 5" xfId="21"/>
    <cellStyle name="Currency 6" xfId="22"/>
    <cellStyle name="Currency 7" xfId="23"/>
    <cellStyle name="Currency 8" xfId="24"/>
    <cellStyle name="Normal" xfId="0" builtinId="0"/>
    <cellStyle name="Normal 10" xfId="25"/>
    <cellStyle name="Normal 11" xfId="26"/>
    <cellStyle name="Normal 12" xfId="27"/>
    <cellStyle name="Normal 2" xfId="28"/>
    <cellStyle name="Normal 2 2" xfId="29"/>
    <cellStyle name="Normal 2 3" xfId="30"/>
    <cellStyle name="Normal 2 4" xfId="31"/>
    <cellStyle name="Normal 2 5" xfId="32"/>
    <cellStyle name="Normal 2 6" xfId="33"/>
    <cellStyle name="Normal 3" xfId="34"/>
    <cellStyle name="Normal 3 2" xfId="35"/>
    <cellStyle name="Normal 4" xfId="36"/>
    <cellStyle name="Normal 5" xfId="37"/>
    <cellStyle name="Normal 6" xfId="38"/>
    <cellStyle name="Normal 7" xfId="39"/>
    <cellStyle name="Normal 8" xfId="40"/>
    <cellStyle name="Normal 8 2" xfId="41"/>
    <cellStyle name="Normal 9" xfId="42"/>
    <cellStyle name="Percent" xfId="1" builtinId="5"/>
    <cellStyle name="Percent 2" xfId="43"/>
    <cellStyle name="Percent 2 2" xfId="44"/>
    <cellStyle name="Percent 3" xfId="45"/>
    <cellStyle name="Percent 4" xfId="46"/>
    <cellStyle name="Percent 5" xfId="47"/>
    <cellStyle name="Percent 6" xfId="48"/>
    <cellStyle name="Percent 7" xfId="49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698500</xdr:colOff>
          <xdr:row>3</xdr:row>
          <xdr:rowOff>50800</xdr:rowOff>
        </xdr:from>
        <xdr:to>
          <xdr:col>4</xdr:col>
          <xdr:colOff>25400</xdr:colOff>
          <xdr:row>4</xdr:row>
          <xdr:rowOff>114300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</xdr:row>
          <xdr:rowOff>95250</xdr:rowOff>
        </xdr:from>
        <xdr:to>
          <xdr:col>4</xdr:col>
          <xdr:colOff>782177</xdr:colOff>
          <xdr:row>13</xdr:row>
          <xdr:rowOff>72839</xdr:rowOff>
        </xdr:to>
        <xdr:pic>
          <xdr:nvPicPr>
            <xdr:cNvPr id="3" name="Picture 2"/>
            <xdr:cNvPicPr>
              <a:picLocks noChangeAspect="1" noChangeArrowheads="1"/>
              <a:extLst>
                <a:ext uri="{84589F7E-364E-4C9E-8A38-B11213B215E9}">
                  <a14:cameraTool cellRange="'[1]Control Sheet'!$A$7:$A$14" spid="_x0000_s140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74650" y="920750"/>
              <a:ext cx="3789961" cy="1387289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on/Desktop/Duncan%20&amp;%20Allen/LADWP%20OATT%202017/LADWP%20Initial%20Proposal%20January%202017/Exhibit_No_DWP-104_OATT_Model_FINAL_(2)%20LLP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Control Sheet"/>
      <sheetName val="Gen AS Matrix"/>
      <sheetName val="AD"/>
      <sheetName val="AE"/>
      <sheetName val=" AF"/>
      <sheetName val="AG"/>
      <sheetName val="AH"/>
      <sheetName val="AI"/>
      <sheetName val="AJ "/>
      <sheetName val="AJ - New Rates"/>
      <sheetName val="AK"/>
      <sheetName val="AL "/>
      <sheetName val="AU"/>
      <sheetName val="AM"/>
      <sheetName val="AV"/>
      <sheetName val=" AW"/>
      <sheetName val="BB"/>
      <sheetName val="BK"/>
      <sheetName val="BL"/>
      <sheetName val="BM"/>
      <sheetName val="Allocation Factors"/>
      <sheetName val="Haynes Gross Plt &amp; Accum Deprec"/>
      <sheetName val="7 Factor Summary"/>
      <sheetName val="Haynes Dep Exp and O&amp;M"/>
      <sheetName val="Unit Data"/>
      <sheetName val="Fixed Charge Rate &amp; VAR Alloc."/>
      <sheetName val="Source Investment Data"/>
      <sheetName val="Sheet1"/>
      <sheetName val="Exhibit_No_DWP-104_OATT_Model_F"/>
    </sheetNames>
    <definedNames>
      <definedName name="BB"/>
    </definedNames>
    <sheetDataSet>
      <sheetData sheetId="0"/>
      <sheetData sheetId="1">
        <row r="1">
          <cell r="A1" t="str">
            <v>Los Angeles Department of Water and Power</v>
          </cell>
        </row>
        <row r="2">
          <cell r="A2" t="str">
            <v>Statement</v>
          </cell>
        </row>
        <row r="3">
          <cell r="A3" t="str">
            <v>Test Period: FY2014-15 (July 1, 2014 through June 30, 2015)</v>
          </cell>
        </row>
        <row r="51">
          <cell r="B51" t="str">
            <v>BB Rate Divisor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4" Type="http://schemas.openxmlformats.org/officeDocument/2006/relationships/ctrlProp" Target="../ctrlProps/ctrlProp1.xml"/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31" enableFormatConditionsCalculation="0">
    <tabColor rgb="FF0000FF"/>
  </sheetPr>
  <dimension ref="A1:H56"/>
  <sheetViews>
    <sheetView tabSelected="1" topLeftCell="A38" zoomScale="150" zoomScaleNormal="150" zoomScalePageLayoutView="150" workbookViewId="0">
      <selection activeCell="B45" sqref="B45:H56"/>
    </sheetView>
  </sheetViews>
  <sheetFormatPr baseColWidth="10" defaultColWidth="11.5" defaultRowHeight="13" x14ac:dyDescent="0.15"/>
  <cols>
    <col min="1" max="1" width="4.6640625" style="3" customWidth="1"/>
    <col min="2" max="2" width="10.83203125" style="3" customWidth="1"/>
    <col min="3" max="3" width="13.6640625" style="3" customWidth="1"/>
    <col min="4" max="4" width="15.1640625" style="3" customWidth="1"/>
    <col min="5" max="5" width="15.5" style="3" customWidth="1"/>
    <col min="6" max="6" width="13.5" style="3" customWidth="1"/>
    <col min="7" max="7" width="13" style="3" customWidth="1"/>
    <col min="8" max="8" width="10" style="3" customWidth="1"/>
    <col min="9" max="10" width="11.5" style="3" customWidth="1"/>
    <col min="11" max="11" width="4.1640625" style="3" customWidth="1"/>
    <col min="12" max="12" width="11.83203125" style="3" customWidth="1"/>
    <col min="13" max="13" width="11.6640625" style="3" customWidth="1"/>
    <col min="14" max="14" width="11.1640625" style="3" customWidth="1"/>
    <col min="15" max="16384" width="11.5" style="3"/>
  </cols>
  <sheetData>
    <row r="1" spans="1:6" x14ac:dyDescent="0.15">
      <c r="A1" s="1"/>
      <c r="B1" s="1" t="str">
        <f>+'[1]Control Sheet'!$A$1</f>
        <v>Los Angeles Department of Water and Power</v>
      </c>
      <c r="C1" s="1"/>
      <c r="D1" s="1"/>
      <c r="E1" s="1"/>
      <c r="F1" s="2"/>
    </row>
    <row r="2" spans="1:6" x14ac:dyDescent="0.15">
      <c r="A2" s="1"/>
      <c r="B2" s="1" t="str">
        <f>+'[1]Control Sheet'!$A$2</f>
        <v>Statement</v>
      </c>
      <c r="C2" s="1"/>
      <c r="D2" s="1"/>
      <c r="E2" s="1"/>
      <c r="F2" s="2"/>
    </row>
    <row r="3" spans="1:6" x14ac:dyDescent="0.15">
      <c r="A3" s="1"/>
      <c r="B3" s="1" t="str">
        <f>'[1]Control Sheet'!B51</f>
        <v>BB Rate Divisor</v>
      </c>
      <c r="C3" s="1"/>
      <c r="D3" s="1"/>
      <c r="E3" s="1"/>
      <c r="F3" s="2"/>
    </row>
    <row r="4" spans="1:6" x14ac:dyDescent="0.15">
      <c r="A4" s="1"/>
      <c r="B4" s="1" t="str">
        <f>+'[1]Control Sheet'!$A$3</f>
        <v>Test Period: FY2014-15 (July 1, 2014 through June 30, 2015)</v>
      </c>
      <c r="C4" s="1"/>
      <c r="D4" s="1"/>
      <c r="E4" s="1"/>
      <c r="F4" s="4"/>
    </row>
    <row r="5" spans="1:6" x14ac:dyDescent="0.15">
      <c r="A5" s="4"/>
      <c r="B5" s="4"/>
      <c r="C5" s="4"/>
      <c r="D5" s="4"/>
      <c r="E5" s="4"/>
      <c r="F5" s="4"/>
    </row>
    <row r="6" spans="1:6" x14ac:dyDescent="0.15">
      <c r="A6" s="4"/>
      <c r="B6" s="4"/>
      <c r="C6" s="4"/>
      <c r="D6" s="4"/>
      <c r="E6" s="4"/>
    </row>
    <row r="7" spans="1:6" x14ac:dyDescent="0.15">
      <c r="A7" s="4"/>
      <c r="B7" s="37"/>
      <c r="C7" s="37"/>
      <c r="F7" s="4"/>
    </row>
    <row r="8" spans="1:6" ht="12.75" customHeight="1" x14ac:dyDescent="0.15">
      <c r="A8" s="4"/>
      <c r="B8" s="38"/>
      <c r="C8" s="38"/>
      <c r="F8" s="4"/>
    </row>
    <row r="9" spans="1:6" ht="12.75" customHeight="1" x14ac:dyDescent="0.15">
      <c r="A9" s="4"/>
      <c r="B9" s="34"/>
      <c r="C9" s="34"/>
      <c r="F9" s="4"/>
    </row>
    <row r="10" spans="1:6" ht="12.75" customHeight="1" x14ac:dyDescent="0.15">
      <c r="A10" s="4"/>
      <c r="B10" s="34"/>
      <c r="C10" s="34"/>
      <c r="F10" s="4"/>
    </row>
    <row r="11" spans="1:6" ht="12.75" customHeight="1" x14ac:dyDescent="0.15">
      <c r="A11" s="4"/>
      <c r="B11" s="34"/>
      <c r="C11" s="34"/>
      <c r="F11" s="4"/>
    </row>
    <row r="12" spans="1:6" ht="12.75" customHeight="1" x14ac:dyDescent="0.15">
      <c r="A12" s="4"/>
      <c r="B12" s="39"/>
      <c r="C12" s="39"/>
      <c r="F12" s="4"/>
    </row>
    <row r="13" spans="1:6" ht="12.75" customHeight="1" x14ac:dyDescent="0.15">
      <c r="A13" s="4"/>
      <c r="B13" s="34"/>
      <c r="C13" s="34"/>
      <c r="F13" s="4"/>
    </row>
    <row r="14" spans="1:6" ht="12.75" customHeight="1" x14ac:dyDescent="0.15">
      <c r="A14" s="4"/>
      <c r="B14" s="35"/>
      <c r="C14" s="35"/>
      <c r="F14" s="4"/>
    </row>
    <row r="15" spans="1:6" ht="12.75" customHeight="1" x14ac:dyDescent="0.15">
      <c r="A15" s="4"/>
      <c r="B15" s="34"/>
      <c r="C15" s="34"/>
      <c r="F15" s="4"/>
    </row>
    <row r="16" spans="1:6" x14ac:dyDescent="0.15">
      <c r="A16" s="4"/>
      <c r="B16" s="5" t="s">
        <v>0</v>
      </c>
      <c r="C16" s="5"/>
      <c r="D16" s="5"/>
      <c r="E16" s="4"/>
      <c r="F16" s="4"/>
    </row>
    <row r="17" spans="1:6" ht="12.75" customHeight="1" x14ac:dyDescent="0.15">
      <c r="A17" s="6"/>
      <c r="B17" s="4"/>
      <c r="D17" s="7"/>
      <c r="E17" s="5"/>
      <c r="F17" s="5"/>
    </row>
    <row r="18" spans="1:6" x14ac:dyDescent="0.15">
      <c r="A18" s="4"/>
      <c r="B18" s="4"/>
      <c r="C18" s="8" t="s">
        <v>1</v>
      </c>
      <c r="D18" s="7"/>
      <c r="E18" s="9"/>
      <c r="F18" s="8" t="s">
        <v>2</v>
      </c>
    </row>
    <row r="19" spans="1:6" ht="27" thickBot="1" x14ac:dyDescent="0.2">
      <c r="A19" s="4"/>
      <c r="B19" s="10" t="s">
        <v>3</v>
      </c>
      <c r="C19" s="11" t="s">
        <v>4</v>
      </c>
      <c r="D19" s="12" t="s">
        <v>5</v>
      </c>
      <c r="E19" s="11" t="s">
        <v>6</v>
      </c>
    </row>
    <row r="20" spans="1:6" x14ac:dyDescent="0.15">
      <c r="A20" s="8"/>
      <c r="B20" s="13"/>
      <c r="C20" s="8" t="s">
        <v>2</v>
      </c>
      <c r="D20" s="8" t="s">
        <v>2</v>
      </c>
      <c r="E20" s="8" t="s">
        <v>2</v>
      </c>
    </row>
    <row r="21" spans="1:6" x14ac:dyDescent="0.15">
      <c r="A21" s="9"/>
      <c r="B21" s="8"/>
      <c r="C21" s="8"/>
      <c r="D21" s="4"/>
      <c r="E21" s="4"/>
    </row>
    <row r="22" spans="1:6" x14ac:dyDescent="0.15">
      <c r="A22" s="4"/>
      <c r="B22" s="14" t="s">
        <v>7</v>
      </c>
      <c r="C22" s="15">
        <v>5517</v>
      </c>
      <c r="D22" s="15">
        <v>638</v>
      </c>
      <c r="E22" s="16">
        <f>SUM(C22:D22)</f>
        <v>6155</v>
      </c>
    </row>
    <row r="23" spans="1:6" x14ac:dyDescent="0.15">
      <c r="A23" s="8"/>
      <c r="B23" s="14" t="s">
        <v>8</v>
      </c>
      <c r="C23" s="15">
        <v>5327</v>
      </c>
      <c r="D23" s="15">
        <v>652</v>
      </c>
      <c r="E23" s="16">
        <f t="shared" ref="E23:E33" si="0">SUM(C23:D23)</f>
        <v>5979</v>
      </c>
    </row>
    <row r="24" spans="1:6" x14ac:dyDescent="0.15">
      <c r="A24" s="17"/>
      <c r="B24" s="14" t="s">
        <v>9</v>
      </c>
      <c r="C24" s="15">
        <v>6343</v>
      </c>
      <c r="D24" s="15">
        <v>652</v>
      </c>
      <c r="E24" s="16">
        <f t="shared" si="0"/>
        <v>6995</v>
      </c>
    </row>
    <row r="25" spans="1:6" x14ac:dyDescent="0.15">
      <c r="A25" s="17"/>
      <c r="B25" s="14" t="s">
        <v>10</v>
      </c>
      <c r="C25" s="15">
        <v>4838</v>
      </c>
      <c r="D25" s="15">
        <v>652</v>
      </c>
      <c r="E25" s="16">
        <f t="shared" si="0"/>
        <v>5490</v>
      </c>
    </row>
    <row r="26" spans="1:6" x14ac:dyDescent="0.15">
      <c r="A26" s="17"/>
      <c r="B26" s="14" t="s">
        <v>11</v>
      </c>
      <c r="C26" s="15">
        <v>3887</v>
      </c>
      <c r="D26" s="15">
        <v>652</v>
      </c>
      <c r="E26" s="16">
        <f t="shared" si="0"/>
        <v>4539</v>
      </c>
    </row>
    <row r="27" spans="1:6" x14ac:dyDescent="0.15">
      <c r="A27" s="17"/>
      <c r="B27" s="14" t="s">
        <v>12</v>
      </c>
      <c r="C27" s="15">
        <v>3616</v>
      </c>
      <c r="D27" s="15">
        <v>652</v>
      </c>
      <c r="E27" s="16">
        <f t="shared" si="0"/>
        <v>4268</v>
      </c>
    </row>
    <row r="28" spans="1:6" x14ac:dyDescent="0.15">
      <c r="A28" s="17"/>
      <c r="B28" s="14" t="s">
        <v>13</v>
      </c>
      <c r="C28" s="15">
        <v>3448</v>
      </c>
      <c r="D28" s="15">
        <v>312</v>
      </c>
      <c r="E28" s="16">
        <f t="shared" si="0"/>
        <v>3760</v>
      </c>
    </row>
    <row r="29" spans="1:6" x14ac:dyDescent="0.15">
      <c r="A29" s="17"/>
      <c r="B29" s="14" t="s">
        <v>14</v>
      </c>
      <c r="C29" s="15">
        <v>3496</v>
      </c>
      <c r="D29" s="15">
        <v>312</v>
      </c>
      <c r="E29" s="16">
        <f t="shared" si="0"/>
        <v>3808</v>
      </c>
    </row>
    <row r="30" spans="1:6" x14ac:dyDescent="0.15">
      <c r="A30" s="17"/>
      <c r="B30" s="14" t="s">
        <v>15</v>
      </c>
      <c r="C30" s="15">
        <v>4148</v>
      </c>
      <c r="D30" s="15">
        <v>312</v>
      </c>
      <c r="E30" s="16">
        <f t="shared" si="0"/>
        <v>4460</v>
      </c>
    </row>
    <row r="31" spans="1:6" x14ac:dyDescent="0.15">
      <c r="A31" s="17"/>
      <c r="B31" s="14" t="s">
        <v>16</v>
      </c>
      <c r="C31" s="15">
        <v>4212</v>
      </c>
      <c r="D31" s="15">
        <v>312</v>
      </c>
      <c r="E31" s="16">
        <f t="shared" si="0"/>
        <v>4524</v>
      </c>
    </row>
    <row r="32" spans="1:6" x14ac:dyDescent="0.15">
      <c r="A32" s="17"/>
      <c r="B32" s="14" t="s">
        <v>17</v>
      </c>
      <c r="C32" s="15">
        <v>4040</v>
      </c>
      <c r="D32" s="15">
        <v>312</v>
      </c>
      <c r="E32" s="16">
        <f t="shared" si="0"/>
        <v>4352</v>
      </c>
    </row>
    <row r="33" spans="1:8" x14ac:dyDescent="0.15">
      <c r="A33" s="17"/>
      <c r="B33" s="14" t="s">
        <v>18</v>
      </c>
      <c r="C33" s="15">
        <v>5090</v>
      </c>
      <c r="D33" s="15">
        <v>312</v>
      </c>
      <c r="E33" s="16">
        <f t="shared" si="0"/>
        <v>5402</v>
      </c>
    </row>
    <row r="34" spans="1:8" x14ac:dyDescent="0.15">
      <c r="A34" s="17"/>
      <c r="B34" s="4"/>
      <c r="C34" s="18"/>
      <c r="D34" s="18"/>
      <c r="E34" s="18"/>
    </row>
    <row r="35" spans="1:8" x14ac:dyDescent="0.15">
      <c r="A35" s="17"/>
      <c r="B35" s="19" t="s">
        <v>6</v>
      </c>
      <c r="C35" s="20">
        <f>SUM(C22:C33)</f>
        <v>53962</v>
      </c>
      <c r="D35" s="20">
        <f>SUM(D22:D33)</f>
        <v>5770</v>
      </c>
      <c r="E35" s="20">
        <f>SUM(E22:E33)</f>
        <v>59732</v>
      </c>
    </row>
    <row r="36" spans="1:8" x14ac:dyDescent="0.15">
      <c r="A36" s="17"/>
      <c r="B36" s="4"/>
      <c r="C36" s="21"/>
      <c r="D36" s="21"/>
      <c r="E36" s="21"/>
    </row>
    <row r="37" spans="1:8" x14ac:dyDescent="0.15">
      <c r="A37" s="17"/>
      <c r="B37" s="25" t="s">
        <v>19</v>
      </c>
      <c r="C37" s="21">
        <f>MAX(C22:C33)</f>
        <v>6343</v>
      </c>
      <c r="D37" s="21">
        <f>MAX(D22:D33)</f>
        <v>652</v>
      </c>
      <c r="E37" s="16">
        <f t="shared" ref="E37:E38" si="1">SUM(C37:D37)</f>
        <v>6995</v>
      </c>
    </row>
    <row r="38" spans="1:8" x14ac:dyDescent="0.15">
      <c r="A38" s="17"/>
      <c r="B38" s="25" t="s">
        <v>20</v>
      </c>
      <c r="C38" s="21">
        <f>+C35/12</f>
        <v>4496.833333333333</v>
      </c>
      <c r="D38" s="21">
        <f>+D35/12</f>
        <v>480.83333333333331</v>
      </c>
      <c r="E38" s="16">
        <f t="shared" si="1"/>
        <v>4977.6666666666661</v>
      </c>
    </row>
    <row r="39" spans="1:8" x14ac:dyDescent="0.15">
      <c r="A39" s="17"/>
      <c r="B39" s="4"/>
      <c r="C39" s="4"/>
      <c r="D39" s="22"/>
    </row>
    <row r="40" spans="1:8" x14ac:dyDescent="0.15">
      <c r="A40" s="17"/>
      <c r="B40" s="23" t="s">
        <v>21</v>
      </c>
    </row>
    <row r="41" spans="1:8" x14ac:dyDescent="0.15">
      <c r="A41" s="17"/>
      <c r="B41" s="23" t="s">
        <v>22</v>
      </c>
      <c r="C41" s="22"/>
    </row>
    <row r="42" spans="1:8" x14ac:dyDescent="0.15">
      <c r="A42" s="17"/>
      <c r="B42" s="19" t="s">
        <v>23</v>
      </c>
      <c r="C42" s="4"/>
    </row>
    <row r="43" spans="1:8" x14ac:dyDescent="0.15">
      <c r="A43" s="17"/>
      <c r="B43" s="24" t="s">
        <v>25</v>
      </c>
      <c r="C43" s="19"/>
      <c r="D43" s="4"/>
      <c r="E43" s="4"/>
      <c r="F43" s="4"/>
    </row>
    <row r="44" spans="1:8" x14ac:dyDescent="0.15">
      <c r="A44" s="17"/>
      <c r="E44" s="4"/>
      <c r="F44" s="4"/>
    </row>
    <row r="45" spans="1:8" ht="16" x14ac:dyDescent="0.2">
      <c r="A45" s="17"/>
      <c r="B45" s="36" t="s">
        <v>26</v>
      </c>
      <c r="C45" s="36"/>
      <c r="D45" s="36"/>
      <c r="E45" s="36"/>
      <c r="F45" s="36"/>
      <c r="G45" s="36"/>
      <c r="H45" s="36"/>
    </row>
    <row r="46" spans="1:8" ht="37" customHeight="1" x14ac:dyDescent="0.2">
      <c r="A46" s="17"/>
      <c r="B46" s="26"/>
      <c r="C46" s="33" t="s">
        <v>45</v>
      </c>
      <c r="D46" s="33" t="s">
        <v>46</v>
      </c>
      <c r="E46" s="30" t="s">
        <v>31</v>
      </c>
      <c r="F46" s="30" t="s">
        <v>32</v>
      </c>
      <c r="G46" s="30" t="s">
        <v>39</v>
      </c>
      <c r="H46" s="30" t="s">
        <v>28</v>
      </c>
    </row>
    <row r="47" spans="1:8" ht="14" x14ac:dyDescent="0.2">
      <c r="B47" s="27" t="s">
        <v>27</v>
      </c>
      <c r="C47" s="28">
        <f>AVERAGE(E27:E29)</f>
        <v>3945.3333333333335</v>
      </c>
      <c r="D47" s="28">
        <f>AVERAGE(E22:E24)</f>
        <v>6376.333333333333</v>
      </c>
      <c r="E47" s="28">
        <f>D47-C47</f>
        <v>2430.9999999999995</v>
      </c>
      <c r="F47" s="29">
        <f>E47/D47</f>
        <v>0.38125359401955139</v>
      </c>
      <c r="G47" s="30" t="s">
        <v>30</v>
      </c>
      <c r="H47" s="31" t="s">
        <v>38</v>
      </c>
    </row>
    <row r="48" spans="1:8" ht="14" x14ac:dyDescent="0.2">
      <c r="B48" s="26"/>
      <c r="C48" s="30"/>
      <c r="D48" s="30"/>
      <c r="E48" s="30"/>
      <c r="F48" s="30"/>
      <c r="G48" s="30"/>
      <c r="H48" s="30"/>
    </row>
    <row r="49" spans="2:8" ht="14" x14ac:dyDescent="0.2">
      <c r="B49" s="26"/>
      <c r="D49" s="30"/>
      <c r="E49" s="30"/>
      <c r="F49" s="30" t="s">
        <v>33</v>
      </c>
      <c r="G49" s="30" t="s">
        <v>39</v>
      </c>
      <c r="H49" s="30" t="s">
        <v>28</v>
      </c>
    </row>
    <row r="50" spans="2:8" ht="14" x14ac:dyDescent="0.2">
      <c r="B50" s="27" t="s">
        <v>29</v>
      </c>
      <c r="D50" s="30"/>
      <c r="E50" s="30"/>
      <c r="F50" s="29">
        <f>E28/E37</f>
        <v>0.53752680486061477</v>
      </c>
      <c r="G50" s="30" t="s">
        <v>34</v>
      </c>
      <c r="H50" s="31" t="s">
        <v>38</v>
      </c>
    </row>
    <row r="51" spans="2:8" ht="14" x14ac:dyDescent="0.2">
      <c r="B51" s="26"/>
      <c r="C51" s="30"/>
      <c r="D51" s="30"/>
      <c r="E51" s="30"/>
      <c r="F51" s="30"/>
      <c r="G51" s="30"/>
      <c r="H51" s="30"/>
    </row>
    <row r="52" spans="2:8" ht="14" x14ac:dyDescent="0.2">
      <c r="B52" s="26"/>
      <c r="D52" s="30" t="s">
        <v>41</v>
      </c>
      <c r="E52" s="30" t="s">
        <v>42</v>
      </c>
      <c r="F52" s="30" t="s">
        <v>24</v>
      </c>
      <c r="G52" s="30" t="s">
        <v>39</v>
      </c>
      <c r="H52" s="30" t="s">
        <v>28</v>
      </c>
    </row>
    <row r="53" spans="2:8" ht="14" x14ac:dyDescent="0.2">
      <c r="B53" s="27" t="s">
        <v>35</v>
      </c>
      <c r="D53" s="28">
        <f>E38</f>
        <v>4977.6666666666661</v>
      </c>
      <c r="E53" s="28">
        <f>E37</f>
        <v>6995</v>
      </c>
      <c r="F53" s="29">
        <f>D53/E53</f>
        <v>0.71160352632832968</v>
      </c>
      <c r="G53" s="30" t="s">
        <v>36</v>
      </c>
      <c r="H53" s="31" t="s">
        <v>38</v>
      </c>
    </row>
    <row r="54" spans="2:8" ht="14" x14ac:dyDescent="0.2">
      <c r="B54" s="26"/>
      <c r="C54" s="26"/>
      <c r="D54" s="26"/>
      <c r="E54" s="26"/>
      <c r="F54" s="26"/>
      <c r="G54" s="26"/>
      <c r="H54" s="26"/>
    </row>
    <row r="55" spans="2:8" ht="14" x14ac:dyDescent="0.2">
      <c r="B55" s="27" t="s">
        <v>37</v>
      </c>
      <c r="C55" s="32" t="s">
        <v>40</v>
      </c>
      <c r="D55" s="26"/>
      <c r="E55" s="26"/>
      <c r="F55" s="26"/>
      <c r="G55" s="26"/>
      <c r="H55" s="26"/>
    </row>
    <row r="56" spans="2:8" ht="14" x14ac:dyDescent="0.2">
      <c r="B56" s="27" t="s">
        <v>43</v>
      </c>
      <c r="C56" s="26" t="s">
        <v>44</v>
      </c>
      <c r="D56" s="26"/>
    </row>
  </sheetData>
  <mergeCells count="10">
    <mergeCell ref="B13:C13"/>
    <mergeCell ref="B14:C14"/>
    <mergeCell ref="B15:C15"/>
    <mergeCell ref="B45:H45"/>
    <mergeCell ref="B7:C7"/>
    <mergeCell ref="B8:C8"/>
    <mergeCell ref="B9:C9"/>
    <mergeCell ref="B10:C10"/>
    <mergeCell ref="B11:C11"/>
    <mergeCell ref="B12:C12"/>
  </mergeCells>
  <phoneticPr fontId="13" type="noConversion"/>
  <printOptions headings="1" gridLines="1"/>
  <pageMargins left="0.2" right="0.2" top="0.75" bottom="0.25" header="0.3" footer="0.3"/>
  <pageSetup scale="50" firstPageNumber="37" orientation="landscape" cellComments="atEnd" r:id="rId1"/>
  <headerFooter>
    <oddHeader>&amp;RExhibit No. DWP-104</oddHeader>
    <oddFooter>&amp;L&amp;F&amp;C&amp;P of &amp;N&amp;R&amp;A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BB">
                <anchor moveWithCells="1" sizeWithCells="1">
                  <from>
                    <xdr:col>3</xdr:col>
                    <xdr:colOff>698500</xdr:colOff>
                    <xdr:row>3</xdr:row>
                    <xdr:rowOff>50800</xdr:rowOff>
                  </from>
                  <to>
                    <xdr:col>4</xdr:col>
                    <xdr:colOff>25400</xdr:colOff>
                    <xdr:row>4</xdr:row>
                    <xdr:rowOff>114300</xdr:rowOff>
                  </to>
                </anchor>
              </controlPr>
            </control>
          </mc:Choice>
          <mc:Fallback/>
        </mc:AlternateContent>
      </controls>
    </mc:Choice>
    <mc:Fallback/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 Peters</dc:creator>
  <cp:lastModifiedBy>Lon Peters</cp:lastModifiedBy>
  <dcterms:created xsi:type="dcterms:W3CDTF">2017-03-03T21:49:18Z</dcterms:created>
  <dcterms:modified xsi:type="dcterms:W3CDTF">2017-04-13T21:32:32Z</dcterms:modified>
</cp:coreProperties>
</file>