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8520" windowHeight="5520" activeTab="1"/>
  </bookViews>
  <sheets>
    <sheet name="FY16" sheetId="5" r:id="rId1"/>
    <sheet name="FY15" sheetId="3" r:id="rId2"/>
    <sheet name="FY14" sheetId="1" r:id="rId3"/>
    <sheet name="FY13" sheetId="2" r:id="rId4"/>
    <sheet name="Sheet1" sheetId="4" r:id="rId5"/>
  </sheets>
  <calcPr calcId="145621"/>
</workbook>
</file>

<file path=xl/calcChain.xml><?xml version="1.0" encoding="utf-8"?>
<calcChain xmlns="http://schemas.openxmlformats.org/spreadsheetml/2006/main">
  <c r="N19" i="5" l="1"/>
  <c r="O28" i="5" l="1"/>
  <c r="O27" i="5"/>
  <c r="O17" i="5"/>
  <c r="O16" i="5"/>
  <c r="M30" i="5" l="1"/>
  <c r="N30" i="5"/>
  <c r="O25" i="5" l="1"/>
  <c r="O14" i="5"/>
  <c r="M19" i="5"/>
  <c r="N3" i="5" l="1"/>
  <c r="M3" i="5"/>
  <c r="L3" i="5"/>
  <c r="M6" i="5" l="1"/>
  <c r="N6" i="5"/>
  <c r="M5" i="5"/>
  <c r="N5" i="5"/>
  <c r="N28" i="3"/>
  <c r="N30" i="3" s="1"/>
  <c r="N27" i="3"/>
  <c r="N25" i="3"/>
  <c r="M30" i="3"/>
  <c r="N17" i="3"/>
  <c r="N19" i="3" s="1"/>
  <c r="N16" i="3"/>
  <c r="N14" i="3"/>
  <c r="M19" i="3"/>
  <c r="M6" i="3"/>
  <c r="N6" i="3" s="1"/>
  <c r="M5" i="3"/>
  <c r="N5" i="3" s="1"/>
  <c r="D44" i="5"/>
  <c r="C44" i="5"/>
  <c r="B43" i="5"/>
  <c r="B42" i="5"/>
  <c r="B41" i="5"/>
  <c r="L30" i="5"/>
  <c r="K30" i="5"/>
  <c r="J30" i="5"/>
  <c r="I30" i="5"/>
  <c r="H30" i="5"/>
  <c r="G30" i="5"/>
  <c r="F30" i="5"/>
  <c r="E30" i="5"/>
  <c r="D30" i="5"/>
  <c r="C30" i="5"/>
  <c r="B30" i="5"/>
  <c r="L24" i="5"/>
  <c r="K24" i="5"/>
  <c r="A22" i="5"/>
  <c r="L19" i="5"/>
  <c r="K19" i="5"/>
  <c r="J19" i="5"/>
  <c r="I19" i="5"/>
  <c r="H19" i="5"/>
  <c r="G19" i="5"/>
  <c r="F19" i="5"/>
  <c r="E19" i="5"/>
  <c r="D19" i="5"/>
  <c r="C19" i="5"/>
  <c r="B19" i="5"/>
  <c r="L13" i="5"/>
  <c r="K13" i="5"/>
  <c r="O9" i="5"/>
  <c r="D8" i="5"/>
  <c r="L6" i="5"/>
  <c r="K6" i="5"/>
  <c r="J6" i="5"/>
  <c r="I6" i="5"/>
  <c r="H6" i="5"/>
  <c r="G6" i="5"/>
  <c r="F6" i="5"/>
  <c r="E6" i="5"/>
  <c r="E8" i="5" s="1"/>
  <c r="C6" i="5"/>
  <c r="B6" i="5"/>
  <c r="L5" i="5"/>
  <c r="L8" i="5" s="1"/>
  <c r="K5" i="5"/>
  <c r="J5" i="5"/>
  <c r="I5" i="5"/>
  <c r="H5" i="5"/>
  <c r="G5" i="5"/>
  <c r="F5" i="5"/>
  <c r="C5" i="5"/>
  <c r="B5" i="5"/>
  <c r="K3" i="5"/>
  <c r="K8" i="5" s="1"/>
  <c r="J3" i="5"/>
  <c r="J8" i="5" s="1"/>
  <c r="I3" i="5"/>
  <c r="I8" i="5" s="1"/>
  <c r="H3" i="5"/>
  <c r="G3" i="5"/>
  <c r="F3" i="5"/>
  <c r="C3" i="5"/>
  <c r="C8" i="5" s="1"/>
  <c r="B3" i="5"/>
  <c r="B8" i="5" s="1"/>
  <c r="N8" i="5" l="1"/>
  <c r="B44" i="5"/>
  <c r="M8" i="3"/>
  <c r="M8" i="5"/>
  <c r="O19" i="5"/>
  <c r="O21" i="5" s="1"/>
  <c r="O30" i="5"/>
  <c r="O32" i="5" s="1"/>
  <c r="F8" i="5"/>
  <c r="O6" i="5"/>
  <c r="H8" i="5"/>
  <c r="O5" i="5"/>
  <c r="G8" i="5"/>
  <c r="O3" i="5"/>
  <c r="B41" i="3"/>
  <c r="K3" i="3"/>
  <c r="J3" i="3"/>
  <c r="I3" i="3"/>
  <c r="F3" i="3"/>
  <c r="I5" i="3"/>
  <c r="F30" i="3"/>
  <c r="A22" i="3"/>
  <c r="D44" i="3"/>
  <c r="C44" i="3"/>
  <c r="B43" i="3"/>
  <c r="B42" i="3"/>
  <c r="K30" i="3"/>
  <c r="J30" i="3"/>
  <c r="I30" i="3"/>
  <c r="H30" i="3"/>
  <c r="G30" i="3"/>
  <c r="E30" i="3"/>
  <c r="C30" i="3"/>
  <c r="B30" i="3"/>
  <c r="L30" i="3"/>
  <c r="D30" i="3"/>
  <c r="L24" i="3"/>
  <c r="K24" i="3"/>
  <c r="L19" i="3"/>
  <c r="K19" i="3"/>
  <c r="J19" i="3"/>
  <c r="I19" i="3"/>
  <c r="H19" i="3"/>
  <c r="G19" i="3"/>
  <c r="F19" i="3"/>
  <c r="E19" i="3"/>
  <c r="C19" i="3"/>
  <c r="B19" i="3"/>
  <c r="N21" i="3"/>
  <c r="D19" i="3"/>
  <c r="L13" i="3"/>
  <c r="K13" i="3"/>
  <c r="N9" i="3"/>
  <c r="L6" i="3"/>
  <c r="K6" i="3"/>
  <c r="J6" i="3"/>
  <c r="I6" i="3"/>
  <c r="H6" i="3"/>
  <c r="G6" i="3"/>
  <c r="F6" i="3"/>
  <c r="E6" i="3"/>
  <c r="C6" i="3"/>
  <c r="B6" i="3"/>
  <c r="L5" i="3"/>
  <c r="K5" i="3"/>
  <c r="J5" i="3"/>
  <c r="J8" i="3" s="1"/>
  <c r="H5" i="3"/>
  <c r="G5" i="3"/>
  <c r="F5" i="3"/>
  <c r="C5" i="3"/>
  <c r="B5" i="3"/>
  <c r="L8" i="3"/>
  <c r="K8" i="3"/>
  <c r="I8" i="3"/>
  <c r="H3" i="3"/>
  <c r="H8" i="3" s="1"/>
  <c r="G3" i="3"/>
  <c r="E8" i="3"/>
  <c r="D8" i="3"/>
  <c r="C3" i="3"/>
  <c r="C8" i="3" s="1"/>
  <c r="B3" i="3"/>
  <c r="N3" i="3" l="1"/>
  <c r="N8" i="3" s="1"/>
  <c r="F8" i="3"/>
  <c r="O8" i="5"/>
  <c r="O10" i="5" s="1"/>
  <c r="G8" i="3"/>
  <c r="B44" i="3"/>
  <c r="B8" i="3"/>
  <c r="N32" i="3"/>
  <c r="L25" i="2"/>
  <c r="L30" i="2" s="1"/>
  <c r="M27" i="2"/>
  <c r="M28" i="2"/>
  <c r="M25" i="2"/>
  <c r="M16" i="2"/>
  <c r="M17" i="2"/>
  <c r="L5" i="2"/>
  <c r="M5" i="2" s="1"/>
  <c r="L6" i="2"/>
  <c r="M6" i="2" s="1"/>
  <c r="L5" i="1"/>
  <c r="L6" i="1"/>
  <c r="L3" i="1"/>
  <c r="L8" i="1" s="1"/>
  <c r="L19" i="2"/>
  <c r="M14" i="2"/>
  <c r="D45" i="2"/>
  <c r="C45" i="2"/>
  <c r="B44" i="2"/>
  <c r="B43" i="2"/>
  <c r="B42" i="2"/>
  <c r="B45" i="2" s="1"/>
  <c r="D25" i="1"/>
  <c r="D44" i="1"/>
  <c r="L25" i="1" s="1"/>
  <c r="L30" i="1" s="1"/>
  <c r="C44" i="1"/>
  <c r="B43" i="1"/>
  <c r="B42" i="1"/>
  <c r="B41" i="1"/>
  <c r="M27" i="1"/>
  <c r="M28" i="1"/>
  <c r="L19" i="1"/>
  <c r="M16" i="1"/>
  <c r="M17" i="1"/>
  <c r="L24" i="1"/>
  <c r="K24" i="1"/>
  <c r="L13" i="1"/>
  <c r="K13" i="1"/>
  <c r="B19" i="1"/>
  <c r="K30" i="1"/>
  <c r="J30" i="1"/>
  <c r="I30" i="1"/>
  <c r="H30" i="1"/>
  <c r="G30" i="1"/>
  <c r="F30" i="1"/>
  <c r="E30" i="1"/>
  <c r="C30" i="1"/>
  <c r="B30" i="1"/>
  <c r="K19" i="1"/>
  <c r="J19" i="1"/>
  <c r="I19" i="1"/>
  <c r="H19" i="1"/>
  <c r="G19" i="1"/>
  <c r="F19" i="1"/>
  <c r="E19" i="1"/>
  <c r="C19" i="1"/>
  <c r="M9" i="1"/>
  <c r="K6" i="1"/>
  <c r="J6" i="1"/>
  <c r="I6" i="1"/>
  <c r="H6" i="1"/>
  <c r="G6" i="1"/>
  <c r="F6" i="1"/>
  <c r="E6" i="1"/>
  <c r="D6" i="1"/>
  <c r="C6" i="1"/>
  <c r="B6" i="1"/>
  <c r="K5" i="1"/>
  <c r="J5" i="1"/>
  <c r="I5" i="1"/>
  <c r="H5" i="1"/>
  <c r="G5" i="1"/>
  <c r="F5" i="1"/>
  <c r="E5" i="1"/>
  <c r="D5" i="1"/>
  <c r="C5" i="1"/>
  <c r="B5" i="1"/>
  <c r="K3" i="1"/>
  <c r="J3" i="1"/>
  <c r="I3" i="1"/>
  <c r="I8" i="1" s="1"/>
  <c r="H3" i="1"/>
  <c r="H8" i="1" s="1"/>
  <c r="G3" i="1"/>
  <c r="G8" i="1" s="1"/>
  <c r="F3" i="1"/>
  <c r="F8" i="1" s="1"/>
  <c r="E3" i="1"/>
  <c r="E8" i="1" s="1"/>
  <c r="C3" i="1"/>
  <c r="C8" i="1" s="1"/>
  <c r="B3" i="1"/>
  <c r="B8" i="1" s="1"/>
  <c r="D38" i="1"/>
  <c r="C38" i="1"/>
  <c r="D14" i="1" s="1"/>
  <c r="B37" i="1"/>
  <c r="B36" i="1"/>
  <c r="B35" i="1"/>
  <c r="D14" i="2"/>
  <c r="B38" i="2"/>
  <c r="B37" i="2"/>
  <c r="B39" i="2" s="1"/>
  <c r="B36" i="2"/>
  <c r="D39" i="2"/>
  <c r="D25" i="2" s="1"/>
  <c r="C39" i="2"/>
  <c r="M19" i="2"/>
  <c r="M21" i="2" s="1"/>
  <c r="K3" i="2"/>
  <c r="K5" i="2"/>
  <c r="K8" i="2" s="1"/>
  <c r="K30" i="2"/>
  <c r="K19" i="2"/>
  <c r="K6" i="2"/>
  <c r="A22" i="1"/>
  <c r="J6" i="2"/>
  <c r="J5" i="2"/>
  <c r="J3" i="2"/>
  <c r="I3" i="2"/>
  <c r="J19" i="2"/>
  <c r="J30" i="2"/>
  <c r="A22" i="2"/>
  <c r="I5" i="2"/>
  <c r="I6" i="2"/>
  <c r="I8" i="2"/>
  <c r="I19" i="2"/>
  <c r="I30" i="2"/>
  <c r="H30" i="2"/>
  <c r="G30" i="2"/>
  <c r="F30" i="2"/>
  <c r="E30" i="2"/>
  <c r="C30" i="2"/>
  <c r="B30" i="2"/>
  <c r="H19" i="2"/>
  <c r="G19" i="2"/>
  <c r="F19" i="2"/>
  <c r="E19" i="2"/>
  <c r="D19" i="2"/>
  <c r="C19" i="2"/>
  <c r="B19" i="2"/>
  <c r="B3" i="2"/>
  <c r="C3" i="2"/>
  <c r="C8" i="2" s="1"/>
  <c r="E3" i="2"/>
  <c r="F3" i="2"/>
  <c r="F8" i="2" s="1"/>
  <c r="G3" i="2"/>
  <c r="H3" i="2"/>
  <c r="B5" i="2"/>
  <c r="C5" i="2"/>
  <c r="D5" i="2"/>
  <c r="E5" i="2"/>
  <c r="E8" i="2" s="1"/>
  <c r="F5" i="2"/>
  <c r="G5" i="2"/>
  <c r="H5" i="2"/>
  <c r="B6" i="2"/>
  <c r="C6" i="2"/>
  <c r="D6" i="2"/>
  <c r="E6" i="2"/>
  <c r="F6" i="2"/>
  <c r="G6" i="2"/>
  <c r="H6" i="2"/>
  <c r="M9" i="2"/>
  <c r="B8" i="2"/>
  <c r="H8" i="2"/>
  <c r="N10" i="3" l="1"/>
  <c r="L3" i="2"/>
  <c r="J8" i="2"/>
  <c r="J8" i="1"/>
  <c r="D30" i="2"/>
  <c r="M30" i="2"/>
  <c r="M32" i="2" s="1"/>
  <c r="D3" i="2"/>
  <c r="G8" i="2"/>
  <c r="M25" i="1"/>
  <c r="M30" i="1" s="1"/>
  <c r="M32" i="1" s="1"/>
  <c r="M6" i="1"/>
  <c r="M5" i="1"/>
  <c r="M14" i="1"/>
  <c r="M19" i="1" s="1"/>
  <c r="M21" i="1" s="1"/>
  <c r="D3" i="1"/>
  <c r="D8" i="1" s="1"/>
  <c r="M3" i="1"/>
  <c r="B38" i="1"/>
  <c r="B44" i="1"/>
  <c r="K8" i="1"/>
  <c r="D19" i="1"/>
  <c r="D30" i="1"/>
  <c r="M3" i="2" l="1"/>
  <c r="L8" i="2"/>
  <c r="M8" i="1"/>
  <c r="M10" i="1" s="1"/>
  <c r="D8" i="2"/>
  <c r="M8" i="2"/>
  <c r="M10" i="2" s="1"/>
</calcChain>
</file>

<file path=xl/sharedStrings.xml><?xml version="1.0" encoding="utf-8"?>
<sst xmlns="http://schemas.openxmlformats.org/spreadsheetml/2006/main" count="166" uniqueCount="40">
  <si>
    <t>Schedule Interest</t>
  </si>
  <si>
    <t>Issue</t>
  </si>
  <si>
    <t>Total</t>
  </si>
  <si>
    <t>Amortization of</t>
  </si>
  <si>
    <t>Prem/Disc</t>
  </si>
  <si>
    <t>Gain/Loss</t>
  </si>
  <si>
    <t>Total Bond</t>
  </si>
  <si>
    <t>Sikeston</t>
  </si>
  <si>
    <t>Water</t>
  </si>
  <si>
    <t>Electric</t>
  </si>
  <si>
    <t>Total Interest Expense FY13</t>
  </si>
  <si>
    <t>2003 Bonds</t>
  </si>
  <si>
    <t>12-1-12 Pmt 2 Mo</t>
  </si>
  <si>
    <t>6-1-13 Pmt 100%</t>
  </si>
  <si>
    <t>12-1-13 Pmt 4 Mo</t>
  </si>
  <si>
    <t>FY13</t>
  </si>
  <si>
    <t>Total Interest Expense FY14</t>
  </si>
  <si>
    <t>FY14</t>
  </si>
  <si>
    <t>12-1-13 Pmt 2 Mo</t>
  </si>
  <si>
    <t>6-1-14 Pmt 100%</t>
  </si>
  <si>
    <t>12-1-14 Pmt 4 Mo</t>
  </si>
  <si>
    <t>2012D</t>
  </si>
  <si>
    <t>2012E</t>
  </si>
  <si>
    <t>2012E Bonds</t>
  </si>
  <si>
    <t>3-1-14 Pmt 5 Mo</t>
  </si>
  <si>
    <t>9-1-14 Pmt 100%</t>
  </si>
  <si>
    <t>3-1-15 Pmt 1 Mo</t>
  </si>
  <si>
    <t>3-1-13 Pmt 5 Mo</t>
  </si>
  <si>
    <t>9-1-13 Pmt 100%</t>
  </si>
  <si>
    <t>3-1-14 Pmt 1 Mo</t>
  </si>
  <si>
    <t>Total Interest Expense FY15</t>
  </si>
  <si>
    <t>FY15</t>
  </si>
  <si>
    <t>3-1-15 Pmt 5 Mo</t>
  </si>
  <si>
    <t>9-1-15 Pmt 100%</t>
  </si>
  <si>
    <t>3-1-16 Pmt 1 Mo</t>
  </si>
  <si>
    <t>Total Interest Expense FY16</t>
  </si>
  <si>
    <t>FY16</t>
  </si>
  <si>
    <t>3-1-16 Pmt 5 Mo</t>
  </si>
  <si>
    <t>9-1-16 Pmt 100%</t>
  </si>
  <si>
    <t>3-1-17 Pmt 1 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</si>
</sst>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4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43" fontId="0" fillId="0" borderId="0" xfId="0" applyNumberFormat="1"/>
    <xf numFmtId="0" fontId="2" fillId="0" borderId="0" xfId="0" applyFont="1"/>
    <xf numFmtId="0" fontId="0" fillId="0" borderId="0" xfId="0" applyNumberFormat="1"/>
    <xf numFmtId="0" fontId="0" fillId="0" borderId="0" xfId="0" quotePrefix="1"/>
    <xf numFmtId="0" fontId="3" fillId="0" borderId="0" xfId="0" quotePrefix="1" applyFont="1"/>
    <xf numFmtId="0" fontId="0" fillId="0" borderId="0" xfId="0" applyAlignment="1">
      <alignment horizontal="right"/>
    </xf>
    <xf numFmtId="0" fontId="0" fillId="0" borderId="0" xfId="0" applyFill="1"/>
    <xf numFmtId="0" fontId="0" fillId="0" borderId="0" xfId="0" quotePrefix="1" applyFill="1"/>
    <xf numFmtId="43" fontId="0" fillId="0" borderId="0" xfId="0" applyNumberFormat="1" applyFill="1"/>
    <xf numFmtId="0" fontId="3" fillId="0" borderId="0" xfId="0" quotePrefix="1" applyFont="1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4"/>
  <sheetViews>
    <sheetView workbookViewId="0">
      <pane xSplit="1" topLeftCell="B1" activePane="topRight" state="frozen"/>
      <selection pane="topRight" activeCell="M34" sqref="M34"/>
    </sheetView>
  </sheetViews>
  <sheetFormatPr defaultRowHeight="12.75" x14ac:dyDescent="0.2"/>
  <cols>
    <col min="1" max="1" width="15.5703125" customWidth="1"/>
    <col min="2" max="2" width="12.85546875" bestFit="1" customWidth="1"/>
    <col min="3" max="3" width="11.28515625" bestFit="1" customWidth="1"/>
    <col min="4" max="4" width="12.85546875" bestFit="1" customWidth="1"/>
    <col min="5" max="5" width="11.28515625" bestFit="1" customWidth="1"/>
    <col min="6" max="7" width="12.85546875" bestFit="1" customWidth="1"/>
    <col min="8" max="14" width="12.85546875" customWidth="1"/>
    <col min="15" max="15" width="12.85546875" bestFit="1" customWidth="1"/>
  </cols>
  <sheetData>
    <row r="1" spans="1:15" x14ac:dyDescent="0.2">
      <c r="A1" s="2" t="s">
        <v>35</v>
      </c>
    </row>
    <row r="2" spans="1:15" x14ac:dyDescent="0.2">
      <c r="A2" t="s">
        <v>1</v>
      </c>
      <c r="B2">
        <v>1998</v>
      </c>
      <c r="C2">
        <v>2002</v>
      </c>
      <c r="D2">
        <v>2003</v>
      </c>
      <c r="E2">
        <v>2004</v>
      </c>
      <c r="F2">
        <v>2005</v>
      </c>
      <c r="G2">
        <v>2006</v>
      </c>
      <c r="H2">
        <v>2008</v>
      </c>
      <c r="I2">
        <v>2009</v>
      </c>
      <c r="J2">
        <v>2011</v>
      </c>
      <c r="K2" s="6" t="s">
        <v>21</v>
      </c>
      <c r="L2" s="6" t="s">
        <v>22</v>
      </c>
      <c r="M2" s="6">
        <v>2014</v>
      </c>
      <c r="N2" s="6">
        <v>2015</v>
      </c>
      <c r="O2" t="s">
        <v>2</v>
      </c>
    </row>
    <row r="3" spans="1:15" x14ac:dyDescent="0.2">
      <c r="A3" t="s">
        <v>0</v>
      </c>
      <c r="B3" s="1">
        <f>+B14+B25</f>
        <v>0</v>
      </c>
      <c r="C3" s="1">
        <f>+C14+C25</f>
        <v>0</v>
      </c>
      <c r="D3" s="1">
        <v>0</v>
      </c>
      <c r="E3" s="1">
        <v>0</v>
      </c>
      <c r="F3" s="1">
        <f>F14+F25</f>
        <v>0</v>
      </c>
      <c r="G3" s="1">
        <f t="shared" ref="E3:J6" si="0">+G14+G25</f>
        <v>0</v>
      </c>
      <c r="H3" s="1">
        <f>+H14+H25</f>
        <v>0</v>
      </c>
      <c r="I3" s="9">
        <f>I14</f>
        <v>707631.26</v>
      </c>
      <c r="J3" s="9">
        <f>J14+J25</f>
        <v>3176564.2600000002</v>
      </c>
      <c r="K3" s="9">
        <f>K25</f>
        <v>1153758.31</v>
      </c>
      <c r="L3" s="9">
        <f>L25</f>
        <v>1145425</v>
      </c>
      <c r="M3" s="9">
        <f>M14</f>
        <v>272062.5</v>
      </c>
      <c r="N3" s="9">
        <f>N14+N25</f>
        <v>1846780.94</v>
      </c>
      <c r="O3" s="1">
        <f>SUM(B3:L3)</f>
        <v>6183378.8300000001</v>
      </c>
    </row>
    <row r="4" spans="1:15" x14ac:dyDescent="0.2">
      <c r="A4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x14ac:dyDescent="0.2">
      <c r="A5" t="s">
        <v>4</v>
      </c>
      <c r="B5" s="1">
        <f>+B16+B27</f>
        <v>0</v>
      </c>
      <c r="C5" s="1">
        <f>+C16+C27</f>
        <v>0</v>
      </c>
      <c r="D5" s="1">
        <v>0</v>
      </c>
      <c r="E5" s="1">
        <v>0</v>
      </c>
      <c r="F5" s="9">
        <f t="shared" si="0"/>
        <v>0</v>
      </c>
      <c r="G5" s="1">
        <f t="shared" si="0"/>
        <v>0</v>
      </c>
      <c r="H5" s="1">
        <f t="shared" si="0"/>
        <v>0</v>
      </c>
      <c r="I5" s="9">
        <f>+I16+I27</f>
        <v>3212.4</v>
      </c>
      <c r="J5" s="9">
        <f t="shared" si="0"/>
        <v>-83729.88</v>
      </c>
      <c r="K5" s="9">
        <f>+K16+K27</f>
        <v>-59415.839999999997</v>
      </c>
      <c r="L5" s="9">
        <f>+L16+L27</f>
        <v>-97121.64</v>
      </c>
      <c r="M5" s="9">
        <f t="shared" ref="M5:N5" si="1">+M16+M27</f>
        <v>-14599.48</v>
      </c>
      <c r="N5" s="9">
        <f t="shared" si="1"/>
        <v>-154037.03999999998</v>
      </c>
      <c r="O5" s="1">
        <f t="shared" ref="O5:O6" si="2">SUM(B5:L5)</f>
        <v>-237054.96000000002</v>
      </c>
    </row>
    <row r="6" spans="1:15" x14ac:dyDescent="0.2">
      <c r="A6" t="s">
        <v>5</v>
      </c>
      <c r="B6" s="1">
        <f>+B17+B28</f>
        <v>0</v>
      </c>
      <c r="C6" s="1">
        <f>+C17+C28</f>
        <v>0</v>
      </c>
      <c r="D6" s="1">
        <v>0</v>
      </c>
      <c r="E6" s="1">
        <f t="shared" si="0"/>
        <v>0</v>
      </c>
      <c r="F6" s="9">
        <f t="shared" si="0"/>
        <v>0</v>
      </c>
      <c r="G6" s="1">
        <f t="shared" si="0"/>
        <v>0</v>
      </c>
      <c r="H6" s="1">
        <f t="shared" si="0"/>
        <v>0</v>
      </c>
      <c r="I6" s="9">
        <f t="shared" si="0"/>
        <v>0</v>
      </c>
      <c r="J6" s="9">
        <f t="shared" si="0"/>
        <v>52177.68</v>
      </c>
      <c r="K6" s="9">
        <f>+K17+K28</f>
        <v>245510.76</v>
      </c>
      <c r="L6" s="9">
        <f>+L17+L28</f>
        <v>289218.96000000002</v>
      </c>
      <c r="M6" s="9">
        <f t="shared" ref="M6:N6" si="3">+M17+M28</f>
        <v>8560.2000000000007</v>
      </c>
      <c r="N6" s="9">
        <f t="shared" si="3"/>
        <v>-10660.2</v>
      </c>
      <c r="O6" s="1">
        <f t="shared" si="2"/>
        <v>586907.4</v>
      </c>
    </row>
    <row r="7" spans="1:15" x14ac:dyDescent="0.2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x14ac:dyDescent="0.2">
      <c r="A8" t="s">
        <v>6</v>
      </c>
      <c r="B8" s="1">
        <f>SUM(B3:B7)</f>
        <v>0</v>
      </c>
      <c r="C8" s="1">
        <f t="shared" ref="C8:J8" si="4">SUM(C3:C7)</f>
        <v>0</v>
      </c>
      <c r="D8" s="1">
        <f t="shared" si="4"/>
        <v>0</v>
      </c>
      <c r="E8" s="1">
        <f t="shared" si="4"/>
        <v>0</v>
      </c>
      <c r="F8" s="1">
        <f t="shared" si="4"/>
        <v>0</v>
      </c>
      <c r="G8" s="1">
        <f t="shared" si="4"/>
        <v>0</v>
      </c>
      <c r="H8" s="1">
        <f t="shared" si="4"/>
        <v>0</v>
      </c>
      <c r="I8" s="1">
        <f t="shared" si="4"/>
        <v>710843.66</v>
      </c>
      <c r="J8" s="1">
        <f t="shared" si="4"/>
        <v>3145012.0600000005</v>
      </c>
      <c r="K8" s="1">
        <f>SUM(K3:K7)</f>
        <v>1339853.23</v>
      </c>
      <c r="L8" s="1">
        <f>SUM(L3:L7)</f>
        <v>1337522.32</v>
      </c>
      <c r="M8" s="1">
        <f t="shared" ref="M8:N8" si="5">SUM(M3:M7)</f>
        <v>266023.21999999997</v>
      </c>
      <c r="N8" s="1">
        <f t="shared" si="5"/>
        <v>1682083.7</v>
      </c>
      <c r="O8" s="1">
        <f>SUM(O3:O7)</f>
        <v>6533231.2700000005</v>
      </c>
    </row>
    <row r="9" spans="1:15" x14ac:dyDescent="0.2">
      <c r="A9" t="s">
        <v>7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>
        <f>+O31</f>
        <v>0</v>
      </c>
    </row>
    <row r="10" spans="1:15" x14ac:dyDescent="0.2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>
        <f>SUM(O8:O9)</f>
        <v>6533231.2700000005</v>
      </c>
    </row>
    <row r="11" spans="1:15" x14ac:dyDescent="0.2">
      <c r="A11" t="s">
        <v>36</v>
      </c>
      <c r="J11" s="1"/>
    </row>
    <row r="12" spans="1:15" x14ac:dyDescent="0.2">
      <c r="A12" s="2" t="s">
        <v>8</v>
      </c>
      <c r="J12" s="1"/>
    </row>
    <row r="13" spans="1:15" x14ac:dyDescent="0.2">
      <c r="A13" t="s">
        <v>1</v>
      </c>
      <c r="B13">
        <v>1998</v>
      </c>
      <c r="C13">
        <v>2002</v>
      </c>
      <c r="D13">
        <v>2003</v>
      </c>
      <c r="E13">
        <v>2004</v>
      </c>
      <c r="F13">
        <v>2005</v>
      </c>
      <c r="G13">
        <v>2006</v>
      </c>
      <c r="H13">
        <v>2008</v>
      </c>
      <c r="I13">
        <v>2009</v>
      </c>
      <c r="J13" s="3">
        <v>2011</v>
      </c>
      <c r="K13" s="6" t="str">
        <f>K2</f>
        <v>2012D</v>
      </c>
      <c r="L13" s="6" t="str">
        <f>L2</f>
        <v>2012E</v>
      </c>
      <c r="M13" s="6">
        <v>2014</v>
      </c>
      <c r="N13" s="6">
        <v>2015</v>
      </c>
      <c r="O13" t="s">
        <v>2</v>
      </c>
    </row>
    <row r="14" spans="1:15" x14ac:dyDescent="0.2">
      <c r="A14" t="s">
        <v>0</v>
      </c>
      <c r="B14" s="1">
        <v>0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9">
        <v>707631.26</v>
      </c>
      <c r="J14" s="9">
        <v>1077934.06</v>
      </c>
      <c r="K14" s="1">
        <v>0</v>
      </c>
      <c r="L14" s="1">
        <v>0</v>
      </c>
      <c r="M14" s="1">
        <v>272062.5</v>
      </c>
      <c r="N14" s="1">
        <v>494186.88</v>
      </c>
      <c r="O14" s="1">
        <f>SUM(B14:N14)</f>
        <v>2551814.7000000002</v>
      </c>
    </row>
    <row r="15" spans="1:15" x14ac:dyDescent="0.2">
      <c r="A15" t="s">
        <v>3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 x14ac:dyDescent="0.2">
      <c r="A16" t="s">
        <v>4</v>
      </c>
      <c r="B16" s="1">
        <v>0</v>
      </c>
      <c r="C16" s="1">
        <v>0</v>
      </c>
      <c r="D16" s="1"/>
      <c r="E16" s="1">
        <v>0</v>
      </c>
      <c r="F16" s="9">
        <v>0</v>
      </c>
      <c r="G16" s="1"/>
      <c r="H16" s="1"/>
      <c r="I16" s="9">
        <v>3212.4</v>
      </c>
      <c r="J16" s="9">
        <v>-23840.28</v>
      </c>
      <c r="K16" s="1"/>
      <c r="L16" s="1"/>
      <c r="M16" s="1">
        <v>-14599.48</v>
      </c>
      <c r="N16" s="1">
        <v>-87671.28</v>
      </c>
      <c r="O16" s="1">
        <f>SUM(B16:N16)</f>
        <v>-122898.64</v>
      </c>
    </row>
    <row r="17" spans="1:15" x14ac:dyDescent="0.2">
      <c r="A17" t="s">
        <v>5</v>
      </c>
      <c r="B17" s="1">
        <v>0</v>
      </c>
      <c r="C17" s="1"/>
      <c r="D17" s="1"/>
      <c r="E17" s="1"/>
      <c r="F17" s="9">
        <v>0</v>
      </c>
      <c r="G17" s="1"/>
      <c r="H17" s="1"/>
      <c r="I17" s="9"/>
      <c r="J17" s="9">
        <v>21497.16</v>
      </c>
      <c r="K17" s="1"/>
      <c r="L17" s="1"/>
      <c r="M17" s="1">
        <v>8560.2000000000007</v>
      </c>
      <c r="N17" s="1">
        <v>-6978.6</v>
      </c>
      <c r="O17" s="1">
        <f>SUM(B17:N17)</f>
        <v>23078.760000000002</v>
      </c>
    </row>
    <row r="18" spans="1:15" x14ac:dyDescent="0.2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x14ac:dyDescent="0.2">
      <c r="A19" t="s">
        <v>6</v>
      </c>
      <c r="B19" s="1">
        <f>SUM(B14:B18)</f>
        <v>0</v>
      </c>
      <c r="C19" s="1">
        <f t="shared" ref="C19:O19" si="6">SUM(C14:C18)</f>
        <v>0</v>
      </c>
      <c r="D19" s="1">
        <f t="shared" si="6"/>
        <v>0</v>
      </c>
      <c r="E19" s="1">
        <f t="shared" si="6"/>
        <v>0</v>
      </c>
      <c r="F19" s="1">
        <f t="shared" si="6"/>
        <v>0</v>
      </c>
      <c r="G19" s="1">
        <f t="shared" si="6"/>
        <v>0</v>
      </c>
      <c r="H19" s="1">
        <f t="shared" si="6"/>
        <v>0</v>
      </c>
      <c r="I19" s="1">
        <f t="shared" si="6"/>
        <v>710843.66</v>
      </c>
      <c r="J19" s="1">
        <f t="shared" si="6"/>
        <v>1075590.94</v>
      </c>
      <c r="K19" s="1">
        <f>SUM(K14:K18)</f>
        <v>0</v>
      </c>
      <c r="L19" s="1">
        <f>SUM(L14:L18)</f>
        <v>0</v>
      </c>
      <c r="M19" s="1">
        <f>SUM(M14:M18)</f>
        <v>266023.21999999997</v>
      </c>
      <c r="N19" s="1">
        <f>SUM(N14:N18)</f>
        <v>399537</v>
      </c>
      <c r="O19" s="1">
        <f t="shared" si="6"/>
        <v>2451994.8199999998</v>
      </c>
    </row>
    <row r="20" spans="1:15" x14ac:dyDescent="0.2">
      <c r="A20" t="s">
        <v>7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>
        <v>0</v>
      </c>
    </row>
    <row r="21" spans="1:15" x14ac:dyDescent="0.2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>
        <f>SUM(O19:O20)</f>
        <v>2451994.8199999998</v>
      </c>
    </row>
    <row r="22" spans="1:15" x14ac:dyDescent="0.2">
      <c r="A22" t="str">
        <f>+A11</f>
        <v>FY16</v>
      </c>
      <c r="J22" s="1"/>
    </row>
    <row r="23" spans="1:15" x14ac:dyDescent="0.2">
      <c r="A23" s="2" t="s">
        <v>9</v>
      </c>
      <c r="J23" s="1"/>
    </row>
    <row r="24" spans="1:15" x14ac:dyDescent="0.2">
      <c r="A24" t="s">
        <v>1</v>
      </c>
      <c r="B24">
        <v>1998</v>
      </c>
      <c r="C24">
        <v>2002</v>
      </c>
      <c r="D24">
        <v>2003</v>
      </c>
      <c r="E24">
        <v>2004</v>
      </c>
      <c r="F24">
        <v>2005</v>
      </c>
      <c r="G24">
        <v>2006</v>
      </c>
      <c r="H24">
        <v>2008</v>
      </c>
      <c r="I24">
        <v>2009</v>
      </c>
      <c r="J24" s="3">
        <v>2011</v>
      </c>
      <c r="K24" s="6" t="str">
        <f>K2</f>
        <v>2012D</v>
      </c>
      <c r="L24" s="6" t="str">
        <f>L2</f>
        <v>2012E</v>
      </c>
      <c r="M24" s="6">
        <v>2014</v>
      </c>
      <c r="N24" s="6">
        <v>2015</v>
      </c>
      <c r="O24" t="s">
        <v>2</v>
      </c>
    </row>
    <row r="25" spans="1:15" x14ac:dyDescent="0.2">
      <c r="A25" t="s">
        <v>0</v>
      </c>
      <c r="B25" s="1"/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9">
        <v>2098630.2000000002</v>
      </c>
      <c r="K25" s="9">
        <v>1153758.31</v>
      </c>
      <c r="L25" s="9">
        <v>1145425</v>
      </c>
      <c r="M25" s="9">
        <v>0</v>
      </c>
      <c r="N25" s="9">
        <v>1352594.06</v>
      </c>
      <c r="O25" s="1">
        <f>SUM(B25:N25)</f>
        <v>5750407.5700000003</v>
      </c>
    </row>
    <row r="26" spans="1:15" x14ac:dyDescent="0.2">
      <c r="A26" t="s">
        <v>3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x14ac:dyDescent="0.2">
      <c r="A27" t="s">
        <v>4</v>
      </c>
      <c r="B27" s="1"/>
      <c r="C27" s="1">
        <v>0</v>
      </c>
      <c r="D27" s="1">
        <v>0</v>
      </c>
      <c r="E27" s="1"/>
      <c r="F27" s="9">
        <v>0</v>
      </c>
      <c r="G27" s="1">
        <v>0</v>
      </c>
      <c r="H27" s="1">
        <v>0</v>
      </c>
      <c r="I27" s="1">
        <v>0</v>
      </c>
      <c r="J27" s="9">
        <v>-59889.599999999999</v>
      </c>
      <c r="K27" s="9">
        <v>-59415.839999999997</v>
      </c>
      <c r="L27" s="9">
        <v>-97121.64</v>
      </c>
      <c r="M27" s="9">
        <v>0</v>
      </c>
      <c r="N27" s="9">
        <v>-66365.759999999995</v>
      </c>
      <c r="O27" s="1">
        <f>SUM(B27:N27)</f>
        <v>-282792.84000000003</v>
      </c>
    </row>
    <row r="28" spans="1:15" x14ac:dyDescent="0.2">
      <c r="A28" t="s">
        <v>5</v>
      </c>
      <c r="B28" s="1"/>
      <c r="C28" s="1"/>
      <c r="D28" s="1">
        <v>0</v>
      </c>
      <c r="E28" s="1"/>
      <c r="F28" s="9">
        <v>0</v>
      </c>
      <c r="G28" s="1"/>
      <c r="H28" s="1"/>
      <c r="I28" s="1"/>
      <c r="J28" s="9">
        <v>30680.52</v>
      </c>
      <c r="K28" s="9">
        <v>245510.76</v>
      </c>
      <c r="L28" s="9">
        <v>289218.96000000002</v>
      </c>
      <c r="M28" s="9">
        <v>0</v>
      </c>
      <c r="N28" s="9">
        <v>-3681.6</v>
      </c>
      <c r="O28" s="1">
        <f>SUM(B28:N28)</f>
        <v>561728.64</v>
      </c>
    </row>
    <row r="29" spans="1:15" x14ac:dyDescent="0.2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x14ac:dyDescent="0.2">
      <c r="A30" t="s">
        <v>6</v>
      </c>
      <c r="B30" s="1">
        <f t="shared" ref="B30:O30" si="7">SUM(B25:B29)</f>
        <v>0</v>
      </c>
      <c r="C30" s="1">
        <f t="shared" si="7"/>
        <v>0</v>
      </c>
      <c r="D30" s="1">
        <f t="shared" si="7"/>
        <v>0</v>
      </c>
      <c r="E30" s="1">
        <f t="shared" si="7"/>
        <v>0</v>
      </c>
      <c r="F30" s="1">
        <f>SUM(F25:F29)</f>
        <v>0</v>
      </c>
      <c r="G30" s="1">
        <f t="shared" si="7"/>
        <v>0</v>
      </c>
      <c r="H30" s="1">
        <f t="shared" si="7"/>
        <v>0</v>
      </c>
      <c r="I30" s="1">
        <f t="shared" si="7"/>
        <v>0</v>
      </c>
      <c r="J30" s="1">
        <f t="shared" si="7"/>
        <v>2069421.12</v>
      </c>
      <c r="K30" s="1">
        <f>SUM(K25:K29)</f>
        <v>1339853.23</v>
      </c>
      <c r="L30" s="1">
        <f>SUM(L25:L29)</f>
        <v>1337522.32</v>
      </c>
      <c r="M30" s="1">
        <f t="shared" ref="M30:N30" si="8">SUM(M25:M29)</f>
        <v>0</v>
      </c>
      <c r="N30" s="1">
        <f t="shared" si="8"/>
        <v>1282546.7</v>
      </c>
      <c r="O30" s="1">
        <f t="shared" si="7"/>
        <v>6029343.3700000001</v>
      </c>
    </row>
    <row r="31" spans="1:15" x14ac:dyDescent="0.2">
      <c r="A31" t="s">
        <v>7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>
        <v>0</v>
      </c>
    </row>
    <row r="32" spans="1:15" x14ac:dyDescent="0.2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>
        <f>SUM(O30:O31)</f>
        <v>6029343.3700000001</v>
      </c>
    </row>
    <row r="35" spans="1:4" x14ac:dyDescent="0.2">
      <c r="A35" s="4"/>
      <c r="B35" s="1"/>
      <c r="C35" s="1"/>
      <c r="D35" s="1"/>
    </row>
    <row r="36" spans="1:4" x14ac:dyDescent="0.2">
      <c r="A36" s="4"/>
      <c r="B36" s="1"/>
      <c r="C36" s="1"/>
      <c r="D36" s="1"/>
    </row>
    <row r="37" spans="1:4" x14ac:dyDescent="0.2">
      <c r="A37" s="5"/>
      <c r="B37" s="1"/>
      <c r="C37" s="1"/>
      <c r="D37" s="1"/>
    </row>
    <row r="38" spans="1:4" x14ac:dyDescent="0.2">
      <c r="B38" s="1"/>
      <c r="C38" s="1"/>
      <c r="D38" s="1"/>
    </row>
    <row r="40" spans="1:4" x14ac:dyDescent="0.2">
      <c r="A40" t="s">
        <v>23</v>
      </c>
      <c r="B40" t="s">
        <v>2</v>
      </c>
      <c r="C40" t="s">
        <v>8</v>
      </c>
      <c r="D40" t="s">
        <v>9</v>
      </c>
    </row>
    <row r="41" spans="1:4" x14ac:dyDescent="0.2">
      <c r="A41" s="4" t="s">
        <v>37</v>
      </c>
      <c r="B41" s="1">
        <f>SUM(C41:D41)</f>
        <v>477260.4</v>
      </c>
      <c r="C41" s="1">
        <v>0</v>
      </c>
      <c r="D41" s="1">
        <v>477260.4</v>
      </c>
    </row>
    <row r="42" spans="1:4" x14ac:dyDescent="0.2">
      <c r="A42" s="4" t="s">
        <v>38</v>
      </c>
      <c r="B42" s="1">
        <f>SUM(C42:D42)</f>
        <v>582712.5</v>
      </c>
      <c r="C42" s="1">
        <v>0</v>
      </c>
      <c r="D42" s="1">
        <v>582712.5</v>
      </c>
    </row>
    <row r="43" spans="1:4" x14ac:dyDescent="0.2">
      <c r="A43" s="5" t="s">
        <v>39</v>
      </c>
      <c r="B43" s="1">
        <f>SUM(C43:D43)</f>
        <v>93785.41</v>
      </c>
      <c r="C43" s="1">
        <v>0</v>
      </c>
      <c r="D43" s="1">
        <v>93785.41</v>
      </c>
    </row>
    <row r="44" spans="1:4" x14ac:dyDescent="0.2">
      <c r="B44" s="1">
        <f>SUM(B41:B43)</f>
        <v>1153758.3099999998</v>
      </c>
      <c r="C44" s="1">
        <f>SUM(C41:C43)</f>
        <v>0</v>
      </c>
      <c r="D44" s="1">
        <f>SUM(D41:D43)</f>
        <v>1153758.3099999998</v>
      </c>
    </row>
  </sheetData>
  <pageMargins left="0.75" right="0.75" top="1" bottom="1" header="0.5" footer="0.5"/>
  <pageSetup scale="7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4"/>
  <sheetViews>
    <sheetView tabSelected="1" workbookViewId="0">
      <selection activeCell="A5" sqref="A5"/>
    </sheetView>
  </sheetViews>
  <sheetFormatPr defaultRowHeight="12.75" x14ac:dyDescent="0.2"/>
  <cols>
    <col min="1" max="1" width="15.5703125" customWidth="1"/>
    <col min="2" max="2" width="12.85546875" bestFit="1" customWidth="1"/>
    <col min="3" max="3" width="11.28515625" bestFit="1" customWidth="1"/>
    <col min="4" max="4" width="12.85546875" bestFit="1" customWidth="1"/>
    <col min="5" max="5" width="11.28515625" bestFit="1" customWidth="1"/>
    <col min="6" max="7" width="12.85546875" bestFit="1" customWidth="1"/>
    <col min="8" max="13" width="12.85546875" customWidth="1"/>
    <col min="14" max="14" width="12.85546875" bestFit="1" customWidth="1"/>
  </cols>
  <sheetData>
    <row r="1" spans="1:14" x14ac:dyDescent="0.2">
      <c r="A1" s="2" t="s">
        <v>30</v>
      </c>
    </row>
    <row r="2" spans="1:14" x14ac:dyDescent="0.2">
      <c r="A2" t="s">
        <v>1</v>
      </c>
      <c r="B2">
        <v>1998</v>
      </c>
      <c r="C2">
        <v>2002</v>
      </c>
      <c r="D2">
        <v>2003</v>
      </c>
      <c r="E2">
        <v>2004</v>
      </c>
      <c r="F2">
        <v>2005</v>
      </c>
      <c r="G2">
        <v>2006</v>
      </c>
      <c r="H2">
        <v>2008</v>
      </c>
      <c r="I2">
        <v>2009</v>
      </c>
      <c r="J2">
        <v>2011</v>
      </c>
      <c r="K2" s="6" t="s">
        <v>21</v>
      </c>
      <c r="L2" s="6" t="s">
        <v>22</v>
      </c>
      <c r="M2" s="6">
        <v>2014</v>
      </c>
      <c r="N2" t="s">
        <v>2</v>
      </c>
    </row>
    <row r="3" spans="1:14" x14ac:dyDescent="0.2">
      <c r="A3" t="s">
        <v>0</v>
      </c>
      <c r="B3" s="1">
        <f>+B14+B25</f>
        <v>0</v>
      </c>
      <c r="C3" s="1">
        <f>+C14+C25</f>
        <v>0</v>
      </c>
      <c r="D3" s="1">
        <v>0</v>
      </c>
      <c r="E3" s="1">
        <v>0</v>
      </c>
      <c r="F3" s="1">
        <f>F14+F25</f>
        <v>991356.69000000006</v>
      </c>
      <c r="G3" s="1">
        <f t="shared" ref="E3:J6" si="0">+G14+G25</f>
        <v>0</v>
      </c>
      <c r="H3" s="1">
        <f>+H14+H25</f>
        <v>0</v>
      </c>
      <c r="I3" s="9">
        <f>I14</f>
        <v>696831.26</v>
      </c>
      <c r="J3" s="9">
        <f>J14+J25</f>
        <v>3282868.7600000002</v>
      </c>
      <c r="K3" s="9">
        <f>K25</f>
        <v>816837.5</v>
      </c>
      <c r="L3" s="9">
        <v>1163758.33</v>
      </c>
      <c r="M3" s="9"/>
      <c r="N3" s="1">
        <f>SUM(B3:M3)</f>
        <v>6951652.540000001</v>
      </c>
    </row>
    <row r="4" spans="1:14" x14ac:dyDescent="0.2">
      <c r="A4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x14ac:dyDescent="0.2">
      <c r="A5" t="s">
        <v>4</v>
      </c>
      <c r="B5" s="1">
        <f>+B16+B27</f>
        <v>0</v>
      </c>
      <c r="C5" s="1">
        <f>+C16+C27</f>
        <v>0</v>
      </c>
      <c r="D5" s="1">
        <v>0</v>
      </c>
      <c r="E5" s="1">
        <v>0</v>
      </c>
      <c r="F5" s="9">
        <f t="shared" si="0"/>
        <v>-75204.600000000006</v>
      </c>
      <c r="G5" s="1">
        <f t="shared" si="0"/>
        <v>0</v>
      </c>
      <c r="H5" s="1">
        <f t="shared" si="0"/>
        <v>0</v>
      </c>
      <c r="I5" s="9">
        <f>+I16+I27</f>
        <v>3212.4</v>
      </c>
      <c r="J5" s="9">
        <f t="shared" si="0"/>
        <v>-83729.88</v>
      </c>
      <c r="K5" s="9">
        <f t="shared" ref="K5:M6" si="1">+K16+K27</f>
        <v>-59415.839999999997</v>
      </c>
      <c r="L5" s="9">
        <f t="shared" si="1"/>
        <v>-97121.64</v>
      </c>
      <c r="M5" s="9">
        <f t="shared" si="1"/>
        <v>-27268.720000000001</v>
      </c>
      <c r="N5" s="1">
        <f>SUM(B5:M5)</f>
        <v>-339528.28</v>
      </c>
    </row>
    <row r="6" spans="1:14" x14ac:dyDescent="0.2">
      <c r="A6" t="s">
        <v>5</v>
      </c>
      <c r="B6" s="1">
        <f>+B17+B28</f>
        <v>0</v>
      </c>
      <c r="C6" s="1">
        <f>+C17+C28</f>
        <v>0</v>
      </c>
      <c r="D6" s="1">
        <v>0</v>
      </c>
      <c r="E6" s="1">
        <f t="shared" si="0"/>
        <v>0</v>
      </c>
      <c r="F6" s="9">
        <f t="shared" si="0"/>
        <v>44453.52</v>
      </c>
      <c r="G6" s="1">
        <f t="shared" si="0"/>
        <v>0</v>
      </c>
      <c r="H6" s="1">
        <f t="shared" si="0"/>
        <v>0</v>
      </c>
      <c r="I6" s="9">
        <f t="shared" si="0"/>
        <v>0</v>
      </c>
      <c r="J6" s="9">
        <f t="shared" si="0"/>
        <v>52177.68</v>
      </c>
      <c r="K6" s="9">
        <f t="shared" si="1"/>
        <v>245510.76</v>
      </c>
      <c r="L6" s="9">
        <f t="shared" si="1"/>
        <v>289218.96000000002</v>
      </c>
      <c r="M6" s="9">
        <f t="shared" si="1"/>
        <v>17886.96</v>
      </c>
      <c r="N6" s="1">
        <f>SUM(B6:M6)</f>
        <v>649247.88</v>
      </c>
    </row>
    <row r="7" spans="1:14" x14ac:dyDescent="0.2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x14ac:dyDescent="0.2">
      <c r="A8" t="s">
        <v>6</v>
      </c>
      <c r="B8" s="1">
        <f>SUM(B3:B7)</f>
        <v>0</v>
      </c>
      <c r="C8" s="1">
        <f t="shared" ref="C8:J8" si="2">SUM(C3:C7)</f>
        <v>0</v>
      </c>
      <c r="D8" s="1">
        <f t="shared" si="2"/>
        <v>0</v>
      </c>
      <c r="E8" s="1">
        <f t="shared" si="2"/>
        <v>0</v>
      </c>
      <c r="F8" s="1">
        <f t="shared" si="2"/>
        <v>960605.6100000001</v>
      </c>
      <c r="G8" s="1">
        <f t="shared" si="2"/>
        <v>0</v>
      </c>
      <c r="H8" s="1">
        <f t="shared" si="2"/>
        <v>0</v>
      </c>
      <c r="I8" s="1">
        <f t="shared" si="2"/>
        <v>700043.66</v>
      </c>
      <c r="J8" s="1">
        <f t="shared" si="2"/>
        <v>3251316.5600000005</v>
      </c>
      <c r="K8" s="1">
        <f>SUM(K3:K7)</f>
        <v>1002932.42</v>
      </c>
      <c r="L8" s="1">
        <f>SUM(L3:L7)</f>
        <v>1355855.6500000001</v>
      </c>
      <c r="M8" s="1">
        <f>SUM(M3:M7)</f>
        <v>-9381.760000000002</v>
      </c>
      <c r="N8" s="1">
        <f>SUM(N3:N7)</f>
        <v>7261372.1400000006</v>
      </c>
    </row>
    <row r="9" spans="1:14" x14ac:dyDescent="0.2">
      <c r="A9" t="s">
        <v>7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>
        <f>+N31</f>
        <v>0</v>
      </c>
    </row>
    <row r="10" spans="1:14" x14ac:dyDescent="0.2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>
        <f>SUM(N8:N9)</f>
        <v>7261372.1400000006</v>
      </c>
    </row>
    <row r="11" spans="1:14" x14ac:dyDescent="0.2">
      <c r="A11" t="s">
        <v>31</v>
      </c>
      <c r="J11" s="1"/>
    </row>
    <row r="12" spans="1:14" x14ac:dyDescent="0.2">
      <c r="A12" s="2" t="s">
        <v>8</v>
      </c>
      <c r="J12" s="1"/>
    </row>
    <row r="13" spans="1:14" x14ac:dyDescent="0.2">
      <c r="A13" t="s">
        <v>1</v>
      </c>
      <c r="B13">
        <v>1998</v>
      </c>
      <c r="C13">
        <v>2002</v>
      </c>
      <c r="D13">
        <v>2003</v>
      </c>
      <c r="E13">
        <v>2004</v>
      </c>
      <c r="F13">
        <v>2005</v>
      </c>
      <c r="G13">
        <v>2006</v>
      </c>
      <c r="H13">
        <v>2008</v>
      </c>
      <c r="I13">
        <v>2009</v>
      </c>
      <c r="J13" s="3">
        <v>2011</v>
      </c>
      <c r="K13" s="6" t="str">
        <f>K2</f>
        <v>2012D</v>
      </c>
      <c r="L13" s="6" t="str">
        <f>L2</f>
        <v>2012E</v>
      </c>
      <c r="M13" s="6">
        <v>2014</v>
      </c>
      <c r="N13" t="s">
        <v>2</v>
      </c>
    </row>
    <row r="14" spans="1:14" x14ac:dyDescent="0.2">
      <c r="A14" t="s">
        <v>0</v>
      </c>
      <c r="B14" s="1">
        <v>0</v>
      </c>
      <c r="C14" s="1">
        <v>0</v>
      </c>
      <c r="D14" s="1">
        <v>0</v>
      </c>
      <c r="E14" s="1">
        <v>0</v>
      </c>
      <c r="F14" s="1">
        <v>640545.05000000005</v>
      </c>
      <c r="G14" s="1">
        <v>0</v>
      </c>
      <c r="H14" s="1">
        <v>0</v>
      </c>
      <c r="I14" s="9">
        <v>696831.26</v>
      </c>
      <c r="J14" s="9">
        <v>1096379.56</v>
      </c>
      <c r="K14" s="1">
        <v>0</v>
      </c>
      <c r="L14" s="1">
        <v>0</v>
      </c>
      <c r="M14" s="1">
        <v>209435.32</v>
      </c>
      <c r="N14" s="1">
        <f>SUM(B14:M14)</f>
        <v>2643191.19</v>
      </c>
    </row>
    <row r="15" spans="1:14" x14ac:dyDescent="0.2">
      <c r="A15" t="s">
        <v>3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x14ac:dyDescent="0.2">
      <c r="A16" t="s">
        <v>4</v>
      </c>
      <c r="B16" s="1">
        <v>0</v>
      </c>
      <c r="C16" s="1">
        <v>0</v>
      </c>
      <c r="D16" s="1"/>
      <c r="E16" s="1">
        <v>0</v>
      </c>
      <c r="F16" s="9">
        <v>-37456.32</v>
      </c>
      <c r="G16" s="1"/>
      <c r="H16" s="1"/>
      <c r="I16" s="9">
        <v>3212.4</v>
      </c>
      <c r="J16" s="9">
        <v>-23840.28</v>
      </c>
      <c r="K16" s="1"/>
      <c r="L16" s="1"/>
      <c r="M16" s="1">
        <v>-14599.48</v>
      </c>
      <c r="N16" s="1">
        <f>SUM(B16:M16)</f>
        <v>-72683.679999999993</v>
      </c>
    </row>
    <row r="17" spans="1:14" x14ac:dyDescent="0.2">
      <c r="A17" t="s">
        <v>5</v>
      </c>
      <c r="B17" s="1">
        <v>0</v>
      </c>
      <c r="C17" s="1"/>
      <c r="D17" s="1"/>
      <c r="E17" s="1"/>
      <c r="F17" s="9">
        <v>23811.599999999999</v>
      </c>
      <c r="G17" s="1"/>
      <c r="H17" s="1"/>
      <c r="I17" s="9"/>
      <c r="J17" s="9">
        <v>21497.16</v>
      </c>
      <c r="K17" s="1"/>
      <c r="L17" s="1"/>
      <c r="M17" s="1">
        <v>8560.2000000000007</v>
      </c>
      <c r="N17" s="1">
        <f>SUM(B17:M17)</f>
        <v>53868.959999999992</v>
      </c>
    </row>
    <row r="18" spans="1:14" x14ac:dyDescent="0.2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x14ac:dyDescent="0.2">
      <c r="A19" t="s">
        <v>6</v>
      </c>
      <c r="B19" s="1">
        <f>SUM(B14:B18)</f>
        <v>0</v>
      </c>
      <c r="C19" s="1">
        <f t="shared" ref="C19:J19" si="3">SUM(C14:C18)</f>
        <v>0</v>
      </c>
      <c r="D19" s="1">
        <f t="shared" si="3"/>
        <v>0</v>
      </c>
      <c r="E19" s="1">
        <f t="shared" si="3"/>
        <v>0</v>
      </c>
      <c r="F19" s="1">
        <f t="shared" si="3"/>
        <v>626900.33000000007</v>
      </c>
      <c r="G19" s="1">
        <f t="shared" si="3"/>
        <v>0</v>
      </c>
      <c r="H19" s="1">
        <f t="shared" si="3"/>
        <v>0</v>
      </c>
      <c r="I19" s="1">
        <f t="shared" si="3"/>
        <v>700043.66</v>
      </c>
      <c r="J19" s="1">
        <f t="shared" si="3"/>
        <v>1094036.44</v>
      </c>
      <c r="K19" s="1">
        <f>SUM(K14:K18)</f>
        <v>0</v>
      </c>
      <c r="L19" s="1">
        <f>SUM(L14:L18)</f>
        <v>0</v>
      </c>
      <c r="M19" s="1">
        <f>SUM(M14:M18)</f>
        <v>203396.04</v>
      </c>
      <c r="N19" s="1">
        <f>SUM(N14:N18)</f>
        <v>2624376.4699999997</v>
      </c>
    </row>
    <row r="20" spans="1:14" x14ac:dyDescent="0.2">
      <c r="A20" t="s">
        <v>7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>
        <v>0</v>
      </c>
    </row>
    <row r="21" spans="1:14" x14ac:dyDescent="0.2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>
        <f>SUM(N19:N20)</f>
        <v>2624376.4699999997</v>
      </c>
    </row>
    <row r="22" spans="1:14" x14ac:dyDescent="0.2">
      <c r="A22" t="str">
        <f>+A11</f>
        <v>FY15</v>
      </c>
      <c r="J22" s="1"/>
    </row>
    <row r="23" spans="1:14" x14ac:dyDescent="0.2">
      <c r="A23" s="2" t="s">
        <v>9</v>
      </c>
      <c r="J23" s="1"/>
    </row>
    <row r="24" spans="1:14" x14ac:dyDescent="0.2">
      <c r="A24" t="s">
        <v>1</v>
      </c>
      <c r="B24">
        <v>1998</v>
      </c>
      <c r="C24">
        <v>2002</v>
      </c>
      <c r="D24">
        <v>2003</v>
      </c>
      <c r="E24">
        <v>2004</v>
      </c>
      <c r="F24">
        <v>2005</v>
      </c>
      <c r="G24">
        <v>2006</v>
      </c>
      <c r="H24">
        <v>2008</v>
      </c>
      <c r="I24">
        <v>2009</v>
      </c>
      <c r="J24" s="3">
        <v>2011</v>
      </c>
      <c r="K24" s="6" t="str">
        <f>K2</f>
        <v>2012D</v>
      </c>
      <c r="L24" s="6" t="str">
        <f>L2</f>
        <v>2012E</v>
      </c>
      <c r="M24" s="6">
        <v>2014</v>
      </c>
      <c r="N24" t="s">
        <v>2</v>
      </c>
    </row>
    <row r="25" spans="1:14" x14ac:dyDescent="0.2">
      <c r="A25" t="s">
        <v>0</v>
      </c>
      <c r="B25" s="1"/>
      <c r="C25" s="1">
        <v>0</v>
      </c>
      <c r="D25" s="1">
        <v>0</v>
      </c>
      <c r="E25" s="1">
        <v>0</v>
      </c>
      <c r="F25" s="1">
        <v>350811.64</v>
      </c>
      <c r="G25" s="1">
        <v>0</v>
      </c>
      <c r="H25" s="1">
        <v>0</v>
      </c>
      <c r="I25" s="1">
        <v>0</v>
      </c>
      <c r="J25" s="9">
        <v>2186489.2000000002</v>
      </c>
      <c r="K25" s="9">
        <v>816837.5</v>
      </c>
      <c r="L25" s="9">
        <v>1163758.33</v>
      </c>
      <c r="M25" s="9">
        <v>88227.18</v>
      </c>
      <c r="N25" s="1">
        <f>SUM(B25:M25)</f>
        <v>4606123.8499999996</v>
      </c>
    </row>
    <row r="26" spans="1:14" x14ac:dyDescent="0.2">
      <c r="A26" t="s">
        <v>3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x14ac:dyDescent="0.2">
      <c r="A27" t="s">
        <v>4</v>
      </c>
      <c r="B27" s="1"/>
      <c r="C27" s="1">
        <v>0</v>
      </c>
      <c r="D27" s="1">
        <v>0</v>
      </c>
      <c r="E27" s="1"/>
      <c r="F27" s="9">
        <v>-37748.28</v>
      </c>
      <c r="G27" s="1">
        <v>0</v>
      </c>
      <c r="H27" s="1">
        <v>0</v>
      </c>
      <c r="I27" s="1">
        <v>0</v>
      </c>
      <c r="J27" s="9">
        <v>-59889.599999999999</v>
      </c>
      <c r="K27" s="9">
        <v>-59415.839999999997</v>
      </c>
      <c r="L27" s="9">
        <v>-97121.64</v>
      </c>
      <c r="M27" s="9">
        <v>-12669.24</v>
      </c>
      <c r="N27" s="1">
        <f>SUM(B27:M27)</f>
        <v>-266844.59999999998</v>
      </c>
    </row>
    <row r="28" spans="1:14" x14ac:dyDescent="0.2">
      <c r="A28" t="s">
        <v>5</v>
      </c>
      <c r="B28" s="1"/>
      <c r="C28" s="1"/>
      <c r="D28" s="1">
        <v>0</v>
      </c>
      <c r="E28" s="1"/>
      <c r="F28" s="9">
        <v>20641.919999999998</v>
      </c>
      <c r="G28" s="1"/>
      <c r="H28" s="1"/>
      <c r="I28" s="1"/>
      <c r="J28" s="9">
        <v>30680.52</v>
      </c>
      <c r="K28" s="9">
        <v>245510.76</v>
      </c>
      <c r="L28" s="9">
        <v>289218.96000000002</v>
      </c>
      <c r="M28" s="9">
        <v>9326.76</v>
      </c>
      <c r="N28" s="1">
        <f>SUM(B28:M28)</f>
        <v>595378.92000000004</v>
      </c>
    </row>
    <row r="29" spans="1:14" x14ac:dyDescent="0.2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x14ac:dyDescent="0.2">
      <c r="A30" t="s">
        <v>6</v>
      </c>
      <c r="B30" s="1">
        <f t="shared" ref="B30:J30" si="4">SUM(B25:B29)</f>
        <v>0</v>
      </c>
      <c r="C30" s="1">
        <f t="shared" si="4"/>
        <v>0</v>
      </c>
      <c r="D30" s="1">
        <f t="shared" si="4"/>
        <v>0</v>
      </c>
      <c r="E30" s="1">
        <f t="shared" si="4"/>
        <v>0</v>
      </c>
      <c r="F30" s="1">
        <f>SUM(F25:F29)</f>
        <v>333705.27999999997</v>
      </c>
      <c r="G30" s="1">
        <f t="shared" si="4"/>
        <v>0</v>
      </c>
      <c r="H30" s="1">
        <f t="shared" si="4"/>
        <v>0</v>
      </c>
      <c r="I30" s="1">
        <f t="shared" si="4"/>
        <v>0</v>
      </c>
      <c r="J30" s="1">
        <f t="shared" si="4"/>
        <v>2157280.12</v>
      </c>
      <c r="K30" s="1">
        <f>SUM(K25:K29)</f>
        <v>1002932.42</v>
      </c>
      <c r="L30" s="1">
        <f>SUM(L25:L29)</f>
        <v>1355855.6500000001</v>
      </c>
      <c r="M30" s="1">
        <f>SUM(M25:M29)</f>
        <v>84884.699999999983</v>
      </c>
      <c r="N30" s="1">
        <f>SUM(N25:N29)</f>
        <v>4934658.17</v>
      </c>
    </row>
    <row r="31" spans="1:14" x14ac:dyDescent="0.2">
      <c r="A31" t="s">
        <v>7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>
        <v>0</v>
      </c>
    </row>
    <row r="32" spans="1:14" x14ac:dyDescent="0.2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>
        <f>SUM(N30:N31)</f>
        <v>4934658.17</v>
      </c>
    </row>
    <row r="35" spans="1:4" x14ac:dyDescent="0.2">
      <c r="A35" s="4"/>
      <c r="B35" s="1"/>
      <c r="C35" s="1"/>
      <c r="D35" s="1"/>
    </row>
    <row r="36" spans="1:4" x14ac:dyDescent="0.2">
      <c r="A36" s="4"/>
      <c r="B36" s="1"/>
      <c r="C36" s="1"/>
      <c r="D36" s="1"/>
    </row>
    <row r="37" spans="1:4" x14ac:dyDescent="0.2">
      <c r="A37" s="5"/>
      <c r="B37" s="1"/>
      <c r="C37" s="1"/>
      <c r="D37" s="1"/>
    </row>
    <row r="38" spans="1:4" x14ac:dyDescent="0.2">
      <c r="B38" s="1"/>
      <c r="C38" s="1"/>
      <c r="D38" s="1"/>
    </row>
    <row r="40" spans="1:4" x14ac:dyDescent="0.2">
      <c r="A40" t="s">
        <v>23</v>
      </c>
      <c r="B40" t="s">
        <v>2</v>
      </c>
      <c r="C40" t="s">
        <v>8</v>
      </c>
      <c r="D40" t="s">
        <v>9</v>
      </c>
    </row>
    <row r="41" spans="1:4" x14ac:dyDescent="0.2">
      <c r="A41" s="4" t="s">
        <v>32</v>
      </c>
      <c r="B41" s="1">
        <f>SUM(C41:D41)</f>
        <v>485593.75</v>
      </c>
      <c r="C41" s="1">
        <v>0</v>
      </c>
      <c r="D41" s="1">
        <v>485593.75</v>
      </c>
    </row>
    <row r="42" spans="1:4" x14ac:dyDescent="0.2">
      <c r="A42" s="4" t="s">
        <v>33</v>
      </c>
      <c r="B42" s="1">
        <f>SUM(C42:D42)</f>
        <v>582712.5</v>
      </c>
      <c r="C42" s="1">
        <v>0</v>
      </c>
      <c r="D42" s="1">
        <v>582712.5</v>
      </c>
    </row>
    <row r="43" spans="1:4" x14ac:dyDescent="0.2">
      <c r="A43" s="5" t="s">
        <v>34</v>
      </c>
      <c r="B43" s="1">
        <f>SUM(C43:D43)</f>
        <v>95452.08</v>
      </c>
      <c r="C43" s="1">
        <v>0</v>
      </c>
      <c r="D43" s="1">
        <v>95452.08</v>
      </c>
    </row>
    <row r="44" spans="1:4" x14ac:dyDescent="0.2">
      <c r="B44" s="1">
        <f>SUM(B41:B43)</f>
        <v>1163758.33</v>
      </c>
      <c r="C44" s="1">
        <f>SUM(C41:C43)</f>
        <v>0</v>
      </c>
      <c r="D44" s="1">
        <f>SUM(D41:D43)</f>
        <v>1163758.33</v>
      </c>
    </row>
  </sheetData>
  <pageMargins left="0.75" right="0.75" top="1" bottom="1" header="0.5" footer="0.5"/>
  <pageSetup scale="74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4"/>
  <sheetViews>
    <sheetView topLeftCell="D1" workbookViewId="0">
      <selection activeCell="F14" sqref="F14"/>
    </sheetView>
  </sheetViews>
  <sheetFormatPr defaultRowHeight="12.75" x14ac:dyDescent="0.2"/>
  <cols>
    <col min="1" max="1" width="15.5703125" customWidth="1"/>
    <col min="2" max="2" width="12.85546875" bestFit="1" customWidth="1"/>
    <col min="3" max="3" width="11.28515625" bestFit="1" customWidth="1"/>
    <col min="4" max="4" width="12.85546875" bestFit="1" customWidth="1"/>
    <col min="5" max="5" width="11.28515625" bestFit="1" customWidth="1"/>
    <col min="6" max="7" width="12.85546875" bestFit="1" customWidth="1"/>
    <col min="8" max="12" width="12.85546875" customWidth="1"/>
    <col min="13" max="13" width="12.85546875" bestFit="1" customWidth="1"/>
  </cols>
  <sheetData>
    <row r="1" spans="1:13" x14ac:dyDescent="0.2">
      <c r="A1" s="2" t="s">
        <v>16</v>
      </c>
    </row>
    <row r="2" spans="1:13" x14ac:dyDescent="0.2">
      <c r="A2" t="s">
        <v>1</v>
      </c>
      <c r="B2">
        <v>1998</v>
      </c>
      <c r="C2">
        <v>2002</v>
      </c>
      <c r="D2">
        <v>2003</v>
      </c>
      <c r="E2">
        <v>2004</v>
      </c>
      <c r="F2">
        <v>2005</v>
      </c>
      <c r="G2">
        <v>2006</v>
      </c>
      <c r="H2">
        <v>2008</v>
      </c>
      <c r="I2">
        <v>2009</v>
      </c>
      <c r="J2">
        <v>2011</v>
      </c>
      <c r="K2" s="6" t="s">
        <v>21</v>
      </c>
      <c r="L2" s="6" t="s">
        <v>22</v>
      </c>
      <c r="M2" t="s">
        <v>2</v>
      </c>
    </row>
    <row r="3" spans="1:13" x14ac:dyDescent="0.2">
      <c r="A3" t="s">
        <v>0</v>
      </c>
      <c r="B3" s="1">
        <f>+B14+B25</f>
        <v>0</v>
      </c>
      <c r="C3" s="1">
        <f>+C14+C25</f>
        <v>0</v>
      </c>
      <c r="D3" s="1">
        <f t="shared" ref="D3:J6" si="0">+D14+D25</f>
        <v>83874.990000000005</v>
      </c>
      <c r="E3" s="1">
        <f t="shared" si="0"/>
        <v>524117.5</v>
      </c>
      <c r="F3" s="1">
        <f t="shared" si="0"/>
        <v>1038186.26</v>
      </c>
      <c r="G3" s="1">
        <f t="shared" si="0"/>
        <v>0</v>
      </c>
      <c r="H3" s="1">
        <f>+H14+H25</f>
        <v>0</v>
      </c>
      <c r="I3" s="1">
        <f>+I14</f>
        <v>608181.26</v>
      </c>
      <c r="J3" s="1">
        <f>+J14+J25</f>
        <v>3401618.7600000002</v>
      </c>
      <c r="K3" s="1">
        <f>+K14+K25</f>
        <v>841287.5</v>
      </c>
      <c r="L3" s="1">
        <f>+L14+L25</f>
        <v>1183758.3500000001</v>
      </c>
      <c r="M3" s="1">
        <f>SUM(B3:L3)</f>
        <v>7681024.6199999992</v>
      </c>
    </row>
    <row r="4" spans="1:13" x14ac:dyDescent="0.2">
      <c r="A4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x14ac:dyDescent="0.2">
      <c r="A5" t="s">
        <v>4</v>
      </c>
      <c r="B5" s="1">
        <f>+B16+B27</f>
        <v>0</v>
      </c>
      <c r="C5" s="1">
        <f>+C16+C27</f>
        <v>0</v>
      </c>
      <c r="D5" s="1">
        <f t="shared" si="0"/>
        <v>-7550.4</v>
      </c>
      <c r="E5" s="1">
        <f t="shared" si="0"/>
        <v>-8283.9599999999991</v>
      </c>
      <c r="F5" s="1">
        <f t="shared" si="0"/>
        <v>-75204.600000000006</v>
      </c>
      <c r="G5" s="1">
        <f t="shared" si="0"/>
        <v>0</v>
      </c>
      <c r="H5" s="1">
        <f t="shared" si="0"/>
        <v>0</v>
      </c>
      <c r="I5" s="1">
        <f t="shared" si="0"/>
        <v>3212.4</v>
      </c>
      <c r="J5" s="1">
        <f t="shared" si="0"/>
        <v>-83729.88</v>
      </c>
      <c r="K5" s="1">
        <f>+K16+K27</f>
        <v>-59415.839999999997</v>
      </c>
      <c r="L5" s="1">
        <f>+L16+L27</f>
        <v>-97121.64</v>
      </c>
      <c r="M5" s="1">
        <f t="shared" ref="M5:M6" si="1">SUM(B5:L5)</f>
        <v>-328093.92</v>
      </c>
    </row>
    <row r="6" spans="1:13" x14ac:dyDescent="0.2">
      <c r="A6" t="s">
        <v>5</v>
      </c>
      <c r="B6" s="1">
        <f>+B17+B28</f>
        <v>0</v>
      </c>
      <c r="C6" s="1">
        <f>+C17+C28</f>
        <v>0</v>
      </c>
      <c r="D6" s="1">
        <f t="shared" si="0"/>
        <v>12930.96</v>
      </c>
      <c r="E6" s="1">
        <f t="shared" si="0"/>
        <v>0</v>
      </c>
      <c r="F6" s="1">
        <f t="shared" si="0"/>
        <v>44453.52</v>
      </c>
      <c r="G6" s="1">
        <f t="shared" si="0"/>
        <v>0</v>
      </c>
      <c r="H6" s="1">
        <f t="shared" si="0"/>
        <v>0</v>
      </c>
      <c r="I6" s="1">
        <f t="shared" si="0"/>
        <v>0</v>
      </c>
      <c r="J6" s="1">
        <f t="shared" si="0"/>
        <v>52177.68</v>
      </c>
      <c r="K6" s="1">
        <f>+K17+K28</f>
        <v>245510.76</v>
      </c>
      <c r="L6" s="1">
        <f>+L17+L28</f>
        <v>289218.96000000002</v>
      </c>
      <c r="M6" s="1">
        <f t="shared" si="1"/>
        <v>644291.88000000012</v>
      </c>
    </row>
    <row r="7" spans="1:13" x14ac:dyDescent="0.2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3" x14ac:dyDescent="0.2">
      <c r="A8" t="s">
        <v>6</v>
      </c>
      <c r="B8" s="1">
        <f>SUM(B3:B7)</f>
        <v>0</v>
      </c>
      <c r="C8" s="1">
        <f t="shared" ref="C8:J8" si="2">SUM(C3:C7)</f>
        <v>0</v>
      </c>
      <c r="D8" s="1">
        <f t="shared" si="2"/>
        <v>89255.550000000017</v>
      </c>
      <c r="E8" s="1">
        <f t="shared" si="2"/>
        <v>515833.54</v>
      </c>
      <c r="F8" s="1">
        <f t="shared" si="2"/>
        <v>1007435.18</v>
      </c>
      <c r="G8" s="1">
        <f t="shared" si="2"/>
        <v>0</v>
      </c>
      <c r="H8" s="1">
        <f t="shared" si="2"/>
        <v>0</v>
      </c>
      <c r="I8" s="1">
        <f t="shared" si="2"/>
        <v>611393.66</v>
      </c>
      <c r="J8" s="1">
        <f t="shared" si="2"/>
        <v>3370066.5600000005</v>
      </c>
      <c r="K8" s="1">
        <f>SUM(K3:K7)</f>
        <v>1027382.42</v>
      </c>
      <c r="L8" s="1">
        <f>SUM(L3:L7)</f>
        <v>1375855.6700000002</v>
      </c>
      <c r="M8" s="1">
        <f>SUM(M3:M7)</f>
        <v>7997222.5799999991</v>
      </c>
    </row>
    <row r="9" spans="1:13" x14ac:dyDescent="0.2">
      <c r="A9" t="s">
        <v>7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>
        <f>+M31</f>
        <v>0</v>
      </c>
    </row>
    <row r="10" spans="1:13" x14ac:dyDescent="0.2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>
        <f>SUM(M8:M9)</f>
        <v>7997222.5799999991</v>
      </c>
    </row>
    <row r="11" spans="1:13" x14ac:dyDescent="0.2">
      <c r="A11" t="s">
        <v>17</v>
      </c>
      <c r="J11" s="1"/>
    </row>
    <row r="12" spans="1:13" x14ac:dyDescent="0.2">
      <c r="A12" s="2" t="s">
        <v>8</v>
      </c>
      <c r="J12" s="1"/>
    </row>
    <row r="13" spans="1:13" x14ac:dyDescent="0.2">
      <c r="A13" t="s">
        <v>1</v>
      </c>
      <c r="B13">
        <v>1998</v>
      </c>
      <c r="C13">
        <v>2002</v>
      </c>
      <c r="D13">
        <v>2003</v>
      </c>
      <c r="E13">
        <v>2004</v>
      </c>
      <c r="F13">
        <v>2005</v>
      </c>
      <c r="G13">
        <v>2006</v>
      </c>
      <c r="H13">
        <v>2008</v>
      </c>
      <c r="I13">
        <v>2009</v>
      </c>
      <c r="J13" s="3">
        <v>2011</v>
      </c>
      <c r="K13" s="6" t="str">
        <f>K2</f>
        <v>2012D</v>
      </c>
      <c r="L13" s="6" t="str">
        <f>L2</f>
        <v>2012E</v>
      </c>
      <c r="M13" t="s">
        <v>2</v>
      </c>
    </row>
    <row r="14" spans="1:13" x14ac:dyDescent="0.2">
      <c r="A14" t="s">
        <v>0</v>
      </c>
      <c r="B14" s="1">
        <v>0</v>
      </c>
      <c r="C14" s="1">
        <v>0</v>
      </c>
      <c r="D14" s="1">
        <f>+C38</f>
        <v>18743.02</v>
      </c>
      <c r="E14" s="1">
        <v>524117.5</v>
      </c>
      <c r="F14" s="1">
        <v>658315.48</v>
      </c>
      <c r="G14" s="1">
        <v>0</v>
      </c>
      <c r="H14" s="1">
        <v>0</v>
      </c>
      <c r="I14" s="1">
        <v>608181.26</v>
      </c>
      <c r="J14" s="1">
        <v>1131549.56</v>
      </c>
      <c r="K14" s="1">
        <v>0</v>
      </c>
      <c r="L14" s="1">
        <v>0</v>
      </c>
      <c r="M14" s="1">
        <f>SUM(B14:L14)</f>
        <v>2940906.8200000003</v>
      </c>
    </row>
    <row r="15" spans="1:13" x14ac:dyDescent="0.2">
      <c r="A15" t="s">
        <v>3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3" x14ac:dyDescent="0.2">
      <c r="A16" t="s">
        <v>4</v>
      </c>
      <c r="B16" s="1">
        <v>0</v>
      </c>
      <c r="C16" s="1">
        <v>0</v>
      </c>
      <c r="D16" s="1"/>
      <c r="E16" s="1">
        <v>-8283.9599999999991</v>
      </c>
      <c r="F16" s="1">
        <v>-37456.32</v>
      </c>
      <c r="G16" s="1"/>
      <c r="H16" s="1"/>
      <c r="I16" s="1">
        <v>3212.4</v>
      </c>
      <c r="J16" s="1">
        <v>-23840.28</v>
      </c>
      <c r="K16" s="1"/>
      <c r="L16" s="1"/>
      <c r="M16" s="1">
        <f t="shared" ref="M16:M17" si="3">SUM(B16:L16)</f>
        <v>-66368.160000000003</v>
      </c>
    </row>
    <row r="17" spans="1:13" x14ac:dyDescent="0.2">
      <c r="A17" t="s">
        <v>5</v>
      </c>
      <c r="B17" s="1">
        <v>0</v>
      </c>
      <c r="C17" s="1"/>
      <c r="D17" s="1"/>
      <c r="E17" s="1"/>
      <c r="F17" s="1">
        <v>23811.599999999999</v>
      </c>
      <c r="G17" s="1"/>
      <c r="H17" s="1"/>
      <c r="I17" s="1"/>
      <c r="J17" s="1">
        <v>21497.16</v>
      </c>
      <c r="K17" s="1"/>
      <c r="L17" s="1"/>
      <c r="M17" s="1">
        <f t="shared" si="3"/>
        <v>45308.759999999995</v>
      </c>
    </row>
    <row r="18" spans="1:13" x14ac:dyDescent="0.2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3" x14ac:dyDescent="0.2">
      <c r="A19" t="s">
        <v>6</v>
      </c>
      <c r="B19" s="1">
        <f>SUM(B14:B18)</f>
        <v>0</v>
      </c>
      <c r="C19" s="1">
        <f t="shared" ref="C19:M19" si="4">SUM(C14:C18)</f>
        <v>0</v>
      </c>
      <c r="D19" s="1">
        <f t="shared" si="4"/>
        <v>18743.02</v>
      </c>
      <c r="E19" s="1">
        <f t="shared" si="4"/>
        <v>515833.54</v>
      </c>
      <c r="F19" s="1">
        <f t="shared" si="4"/>
        <v>644670.76</v>
      </c>
      <c r="G19" s="1">
        <f t="shared" si="4"/>
        <v>0</v>
      </c>
      <c r="H19" s="1">
        <f t="shared" si="4"/>
        <v>0</v>
      </c>
      <c r="I19" s="1">
        <f t="shared" si="4"/>
        <v>611393.66</v>
      </c>
      <c r="J19" s="1">
        <f t="shared" si="4"/>
        <v>1129206.44</v>
      </c>
      <c r="K19" s="1">
        <f>SUM(K14:K18)</f>
        <v>0</v>
      </c>
      <c r="L19" s="1">
        <f>SUM(L14:L18)</f>
        <v>0</v>
      </c>
      <c r="M19" s="1">
        <f t="shared" si="4"/>
        <v>2919847.42</v>
      </c>
    </row>
    <row r="20" spans="1:13" x14ac:dyDescent="0.2">
      <c r="A20" t="s">
        <v>7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>
        <v>0</v>
      </c>
    </row>
    <row r="21" spans="1:13" x14ac:dyDescent="0.2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>
        <f>SUM(M19:M20)</f>
        <v>2919847.42</v>
      </c>
    </row>
    <row r="22" spans="1:13" x14ac:dyDescent="0.2">
      <c r="A22" t="str">
        <f>+A11</f>
        <v>FY14</v>
      </c>
      <c r="J22" s="1"/>
    </row>
    <row r="23" spans="1:13" x14ac:dyDescent="0.2">
      <c r="A23" s="2" t="s">
        <v>9</v>
      </c>
      <c r="J23" s="1"/>
    </row>
    <row r="24" spans="1:13" x14ac:dyDescent="0.2">
      <c r="A24" t="s">
        <v>1</v>
      </c>
      <c r="B24">
        <v>1998</v>
      </c>
      <c r="C24">
        <v>2002</v>
      </c>
      <c r="D24">
        <v>2003</v>
      </c>
      <c r="E24">
        <v>2004</v>
      </c>
      <c r="F24">
        <v>2005</v>
      </c>
      <c r="G24">
        <v>2006</v>
      </c>
      <c r="H24">
        <v>2008</v>
      </c>
      <c r="I24">
        <v>2009</v>
      </c>
      <c r="J24" s="3">
        <v>2011</v>
      </c>
      <c r="K24" s="6" t="str">
        <f>K2</f>
        <v>2012D</v>
      </c>
      <c r="L24" s="6" t="str">
        <f>L2</f>
        <v>2012E</v>
      </c>
      <c r="M24" t="s">
        <v>2</v>
      </c>
    </row>
    <row r="25" spans="1:13" x14ac:dyDescent="0.2">
      <c r="A25" t="s">
        <v>0</v>
      </c>
      <c r="B25" s="1"/>
      <c r="C25" s="1">
        <v>0</v>
      </c>
      <c r="D25" s="1">
        <f>+D38</f>
        <v>65131.97</v>
      </c>
      <c r="E25" s="1">
        <v>0</v>
      </c>
      <c r="F25" s="1">
        <v>379870.78</v>
      </c>
      <c r="G25" s="1">
        <v>0</v>
      </c>
      <c r="H25" s="1">
        <v>0</v>
      </c>
      <c r="I25" s="1">
        <v>0</v>
      </c>
      <c r="J25" s="1">
        <v>2270069.2000000002</v>
      </c>
      <c r="K25" s="1">
        <v>841287.5</v>
      </c>
      <c r="L25" s="1">
        <f>+D44</f>
        <v>1183758.3500000001</v>
      </c>
      <c r="M25" s="1">
        <f>SUM(B25:L25)</f>
        <v>4740117.8000000007</v>
      </c>
    </row>
    <row r="26" spans="1:13" x14ac:dyDescent="0.2">
      <c r="A26" t="s">
        <v>3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x14ac:dyDescent="0.2">
      <c r="A27" t="s">
        <v>4</v>
      </c>
      <c r="B27" s="1"/>
      <c r="C27" s="1">
        <v>0</v>
      </c>
      <c r="D27" s="1">
        <v>-7550.4</v>
      </c>
      <c r="E27" s="1"/>
      <c r="F27" s="1">
        <v>-37748.28</v>
      </c>
      <c r="G27" s="1">
        <v>0</v>
      </c>
      <c r="H27" s="1">
        <v>0</v>
      </c>
      <c r="I27" s="1">
        <v>0</v>
      </c>
      <c r="J27" s="1">
        <v>-59889.599999999999</v>
      </c>
      <c r="K27" s="1">
        <v>-59415.839999999997</v>
      </c>
      <c r="L27" s="1">
        <v>-97121.64</v>
      </c>
      <c r="M27" s="1">
        <f t="shared" ref="M27:M28" si="5">SUM(B27:L27)</f>
        <v>-261725.76</v>
      </c>
    </row>
    <row r="28" spans="1:13" x14ac:dyDescent="0.2">
      <c r="A28" t="s">
        <v>5</v>
      </c>
      <c r="B28" s="1"/>
      <c r="C28" s="1"/>
      <c r="D28" s="1">
        <v>12930.96</v>
      </c>
      <c r="E28" s="1"/>
      <c r="F28" s="1">
        <v>20641.919999999998</v>
      </c>
      <c r="G28" s="1"/>
      <c r="H28" s="1"/>
      <c r="I28" s="1"/>
      <c r="J28" s="1">
        <v>30680.52</v>
      </c>
      <c r="K28" s="1">
        <v>245510.76</v>
      </c>
      <c r="L28" s="1">
        <v>289218.96000000002</v>
      </c>
      <c r="M28" s="1">
        <f t="shared" si="5"/>
        <v>598983.12000000011</v>
      </c>
    </row>
    <row r="29" spans="1:13" x14ac:dyDescent="0.2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x14ac:dyDescent="0.2">
      <c r="A30" t="s">
        <v>6</v>
      </c>
      <c r="B30" s="1">
        <f t="shared" ref="B30:M30" si="6">SUM(B25:B29)</f>
        <v>0</v>
      </c>
      <c r="C30" s="1">
        <f t="shared" si="6"/>
        <v>0</v>
      </c>
      <c r="D30" s="1">
        <f t="shared" si="6"/>
        <v>70512.53</v>
      </c>
      <c r="E30" s="1">
        <f t="shared" si="6"/>
        <v>0</v>
      </c>
      <c r="F30" s="1">
        <f t="shared" si="6"/>
        <v>362764.42</v>
      </c>
      <c r="G30" s="1">
        <f t="shared" si="6"/>
        <v>0</v>
      </c>
      <c r="H30" s="1">
        <f t="shared" si="6"/>
        <v>0</v>
      </c>
      <c r="I30" s="1">
        <f t="shared" si="6"/>
        <v>0</v>
      </c>
      <c r="J30" s="1">
        <f t="shared" si="6"/>
        <v>2240860.12</v>
      </c>
      <c r="K30" s="1">
        <f>SUM(K25:K29)</f>
        <v>1027382.42</v>
      </c>
      <c r="L30" s="1">
        <f>SUM(L25:L29)</f>
        <v>1375855.6700000002</v>
      </c>
      <c r="M30" s="1">
        <f t="shared" si="6"/>
        <v>5077375.1600000011</v>
      </c>
    </row>
    <row r="31" spans="1:13" x14ac:dyDescent="0.2">
      <c r="A31" t="s">
        <v>7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>
        <v>0</v>
      </c>
    </row>
    <row r="32" spans="1:13" x14ac:dyDescent="0.2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>
        <f>SUM(M30:M31)</f>
        <v>5077375.1600000011</v>
      </c>
    </row>
    <row r="34" spans="1:4" x14ac:dyDescent="0.2">
      <c r="A34" t="s">
        <v>11</v>
      </c>
      <c r="B34" t="s">
        <v>2</v>
      </c>
      <c r="C34" t="s">
        <v>8</v>
      </c>
      <c r="D34" t="s">
        <v>9</v>
      </c>
    </row>
    <row r="35" spans="1:4" x14ac:dyDescent="0.2">
      <c r="A35" s="4" t="s">
        <v>18</v>
      </c>
      <c r="B35" s="1">
        <f>SUM(C35:D35)</f>
        <v>18927.080000000002</v>
      </c>
      <c r="C35" s="1">
        <v>4229.5200000000004</v>
      </c>
      <c r="D35" s="1">
        <v>14697.56</v>
      </c>
    </row>
    <row r="36" spans="1:4" x14ac:dyDescent="0.2">
      <c r="A36" s="4" t="s">
        <v>19</v>
      </c>
      <c r="B36" s="1">
        <f>SUM(C36:D36)</f>
        <v>38968.75</v>
      </c>
      <c r="C36" s="1">
        <v>8708.1</v>
      </c>
      <c r="D36" s="1">
        <v>30260.65</v>
      </c>
    </row>
    <row r="37" spans="1:4" x14ac:dyDescent="0.2">
      <c r="A37" s="5" t="s">
        <v>20</v>
      </c>
      <c r="B37" s="1">
        <f>SUM(C37:D37)</f>
        <v>25979.159999999996</v>
      </c>
      <c r="C37" s="1">
        <v>5805.4</v>
      </c>
      <c r="D37" s="1">
        <v>20173.759999999998</v>
      </c>
    </row>
    <row r="38" spans="1:4" x14ac:dyDescent="0.2">
      <c r="B38" s="1">
        <f>SUM(B35:B37)</f>
        <v>83874.989999999991</v>
      </c>
      <c r="C38" s="1">
        <f>SUM(C35:C37)</f>
        <v>18743.02</v>
      </c>
      <c r="D38" s="1">
        <f>SUM(D35:D37)</f>
        <v>65131.97</v>
      </c>
    </row>
    <row r="40" spans="1:4" x14ac:dyDescent="0.2">
      <c r="A40" t="s">
        <v>23</v>
      </c>
      <c r="B40" t="s">
        <v>2</v>
      </c>
      <c r="C40" t="s">
        <v>8</v>
      </c>
      <c r="D40" t="s">
        <v>9</v>
      </c>
    </row>
    <row r="41" spans="1:4" x14ac:dyDescent="0.2">
      <c r="A41" s="4" t="s">
        <v>24</v>
      </c>
      <c r="B41" s="1">
        <f>SUM(C41:D41)</f>
        <v>493927.1</v>
      </c>
      <c r="C41" s="1">
        <v>0</v>
      </c>
      <c r="D41" s="1">
        <v>493927.1</v>
      </c>
    </row>
    <row r="42" spans="1:4" x14ac:dyDescent="0.2">
      <c r="A42" s="4" t="s">
        <v>25</v>
      </c>
      <c r="B42" s="1">
        <f>SUM(C42:D42)</f>
        <v>592712.5</v>
      </c>
      <c r="C42" s="1">
        <v>0</v>
      </c>
      <c r="D42" s="1">
        <v>592712.5</v>
      </c>
    </row>
    <row r="43" spans="1:4" x14ac:dyDescent="0.2">
      <c r="A43" s="5" t="s">
        <v>26</v>
      </c>
      <c r="B43" s="1">
        <f>SUM(C43:D43)</f>
        <v>97118.75</v>
      </c>
      <c r="C43" s="1">
        <v>0</v>
      </c>
      <c r="D43" s="1">
        <v>97118.75</v>
      </c>
    </row>
    <row r="44" spans="1:4" x14ac:dyDescent="0.2">
      <c r="B44" s="1">
        <f>SUM(B41:B43)</f>
        <v>1183758.3500000001</v>
      </c>
      <c r="C44" s="1">
        <f>SUM(C41:C43)</f>
        <v>0</v>
      </c>
      <c r="D44" s="1">
        <f>SUM(D41:D43)</f>
        <v>1183758.3500000001</v>
      </c>
    </row>
  </sheetData>
  <phoneticPr fontId="1" type="noConversion"/>
  <pageMargins left="0.75" right="0.75" top="1" bottom="1" header="0.5" footer="0.5"/>
  <pageSetup scale="74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5"/>
  <sheetViews>
    <sheetView workbookViewId="0">
      <selection activeCell="A34" sqref="A34"/>
    </sheetView>
  </sheetViews>
  <sheetFormatPr defaultRowHeight="12.75" x14ac:dyDescent="0.2"/>
  <cols>
    <col min="1" max="1" width="15.5703125" customWidth="1"/>
    <col min="2" max="2" width="12.85546875" bestFit="1" customWidth="1"/>
    <col min="3" max="3" width="11.28515625" bestFit="1" customWidth="1"/>
    <col min="4" max="4" width="12.85546875" bestFit="1" customWidth="1"/>
    <col min="5" max="5" width="11.28515625" bestFit="1" customWidth="1"/>
    <col min="6" max="7" width="12.85546875" bestFit="1" customWidth="1"/>
    <col min="8" max="12" width="12.85546875" customWidth="1"/>
    <col min="13" max="13" width="12.85546875" bestFit="1" customWidth="1"/>
  </cols>
  <sheetData>
    <row r="1" spans="1:13" x14ac:dyDescent="0.2">
      <c r="A1" s="2" t="s">
        <v>10</v>
      </c>
    </row>
    <row r="2" spans="1:13" x14ac:dyDescent="0.2">
      <c r="A2" t="s">
        <v>1</v>
      </c>
      <c r="B2">
        <v>1998</v>
      </c>
      <c r="C2">
        <v>2002</v>
      </c>
      <c r="D2">
        <v>2003</v>
      </c>
      <c r="E2">
        <v>2004</v>
      </c>
      <c r="F2">
        <v>2005</v>
      </c>
      <c r="G2">
        <v>2006</v>
      </c>
      <c r="H2">
        <v>2008</v>
      </c>
      <c r="I2">
        <v>2009</v>
      </c>
      <c r="J2">
        <v>2011</v>
      </c>
      <c r="K2" s="6" t="s">
        <v>21</v>
      </c>
      <c r="L2" s="6" t="s">
        <v>22</v>
      </c>
      <c r="M2" t="s">
        <v>2</v>
      </c>
    </row>
    <row r="3" spans="1:13" x14ac:dyDescent="0.2">
      <c r="A3" t="s">
        <v>0</v>
      </c>
      <c r="B3" s="1">
        <f>+B14+B25</f>
        <v>0</v>
      </c>
      <c r="C3" s="1">
        <f>+C14+C25</f>
        <v>0</v>
      </c>
      <c r="D3" s="1">
        <f t="shared" ref="D3:G6" si="0">+D14+D25</f>
        <v>118899.99</v>
      </c>
      <c r="E3" s="1">
        <f t="shared" si="0"/>
        <v>548317.5</v>
      </c>
      <c r="F3" s="1">
        <f t="shared" si="0"/>
        <v>1092436.26</v>
      </c>
      <c r="G3" s="1">
        <f t="shared" si="0"/>
        <v>0</v>
      </c>
      <c r="H3" s="1">
        <f>+H14+H25</f>
        <v>0</v>
      </c>
      <c r="I3" s="1">
        <f>+I14</f>
        <v>608181.26</v>
      </c>
      <c r="J3" s="1">
        <f>+J14+J25</f>
        <v>3514618.7600000002</v>
      </c>
      <c r="K3" s="1">
        <f>+K14+K25</f>
        <v>857287.5</v>
      </c>
      <c r="L3" s="1">
        <f>+L14+L25</f>
        <v>962673.34000000008</v>
      </c>
      <c r="M3" s="1">
        <f>SUM(B3:L3)</f>
        <v>7702414.6099999994</v>
      </c>
    </row>
    <row r="4" spans="1:13" x14ac:dyDescent="0.2">
      <c r="A4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x14ac:dyDescent="0.2">
      <c r="A5" t="s">
        <v>4</v>
      </c>
      <c r="B5" s="1">
        <f>+B16+B27</f>
        <v>0</v>
      </c>
      <c r="C5" s="1">
        <f>+C16+C27</f>
        <v>0</v>
      </c>
      <c r="D5" s="1">
        <f t="shared" si="0"/>
        <v>-7550.4</v>
      </c>
      <c r="E5" s="1">
        <f t="shared" si="0"/>
        <v>-8283.9599999999991</v>
      </c>
      <c r="F5" s="1">
        <f t="shared" si="0"/>
        <v>-75204.600000000006</v>
      </c>
      <c r="G5" s="1">
        <f t="shared" si="0"/>
        <v>0</v>
      </c>
      <c r="H5" s="1">
        <f t="shared" ref="H5:J6" si="1">+H16+H27</f>
        <v>0</v>
      </c>
      <c r="I5" s="1">
        <f t="shared" si="1"/>
        <v>3212.4</v>
      </c>
      <c r="J5" s="1">
        <f t="shared" si="1"/>
        <v>-83729.88</v>
      </c>
      <c r="K5" s="1">
        <f>+K16+K27</f>
        <v>-59415.839999999997</v>
      </c>
      <c r="L5" s="1">
        <f>+L16+L27</f>
        <v>-77536.11</v>
      </c>
      <c r="M5" s="1">
        <f t="shared" ref="M5:M6" si="2">SUM(B5:L5)</f>
        <v>-308508.39</v>
      </c>
    </row>
    <row r="6" spans="1:13" x14ac:dyDescent="0.2">
      <c r="A6" t="s">
        <v>5</v>
      </c>
      <c r="B6" s="1">
        <f>+B17+B28</f>
        <v>0</v>
      </c>
      <c r="C6" s="1">
        <f>+C17+C28</f>
        <v>0</v>
      </c>
      <c r="D6" s="1">
        <f t="shared" si="0"/>
        <v>12930.96</v>
      </c>
      <c r="E6" s="1">
        <f t="shared" si="0"/>
        <v>0</v>
      </c>
      <c r="F6" s="1">
        <f t="shared" si="0"/>
        <v>44453.52</v>
      </c>
      <c r="G6" s="1">
        <f t="shared" si="0"/>
        <v>0</v>
      </c>
      <c r="H6" s="1">
        <f t="shared" si="1"/>
        <v>0</v>
      </c>
      <c r="I6" s="1">
        <f t="shared" si="1"/>
        <v>0</v>
      </c>
      <c r="J6" s="1">
        <f t="shared" si="1"/>
        <v>52177.68</v>
      </c>
      <c r="K6" s="1">
        <f>+K17+K28</f>
        <v>245510.76</v>
      </c>
      <c r="L6" s="1">
        <f>+L17+L28</f>
        <v>231892.19</v>
      </c>
      <c r="M6" s="1">
        <f t="shared" si="2"/>
        <v>586965.1100000001</v>
      </c>
    </row>
    <row r="7" spans="1:13" x14ac:dyDescent="0.2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3" x14ac:dyDescent="0.2">
      <c r="A8" t="s">
        <v>6</v>
      </c>
      <c r="B8" s="1">
        <f>SUM(B3:B7)</f>
        <v>0</v>
      </c>
      <c r="C8" s="1">
        <f t="shared" ref="C8:M8" si="3">SUM(C3:C7)</f>
        <v>0</v>
      </c>
      <c r="D8" s="1">
        <f t="shared" si="3"/>
        <v>124280.55000000002</v>
      </c>
      <c r="E8" s="1">
        <f t="shared" si="3"/>
        <v>540033.54</v>
      </c>
      <c r="F8" s="1">
        <f t="shared" si="3"/>
        <v>1061685.18</v>
      </c>
      <c r="G8" s="1">
        <f t="shared" si="3"/>
        <v>0</v>
      </c>
      <c r="H8" s="1">
        <f t="shared" si="3"/>
        <v>0</v>
      </c>
      <c r="I8" s="1">
        <f t="shared" si="3"/>
        <v>611393.66</v>
      </c>
      <c r="J8" s="1">
        <f t="shared" si="3"/>
        <v>3483066.5600000005</v>
      </c>
      <c r="K8" s="1">
        <f>SUM(K3:K7)</f>
        <v>1043382.42</v>
      </c>
      <c r="L8" s="1">
        <f>SUM(L3:L7)</f>
        <v>1117029.4200000002</v>
      </c>
      <c r="M8" s="1">
        <f t="shared" si="3"/>
        <v>7980871.3300000001</v>
      </c>
    </row>
    <row r="9" spans="1:13" x14ac:dyDescent="0.2">
      <c r="A9" t="s">
        <v>7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>
        <f>+M31</f>
        <v>0</v>
      </c>
    </row>
    <row r="10" spans="1:13" x14ac:dyDescent="0.2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>
        <f>SUM(M8:M9)</f>
        <v>7980871.3300000001</v>
      </c>
    </row>
    <row r="11" spans="1:13" x14ac:dyDescent="0.2">
      <c r="A11" t="s">
        <v>15</v>
      </c>
      <c r="J11" s="1"/>
    </row>
    <row r="12" spans="1:13" x14ac:dyDescent="0.2">
      <c r="A12" s="2" t="s">
        <v>8</v>
      </c>
      <c r="J12" s="1"/>
    </row>
    <row r="13" spans="1:13" x14ac:dyDescent="0.2">
      <c r="A13" t="s">
        <v>1</v>
      </c>
      <c r="B13">
        <v>1998</v>
      </c>
      <c r="C13">
        <v>2002</v>
      </c>
      <c r="D13">
        <v>2003</v>
      </c>
      <c r="E13">
        <v>2004</v>
      </c>
      <c r="F13">
        <v>2005</v>
      </c>
      <c r="G13">
        <v>2006</v>
      </c>
      <c r="H13">
        <v>2008</v>
      </c>
      <c r="I13">
        <v>2009</v>
      </c>
      <c r="J13" s="3">
        <v>2011</v>
      </c>
      <c r="K13" s="6" t="s">
        <v>21</v>
      </c>
      <c r="L13" s="6" t="s">
        <v>22</v>
      </c>
      <c r="M13" t="s">
        <v>2</v>
      </c>
    </row>
    <row r="14" spans="1:13" x14ac:dyDescent="0.2">
      <c r="A14" t="s">
        <v>0</v>
      </c>
      <c r="B14" s="1">
        <v>0</v>
      </c>
      <c r="C14" s="1">
        <v>0</v>
      </c>
      <c r="D14" s="1">
        <f>+C39</f>
        <v>26569.83</v>
      </c>
      <c r="E14" s="1">
        <v>548317.5</v>
      </c>
      <c r="F14" s="1">
        <v>688163.98</v>
      </c>
      <c r="G14" s="1">
        <v>0</v>
      </c>
      <c r="H14" s="1">
        <v>0</v>
      </c>
      <c r="I14" s="1">
        <v>608181.26</v>
      </c>
      <c r="J14" s="1">
        <v>1164998.56</v>
      </c>
      <c r="K14" s="1">
        <v>0</v>
      </c>
      <c r="L14" s="1">
        <v>0</v>
      </c>
      <c r="M14" s="1">
        <f>SUM(B14:L14)</f>
        <v>3036231.13</v>
      </c>
    </row>
    <row r="15" spans="1:13" x14ac:dyDescent="0.2">
      <c r="A15" t="s">
        <v>3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3" x14ac:dyDescent="0.2">
      <c r="A16" t="s">
        <v>4</v>
      </c>
      <c r="B16" s="1">
        <v>0</v>
      </c>
      <c r="C16" s="1">
        <v>0</v>
      </c>
      <c r="D16" s="1"/>
      <c r="E16" s="1">
        <v>-8283.9599999999991</v>
      </c>
      <c r="F16" s="1">
        <v>-37456.32</v>
      </c>
      <c r="G16" s="1"/>
      <c r="H16" s="1"/>
      <c r="I16" s="1">
        <v>3212.4</v>
      </c>
      <c r="J16" s="1">
        <v>-23840.28</v>
      </c>
      <c r="K16" s="1"/>
      <c r="L16" s="1"/>
      <c r="M16" s="1">
        <f t="shared" ref="M16:M17" si="4">SUM(B16:L16)</f>
        <v>-66368.160000000003</v>
      </c>
    </row>
    <row r="17" spans="1:13" x14ac:dyDescent="0.2">
      <c r="A17" t="s">
        <v>5</v>
      </c>
      <c r="B17" s="1">
        <v>0</v>
      </c>
      <c r="C17" s="1"/>
      <c r="D17" s="1"/>
      <c r="E17" s="1"/>
      <c r="F17" s="1">
        <v>23811.599999999999</v>
      </c>
      <c r="G17" s="1"/>
      <c r="H17" s="1"/>
      <c r="I17" s="1"/>
      <c r="J17" s="1">
        <v>21497.16</v>
      </c>
      <c r="K17" s="1"/>
      <c r="L17" s="1"/>
      <c r="M17" s="1">
        <f t="shared" si="4"/>
        <v>45308.759999999995</v>
      </c>
    </row>
    <row r="18" spans="1:13" x14ac:dyDescent="0.2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3" x14ac:dyDescent="0.2">
      <c r="A19" t="s">
        <v>6</v>
      </c>
      <c r="B19" s="1">
        <f>SUM(B14:B18)</f>
        <v>0</v>
      </c>
      <c r="C19" s="1">
        <f t="shared" ref="C19:M19" si="5">SUM(C14:C18)</f>
        <v>0</v>
      </c>
      <c r="D19" s="1">
        <f t="shared" si="5"/>
        <v>26569.83</v>
      </c>
      <c r="E19" s="1">
        <f t="shared" si="5"/>
        <v>540033.54</v>
      </c>
      <c r="F19" s="1">
        <f t="shared" si="5"/>
        <v>674519.26</v>
      </c>
      <c r="G19" s="1">
        <f t="shared" si="5"/>
        <v>0</v>
      </c>
      <c r="H19" s="1">
        <f t="shared" si="5"/>
        <v>0</v>
      </c>
      <c r="I19" s="1">
        <f t="shared" si="5"/>
        <v>611393.66</v>
      </c>
      <c r="J19" s="1">
        <f t="shared" si="5"/>
        <v>1162655.44</v>
      </c>
      <c r="K19" s="1">
        <f>SUM(K14:K18)</f>
        <v>0</v>
      </c>
      <c r="L19" s="1">
        <f>SUM(L14:L18)</f>
        <v>0</v>
      </c>
      <c r="M19" s="1">
        <f t="shared" si="5"/>
        <v>3015171.7299999995</v>
      </c>
    </row>
    <row r="20" spans="1:13" x14ac:dyDescent="0.2">
      <c r="A20" t="s">
        <v>7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>
        <v>0</v>
      </c>
    </row>
    <row r="21" spans="1:13" x14ac:dyDescent="0.2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>
        <f>SUM(M19:M20)</f>
        <v>3015171.7299999995</v>
      </c>
    </row>
    <row r="22" spans="1:13" x14ac:dyDescent="0.2">
      <c r="A22" t="str">
        <f>+A11</f>
        <v>FY13</v>
      </c>
      <c r="J22" s="1"/>
    </row>
    <row r="23" spans="1:13" x14ac:dyDescent="0.2">
      <c r="A23" s="2" t="s">
        <v>9</v>
      </c>
      <c r="J23" s="1"/>
    </row>
    <row r="24" spans="1:13" x14ac:dyDescent="0.2">
      <c r="A24" t="s">
        <v>1</v>
      </c>
      <c r="B24">
        <v>1998</v>
      </c>
      <c r="C24">
        <v>2002</v>
      </c>
      <c r="D24">
        <v>2003</v>
      </c>
      <c r="E24">
        <v>2004</v>
      </c>
      <c r="F24">
        <v>2005</v>
      </c>
      <c r="G24">
        <v>2006</v>
      </c>
      <c r="H24">
        <v>2008</v>
      </c>
      <c r="I24">
        <v>2009</v>
      </c>
      <c r="J24" s="3">
        <v>2011</v>
      </c>
      <c r="K24" s="6" t="s">
        <v>21</v>
      </c>
      <c r="L24" s="6" t="s">
        <v>22</v>
      </c>
      <c r="M24" t="s">
        <v>2</v>
      </c>
    </row>
    <row r="25" spans="1:13" x14ac:dyDescent="0.2">
      <c r="A25" t="s">
        <v>0</v>
      </c>
      <c r="B25" s="1"/>
      <c r="C25" s="1">
        <v>0</v>
      </c>
      <c r="D25" s="1">
        <f>+D39</f>
        <v>92330.16</v>
      </c>
      <c r="E25" s="1">
        <v>0</v>
      </c>
      <c r="F25" s="1">
        <v>404272.28</v>
      </c>
      <c r="G25" s="1">
        <v>0</v>
      </c>
      <c r="H25" s="1">
        <v>0</v>
      </c>
      <c r="I25" s="1">
        <v>0</v>
      </c>
      <c r="J25" s="1">
        <v>2349620.2000000002</v>
      </c>
      <c r="K25" s="1">
        <v>857287.5</v>
      </c>
      <c r="L25" s="1">
        <f>+D45</f>
        <v>962673.34000000008</v>
      </c>
      <c r="M25" s="1">
        <f>SUM(B25:L25)</f>
        <v>4666183.4800000004</v>
      </c>
    </row>
    <row r="26" spans="1:13" x14ac:dyDescent="0.2">
      <c r="A26" t="s">
        <v>3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x14ac:dyDescent="0.2">
      <c r="A27" t="s">
        <v>4</v>
      </c>
      <c r="B27" s="1"/>
      <c r="C27" s="1">
        <v>0</v>
      </c>
      <c r="D27" s="1">
        <v>-7550.4</v>
      </c>
      <c r="E27" s="1"/>
      <c r="F27" s="1">
        <v>-37748.28</v>
      </c>
      <c r="G27" s="1">
        <v>0</v>
      </c>
      <c r="H27" s="1">
        <v>0</v>
      </c>
      <c r="I27" s="1">
        <v>0</v>
      </c>
      <c r="J27" s="1">
        <v>-59889.599999999999</v>
      </c>
      <c r="K27" s="1">
        <v>-59415.839999999997</v>
      </c>
      <c r="L27" s="1">
        <v>-77536.11</v>
      </c>
      <c r="M27" s="1">
        <f t="shared" ref="M27:M28" si="6">SUM(B27:L27)</f>
        <v>-242140.22999999998</v>
      </c>
    </row>
    <row r="28" spans="1:13" x14ac:dyDescent="0.2">
      <c r="A28" t="s">
        <v>5</v>
      </c>
      <c r="B28" s="1"/>
      <c r="C28" s="1"/>
      <c r="D28" s="1">
        <v>12930.96</v>
      </c>
      <c r="E28" s="1"/>
      <c r="F28" s="1">
        <v>20641.919999999998</v>
      </c>
      <c r="G28" s="1"/>
      <c r="H28" s="1"/>
      <c r="I28" s="1"/>
      <c r="J28" s="1">
        <v>30680.52</v>
      </c>
      <c r="K28" s="1">
        <v>245510.76</v>
      </c>
      <c r="L28" s="1">
        <v>231892.19</v>
      </c>
      <c r="M28" s="1">
        <f t="shared" si="6"/>
        <v>541656.35000000009</v>
      </c>
    </row>
    <row r="29" spans="1:13" x14ac:dyDescent="0.2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x14ac:dyDescent="0.2">
      <c r="A30" t="s">
        <v>6</v>
      </c>
      <c r="B30" s="1">
        <f t="shared" ref="B30:M30" si="7">SUM(B25:B29)</f>
        <v>0</v>
      </c>
      <c r="C30" s="1">
        <f t="shared" si="7"/>
        <v>0</v>
      </c>
      <c r="D30" s="1">
        <f t="shared" si="7"/>
        <v>97710.720000000001</v>
      </c>
      <c r="E30" s="1">
        <f t="shared" si="7"/>
        <v>0</v>
      </c>
      <c r="F30" s="1">
        <f t="shared" si="7"/>
        <v>387165.92</v>
      </c>
      <c r="G30" s="1">
        <f t="shared" si="7"/>
        <v>0</v>
      </c>
      <c r="H30" s="1">
        <f t="shared" si="7"/>
        <v>0</v>
      </c>
      <c r="I30" s="1">
        <f t="shared" si="7"/>
        <v>0</v>
      </c>
      <c r="J30" s="1">
        <f t="shared" si="7"/>
        <v>2320411.12</v>
      </c>
      <c r="K30" s="1">
        <f>SUM(K25:K29)</f>
        <v>1043382.42</v>
      </c>
      <c r="L30" s="1">
        <f>SUM(L25:L29)</f>
        <v>1117029.4200000002</v>
      </c>
      <c r="M30" s="1">
        <f t="shared" si="7"/>
        <v>4965699.5999999996</v>
      </c>
    </row>
    <row r="31" spans="1:13" x14ac:dyDescent="0.2">
      <c r="A31" t="s">
        <v>7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>
        <v>0</v>
      </c>
    </row>
    <row r="32" spans="1:13" x14ac:dyDescent="0.2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>
        <f>SUM(M30:M31)</f>
        <v>4965699.5999999996</v>
      </c>
    </row>
    <row r="33" spans="1:12" x14ac:dyDescent="0.2">
      <c r="J33" s="1"/>
      <c r="K33" s="1"/>
      <c r="L33" s="1"/>
    </row>
    <row r="34" spans="1:12" x14ac:dyDescent="0.2">
      <c r="J34" s="1"/>
      <c r="K34" s="1"/>
      <c r="L34" s="1"/>
    </row>
    <row r="35" spans="1:12" x14ac:dyDescent="0.2">
      <c r="A35" t="s">
        <v>11</v>
      </c>
      <c r="B35" t="s">
        <v>2</v>
      </c>
      <c r="C35" t="s">
        <v>8</v>
      </c>
      <c r="D35" t="s">
        <v>9</v>
      </c>
      <c r="J35" s="1"/>
      <c r="K35" s="1"/>
      <c r="L35" s="1"/>
    </row>
    <row r="36" spans="1:12" x14ac:dyDescent="0.2">
      <c r="A36" s="4" t="s">
        <v>12</v>
      </c>
      <c r="B36" s="1">
        <f>SUM(C36:D36)</f>
        <v>24264.58</v>
      </c>
      <c r="C36" s="1">
        <v>5422.25</v>
      </c>
      <c r="D36" s="1">
        <v>18842.330000000002</v>
      </c>
      <c r="J36" s="1"/>
      <c r="K36" s="1"/>
      <c r="L36" s="1"/>
    </row>
    <row r="37" spans="1:12" x14ac:dyDescent="0.2">
      <c r="A37" s="4" t="s">
        <v>13</v>
      </c>
      <c r="B37" s="1">
        <f>SUM(C37:D37)</f>
        <v>56781.25</v>
      </c>
      <c r="C37" s="1">
        <v>12688.55</v>
      </c>
      <c r="D37" s="1">
        <v>44092.7</v>
      </c>
      <c r="J37" s="1"/>
      <c r="K37" s="1"/>
      <c r="L37" s="1"/>
    </row>
    <row r="38" spans="1:12" x14ac:dyDescent="0.2">
      <c r="A38" s="5" t="s">
        <v>14</v>
      </c>
      <c r="B38" s="1">
        <f>SUM(C38:D38)</f>
        <v>37854.160000000003</v>
      </c>
      <c r="C38" s="1">
        <v>8459.0300000000007</v>
      </c>
      <c r="D38" s="1">
        <v>29395.13</v>
      </c>
      <c r="J38" s="1"/>
      <c r="K38" s="1"/>
      <c r="L38" s="1"/>
    </row>
    <row r="39" spans="1:12" x14ac:dyDescent="0.2">
      <c r="B39" s="1">
        <f>SUM(B36:B38)</f>
        <v>118899.99</v>
      </c>
      <c r="C39" s="1">
        <f>SUM(C36:C38)</f>
        <v>26569.83</v>
      </c>
      <c r="D39" s="1">
        <f>SUM(D36:D38)</f>
        <v>92330.16</v>
      </c>
    </row>
    <row r="41" spans="1:12" x14ac:dyDescent="0.2">
      <c r="A41" s="7" t="s">
        <v>23</v>
      </c>
      <c r="B41" s="7" t="s">
        <v>2</v>
      </c>
      <c r="C41" s="7" t="s">
        <v>8</v>
      </c>
      <c r="D41" s="7" t="s">
        <v>9</v>
      </c>
    </row>
    <row r="42" spans="1:12" x14ac:dyDescent="0.2">
      <c r="A42" s="8" t="s">
        <v>27</v>
      </c>
      <c r="B42" s="9">
        <f>SUM(C42:D42)</f>
        <v>261175.42</v>
      </c>
      <c r="C42" s="9">
        <v>0</v>
      </c>
      <c r="D42" s="9">
        <v>261175.42</v>
      </c>
    </row>
    <row r="43" spans="1:12" x14ac:dyDescent="0.2">
      <c r="A43" s="8" t="s">
        <v>28</v>
      </c>
      <c r="B43" s="9">
        <f>SUM(C43:D43)</f>
        <v>602712.5</v>
      </c>
      <c r="C43" s="9">
        <v>0</v>
      </c>
      <c r="D43" s="9">
        <v>602712.5</v>
      </c>
    </row>
    <row r="44" spans="1:12" x14ac:dyDescent="0.2">
      <c r="A44" s="10" t="s">
        <v>29</v>
      </c>
      <c r="B44" s="9">
        <f>SUM(C44:D44)</f>
        <v>98785.42</v>
      </c>
      <c r="C44" s="9">
        <v>0</v>
      </c>
      <c r="D44" s="9">
        <v>98785.42</v>
      </c>
    </row>
    <row r="45" spans="1:12" x14ac:dyDescent="0.2">
      <c r="A45" s="7"/>
      <c r="B45" s="9">
        <f>SUM(B42:B44)</f>
        <v>962673.34000000008</v>
      </c>
      <c r="C45" s="9">
        <f>SUM(C42:C44)</f>
        <v>0</v>
      </c>
      <c r="D45" s="9">
        <f>SUM(D42:D44)</f>
        <v>962673.34000000008</v>
      </c>
    </row>
  </sheetData>
  <phoneticPr fontId="1" type="noConversion"/>
  <pageMargins left="0.75" right="0.75" top="1" bottom="1" header="0.5" footer="0.5"/>
  <pageSetup scale="60" orientation="portrait" r:id="rId1"/>
  <headerFooter alignWithMargins="0"/>
  <ignoredErrors>
    <ignoredError sqref="B19 C19:J19 D30:K30 B30:C30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FY16</vt:lpstr>
      <vt:lpstr>FY15</vt:lpstr>
      <vt:lpstr>FY14</vt:lpstr>
      <vt:lpstr>FY13</vt:lpstr>
      <vt:lpstr>Sheet1</vt:lpstr>
    </vt:vector>
  </TitlesOfParts>
  <Company>City of Columbia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</dc:creator>
  <cp:lastModifiedBy>Kyla Morgan</cp:lastModifiedBy>
  <cp:lastPrinted>2014-01-23T20:19:44Z</cp:lastPrinted>
  <dcterms:created xsi:type="dcterms:W3CDTF">2007-11-12T22:11:58Z</dcterms:created>
  <dcterms:modified xsi:type="dcterms:W3CDTF">2016-02-25T13:07:00Z</dcterms:modified>
</cp:coreProperties>
</file>