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80" windowWidth="15120" windowHeight="8520"/>
  </bookViews>
  <sheets>
    <sheet name="Performance Metrics" sheetId="1" r:id="rId1"/>
    <sheet name="SIS Agreement" sheetId="2" r:id="rId2"/>
    <sheet name="SIS" sheetId="3" r:id="rId3"/>
    <sheet name="FS Agreement" sheetId="5" r:id="rId4"/>
    <sheet name="FS" sheetId="6" r:id="rId5"/>
    <sheet name="SIS Withdrawn" sheetId="4" r:id="rId6"/>
    <sheet name="FS Withdrawn" sheetId="7" r:id="rId7"/>
    <sheet name="Sheet1" sheetId="8" r:id="rId8"/>
  </sheets>
  <definedNames>
    <definedName name="_xlnm.Print_Area" localSheetId="0">'Performance Metrics'!$A$6:$O$45</definedName>
  </definedNames>
  <calcPr calcId="125725"/>
</workbook>
</file>

<file path=xl/calcChain.xml><?xml version="1.0" encoding="utf-8"?>
<calcChain xmlns="http://schemas.openxmlformats.org/spreadsheetml/2006/main">
  <c r="H14" i="5"/>
  <c r="H13"/>
  <c r="H12"/>
  <c r="F14" i="4"/>
  <c r="F13"/>
  <c r="F12"/>
  <c r="F11"/>
  <c r="F10"/>
  <c r="F9"/>
  <c r="F8"/>
  <c r="F16" i="7"/>
  <c r="F15"/>
  <c r="F14"/>
  <c r="F13"/>
  <c r="F12"/>
  <c r="F11"/>
  <c r="F10"/>
  <c r="E10"/>
  <c r="F8"/>
  <c r="E8"/>
  <c r="G14" i="5"/>
  <c r="G13"/>
  <c r="G12"/>
  <c r="F14"/>
  <c r="F13"/>
  <c r="F12"/>
  <c r="H11"/>
  <c r="E11"/>
  <c r="E12"/>
  <c r="F29" i="7"/>
  <c r="E30"/>
  <c r="E29"/>
  <c r="J3" l="1"/>
  <c r="E19" i="6"/>
  <c r="F9" i="7"/>
  <c r="K12" i="6"/>
  <c r="N24" i="1" l="1"/>
  <c r="F33" i="5"/>
  <c r="F32"/>
  <c r="F19"/>
  <c r="F18"/>
  <c r="G33"/>
  <c r="G32"/>
  <c r="E34" i="3"/>
  <c r="H34"/>
  <c r="I26"/>
  <c r="J26"/>
  <c r="I25"/>
  <c r="H26"/>
  <c r="J25"/>
  <c r="H25"/>
  <c r="E26"/>
  <c r="E25"/>
  <c r="H5" i="4" l="1"/>
  <c r="H18" i="5"/>
  <c r="G18"/>
  <c r="E18"/>
  <c r="H11" i="3"/>
  <c r="E12" i="6"/>
  <c r="J12" s="1"/>
  <c r="I12"/>
  <c r="I22" i="3"/>
  <c r="F35" i="7" l="1"/>
  <c r="E35"/>
  <c r="F34"/>
  <c r="E34"/>
  <c r="F33"/>
  <c r="E33"/>
  <c r="F32"/>
  <c r="E32"/>
  <c r="F30"/>
  <c r="J4" s="1"/>
  <c r="N43" i="1" s="1"/>
  <c r="F34" i="2"/>
  <c r="J34" s="1"/>
  <c r="G11" i="5"/>
  <c r="H8" s="1"/>
  <c r="E31" i="1" s="1"/>
  <c r="F11" i="5"/>
  <c r="H5" s="1"/>
  <c r="E28" i="1" s="1"/>
  <c r="E14" i="5"/>
  <c r="E13"/>
  <c r="J37" i="3"/>
  <c r="I37"/>
  <c r="J36"/>
  <c r="I36"/>
  <c r="J35"/>
  <c r="I35"/>
  <c r="J34"/>
  <c r="I34"/>
  <c r="I33"/>
  <c r="I32"/>
  <c r="I13"/>
  <c r="I12"/>
  <c r="I11"/>
  <c r="H12"/>
  <c r="J13"/>
  <c r="J12"/>
  <c r="H13"/>
  <c r="H33"/>
  <c r="H32"/>
  <c r="E33"/>
  <c r="J33" s="1"/>
  <c r="E32"/>
  <c r="J32" s="1"/>
  <c r="M9" i="2"/>
  <c r="F26"/>
  <c r="E11" i="3"/>
  <c r="J11" s="1"/>
  <c r="F19" i="2"/>
  <c r="J19" s="1"/>
  <c r="H32"/>
  <c r="M5" s="1"/>
  <c r="N44" i="1"/>
  <c r="K44"/>
  <c r="D4" i="7"/>
  <c r="E43" i="1" s="1"/>
  <c r="N42"/>
  <c r="H3" i="7"/>
  <c r="K42" i="1" s="1"/>
  <c r="F3" i="7"/>
  <c r="D3"/>
  <c r="E42" i="1" s="1"/>
  <c r="K24"/>
  <c r="F28" i="7"/>
  <c r="E28"/>
  <c r="F27"/>
  <c r="E27"/>
  <c r="F26"/>
  <c r="E26"/>
  <c r="F25"/>
  <c r="E25"/>
  <c r="F24"/>
  <c r="E24"/>
  <c r="F23"/>
  <c r="E23"/>
  <c r="E22"/>
  <c r="F22" s="1"/>
  <c r="F21"/>
  <c r="E21"/>
  <c r="F20"/>
  <c r="E20"/>
  <c r="F19"/>
  <c r="E19"/>
  <c r="F18"/>
  <c r="E18"/>
  <c r="F17"/>
  <c r="F4" s="1"/>
  <c r="H43" i="1" s="1"/>
  <c r="E17" i="7"/>
  <c r="E16"/>
  <c r="E15"/>
  <c r="F5" s="1"/>
  <c r="H44" i="1" s="1"/>
  <c r="E14" i="7"/>
  <c r="E13"/>
  <c r="E12"/>
  <c r="E11"/>
  <c r="E9"/>
  <c r="D4" i="4"/>
  <c r="E23" i="1" s="1"/>
  <c r="F36" i="4"/>
  <c r="E36"/>
  <c r="F35"/>
  <c r="E35"/>
  <c r="F34"/>
  <c r="E34"/>
  <c r="F33"/>
  <c r="E33"/>
  <c r="F32"/>
  <c r="E32"/>
  <c r="F31"/>
  <c r="E31"/>
  <c r="E30"/>
  <c r="F30" s="1"/>
  <c r="J4" s="1"/>
  <c r="N23" i="1" s="1"/>
  <c r="F29" i="4"/>
  <c r="E29"/>
  <c r="F28"/>
  <c r="E28"/>
  <c r="F27"/>
  <c r="E27"/>
  <c r="F26"/>
  <c r="E26"/>
  <c r="E25"/>
  <c r="F25" s="1"/>
  <c r="E24"/>
  <c r="F24" s="1"/>
  <c r="E23"/>
  <c r="F23" s="1"/>
  <c r="J3"/>
  <c r="N22" i="1" s="1"/>
  <c r="H3" i="4"/>
  <c r="K22" i="1" s="1"/>
  <c r="F3" i="4"/>
  <c r="H22" i="1" s="1"/>
  <c r="D3" i="4"/>
  <c r="E22" i="1" s="1"/>
  <c r="E9" i="4"/>
  <c r="E8"/>
  <c r="E16"/>
  <c r="F16" s="1"/>
  <c r="E17"/>
  <c r="F17" s="1"/>
  <c r="E18"/>
  <c r="F18" s="1"/>
  <c r="E19"/>
  <c r="F19" s="1"/>
  <c r="E20"/>
  <c r="F20" s="1"/>
  <c r="F15"/>
  <c r="E22"/>
  <c r="E14"/>
  <c r="E13"/>
  <c r="E12"/>
  <c r="E11"/>
  <c r="H22" i="2"/>
  <c r="G35"/>
  <c r="G19"/>
  <c r="G13"/>
  <c r="G14"/>
  <c r="G15"/>
  <c r="G16"/>
  <c r="G17"/>
  <c r="G18"/>
  <c r="G20"/>
  <c r="G21"/>
  <c r="G22"/>
  <c r="G23"/>
  <c r="G24"/>
  <c r="G25"/>
  <c r="G27"/>
  <c r="G28"/>
  <c r="G29"/>
  <c r="G30"/>
  <c r="G31"/>
  <c r="G32"/>
  <c r="G33"/>
  <c r="G36"/>
  <c r="G37"/>
  <c r="G38"/>
  <c r="G39"/>
  <c r="G12"/>
  <c r="F12"/>
  <c r="F13"/>
  <c r="N9" i="6"/>
  <c r="L9"/>
  <c r="J9"/>
  <c r="H38" i="1" s="1"/>
  <c r="H9" i="6"/>
  <c r="E38" i="1" s="1"/>
  <c r="N38"/>
  <c r="K38"/>
  <c r="I28" i="6"/>
  <c r="J34"/>
  <c r="J35"/>
  <c r="J36"/>
  <c r="J37"/>
  <c r="J38"/>
  <c r="J39"/>
  <c r="J33"/>
  <c r="J27"/>
  <c r="J28"/>
  <c r="J29"/>
  <c r="J30"/>
  <c r="J31"/>
  <c r="J32"/>
  <c r="J26"/>
  <c r="J25"/>
  <c r="J24"/>
  <c r="J19"/>
  <c r="J20"/>
  <c r="J21"/>
  <c r="J22"/>
  <c r="J23"/>
  <c r="J17"/>
  <c r="J18"/>
  <c r="K39"/>
  <c r="I39"/>
  <c r="E39"/>
  <c r="K38"/>
  <c r="I38"/>
  <c r="E38"/>
  <c r="K37"/>
  <c r="I37"/>
  <c r="E37"/>
  <c r="K36"/>
  <c r="I36"/>
  <c r="E36"/>
  <c r="I35"/>
  <c r="E35"/>
  <c r="K35" s="1"/>
  <c r="I34"/>
  <c r="E34"/>
  <c r="K34" s="1"/>
  <c r="I33"/>
  <c r="E33"/>
  <c r="K32"/>
  <c r="I32"/>
  <c r="E32"/>
  <c r="K31"/>
  <c r="I31"/>
  <c r="E31"/>
  <c r="K30"/>
  <c r="I30"/>
  <c r="E30"/>
  <c r="I29"/>
  <c r="E29"/>
  <c r="K29" s="1"/>
  <c r="E28"/>
  <c r="K28" s="1"/>
  <c r="I27"/>
  <c r="E27"/>
  <c r="K27" s="1"/>
  <c r="I26"/>
  <c r="E26"/>
  <c r="K26" s="1"/>
  <c r="H38" i="5"/>
  <c r="G38"/>
  <c r="F38"/>
  <c r="E38"/>
  <c r="H37"/>
  <c r="G37"/>
  <c r="F37"/>
  <c r="E37"/>
  <c r="H36"/>
  <c r="G36"/>
  <c r="F36"/>
  <c r="E36"/>
  <c r="H35"/>
  <c r="G35"/>
  <c r="F35"/>
  <c r="E35"/>
  <c r="H34"/>
  <c r="G34"/>
  <c r="F34"/>
  <c r="E34"/>
  <c r="E33"/>
  <c r="H33" s="1"/>
  <c r="E32"/>
  <c r="H32" s="1"/>
  <c r="H31"/>
  <c r="G31"/>
  <c r="F31"/>
  <c r="E31"/>
  <c r="H30"/>
  <c r="G30"/>
  <c r="F30"/>
  <c r="E30"/>
  <c r="H29"/>
  <c r="G29"/>
  <c r="F29"/>
  <c r="E29"/>
  <c r="H28"/>
  <c r="G28"/>
  <c r="F28"/>
  <c r="E28"/>
  <c r="H27"/>
  <c r="G27"/>
  <c r="F27"/>
  <c r="E27"/>
  <c r="E26"/>
  <c r="K31" i="1"/>
  <c r="E25" i="5"/>
  <c r="I29" i="3"/>
  <c r="I28"/>
  <c r="I20"/>
  <c r="H28"/>
  <c r="H19"/>
  <c r="E18"/>
  <c r="I27"/>
  <c r="I30"/>
  <c r="I31"/>
  <c r="I19"/>
  <c r="I21"/>
  <c r="I23"/>
  <c r="I24"/>
  <c r="I18"/>
  <c r="I14"/>
  <c r="I15"/>
  <c r="I16"/>
  <c r="I17"/>
  <c r="H36"/>
  <c r="H35"/>
  <c r="E36"/>
  <c r="J31"/>
  <c r="H31"/>
  <c r="E31"/>
  <c r="J30"/>
  <c r="H30"/>
  <c r="E30"/>
  <c r="J29"/>
  <c r="H29"/>
  <c r="E29"/>
  <c r="J28"/>
  <c r="E28"/>
  <c r="J27"/>
  <c r="H27"/>
  <c r="E27"/>
  <c r="F35" i="2"/>
  <c r="F27"/>
  <c r="J27" s="1"/>
  <c r="J39"/>
  <c r="I39"/>
  <c r="H39"/>
  <c r="F39"/>
  <c r="J38"/>
  <c r="I38"/>
  <c r="H38"/>
  <c r="F38"/>
  <c r="J37"/>
  <c r="I37"/>
  <c r="H37"/>
  <c r="F37"/>
  <c r="J36"/>
  <c r="I36"/>
  <c r="H36"/>
  <c r="F36"/>
  <c r="J35"/>
  <c r="I35"/>
  <c r="F33"/>
  <c r="J33" s="1"/>
  <c r="F32"/>
  <c r="J32" s="1"/>
  <c r="F31"/>
  <c r="J31" s="1"/>
  <c r="F30"/>
  <c r="J30" s="1"/>
  <c r="F29"/>
  <c r="J29" s="1"/>
  <c r="F28"/>
  <c r="F21"/>
  <c r="F22"/>
  <c r="F23"/>
  <c r="F24"/>
  <c r="F25"/>
  <c r="F20"/>
  <c r="H20"/>
  <c r="H28" i="1"/>
  <c r="G19" i="5"/>
  <c r="F20"/>
  <c r="G20"/>
  <c r="F21"/>
  <c r="G21"/>
  <c r="F22"/>
  <c r="G22"/>
  <c r="F23"/>
  <c r="G23"/>
  <c r="F24"/>
  <c r="G24"/>
  <c r="H25" i="2"/>
  <c r="I25"/>
  <c r="H21"/>
  <c r="I22"/>
  <c r="H23"/>
  <c r="I23"/>
  <c r="H24"/>
  <c r="I24"/>
  <c r="H16"/>
  <c r="H17"/>
  <c r="H18"/>
  <c r="H24" i="5"/>
  <c r="E24"/>
  <c r="H23"/>
  <c r="E23"/>
  <c r="H22"/>
  <c r="E22"/>
  <c r="H21"/>
  <c r="E21"/>
  <c r="H20"/>
  <c r="E20"/>
  <c r="E19"/>
  <c r="H19" s="1"/>
  <c r="J13" i="2"/>
  <c r="F14"/>
  <c r="J14" s="1"/>
  <c r="F15"/>
  <c r="J15" s="1"/>
  <c r="F16"/>
  <c r="J16"/>
  <c r="F17"/>
  <c r="J17"/>
  <c r="F18"/>
  <c r="J18"/>
  <c r="J20"/>
  <c r="J21"/>
  <c r="J22"/>
  <c r="J23"/>
  <c r="J24"/>
  <c r="J25"/>
  <c r="K17" i="6"/>
  <c r="K18"/>
  <c r="K21"/>
  <c r="K23"/>
  <c r="K24"/>
  <c r="K25"/>
  <c r="E17"/>
  <c r="E18"/>
  <c r="K19"/>
  <c r="E20"/>
  <c r="K20" s="1"/>
  <c r="E21"/>
  <c r="E22"/>
  <c r="E23"/>
  <c r="E24"/>
  <c r="E25"/>
  <c r="E19" i="3"/>
  <c r="J19" s="1"/>
  <c r="J16"/>
  <c r="J17"/>
  <c r="J18"/>
  <c r="J20"/>
  <c r="J21"/>
  <c r="J22"/>
  <c r="J23"/>
  <c r="J24"/>
  <c r="J14"/>
  <c r="E15"/>
  <c r="J15" s="1"/>
  <c r="E16"/>
  <c r="E17"/>
  <c r="E20"/>
  <c r="E21"/>
  <c r="E22"/>
  <c r="E23"/>
  <c r="E24"/>
  <c r="I25" i="6"/>
  <c r="I24"/>
  <c r="I23"/>
  <c r="I22"/>
  <c r="I21"/>
  <c r="I20"/>
  <c r="I19"/>
  <c r="I18"/>
  <c r="I17"/>
  <c r="H18" i="3"/>
  <c r="H20"/>
  <c r="H21"/>
  <c r="H22"/>
  <c r="H23"/>
  <c r="H24"/>
  <c r="H14"/>
  <c r="H15"/>
  <c r="H16"/>
  <c r="H17"/>
  <c r="L8" i="6" l="1"/>
  <c r="K37" i="1" s="1"/>
  <c r="L6" i="6"/>
  <c r="K35" i="1" s="1"/>
  <c r="L7" i="5"/>
  <c r="K30" i="1" s="1"/>
  <c r="D5" i="7"/>
  <c r="E44" i="1" s="1"/>
  <c r="H4" i="7"/>
  <c r="K43" i="1" s="1"/>
  <c r="N5" i="6"/>
  <c r="N34" i="1" s="1"/>
  <c r="D5" i="4"/>
  <c r="E24" i="1" s="1"/>
  <c r="H5" i="6"/>
  <c r="E34" i="1" s="1"/>
  <c r="J8" i="5"/>
  <c r="H31" i="1" s="1"/>
  <c r="N7" i="6"/>
  <c r="N36" i="1" s="1"/>
  <c r="K33" i="6"/>
  <c r="N6" s="1"/>
  <c r="N35" i="1" s="1"/>
  <c r="N6" i="5"/>
  <c r="N29" i="1" s="1"/>
  <c r="N8" i="5"/>
  <c r="N31" i="1" s="1"/>
  <c r="M7" i="2"/>
  <c r="M8"/>
  <c r="K11" i="1" s="1"/>
  <c r="F4" i="4"/>
  <c r="H23" i="1" s="1"/>
  <c r="L5" i="3"/>
  <c r="K15" i="1" s="1"/>
  <c r="L5" i="6"/>
  <c r="K34" i="1" s="1"/>
  <c r="H4" i="4"/>
  <c r="K23" i="1" s="1"/>
  <c r="N6" i="3"/>
  <c r="N16" i="1" s="1"/>
  <c r="N8" i="3"/>
  <c r="N18" i="1" s="1"/>
  <c r="N5" i="3"/>
  <c r="N15" i="1" s="1"/>
  <c r="L6" i="3"/>
  <c r="K16" i="1" s="1"/>
  <c r="L7" i="3"/>
  <c r="K17" i="1" s="1"/>
  <c r="L8" i="3"/>
  <c r="K18" i="1" s="1"/>
  <c r="N7" i="3"/>
  <c r="N17" i="1" s="1"/>
  <c r="I7" i="2"/>
  <c r="E10" i="1" s="1"/>
  <c r="O6" i="2"/>
  <c r="J5" i="3"/>
  <c r="H15" i="1" s="1"/>
  <c r="O7" i="2"/>
  <c r="O5"/>
  <c r="N8" i="1" s="1"/>
  <c r="O9" i="2"/>
  <c r="N12" i="1" s="1"/>
  <c r="O8" i="2"/>
  <c r="N11" i="1" s="1"/>
  <c r="I5" i="2"/>
  <c r="E8" i="1" s="1"/>
  <c r="K9" i="2"/>
  <c r="H12" i="1" s="1"/>
  <c r="K5" i="2"/>
  <c r="H8" i="1" s="1"/>
  <c r="L5" i="5"/>
  <c r="K28" i="1" s="1"/>
  <c r="N5" i="5"/>
  <c r="N28" i="1" s="1"/>
  <c r="I9" i="2"/>
  <c r="E12" i="1" s="1"/>
  <c r="F5" i="4"/>
  <c r="H24" i="1" s="1"/>
  <c r="H25" i="5"/>
  <c r="L6" s="1"/>
  <c r="K29" i="1" s="1"/>
  <c r="K12"/>
  <c r="K8"/>
  <c r="J28" i="2"/>
  <c r="J5" i="6"/>
  <c r="H34" i="1" s="1"/>
  <c r="H7" i="6"/>
  <c r="E36" i="1" s="1"/>
  <c r="H8" i="6"/>
  <c r="E37" i="1" s="1"/>
  <c r="I8" i="2"/>
  <c r="E11" i="1" s="1"/>
  <c r="N10"/>
  <c r="K10"/>
  <c r="K7" i="2"/>
  <c r="H10" i="1" s="1"/>
  <c r="N8" i="6"/>
  <c r="N37" i="1" s="1"/>
  <c r="L7" i="6"/>
  <c r="K36" i="1" s="1"/>
  <c r="K8" i="2"/>
  <c r="H11" i="1" s="1"/>
  <c r="N7" i="5"/>
  <c r="N30" i="1" s="1"/>
  <c r="J8" i="6"/>
  <c r="H37" i="1" s="1"/>
  <c r="J7" i="6"/>
  <c r="H36" i="1" s="1"/>
  <c r="K22" i="6"/>
  <c r="J6" s="1"/>
  <c r="H35" i="1" s="1"/>
  <c r="J6" i="5"/>
  <c r="H29" i="1" s="1"/>
  <c r="H7" i="5"/>
  <c r="E30" i="1" s="1"/>
  <c r="J7" i="5"/>
  <c r="H30" i="1" s="1"/>
  <c r="K6" i="2"/>
  <c r="H9" i="1" s="1"/>
  <c r="N9"/>
  <c r="J6" i="3"/>
  <c r="H16" i="1" s="1"/>
  <c r="J7" i="3"/>
  <c r="H17" i="1" s="1"/>
  <c r="J8" i="3"/>
  <c r="H18" i="1" s="1"/>
  <c r="H7" i="3"/>
  <c r="E17" i="1" s="1"/>
  <c r="H8" i="3"/>
  <c r="E18" i="1" s="1"/>
  <c r="H6" i="5"/>
  <c r="J12" i="2"/>
  <c r="H5" i="3"/>
  <c r="E15" i="1" s="1"/>
  <c r="H6" i="6"/>
  <c r="E35" i="1" s="1"/>
  <c r="H6" i="3"/>
  <c r="E16" i="1" s="1"/>
  <c r="M6" i="2" l="1"/>
  <c r="K9" i="1" s="1"/>
  <c r="I6" i="2"/>
  <c r="E9" i="1" s="1"/>
</calcChain>
</file>

<file path=xl/comments1.xml><?xml version="1.0" encoding="utf-8"?>
<comments xmlns="http://schemas.openxmlformats.org/spreadsheetml/2006/main">
  <authors>
    <author>DFarm</author>
  </authors>
  <commentList>
    <comment ref="K11" authorId="0">
      <text>
        <r>
          <rPr>
            <b/>
            <sz val="8"/>
            <color indexed="81"/>
            <rFont val="Tahoma"/>
            <charset val="1"/>
          </rPr>
          <t>DFarm:</t>
        </r>
        <r>
          <rPr>
            <sz val="8"/>
            <color indexed="81"/>
            <rFont val="Tahoma"/>
            <charset val="1"/>
          </rPr>
          <t xml:space="preserve">
Why is FERC tracking 60 days, when the tariff identifies 90 or 180?
</t>
        </r>
      </text>
    </comment>
  </commentList>
</comments>
</file>

<file path=xl/sharedStrings.xml><?xml version="1.0" encoding="utf-8"?>
<sst xmlns="http://schemas.openxmlformats.org/spreadsheetml/2006/main" count="192" uniqueCount="92">
  <si>
    <t>•  Number of new SIS agreements delivered</t>
  </si>
  <si>
    <t>•  Number of new SIS agreements delivered more than 30 days after request submittal</t>
  </si>
  <si>
    <t>•  Average time (days) from request submittal to delivery of SIS agreement</t>
  </si>
  <si>
    <t>•  Number of new SIS agreements executed</t>
  </si>
  <si>
    <t>•  SIS processing time</t>
  </si>
  <si>
    <t>•  Number of SIS completed</t>
  </si>
  <si>
    <t>•  Number of SIS completed more than 60 days after executed SIS agreement</t>
  </si>
  <si>
    <t>•  Average time (days) from receipt of executed SIS agreement to completed SIS available to transmission customer</t>
  </si>
  <si>
    <t>•  Service requests withdrawn from SIS queue</t>
  </si>
  <si>
    <t>•  Number of requests withdrawn from the SIS queue</t>
  </si>
  <si>
    <t>•  Average time (days) from receipt of executed SIS agreement to date when request was withdrawn from SIS queue</t>
  </si>
  <si>
    <t>•  For all SIS completed more than 60 days after receipt of executed SIS agreement, average number of days study was delayed due to transmission customer's actions</t>
  </si>
  <si>
    <t>•  Process time from completed SIS to offer of FS</t>
  </si>
  <si>
    <t>•  Number of new FS agreements delivered to transmission customers</t>
  </si>
  <si>
    <t>•  Average time (days) from completion of SIS to delivery of FS agreement</t>
  </si>
  <si>
    <t>•  FS processing time</t>
  </si>
  <si>
    <t>•  Number of FS completed</t>
  </si>
  <si>
    <t>•  Average cost of FS completed during the period</t>
  </si>
  <si>
    <t>•  Average cost of recommended upgrades for FS completed during the period</t>
  </si>
  <si>
    <t>•  Service requests withdrawn from FS queue</t>
  </si>
  <si>
    <t>•  Number of FS withdrawn more than 60 days after receipt of executed FS agreement</t>
  </si>
  <si>
    <t>•  For all FS completed more than 60 days after receipt of executed FS agreement, average number of days study was delayed due to transmission customer's actions</t>
  </si>
  <si>
    <t>•  Average time (days) from receipt of executed FS agreement to date when request was withdrawn from the FS queue</t>
  </si>
  <si>
    <t>•  Average time (days) from request submittal to change in request status</t>
  </si>
  <si>
    <t>•  Number of SIS withdrawn more than 60 days after receipt of executed SIS agreement</t>
  </si>
  <si>
    <t>•  Number of new FS agreements delivered to transmission customers more than 30 days after completion of SIS</t>
  </si>
  <si>
    <t>•  Number of new FS agreements executed</t>
  </si>
  <si>
    <t>•  Number of FS completed more than 60 days after receipt of executed FS agreement</t>
  </si>
  <si>
    <t>Non-Affiliate</t>
  </si>
  <si>
    <t>Affiliate</t>
  </si>
  <si>
    <t>•  Average cost of SIS completed during the period</t>
  </si>
  <si>
    <t>•  Average time (days) from receipt of executed FS agreement to date when completed FS made available to transmission customer</t>
  </si>
  <si>
    <t>Posted:</t>
  </si>
  <si>
    <t>Effective:</t>
  </si>
  <si>
    <t>Western Area Power Administration</t>
  </si>
  <si>
    <t>Transmission Service Requests and Studies</t>
  </si>
  <si>
    <t>Performance Metrics</t>
  </si>
  <si>
    <t>Process time from initial service request to offer of SIS agreement</t>
  </si>
  <si>
    <t>Queue Number</t>
  </si>
  <si>
    <t># Days</t>
  </si>
  <si>
    <t>SIS processing time</t>
  </si>
  <si>
    <t>Deposit ($)</t>
  </si>
  <si>
    <t>Available ($)</t>
  </si>
  <si>
    <t>Used ($)</t>
  </si>
  <si>
    <t>SIS Completed</t>
  </si>
  <si>
    <t>FS processing time</t>
  </si>
  <si>
    <t>FS Completed</t>
  </si>
  <si>
    <t># Delivered</t>
  </si>
  <si>
    <t># Executed</t>
  </si>
  <si>
    <t>&gt; 60 Days</t>
  </si>
  <si>
    <t>&gt; 30 Days</t>
  </si>
  <si>
    <t>Process time from completed SIS to offer of FS</t>
  </si>
  <si>
    <t>Upgrades ($)</t>
  </si>
  <si>
    <t>Change Date</t>
  </si>
  <si>
    <t># Days before change</t>
  </si>
  <si>
    <r>
      <t xml:space="preserve">•  </t>
    </r>
    <r>
      <rPr>
        <sz val="8"/>
        <color rgb="FFFF0000"/>
        <rFont val="Calibri"/>
        <family val="2"/>
      </rPr>
      <t>**</t>
    </r>
    <r>
      <rPr>
        <sz val="8"/>
        <color theme="1"/>
        <rFont val="Calibri"/>
        <family val="2"/>
      </rPr>
      <t>Number of requests withdrawn from the FS queue</t>
    </r>
  </si>
  <si>
    <t>**  Requests were withdrawn after the completion of the SIS , prior to the execution of FS Agreement</t>
  </si>
  <si>
    <t>Executed SIS</t>
  </si>
  <si>
    <t>Date of Withdrawal</t>
  </si>
  <si>
    <t>Completion of SIS</t>
  </si>
  <si>
    <t>Offer Facility Study Agreement</t>
  </si>
  <si>
    <t>Request Received</t>
  </si>
  <si>
    <t>Offer SIS Agreement</t>
  </si>
  <si>
    <t>Executed SIS Agreement</t>
  </si>
  <si>
    <t>SIS Complete</t>
  </si>
  <si>
    <t>FS Agreement Executed</t>
  </si>
  <si>
    <t>FS Complete</t>
  </si>
  <si>
    <t>Executed FS Agreement</t>
  </si>
  <si>
    <r>
      <rPr>
        <b/>
        <sz val="8"/>
        <color theme="1"/>
        <rFont val="Calibri"/>
        <family val="2"/>
      </rPr>
      <t xml:space="preserve">•  </t>
    </r>
    <r>
      <rPr>
        <b/>
        <sz val="8"/>
        <color theme="1"/>
        <rFont val="Calibri"/>
        <family val="2"/>
        <scheme val="minor"/>
      </rPr>
      <t>Process time from initial service request to offer of SIS agreement</t>
    </r>
  </si>
  <si>
    <t>1st Qtr 2012</t>
  </si>
  <si>
    <t>2nd Qtr 2012</t>
  </si>
  <si>
    <t>3rd Qtr 2012</t>
  </si>
  <si>
    <t>4th Qtr 2012</t>
  </si>
  <si>
    <t>2010-T14</t>
  </si>
  <si>
    <t>2010-T16</t>
  </si>
  <si>
    <t>2010-T17</t>
  </si>
  <si>
    <t>2010-T15</t>
  </si>
  <si>
    <t>Rocky Mountain Region (LAPT &amp; CRCM)</t>
  </si>
  <si>
    <t xml:space="preserve">      </t>
  </si>
  <si>
    <t>1st Qtr 2013</t>
  </si>
  <si>
    <t>2nd Qtr 2013</t>
  </si>
  <si>
    <t>3rd Qtr 2013</t>
  </si>
  <si>
    <t>4th Qtr 2013</t>
  </si>
  <si>
    <t xml:space="preserve"> </t>
  </si>
  <si>
    <t>2013-T4</t>
  </si>
  <si>
    <t>2013-T2</t>
  </si>
  <si>
    <t>2011-T9</t>
  </si>
  <si>
    <t>2009-T2</t>
  </si>
  <si>
    <t>2013-T7</t>
  </si>
  <si>
    <t>2013-T5</t>
  </si>
  <si>
    <t xml:space="preserve">  </t>
  </si>
  <si>
    <t>2013-T4 &amp; 2013-T11</t>
  </si>
</sst>
</file>

<file path=xl/styles.xml><?xml version="1.0" encoding="utf-8"?>
<styleSheet xmlns="http://schemas.openxmlformats.org/spreadsheetml/2006/main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5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8"/>
      <color rgb="FFFF0000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2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1" fillId="2" borderId="4" xfId="0" applyFont="1" applyFill="1" applyBorder="1" applyAlignment="1">
      <alignment horizontal="centerContinuous"/>
    </xf>
    <xf numFmtId="0" fontId="1" fillId="2" borderId="5" xfId="0" applyFont="1" applyFill="1" applyBorder="1" applyAlignment="1">
      <alignment horizontal="centerContinuous"/>
    </xf>
    <xf numFmtId="0" fontId="1" fillId="0" borderId="1" xfId="0" applyFont="1" applyBorder="1"/>
    <xf numFmtId="0" fontId="1" fillId="2" borderId="6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1" fillId="3" borderId="2" xfId="0" applyFont="1" applyFill="1" applyBorder="1"/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/>
    </xf>
    <xf numFmtId="49" fontId="0" fillId="0" borderId="0" xfId="0" applyNumberFormat="1"/>
    <xf numFmtId="4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" fontId="1" fillId="0" borderId="1" xfId="0" applyNumberFormat="1" applyFont="1" applyBorder="1"/>
    <xf numFmtId="14" fontId="0" fillId="4" borderId="1" xfId="0" applyNumberFormat="1" applyFill="1" applyBorder="1" applyAlignment="1">
      <alignment horizontal="center"/>
    </xf>
    <xf numFmtId="14" fontId="0" fillId="5" borderId="2" xfId="0" applyNumberFormat="1" applyFill="1" applyBorder="1" applyAlignment="1">
      <alignment horizontal="center"/>
    </xf>
    <xf numFmtId="14" fontId="0" fillId="5" borderId="3" xfId="0" applyNumberForma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44" fontId="9" fillId="3" borderId="1" xfId="1" applyFont="1" applyFill="1" applyBorder="1" applyAlignment="1">
      <alignment horizontal="center" vertical="center" wrapText="1"/>
    </xf>
    <xf numFmtId="0" fontId="9" fillId="3" borderId="1" xfId="0" quotePrefix="1" applyFont="1" applyFill="1" applyBorder="1" applyAlignment="1">
      <alignment horizontal="center" vertical="center" wrapText="1"/>
    </xf>
    <xf numFmtId="0" fontId="0" fillId="0" borderId="1" xfId="0" applyFill="1" applyBorder="1"/>
    <xf numFmtId="14" fontId="0" fillId="0" borderId="1" xfId="0" applyNumberFormat="1" applyBorder="1"/>
    <xf numFmtId="0" fontId="0" fillId="0" borderId="1" xfId="0" applyBorder="1"/>
    <xf numFmtId="14" fontId="0" fillId="5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42" fontId="1" fillId="0" borderId="1" xfId="0" applyNumberFormat="1" applyFont="1" applyBorder="1"/>
    <xf numFmtId="164" fontId="0" fillId="4" borderId="1" xfId="1" applyNumberFormat="1" applyFont="1" applyFill="1" applyBorder="1" applyAlignment="1">
      <alignment horizontal="center"/>
    </xf>
    <xf numFmtId="164" fontId="0" fillId="5" borderId="1" xfId="1" applyNumberFormat="1" applyFont="1" applyFill="1" applyBorder="1" applyAlignment="1">
      <alignment horizontal="center"/>
    </xf>
    <xf numFmtId="14" fontId="1" fillId="0" borderId="0" xfId="0" applyNumberFormat="1" applyFont="1"/>
    <xf numFmtId="0" fontId="0" fillId="0" borderId="0" xfId="0" applyAlignment="1">
      <alignment wrapText="1"/>
    </xf>
    <xf numFmtId="0" fontId="0" fillId="4" borderId="1" xfId="0" applyFill="1" applyBorder="1" applyAlignment="1">
      <alignment horizontal="center"/>
    </xf>
    <xf numFmtId="14" fontId="4" fillId="4" borderId="1" xfId="0" applyNumberFormat="1" applyFont="1" applyFill="1" applyBorder="1" applyAlignment="1">
      <alignment horizontal="center"/>
    </xf>
    <xf numFmtId="14" fontId="4" fillId="5" borderId="2" xfId="0" applyNumberFormat="1" applyFont="1" applyFill="1" applyBorder="1" applyAlignment="1">
      <alignment horizontal="center"/>
    </xf>
    <xf numFmtId="14" fontId="4" fillId="5" borderId="3" xfId="0" applyNumberFormat="1" applyFont="1" applyFill="1" applyBorder="1" applyAlignment="1">
      <alignment horizontal="center"/>
    </xf>
    <xf numFmtId="0" fontId="1" fillId="0" borderId="0" xfId="0" applyFont="1" applyBorder="1"/>
    <xf numFmtId="0" fontId="2" fillId="0" borderId="0" xfId="0" applyFont="1" applyFill="1" applyAlignment="1">
      <alignment wrapText="1"/>
    </xf>
    <xf numFmtId="0" fontId="13" fillId="2" borderId="1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4" fontId="0" fillId="0" borderId="1" xfId="0" applyNumberFormat="1" applyFill="1" applyBorder="1"/>
    <xf numFmtId="164" fontId="0" fillId="0" borderId="1" xfId="1" applyNumberFormat="1" applyFont="1" applyFill="1" applyBorder="1" applyAlignment="1">
      <alignment horizontal="center"/>
    </xf>
    <xf numFmtId="0" fontId="0" fillId="0" borderId="0" xfId="0" applyFill="1"/>
    <xf numFmtId="0" fontId="0" fillId="7" borderId="1" xfId="0" applyFill="1" applyBorder="1" applyAlignment="1">
      <alignment horizontal="center"/>
    </xf>
    <xf numFmtId="164" fontId="0" fillId="7" borderId="1" xfId="1" applyNumberFormat="1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4" fontId="3" fillId="0" borderId="0" xfId="0" applyNumberFormat="1" applyFont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3" borderId="3" xfId="0" applyFont="1" applyFill="1" applyBorder="1" applyAlignment="1">
      <alignment wrapText="1"/>
    </xf>
    <xf numFmtId="0" fontId="0" fillId="0" borderId="1" xfId="0" applyBorder="1" applyAlignment="1"/>
    <xf numFmtId="0" fontId="2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2" borderId="2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5" borderId="1" xfId="0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textRotation="90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textRotation="90"/>
    </xf>
    <xf numFmtId="0" fontId="7" fillId="4" borderId="10" xfId="0" applyFont="1" applyFill="1" applyBorder="1" applyAlignment="1">
      <alignment horizontal="center" vertical="center" textRotation="90"/>
    </xf>
    <xf numFmtId="0" fontId="7" fillId="4" borderId="9" xfId="0" applyFont="1" applyFill="1" applyBorder="1" applyAlignment="1">
      <alignment horizontal="center" vertical="center" textRotation="90"/>
    </xf>
    <xf numFmtId="0" fontId="7" fillId="4" borderId="1" xfId="0" applyFont="1" applyFill="1" applyBorder="1" applyAlignment="1">
      <alignment horizontal="center" vertical="center" textRotation="90"/>
    </xf>
    <xf numFmtId="42" fontId="0" fillId="5" borderId="1" xfId="1" applyNumberFormat="1" applyFont="1" applyFill="1" applyBorder="1" applyAlignment="1">
      <alignment horizontal="center" vertical="center"/>
    </xf>
    <xf numFmtId="42" fontId="0" fillId="4" borderId="1" xfId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164" fontId="0" fillId="5" borderId="1" xfId="1" applyNumberFormat="1" applyFont="1" applyFill="1" applyBorder="1" applyAlignment="1">
      <alignment horizontal="center" vertical="center"/>
    </xf>
    <xf numFmtId="164" fontId="0" fillId="4" borderId="1" xfId="1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2" fillId="3" borderId="6" xfId="0" applyFont="1" applyFill="1" applyBorder="1" applyAlignment="1">
      <alignment horizontal="left" wrapText="1"/>
    </xf>
    <xf numFmtId="0" fontId="0" fillId="0" borderId="3" xfId="0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D8D8D8"/>
      <color rgb="FFBFBFBF"/>
      <color rgb="FFFFFFA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866775</xdr:colOff>
      <xdr:row>4</xdr:row>
      <xdr:rowOff>199247</xdr:rowOff>
    </xdr:to>
    <xdr:pic>
      <xdr:nvPicPr>
        <xdr:cNvPr id="2" name="Picture 1" descr="Western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0"/>
          <a:ext cx="1095375" cy="9612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>
      <pane ySplit="6" topLeftCell="A8" activePane="bottomLeft" state="frozenSplit"/>
      <selection pane="bottomLeft" activeCell="G3" sqref="G3"/>
    </sheetView>
  </sheetViews>
  <sheetFormatPr defaultRowHeight="14.5"/>
  <cols>
    <col min="1" max="1" width="3.7265625" customWidth="1"/>
    <col min="2" max="2" width="26.81640625" customWidth="1"/>
    <col min="3" max="3" width="32.54296875" style="5" customWidth="1"/>
    <col min="4" max="4" width="5.7265625" customWidth="1"/>
    <col min="5" max="6" width="10.7265625" customWidth="1"/>
    <col min="7" max="7" width="5.7265625" customWidth="1"/>
    <col min="8" max="9" width="10.7265625" customWidth="1"/>
    <col min="10" max="10" width="5.7265625" customWidth="1"/>
    <col min="11" max="12" width="10.7265625" customWidth="1"/>
    <col min="13" max="13" width="5.7265625" customWidth="1"/>
    <col min="14" max="15" width="10.7265625" customWidth="1"/>
  </cols>
  <sheetData>
    <row r="1" spans="1:15">
      <c r="A1" s="1"/>
      <c r="B1" s="1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9" t="s">
        <v>34</v>
      </c>
      <c r="D2" s="1"/>
      <c r="E2" s="1" t="s">
        <v>33</v>
      </c>
      <c r="F2" s="44">
        <v>41090</v>
      </c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9" t="s">
        <v>77</v>
      </c>
      <c r="D3" s="1"/>
      <c r="E3" s="1" t="s">
        <v>32</v>
      </c>
      <c r="F3" s="44">
        <v>41100</v>
      </c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9" t="s">
        <v>36</v>
      </c>
      <c r="D4" s="1"/>
      <c r="E4" s="8"/>
      <c r="F4" s="64"/>
      <c r="G4" s="1"/>
      <c r="H4" s="1"/>
      <c r="I4" s="1"/>
      <c r="J4" s="1"/>
      <c r="K4" s="1"/>
      <c r="L4" s="1"/>
      <c r="M4" s="1"/>
      <c r="N4" s="1"/>
      <c r="O4" s="1"/>
    </row>
    <row r="5" spans="1:15" ht="27" thickBot="1">
      <c r="A5" s="1"/>
      <c r="B5" s="1"/>
      <c r="C5" s="9" t="s">
        <v>35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" thickBot="1">
      <c r="A6" s="1"/>
      <c r="B6" s="1"/>
      <c r="C6" s="3"/>
      <c r="D6" s="1"/>
      <c r="E6" s="10" t="s">
        <v>69</v>
      </c>
      <c r="F6" s="11"/>
      <c r="G6" s="1"/>
      <c r="H6" s="12" t="s">
        <v>70</v>
      </c>
      <c r="I6" s="13"/>
      <c r="J6" s="1"/>
      <c r="K6" s="12" t="s">
        <v>71</v>
      </c>
      <c r="L6" s="13"/>
      <c r="M6" s="1"/>
      <c r="N6" s="12" t="s">
        <v>72</v>
      </c>
      <c r="O6" s="13"/>
    </row>
    <row r="7" spans="1:15" ht="25" customHeight="1">
      <c r="A7" s="54" t="s">
        <v>68</v>
      </c>
      <c r="B7" s="15"/>
      <c r="C7" s="16"/>
      <c r="D7" s="1"/>
      <c r="E7" s="6" t="s">
        <v>28</v>
      </c>
      <c r="F7" s="6" t="s">
        <v>29</v>
      </c>
      <c r="G7" s="7"/>
      <c r="H7" s="6" t="s">
        <v>28</v>
      </c>
      <c r="I7" s="6" t="s">
        <v>29</v>
      </c>
      <c r="J7" s="7"/>
      <c r="K7" s="6" t="s">
        <v>28</v>
      </c>
      <c r="L7" s="6" t="s">
        <v>29</v>
      </c>
      <c r="M7" s="7"/>
      <c r="N7" s="6" t="s">
        <v>28</v>
      </c>
      <c r="O7" s="6" t="s">
        <v>29</v>
      </c>
    </row>
    <row r="8" spans="1:15">
      <c r="A8" s="19"/>
      <c r="B8" s="70" t="s">
        <v>0</v>
      </c>
      <c r="C8" s="77"/>
      <c r="D8" s="1"/>
      <c r="E8" s="14">
        <f>'SIS Agreement'!I5</f>
        <v>2</v>
      </c>
      <c r="F8" s="14">
        <v>0</v>
      </c>
      <c r="G8" s="1"/>
      <c r="H8" s="14">
        <f>'SIS Agreement'!K5</f>
        <v>0</v>
      </c>
      <c r="I8" s="14">
        <v>0</v>
      </c>
      <c r="J8" s="1"/>
      <c r="K8" s="14">
        <f>'SIS Agreement'!M5</f>
        <v>0</v>
      </c>
      <c r="L8" s="14">
        <v>0</v>
      </c>
      <c r="M8" s="1"/>
      <c r="N8" s="14">
        <f>'SIS Agreement'!O5</f>
        <v>0</v>
      </c>
      <c r="O8" s="14">
        <v>0</v>
      </c>
    </row>
    <row r="9" spans="1:15">
      <c r="A9" s="19"/>
      <c r="B9" s="70" t="s">
        <v>1</v>
      </c>
      <c r="C9" s="77"/>
      <c r="D9" s="1"/>
      <c r="E9" s="14">
        <f>'SIS Agreement'!I6</f>
        <v>2</v>
      </c>
      <c r="F9" s="14">
        <v>0</v>
      </c>
      <c r="G9" s="1"/>
      <c r="H9" s="14">
        <f>'SIS Agreement'!K6</f>
        <v>0</v>
      </c>
      <c r="I9" s="14">
        <v>0</v>
      </c>
      <c r="J9" s="1"/>
      <c r="K9" s="14">
        <f>'SIS Agreement'!M6</f>
        <v>0</v>
      </c>
      <c r="L9" s="14">
        <v>0</v>
      </c>
      <c r="M9" s="1"/>
      <c r="N9" s="14">
        <f>'SIS Agreement'!O6</f>
        <v>0</v>
      </c>
      <c r="O9" s="14">
        <v>0</v>
      </c>
    </row>
    <row r="10" spans="1:15">
      <c r="A10" s="19"/>
      <c r="B10" s="70" t="s">
        <v>23</v>
      </c>
      <c r="C10" s="77"/>
      <c r="D10" s="1"/>
      <c r="E10" s="14">
        <f>'SIS Agreement'!I7</f>
        <v>0</v>
      </c>
      <c r="F10" s="14">
        <v>0</v>
      </c>
      <c r="G10" s="1"/>
      <c r="H10" s="14">
        <f>'SIS Agreement'!K7</f>
        <v>0</v>
      </c>
      <c r="I10" s="14">
        <v>0</v>
      </c>
      <c r="J10" s="1"/>
      <c r="K10" s="14">
        <f>'SIS Agreement'!M7</f>
        <v>0</v>
      </c>
      <c r="L10" s="14">
        <v>0</v>
      </c>
      <c r="M10" s="1"/>
      <c r="N10" s="14">
        <f>'SIS Agreement'!O7</f>
        <v>0</v>
      </c>
      <c r="O10" s="14">
        <v>0</v>
      </c>
    </row>
    <row r="11" spans="1:15">
      <c r="A11" s="19"/>
      <c r="B11" s="70" t="s">
        <v>2</v>
      </c>
      <c r="C11" s="77"/>
      <c r="D11" s="1"/>
      <c r="E11" s="28">
        <f>'SIS Agreement'!I8</f>
        <v>77.5</v>
      </c>
      <c r="F11" s="14">
        <v>0</v>
      </c>
      <c r="G11" s="1"/>
      <c r="H11" s="28">
        <f>'SIS Agreement'!K8</f>
        <v>0</v>
      </c>
      <c r="I11" s="14">
        <v>0</v>
      </c>
      <c r="J11" s="1"/>
      <c r="K11" s="28">
        <f>'SIS Agreement'!M8</f>
        <v>0</v>
      </c>
      <c r="L11" s="14">
        <v>0</v>
      </c>
      <c r="M11" s="1"/>
      <c r="N11" s="28">
        <f>'SIS Agreement'!O8</f>
        <v>0</v>
      </c>
      <c r="O11" s="14">
        <v>0</v>
      </c>
    </row>
    <row r="12" spans="1:15">
      <c r="A12" s="19"/>
      <c r="B12" s="70" t="s">
        <v>3</v>
      </c>
      <c r="C12" s="77"/>
      <c r="D12" s="1"/>
      <c r="E12" s="14">
        <f>'SIS Agreement'!I9</f>
        <v>2</v>
      </c>
      <c r="F12" s="14">
        <v>0</v>
      </c>
      <c r="G12" s="1"/>
      <c r="H12" s="14">
        <f>'SIS Agreement'!K9</f>
        <v>0</v>
      </c>
      <c r="I12" s="14">
        <v>0</v>
      </c>
      <c r="J12" s="1"/>
      <c r="K12" s="14">
        <f>'SIS Agreement'!M9</f>
        <v>0</v>
      </c>
      <c r="L12" s="14">
        <v>0</v>
      </c>
      <c r="M12" s="1"/>
      <c r="N12" s="14">
        <f>'SIS Agreement'!O9</f>
        <v>0</v>
      </c>
      <c r="O12" s="14">
        <v>0</v>
      </c>
    </row>
    <row r="13" spans="1:15" ht="10" customHeight="1">
      <c r="A13" s="1"/>
      <c r="B13" s="1"/>
      <c r="C13" s="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25" customHeight="1">
      <c r="A14" s="53" t="s">
        <v>4</v>
      </c>
      <c r="B14" s="18"/>
      <c r="C14" s="16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9"/>
      <c r="B15" s="70" t="s">
        <v>5</v>
      </c>
      <c r="C15" s="77"/>
      <c r="D15" s="1"/>
      <c r="E15" s="14">
        <f>SIS!H5</f>
        <v>0</v>
      </c>
      <c r="F15" s="14">
        <v>0</v>
      </c>
      <c r="G15" s="1"/>
      <c r="H15" s="14">
        <f>SIS!J5</f>
        <v>0</v>
      </c>
      <c r="I15" s="14">
        <v>0</v>
      </c>
      <c r="J15" s="1"/>
      <c r="K15" s="14">
        <f>SIS!L5</f>
        <v>0</v>
      </c>
      <c r="L15" s="14">
        <v>0</v>
      </c>
      <c r="M15" s="1"/>
      <c r="N15" s="14">
        <f>SIS!N5</f>
        <v>1</v>
      </c>
      <c r="O15" s="14">
        <v>0</v>
      </c>
    </row>
    <row r="16" spans="1:15">
      <c r="A16" s="19"/>
      <c r="B16" s="70" t="s">
        <v>6</v>
      </c>
      <c r="C16" s="77"/>
      <c r="D16" s="1"/>
      <c r="E16" s="14">
        <f>SIS!H6</f>
        <v>0</v>
      </c>
      <c r="F16" s="14">
        <v>0</v>
      </c>
      <c r="G16" s="1"/>
      <c r="H16" s="14">
        <f>SIS!J6</f>
        <v>0</v>
      </c>
      <c r="I16" s="14">
        <v>0</v>
      </c>
      <c r="J16" s="1"/>
      <c r="K16" s="14">
        <f>SIS!L6</f>
        <v>0</v>
      </c>
      <c r="L16" s="14">
        <v>0</v>
      </c>
      <c r="M16" s="1"/>
      <c r="N16" s="14">
        <f>SIS!N6</f>
        <v>1</v>
      </c>
      <c r="O16" s="14">
        <v>0</v>
      </c>
    </row>
    <row r="17" spans="1:15" ht="25" customHeight="1">
      <c r="A17" s="19"/>
      <c r="B17" s="70" t="s">
        <v>7</v>
      </c>
      <c r="C17" s="77"/>
      <c r="D17" s="1"/>
      <c r="E17" s="28">
        <f>SIS!H7</f>
        <v>0</v>
      </c>
      <c r="F17" s="14">
        <v>0</v>
      </c>
      <c r="G17" s="1"/>
      <c r="H17" s="28">
        <f>SIS!J7</f>
        <v>0</v>
      </c>
      <c r="I17" s="14">
        <v>0</v>
      </c>
      <c r="J17" s="1"/>
      <c r="K17" s="28">
        <f>SIS!L7</f>
        <v>0</v>
      </c>
      <c r="L17" s="14">
        <v>0</v>
      </c>
      <c r="M17" s="1"/>
      <c r="N17" s="28">
        <f>SIS!N7</f>
        <v>170</v>
      </c>
      <c r="O17" s="14">
        <v>0</v>
      </c>
    </row>
    <row r="18" spans="1:15">
      <c r="A18" s="19"/>
      <c r="B18" s="70" t="s">
        <v>30</v>
      </c>
      <c r="C18" s="77"/>
      <c r="D18" s="1"/>
      <c r="E18" s="41">
        <f>SIS!H8</f>
        <v>0</v>
      </c>
      <c r="F18" s="14">
        <v>0</v>
      </c>
      <c r="G18" s="1"/>
      <c r="H18" s="41">
        <f>SIS!J8</f>
        <v>0</v>
      </c>
      <c r="I18" s="14">
        <v>0</v>
      </c>
      <c r="J18" s="1"/>
      <c r="K18" s="41">
        <f>SIS!L8</f>
        <v>0</v>
      </c>
      <c r="L18" s="14">
        <v>0</v>
      </c>
      <c r="M18" s="1"/>
      <c r="N18" s="41">
        <f>SIS!N8</f>
        <v>17587.830000000002</v>
      </c>
      <c r="O18" s="14">
        <v>0</v>
      </c>
    </row>
    <row r="19" spans="1:15" ht="25" customHeight="1">
      <c r="A19" s="72" t="s">
        <v>11</v>
      </c>
      <c r="B19" s="72"/>
      <c r="C19" s="73"/>
      <c r="D19" s="1"/>
      <c r="E19" s="14">
        <v>0</v>
      </c>
      <c r="F19" s="14">
        <v>0</v>
      </c>
      <c r="G19" s="1"/>
      <c r="H19" s="14">
        <v>0</v>
      </c>
      <c r="I19" s="14">
        <v>0</v>
      </c>
      <c r="J19" s="1"/>
      <c r="K19" s="14">
        <v>0</v>
      </c>
      <c r="L19" s="14">
        <v>0</v>
      </c>
      <c r="M19" s="1"/>
      <c r="N19" s="14">
        <v>0</v>
      </c>
      <c r="O19" s="14">
        <v>0</v>
      </c>
    </row>
    <row r="20" spans="1:15" ht="10.5" customHeight="1">
      <c r="A20" s="51"/>
      <c r="B20" s="51"/>
      <c r="C20" s="45"/>
      <c r="D20" s="1"/>
      <c r="E20" s="50"/>
      <c r="F20" s="50"/>
      <c r="G20" s="1"/>
      <c r="H20" s="50"/>
      <c r="I20" s="50"/>
      <c r="J20" s="1"/>
      <c r="K20" s="50"/>
      <c r="L20" s="50"/>
      <c r="M20" s="1"/>
      <c r="N20" s="50"/>
      <c r="O20" s="50"/>
    </row>
    <row r="21" spans="1:15" ht="25" customHeight="1">
      <c r="A21" s="52" t="s">
        <v>8</v>
      </c>
      <c r="B21" s="17"/>
      <c r="C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9"/>
      <c r="B22" s="70" t="s">
        <v>9</v>
      </c>
      <c r="C22" s="71"/>
      <c r="D22" s="1"/>
      <c r="E22" s="14">
        <f>'SIS Withdrawn'!D3</f>
        <v>2</v>
      </c>
      <c r="F22" s="14">
        <v>0</v>
      </c>
      <c r="G22" s="1"/>
      <c r="H22" s="14">
        <f>'SIS Withdrawn'!F3</f>
        <v>0</v>
      </c>
      <c r="I22" s="14">
        <v>0</v>
      </c>
      <c r="J22" s="1"/>
      <c r="K22" s="14">
        <f>'SIS Withdrawn'!H3</f>
        <v>0</v>
      </c>
      <c r="L22" s="14">
        <v>0</v>
      </c>
      <c r="M22" s="1"/>
      <c r="N22" s="14">
        <f>'SIS Withdrawn'!J3</f>
        <v>1</v>
      </c>
      <c r="O22" s="14">
        <v>0</v>
      </c>
    </row>
    <row r="23" spans="1:15">
      <c r="A23" s="19"/>
      <c r="B23" s="70" t="s">
        <v>24</v>
      </c>
      <c r="C23" s="71"/>
      <c r="D23" s="1"/>
      <c r="E23" s="14">
        <f>'SIS Withdrawn'!D4</f>
        <v>2</v>
      </c>
      <c r="F23" s="14">
        <v>0</v>
      </c>
      <c r="G23" s="1"/>
      <c r="H23" s="14">
        <f>'SIS Withdrawn'!F4</f>
        <v>0</v>
      </c>
      <c r="I23" s="14">
        <v>0</v>
      </c>
      <c r="J23" s="1"/>
      <c r="K23" s="14">
        <f>'SIS Withdrawn'!H4</f>
        <v>0</v>
      </c>
      <c r="L23" s="14">
        <v>0</v>
      </c>
      <c r="M23" s="1"/>
      <c r="N23" s="14">
        <f>'SIS Withdrawn'!J4</f>
        <v>1</v>
      </c>
      <c r="O23" s="14">
        <v>0</v>
      </c>
    </row>
    <row r="24" spans="1:15" ht="25" customHeight="1">
      <c r="A24" s="19"/>
      <c r="B24" s="70" t="s">
        <v>10</v>
      </c>
      <c r="C24" s="71"/>
      <c r="D24" s="1"/>
      <c r="E24" s="28">
        <f>'SIS Withdrawn'!D5</f>
        <v>891</v>
      </c>
      <c r="F24" s="14">
        <v>0</v>
      </c>
      <c r="G24" s="1"/>
      <c r="H24" s="28">
        <f>'SIS Withdrawn'!F5</f>
        <v>0</v>
      </c>
      <c r="I24" s="14">
        <v>0</v>
      </c>
      <c r="J24" s="1"/>
      <c r="K24" s="28">
        <f>'SIS Withdrawn'!H5</f>
        <v>0</v>
      </c>
      <c r="L24" s="14">
        <v>0</v>
      </c>
      <c r="M24" s="1"/>
      <c r="N24" s="14">
        <f>'SIS Withdrawn'!J5</f>
        <v>210</v>
      </c>
      <c r="O24" s="14">
        <v>0</v>
      </c>
    </row>
    <row r="25" spans="1:15" ht="5.15" customHeight="1">
      <c r="A25" s="1"/>
      <c r="B25" s="1"/>
      <c r="C25" s="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0" customHeight="1">
      <c r="A26" s="2"/>
      <c r="B26" s="2"/>
      <c r="C26" s="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25" customHeight="1">
      <c r="A27" s="52" t="s">
        <v>12</v>
      </c>
      <c r="B27" s="17"/>
      <c r="C27" s="1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9"/>
      <c r="B28" s="70" t="s">
        <v>13</v>
      </c>
      <c r="C28" s="71"/>
      <c r="D28" s="1"/>
      <c r="E28" s="14">
        <f>'FS Agreement'!H5</f>
        <v>4</v>
      </c>
      <c r="F28" s="14">
        <v>0</v>
      </c>
      <c r="G28" s="1"/>
      <c r="H28" s="14">
        <f>'FS Agreement'!J5</f>
        <v>0</v>
      </c>
      <c r="I28" s="14">
        <v>0</v>
      </c>
      <c r="J28" s="1"/>
      <c r="K28" s="14">
        <f>'FS Agreement'!L5</f>
        <v>2</v>
      </c>
      <c r="L28" s="14">
        <v>0</v>
      </c>
      <c r="M28" s="1"/>
      <c r="N28" s="14">
        <f>'FS Agreement'!N5</f>
        <v>0</v>
      </c>
      <c r="O28" s="14">
        <v>0</v>
      </c>
    </row>
    <row r="29" spans="1:15" ht="25" customHeight="1">
      <c r="A29" s="19"/>
      <c r="B29" s="70" t="s">
        <v>25</v>
      </c>
      <c r="C29" s="71"/>
      <c r="D29" s="1"/>
      <c r="E29" s="14">
        <v>0</v>
      </c>
      <c r="F29" s="14">
        <v>0</v>
      </c>
      <c r="G29" s="1"/>
      <c r="H29" s="14">
        <f>'FS Agreement'!J6</f>
        <v>0</v>
      </c>
      <c r="I29" s="14">
        <v>0</v>
      </c>
      <c r="J29" s="1"/>
      <c r="K29" s="14">
        <f>'FS Agreement'!L6</f>
        <v>0</v>
      </c>
      <c r="L29" s="14">
        <v>0</v>
      </c>
      <c r="M29" s="1"/>
      <c r="N29" s="14">
        <f>'FS Agreement'!N6</f>
        <v>0</v>
      </c>
      <c r="O29" s="14">
        <v>0</v>
      </c>
    </row>
    <row r="30" spans="1:15">
      <c r="A30" s="19"/>
      <c r="B30" s="70" t="s">
        <v>14</v>
      </c>
      <c r="C30" s="71"/>
      <c r="D30" s="1"/>
      <c r="E30" s="28">
        <f>'FS Agreement'!H7</f>
        <v>37</v>
      </c>
      <c r="F30" s="14">
        <v>0</v>
      </c>
      <c r="G30" s="1"/>
      <c r="H30" s="28">
        <f>'FS Agreement'!J7</f>
        <v>0</v>
      </c>
      <c r="I30" s="14">
        <v>0</v>
      </c>
      <c r="J30" s="1"/>
      <c r="K30" s="28">
        <f>'FS Agreement'!L7</f>
        <v>7.5</v>
      </c>
      <c r="L30" s="14">
        <v>0</v>
      </c>
      <c r="M30" s="1"/>
      <c r="N30" s="28">
        <f>'FS Agreement'!N7</f>
        <v>0</v>
      </c>
      <c r="O30" s="14">
        <v>0</v>
      </c>
    </row>
    <row r="31" spans="1:15">
      <c r="A31" s="19"/>
      <c r="B31" s="70" t="s">
        <v>26</v>
      </c>
      <c r="C31" s="71"/>
      <c r="D31" s="1"/>
      <c r="E31" s="14">
        <f>'FS Agreement'!H8</f>
        <v>0</v>
      </c>
      <c r="F31" s="14">
        <v>0</v>
      </c>
      <c r="G31" s="1"/>
      <c r="H31" s="14">
        <f>'FS Agreement'!J8</f>
        <v>0</v>
      </c>
      <c r="I31" s="14">
        <v>0</v>
      </c>
      <c r="J31" s="1"/>
      <c r="K31" s="14">
        <f>'FS Agreement'!L8</f>
        <v>0</v>
      </c>
      <c r="L31" s="14">
        <v>0</v>
      </c>
      <c r="M31" s="1"/>
      <c r="N31" s="14">
        <f>'FS Agreement'!N8</f>
        <v>0</v>
      </c>
      <c r="O31" s="14">
        <v>0</v>
      </c>
    </row>
    <row r="32" spans="1:15" ht="10" customHeight="1">
      <c r="A32" s="1"/>
      <c r="B32" s="1"/>
      <c r="C32" s="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25" customHeight="1">
      <c r="A33" s="52" t="s">
        <v>15</v>
      </c>
      <c r="B33" s="17"/>
      <c r="C33" s="1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>
      <c r="A34" s="19"/>
      <c r="B34" s="70" t="s">
        <v>16</v>
      </c>
      <c r="C34" s="71"/>
      <c r="D34" s="1"/>
      <c r="E34" s="14">
        <f>FS!H5</f>
        <v>0</v>
      </c>
      <c r="F34" s="14">
        <v>0</v>
      </c>
      <c r="G34" s="1"/>
      <c r="H34" s="14">
        <f>FS!J5</f>
        <v>0</v>
      </c>
      <c r="I34" s="14">
        <v>0</v>
      </c>
      <c r="J34" s="1"/>
      <c r="K34" s="14">
        <f>FS!L5</f>
        <v>2</v>
      </c>
      <c r="L34" s="14">
        <v>0</v>
      </c>
      <c r="M34" s="1"/>
      <c r="N34" s="14">
        <f>FS!N5</f>
        <v>0</v>
      </c>
      <c r="O34" s="14">
        <v>0</v>
      </c>
    </row>
    <row r="35" spans="1:15">
      <c r="A35" s="19"/>
      <c r="B35" s="70" t="s">
        <v>27</v>
      </c>
      <c r="C35" s="71"/>
      <c r="D35" s="1"/>
      <c r="E35" s="14">
        <f>FS!H6</f>
        <v>0</v>
      </c>
      <c r="F35" s="14">
        <v>0</v>
      </c>
      <c r="G35" s="1"/>
      <c r="H35" s="14">
        <f>FS!J6</f>
        <v>0</v>
      </c>
      <c r="I35" s="14">
        <v>0</v>
      </c>
      <c r="J35" s="1"/>
      <c r="K35" s="14">
        <f>FS!L6</f>
        <v>1</v>
      </c>
      <c r="L35" s="14">
        <v>0</v>
      </c>
      <c r="M35" s="1"/>
      <c r="N35" s="14">
        <f>FS!N6</f>
        <v>0</v>
      </c>
      <c r="O35" s="14">
        <v>0</v>
      </c>
    </row>
    <row r="36" spans="1:15" ht="25" customHeight="1">
      <c r="A36" s="19"/>
      <c r="B36" s="70" t="s">
        <v>31</v>
      </c>
      <c r="C36" s="71"/>
      <c r="D36" s="1"/>
      <c r="E36" s="28">
        <f>FS!H7</f>
        <v>0</v>
      </c>
      <c r="F36" s="14">
        <v>0</v>
      </c>
      <c r="G36" s="1"/>
      <c r="H36" s="28">
        <f>FS!J7</f>
        <v>0</v>
      </c>
      <c r="I36" s="14">
        <v>0</v>
      </c>
      <c r="J36" s="1"/>
      <c r="K36" s="28">
        <f>FS!L7</f>
        <v>46</v>
      </c>
      <c r="L36" s="14">
        <v>0</v>
      </c>
      <c r="M36" s="1"/>
      <c r="N36" s="28">
        <f>FS!N7</f>
        <v>0</v>
      </c>
      <c r="O36" s="14">
        <v>0</v>
      </c>
    </row>
    <row r="37" spans="1:15">
      <c r="A37" s="19"/>
      <c r="B37" s="70" t="s">
        <v>17</v>
      </c>
      <c r="C37" s="71"/>
      <c r="D37" s="1"/>
      <c r="E37" s="41">
        <f>FS!H8</f>
        <v>0</v>
      </c>
      <c r="F37" s="14">
        <v>0</v>
      </c>
      <c r="G37" s="1"/>
      <c r="H37" s="41">
        <f>FS!J8</f>
        <v>0</v>
      </c>
      <c r="I37" s="14">
        <v>0</v>
      </c>
      <c r="J37" s="1"/>
      <c r="K37" s="41">
        <f>FS!L8</f>
        <v>11039</v>
      </c>
      <c r="L37" s="14">
        <v>0</v>
      </c>
      <c r="M37" s="1"/>
      <c r="N37" s="41">
        <f>FS!N8</f>
        <v>0</v>
      </c>
      <c r="O37" s="14">
        <v>0</v>
      </c>
    </row>
    <row r="38" spans="1:15">
      <c r="A38" s="19"/>
      <c r="B38" s="70" t="s">
        <v>18</v>
      </c>
      <c r="C38" s="71"/>
      <c r="D38" s="1"/>
      <c r="E38" s="41">
        <f>FS!H9</f>
        <v>0</v>
      </c>
      <c r="F38" s="14">
        <v>0</v>
      </c>
      <c r="G38" s="1"/>
      <c r="H38" s="41">
        <f>FS!J9</f>
        <v>0</v>
      </c>
      <c r="I38" s="14">
        <v>0</v>
      </c>
      <c r="J38" s="1"/>
      <c r="K38" s="41">
        <f>FS!L9</f>
        <v>0</v>
      </c>
      <c r="L38" s="14">
        <v>0</v>
      </c>
      <c r="M38" s="1"/>
      <c r="N38" s="41">
        <f>FS!N9</f>
        <v>0</v>
      </c>
      <c r="O38" s="14">
        <v>0</v>
      </c>
    </row>
    <row r="39" spans="1:15" s="5" customFormat="1" ht="25" customHeight="1">
      <c r="A39" s="74" t="s">
        <v>21</v>
      </c>
      <c r="B39" s="75"/>
      <c r="C39" s="76"/>
      <c r="D39" s="3"/>
      <c r="E39" s="21">
        <v>0</v>
      </c>
      <c r="F39" s="21">
        <v>0</v>
      </c>
      <c r="G39" s="3"/>
      <c r="H39" s="21">
        <v>0</v>
      </c>
      <c r="I39" s="21">
        <v>0</v>
      </c>
      <c r="J39" s="3"/>
      <c r="K39" s="21">
        <v>0</v>
      </c>
      <c r="L39" s="21">
        <v>0</v>
      </c>
      <c r="M39" s="3"/>
      <c r="N39" s="21">
        <v>0</v>
      </c>
      <c r="O39" s="21">
        <v>0</v>
      </c>
    </row>
    <row r="40" spans="1:15" ht="10" customHeight="1">
      <c r="A40" s="1"/>
      <c r="B40" s="1"/>
      <c r="C40" s="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25" customHeight="1">
      <c r="A41" s="52" t="s">
        <v>19</v>
      </c>
      <c r="B41" s="17"/>
      <c r="C41" s="16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" customHeight="1">
      <c r="A42" s="19"/>
      <c r="B42" s="70" t="s">
        <v>55</v>
      </c>
      <c r="C42" s="71"/>
      <c r="D42" s="1"/>
      <c r="E42" s="14">
        <f>'FS Withdrawn'!D3</f>
        <v>0</v>
      </c>
      <c r="F42" s="14">
        <v>0</v>
      </c>
      <c r="G42" s="1"/>
      <c r="H42" s="14">
        <v>0</v>
      </c>
      <c r="I42" s="14">
        <v>0</v>
      </c>
      <c r="J42" s="1"/>
      <c r="K42" s="14">
        <f>'FS Withdrawn'!H3</f>
        <v>0</v>
      </c>
      <c r="L42" s="14">
        <v>0</v>
      </c>
      <c r="M42" s="1"/>
      <c r="N42" s="14">
        <f>'FS Withdrawn'!J3</f>
        <v>0</v>
      </c>
      <c r="O42" s="14">
        <v>0</v>
      </c>
    </row>
    <row r="43" spans="1:15" ht="15" customHeight="1">
      <c r="A43" s="19"/>
      <c r="B43" s="70" t="s">
        <v>20</v>
      </c>
      <c r="C43" s="71"/>
      <c r="D43" s="1"/>
      <c r="E43" s="14">
        <f>'FS Withdrawn'!D4</f>
        <v>0</v>
      </c>
      <c r="F43" s="14">
        <v>0</v>
      </c>
      <c r="G43" s="1"/>
      <c r="H43" s="14">
        <f>'FS Withdrawn'!F4</f>
        <v>0</v>
      </c>
      <c r="I43" s="14">
        <v>0</v>
      </c>
      <c r="J43" s="1"/>
      <c r="K43" s="14">
        <f>'FS Withdrawn'!H4</f>
        <v>0</v>
      </c>
      <c r="L43" s="14">
        <v>0</v>
      </c>
      <c r="M43" s="1"/>
      <c r="N43" s="14">
        <f>'FS Withdrawn'!J4</f>
        <v>0</v>
      </c>
      <c r="O43" s="14">
        <v>0</v>
      </c>
    </row>
    <row r="44" spans="1:15" ht="25" customHeight="1">
      <c r="A44" s="19"/>
      <c r="B44" s="70" t="s">
        <v>22</v>
      </c>
      <c r="C44" s="71"/>
      <c r="D44" s="1"/>
      <c r="E44" s="28">
        <f>'FS Withdrawn'!D5</f>
        <v>0</v>
      </c>
      <c r="F44" s="14">
        <v>0</v>
      </c>
      <c r="G44" s="1"/>
      <c r="H44" s="14">
        <f>'FS Withdrawn'!F5</f>
        <v>0</v>
      </c>
      <c r="I44" s="14">
        <v>0</v>
      </c>
      <c r="J44" s="1"/>
      <c r="K44" s="14">
        <f>'FS Withdrawn'!G4</f>
        <v>0</v>
      </c>
      <c r="L44" s="14">
        <v>0</v>
      </c>
      <c r="M44" s="1"/>
      <c r="N44" s="14">
        <f>'FS Withdrawn'!J5</f>
        <v>0</v>
      </c>
      <c r="O44" s="14">
        <v>0</v>
      </c>
    </row>
    <row r="45" spans="1:15" ht="5.15" customHeight="1">
      <c r="A45" s="1"/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>
      <c r="B46" s="8" t="s">
        <v>56</v>
      </c>
    </row>
  </sheetData>
  <mergeCells count="26">
    <mergeCell ref="B29:C29"/>
    <mergeCell ref="A19:C19"/>
    <mergeCell ref="A39:C39"/>
    <mergeCell ref="B8:C8"/>
    <mergeCell ref="B9:C9"/>
    <mergeCell ref="B10:C10"/>
    <mergeCell ref="B11:C11"/>
    <mergeCell ref="B12:C12"/>
    <mergeCell ref="B15:C15"/>
    <mergeCell ref="B16:C16"/>
    <mergeCell ref="B17:C17"/>
    <mergeCell ref="B18:C18"/>
    <mergeCell ref="B22:C22"/>
    <mergeCell ref="B23:C23"/>
    <mergeCell ref="B24:C24"/>
    <mergeCell ref="B28:C28"/>
    <mergeCell ref="B38:C38"/>
    <mergeCell ref="B42:C42"/>
    <mergeCell ref="B43:C43"/>
    <mergeCell ref="B44:C44"/>
    <mergeCell ref="B30:C30"/>
    <mergeCell ref="B31:C31"/>
    <mergeCell ref="B34:C34"/>
    <mergeCell ref="B35:C35"/>
    <mergeCell ref="B36:C36"/>
    <mergeCell ref="B37:C37"/>
  </mergeCells>
  <printOptions horizontalCentered="1" verticalCentered="1"/>
  <pageMargins left="0.2" right="0.2" top="0.25" bottom="0.2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workbookViewId="0">
      <pane ySplit="11" topLeftCell="A30" activePane="bottomLeft" state="frozenSplit"/>
      <selection pane="bottomLeft" activeCell="J26" sqref="J26"/>
    </sheetView>
  </sheetViews>
  <sheetFormatPr defaultRowHeight="14.5"/>
  <cols>
    <col min="1" max="1" width="5.81640625" customWidth="1"/>
    <col min="2" max="2" width="16.26953125" customWidth="1"/>
    <col min="3" max="4" width="10.81640625" customWidth="1"/>
    <col min="5" max="5" width="12.453125" style="25" customWidth="1"/>
    <col min="6" max="6" width="7.7265625" style="24" customWidth="1"/>
    <col min="7" max="7" width="25.7265625" style="25" hidden="1" customWidth="1"/>
    <col min="8" max="8" width="11.81640625" style="25" customWidth="1"/>
    <col min="9" max="15" width="10.81640625" customWidth="1"/>
    <col min="16" max="16" width="12.1796875" customWidth="1"/>
  </cols>
  <sheetData>
    <row r="1" spans="1:17" ht="18" thickBot="1">
      <c r="A1" s="85" t="s">
        <v>37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/>
    </row>
    <row r="2" spans="1:17">
      <c r="G2" s="24"/>
    </row>
    <row r="3" spans="1:17">
      <c r="I3" s="88" t="s">
        <v>79</v>
      </c>
      <c r="J3" s="88"/>
      <c r="K3" s="89" t="s">
        <v>80</v>
      </c>
      <c r="L3" s="90"/>
      <c r="M3" s="88" t="s">
        <v>81</v>
      </c>
      <c r="N3" s="88"/>
      <c r="O3" s="89" t="s">
        <v>82</v>
      </c>
      <c r="P3" s="90"/>
    </row>
    <row r="4" spans="1:17">
      <c r="I4" s="29">
        <v>41275</v>
      </c>
      <c r="J4" s="29">
        <v>41364</v>
      </c>
      <c r="K4" s="30">
        <v>41365</v>
      </c>
      <c r="L4" s="31">
        <v>41455</v>
      </c>
      <c r="M4" s="29">
        <v>41456</v>
      </c>
      <c r="N4" s="29">
        <v>41547</v>
      </c>
      <c r="O4" s="30">
        <v>41548</v>
      </c>
      <c r="P4" s="31">
        <v>41639</v>
      </c>
      <c r="Q4" t="s">
        <v>83</v>
      </c>
    </row>
    <row r="5" spans="1:17">
      <c r="B5" s="82" t="s">
        <v>0</v>
      </c>
      <c r="C5" s="83"/>
      <c r="D5" s="83"/>
      <c r="E5" s="83"/>
      <c r="F5" s="83"/>
      <c r="G5" s="83"/>
      <c r="H5" s="84"/>
      <c r="I5" s="91">
        <f>SUM(H12:H18)</f>
        <v>2</v>
      </c>
      <c r="J5" s="91"/>
      <c r="K5" s="78">
        <f>SUM(H19:H25)</f>
        <v>0</v>
      </c>
      <c r="L5" s="78"/>
      <c r="M5" s="91">
        <f>SUM(H26:H32)</f>
        <v>0</v>
      </c>
      <c r="N5" s="91"/>
      <c r="O5" s="78">
        <f>SUM(H33:H39)</f>
        <v>0</v>
      </c>
      <c r="P5" s="78"/>
    </row>
    <row r="6" spans="1:17">
      <c r="B6" s="82" t="s">
        <v>1</v>
      </c>
      <c r="C6" s="83"/>
      <c r="D6" s="83"/>
      <c r="E6" s="83"/>
      <c r="F6" s="83"/>
      <c r="G6" s="83"/>
      <c r="H6" s="84"/>
      <c r="I6" s="91">
        <f>SUM(J12:J18)</f>
        <v>2</v>
      </c>
      <c r="J6" s="91"/>
      <c r="K6" s="78">
        <f>SUM(J19:J25)</f>
        <v>0</v>
      </c>
      <c r="L6" s="78"/>
      <c r="M6" s="91">
        <f>SUM(J26:J32)</f>
        <v>0</v>
      </c>
      <c r="N6" s="91"/>
      <c r="O6" s="78">
        <f>SUM(J33:J39)</f>
        <v>0</v>
      </c>
      <c r="P6" s="78"/>
    </row>
    <row r="7" spans="1:17" ht="15" customHeight="1">
      <c r="B7" s="79" t="s">
        <v>23</v>
      </c>
      <c r="C7" s="80"/>
      <c r="D7" s="80"/>
      <c r="E7" s="80"/>
      <c r="F7" s="80"/>
      <c r="G7" s="80"/>
      <c r="H7" s="81"/>
      <c r="I7" s="93">
        <f>IF(TYPE(AVERAGE(G12:G18))=1,AVERAGE(G12:G18),0)</f>
        <v>0</v>
      </c>
      <c r="J7" s="94"/>
      <c r="K7" s="95">
        <f>IF(TYPE(AVERAGE(G19:G25))=1,AVERAGE(G19:G25),0)</f>
        <v>0</v>
      </c>
      <c r="L7" s="96"/>
      <c r="M7" s="93">
        <f>IF(TYPE(AVERAGE(G27:G32))=1,AVERAGE(G26:G32),0)</f>
        <v>0</v>
      </c>
      <c r="N7" s="94"/>
      <c r="O7" s="95">
        <f>IF(TYPE(AVERAGE(G33:G39))=1,AVERAGE(G33:G39),0)</f>
        <v>0</v>
      </c>
      <c r="P7" s="96"/>
    </row>
    <row r="8" spans="1:17" ht="15" customHeight="1">
      <c r="B8" s="79" t="s">
        <v>2</v>
      </c>
      <c r="C8" s="80"/>
      <c r="D8" s="80"/>
      <c r="E8" s="80"/>
      <c r="F8" s="80"/>
      <c r="G8" s="80"/>
      <c r="H8" s="81"/>
      <c r="I8" s="97">
        <f>IF(TYPE(AVERAGE(F12:F18))=1,AVERAGE(F12:F18),0)</f>
        <v>77.5</v>
      </c>
      <c r="J8" s="97"/>
      <c r="K8" s="98">
        <f>IF(TYPE(AVERAGE(F19:F25))=1,AVERAGE(F19:F25),0)</f>
        <v>0</v>
      </c>
      <c r="L8" s="98"/>
      <c r="M8" s="97">
        <f>IF(TYPE(AVERAGE(F26:F32))=1,AVERAGE(F26:F32),0)</f>
        <v>0</v>
      </c>
      <c r="N8" s="97"/>
      <c r="O8" s="98">
        <f>IF(TYPE(AVERAGE(F33:F39))=1,AVERAGE(F33:F39),0)</f>
        <v>0</v>
      </c>
      <c r="P8" s="98"/>
    </row>
    <row r="9" spans="1:17">
      <c r="B9" s="82" t="s">
        <v>3</v>
      </c>
      <c r="C9" s="83"/>
      <c r="D9" s="83"/>
      <c r="E9" s="83"/>
      <c r="F9" s="83"/>
      <c r="G9" s="83"/>
      <c r="H9" s="84"/>
      <c r="I9" s="91">
        <f>SUM(I12:I18)</f>
        <v>2</v>
      </c>
      <c r="J9" s="91"/>
      <c r="K9" s="78">
        <f>SUM(I19:I25)</f>
        <v>0</v>
      </c>
      <c r="L9" s="78"/>
      <c r="M9" s="91">
        <f>SUM(I26:I32)</f>
        <v>0</v>
      </c>
      <c r="N9" s="91"/>
      <c r="O9" s="78">
        <f>SUM(I33:I39)</f>
        <v>0</v>
      </c>
      <c r="P9" s="78"/>
    </row>
    <row r="10" spans="1:17">
      <c r="K10" s="23"/>
      <c r="L10" s="23"/>
      <c r="M10" s="23"/>
    </row>
    <row r="11" spans="1:17" ht="29">
      <c r="B11" s="32" t="s">
        <v>38</v>
      </c>
      <c r="C11" s="32" t="s">
        <v>61</v>
      </c>
      <c r="D11" s="32" t="s">
        <v>62</v>
      </c>
      <c r="E11" s="32" t="s">
        <v>53</v>
      </c>
      <c r="F11" s="32" t="s">
        <v>39</v>
      </c>
      <c r="G11" s="32" t="s">
        <v>54</v>
      </c>
      <c r="H11" s="33" t="s">
        <v>47</v>
      </c>
      <c r="I11" s="32" t="s">
        <v>48</v>
      </c>
      <c r="J11" s="34" t="s">
        <v>50</v>
      </c>
    </row>
    <row r="12" spans="1:17">
      <c r="A12" s="102" t="s">
        <v>79</v>
      </c>
      <c r="B12" s="35" t="s">
        <v>84</v>
      </c>
      <c r="C12" s="36">
        <v>41290</v>
      </c>
      <c r="D12" s="36">
        <v>41351</v>
      </c>
      <c r="E12" s="36"/>
      <c r="F12" s="26">
        <f>IF(AND(C12&gt;1,D12&gt;1),INT(D12-C12),"")</f>
        <v>61</v>
      </c>
      <c r="G12" s="39" t="str">
        <f>IF(AND(C12&gt;1,E12&gt;1),INT(E12-C12),"")</f>
        <v/>
      </c>
      <c r="H12" s="26">
        <v>1</v>
      </c>
      <c r="I12" s="26">
        <v>1</v>
      </c>
      <c r="J12" s="26">
        <f t="shared" ref="J12:J39" si="0">IF(AND(C12&gt;1,D12&gt;1)=TRUE,IF(F12&gt;30,1,""),"")</f>
        <v>1</v>
      </c>
    </row>
    <row r="13" spans="1:17">
      <c r="A13" s="102"/>
      <c r="B13" s="37" t="s">
        <v>85</v>
      </c>
      <c r="C13" s="36">
        <v>41253</v>
      </c>
      <c r="D13" s="36">
        <v>41347</v>
      </c>
      <c r="E13" s="36"/>
      <c r="F13" s="26">
        <f t="shared" ref="F13:F20" si="1">IF(AND(C13&gt;1,D13&gt;1),INT(D13-C13),"")</f>
        <v>94</v>
      </c>
      <c r="G13" s="39" t="str">
        <f t="shared" ref="G13:G39" si="2">IF(AND(C13&gt;1,E13&gt;1),INT(E13-C13),"")</f>
        <v/>
      </c>
      <c r="H13" s="26">
        <v>1</v>
      </c>
      <c r="I13" s="26">
        <v>1</v>
      </c>
      <c r="J13" s="26">
        <f t="shared" si="0"/>
        <v>1</v>
      </c>
    </row>
    <row r="14" spans="1:17">
      <c r="A14" s="102"/>
      <c r="B14" s="35"/>
      <c r="C14" s="36"/>
      <c r="D14" s="36"/>
      <c r="E14" s="37"/>
      <c r="F14" s="26" t="str">
        <f t="shared" si="1"/>
        <v/>
      </c>
      <c r="G14" s="39" t="str">
        <f t="shared" si="2"/>
        <v/>
      </c>
      <c r="H14" s="26"/>
      <c r="I14" s="26"/>
      <c r="J14" s="26" t="str">
        <f t="shared" si="0"/>
        <v/>
      </c>
    </row>
    <row r="15" spans="1:17">
      <c r="A15" s="102"/>
      <c r="B15" s="37"/>
      <c r="C15" s="36"/>
      <c r="D15" s="36"/>
      <c r="E15" s="37"/>
      <c r="F15" s="26" t="str">
        <f t="shared" si="1"/>
        <v/>
      </c>
      <c r="G15" s="39" t="str">
        <f t="shared" si="2"/>
        <v/>
      </c>
      <c r="H15" s="26"/>
      <c r="I15" s="26"/>
      <c r="J15" s="26" t="str">
        <f t="shared" si="0"/>
        <v/>
      </c>
    </row>
    <row r="16" spans="1:17">
      <c r="A16" s="102"/>
      <c r="B16" s="37"/>
      <c r="C16" s="37"/>
      <c r="D16" s="37"/>
      <c r="E16" s="37"/>
      <c r="F16" s="26" t="str">
        <f t="shared" si="1"/>
        <v/>
      </c>
      <c r="G16" s="39" t="str">
        <f t="shared" si="2"/>
        <v/>
      </c>
      <c r="H16" s="26" t="str">
        <f t="shared" ref="H16:H18" si="3">IF(ISNUMBER(C16)=TRUE,IF(AND(C16&gt;$I$4,C16&lt;$J$4),1,""),"")</f>
        <v/>
      </c>
      <c r="I16" s="26"/>
      <c r="J16" s="26" t="str">
        <f t="shared" si="0"/>
        <v/>
      </c>
    </row>
    <row r="17" spans="1:10">
      <c r="A17" s="102"/>
      <c r="B17" s="37"/>
      <c r="C17" s="37"/>
      <c r="D17" s="37"/>
      <c r="E17" s="37"/>
      <c r="F17" s="26" t="str">
        <f t="shared" si="1"/>
        <v/>
      </c>
      <c r="G17" s="39" t="str">
        <f t="shared" si="2"/>
        <v/>
      </c>
      <c r="H17" s="26" t="str">
        <f t="shared" si="3"/>
        <v/>
      </c>
      <c r="I17" s="26"/>
      <c r="J17" s="26" t="str">
        <f t="shared" si="0"/>
        <v/>
      </c>
    </row>
    <row r="18" spans="1:10">
      <c r="A18" s="102"/>
      <c r="B18" s="37"/>
      <c r="C18" s="37"/>
      <c r="D18" s="37"/>
      <c r="E18" s="37"/>
      <c r="F18" s="26" t="str">
        <f t="shared" si="1"/>
        <v/>
      </c>
      <c r="G18" s="39" t="str">
        <f t="shared" si="2"/>
        <v/>
      </c>
      <c r="H18" s="26" t="str">
        <f t="shared" si="3"/>
        <v/>
      </c>
      <c r="I18" s="26"/>
      <c r="J18" s="26" t="str">
        <f t="shared" si="0"/>
        <v/>
      </c>
    </row>
    <row r="19" spans="1:10">
      <c r="A19" s="92" t="s">
        <v>80</v>
      </c>
      <c r="B19" s="37"/>
      <c r="C19" s="36"/>
      <c r="D19" s="36"/>
      <c r="E19" s="36"/>
      <c r="F19" s="57" t="str">
        <f>IF(AND(C19&gt;1,D19&gt;1),INT(D19-C19),"")</f>
        <v/>
      </c>
      <c r="G19" s="57" t="str">
        <f>IF(AND(C19&gt;1,E19&gt;1),INT(E19-C19),"")</f>
        <v/>
      </c>
      <c r="H19" s="57"/>
      <c r="I19" s="57"/>
      <c r="J19" s="57" t="str">
        <f t="shared" ref="J19" si="4">IF(AND(C19&gt;1,D19&gt;1)=TRUE,IF(F19&gt;30,1,""),"")</f>
        <v/>
      </c>
    </row>
    <row r="20" spans="1:10">
      <c r="A20" s="92"/>
      <c r="B20" s="37"/>
      <c r="C20" s="36"/>
      <c r="D20" s="36"/>
      <c r="E20" s="37"/>
      <c r="F20" s="27" t="str">
        <f t="shared" si="1"/>
        <v/>
      </c>
      <c r="G20" s="27" t="str">
        <f t="shared" si="2"/>
        <v/>
      </c>
      <c r="H20" s="27" t="str">
        <f t="shared" ref="H20:H25" si="5">IF(ISNUMBER(C20)=TRUE,IF(AND(C20&gt;$K$4,C20&lt;$L$4),1,""),"")</f>
        <v/>
      </c>
      <c r="I20" s="27"/>
      <c r="J20" s="27" t="str">
        <f t="shared" si="0"/>
        <v/>
      </c>
    </row>
    <row r="21" spans="1:10">
      <c r="A21" s="92"/>
      <c r="B21" s="37"/>
      <c r="C21" s="37"/>
      <c r="D21" s="37"/>
      <c r="E21" s="37"/>
      <c r="F21" s="27" t="str">
        <f t="shared" ref="F21:F25" si="6">IF(AND(C21&gt;1,D21&gt;1),INT(D21-C21),"")</f>
        <v/>
      </c>
      <c r="G21" s="27" t="str">
        <f t="shared" si="2"/>
        <v/>
      </c>
      <c r="H21" s="27" t="str">
        <f t="shared" si="5"/>
        <v/>
      </c>
      <c r="I21" s="27"/>
      <c r="J21" s="27" t="str">
        <f t="shared" si="0"/>
        <v/>
      </c>
    </row>
    <row r="22" spans="1:10">
      <c r="A22" s="92"/>
      <c r="B22" s="37"/>
      <c r="C22" s="37"/>
      <c r="D22" s="37"/>
      <c r="E22" s="37"/>
      <c r="F22" s="27" t="str">
        <f t="shared" si="6"/>
        <v/>
      </c>
      <c r="G22" s="27" t="str">
        <f t="shared" si="2"/>
        <v/>
      </c>
      <c r="H22" s="27" t="str">
        <f t="shared" si="5"/>
        <v/>
      </c>
      <c r="I22" s="27" t="str">
        <f t="shared" ref="I22:I24" si="7">IF(ISNUMBER(D22)=TRUE,IF(AND(D22&gt;$K$4,D22&lt;$L$4),1,""),"")</f>
        <v/>
      </c>
      <c r="J22" s="27" t="str">
        <f t="shared" si="0"/>
        <v/>
      </c>
    </row>
    <row r="23" spans="1:10">
      <c r="A23" s="92"/>
      <c r="B23" s="37"/>
      <c r="C23" s="37"/>
      <c r="D23" s="37"/>
      <c r="E23" s="37"/>
      <c r="F23" s="27" t="str">
        <f t="shared" si="6"/>
        <v/>
      </c>
      <c r="G23" s="27" t="str">
        <f t="shared" si="2"/>
        <v/>
      </c>
      <c r="H23" s="27" t="str">
        <f t="shared" si="5"/>
        <v/>
      </c>
      <c r="I23" s="27" t="str">
        <f t="shared" si="7"/>
        <v/>
      </c>
      <c r="J23" s="27" t="str">
        <f t="shared" si="0"/>
        <v/>
      </c>
    </row>
    <row r="24" spans="1:10">
      <c r="A24" s="92"/>
      <c r="B24" s="37"/>
      <c r="C24" s="37"/>
      <c r="D24" s="37"/>
      <c r="E24" s="37"/>
      <c r="F24" s="27" t="str">
        <f t="shared" si="6"/>
        <v/>
      </c>
      <c r="G24" s="27" t="str">
        <f t="shared" si="2"/>
        <v/>
      </c>
      <c r="H24" s="27" t="str">
        <f t="shared" si="5"/>
        <v/>
      </c>
      <c r="I24" s="27" t="str">
        <f t="shared" si="7"/>
        <v/>
      </c>
      <c r="J24" s="27" t="str">
        <f t="shared" si="0"/>
        <v/>
      </c>
    </row>
    <row r="25" spans="1:10">
      <c r="A25" s="92"/>
      <c r="B25" s="37"/>
      <c r="C25" s="37"/>
      <c r="D25" s="37"/>
      <c r="E25" s="37"/>
      <c r="F25" s="27" t="str">
        <f t="shared" si="6"/>
        <v/>
      </c>
      <c r="G25" s="27" t="str">
        <f t="shared" si="2"/>
        <v/>
      </c>
      <c r="H25" s="27" t="str">
        <f t="shared" si="5"/>
        <v/>
      </c>
      <c r="I25" s="27" t="str">
        <f>IF(ISNUMBER(D25)=TRUE,IF(AND(D25&gt;$K$4,D25&lt;$L$4),1,""),"")</f>
        <v/>
      </c>
      <c r="J25" s="27" t="str">
        <f t="shared" si="0"/>
        <v/>
      </c>
    </row>
    <row r="26" spans="1:10">
      <c r="A26" s="99" t="s">
        <v>81</v>
      </c>
      <c r="B26" s="37"/>
      <c r="C26" s="36"/>
      <c r="D26" s="36"/>
      <c r="E26" s="37"/>
      <c r="F26" s="56" t="str">
        <f>IF(AND(C26&gt;1,D26&gt;1),INT(D26-C26),"")</f>
        <v/>
      </c>
      <c r="G26" s="56"/>
      <c r="H26" s="56"/>
      <c r="I26" s="56"/>
      <c r="J26" s="56"/>
    </row>
    <row r="27" spans="1:10">
      <c r="A27" s="100"/>
      <c r="B27" s="37"/>
      <c r="C27" s="36"/>
      <c r="D27" s="36"/>
      <c r="E27" s="36"/>
      <c r="F27" s="26" t="str">
        <f>IF(AND(C27&gt;1,D27&gt;1),INT(D27-C27),"")</f>
        <v/>
      </c>
      <c r="G27" s="39" t="str">
        <f t="shared" si="2"/>
        <v/>
      </c>
      <c r="H27" s="26"/>
      <c r="I27" s="26"/>
      <c r="J27" s="26" t="str">
        <f t="shared" si="0"/>
        <v/>
      </c>
    </row>
    <row r="28" spans="1:10">
      <c r="A28" s="100"/>
      <c r="B28" s="37"/>
      <c r="C28" s="36"/>
      <c r="D28" s="36"/>
      <c r="E28" s="37"/>
      <c r="F28" s="26" t="str">
        <f>IF(AND(C28&gt;1,D28&gt;1),INT(D28-C28),"")</f>
        <v/>
      </c>
      <c r="G28" s="39" t="str">
        <f t="shared" si="2"/>
        <v/>
      </c>
      <c r="H28" s="46"/>
      <c r="I28" s="46"/>
      <c r="J28" s="26" t="str">
        <f t="shared" si="0"/>
        <v/>
      </c>
    </row>
    <row r="29" spans="1:10">
      <c r="A29" s="100"/>
      <c r="B29" s="37"/>
      <c r="C29" s="36"/>
      <c r="D29" s="36"/>
      <c r="E29" s="37"/>
      <c r="F29" s="26" t="str">
        <f t="shared" ref="F29:F34" si="8">IF(AND(C29&gt;1,D29&gt;1),INT(D29-C29),"")</f>
        <v/>
      </c>
      <c r="G29" s="39" t="str">
        <f t="shared" si="2"/>
        <v/>
      </c>
      <c r="H29" s="46"/>
      <c r="I29" s="46"/>
      <c r="J29" s="26" t="str">
        <f t="shared" si="0"/>
        <v/>
      </c>
    </row>
    <row r="30" spans="1:10">
      <c r="A30" s="100"/>
      <c r="B30" s="37"/>
      <c r="C30" s="36"/>
      <c r="D30" s="36"/>
      <c r="E30" s="37"/>
      <c r="F30" s="26" t="str">
        <f t="shared" si="8"/>
        <v/>
      </c>
      <c r="G30" s="39" t="str">
        <f t="shared" si="2"/>
        <v/>
      </c>
      <c r="H30" s="46"/>
      <c r="I30" s="46"/>
      <c r="J30" s="26" t="str">
        <f t="shared" si="0"/>
        <v/>
      </c>
    </row>
    <row r="31" spans="1:10">
      <c r="A31" s="100"/>
      <c r="B31" s="37"/>
      <c r="C31" s="36"/>
      <c r="D31" s="36"/>
      <c r="E31" s="37"/>
      <c r="F31" s="26" t="str">
        <f t="shared" si="8"/>
        <v/>
      </c>
      <c r="G31" s="39" t="str">
        <f t="shared" si="2"/>
        <v/>
      </c>
      <c r="H31" s="46"/>
      <c r="I31" s="46"/>
      <c r="J31" s="26" t="str">
        <f t="shared" si="0"/>
        <v/>
      </c>
    </row>
    <row r="32" spans="1:10">
      <c r="A32" s="101"/>
      <c r="B32" s="37"/>
      <c r="C32" s="36"/>
      <c r="D32" s="36"/>
      <c r="E32" s="37"/>
      <c r="F32" s="26" t="str">
        <f t="shared" si="8"/>
        <v/>
      </c>
      <c r="G32" s="39" t="str">
        <f t="shared" si="2"/>
        <v/>
      </c>
      <c r="H32" s="26" t="str">
        <f>IF(ISNUMBER(C32)=TRUE,IF(AND(C32&gt;$M$4,C32&lt;$N$4),1,""),"")</f>
        <v/>
      </c>
      <c r="I32" s="55"/>
      <c r="J32" s="26" t="str">
        <f t="shared" si="0"/>
        <v/>
      </c>
    </row>
    <row r="33" spans="1:10">
      <c r="A33" s="92" t="s">
        <v>82</v>
      </c>
      <c r="B33" s="37"/>
      <c r="C33" s="36"/>
      <c r="D33" s="36"/>
      <c r="E33" s="37"/>
      <c r="F33" s="27" t="str">
        <f t="shared" si="8"/>
        <v/>
      </c>
      <c r="G33" s="27" t="str">
        <f t="shared" si="2"/>
        <v/>
      </c>
      <c r="H33" s="27"/>
      <c r="I33" s="27"/>
      <c r="J33" s="27" t="str">
        <f t="shared" si="0"/>
        <v/>
      </c>
    </row>
    <row r="34" spans="1:10">
      <c r="A34" s="92"/>
      <c r="B34" s="37"/>
      <c r="C34" s="36"/>
      <c r="D34" s="36"/>
      <c r="E34" s="36"/>
      <c r="F34" s="27" t="str">
        <f t="shared" si="8"/>
        <v/>
      </c>
      <c r="G34" s="27"/>
      <c r="H34" s="27"/>
      <c r="I34" s="27"/>
      <c r="J34" s="27" t="str">
        <f t="shared" si="0"/>
        <v/>
      </c>
    </row>
    <row r="35" spans="1:10">
      <c r="A35" s="92"/>
      <c r="B35" s="37"/>
      <c r="C35" s="36"/>
      <c r="D35" s="37"/>
      <c r="E35" s="37"/>
      <c r="F35" s="27" t="str">
        <f>IF(AND(C35&gt;1,D35&gt;1),INT(D35-C35),"")</f>
        <v/>
      </c>
      <c r="G35" s="27" t="str">
        <f>IF(AND(C35&gt;1,E35&gt;1),INT(E35-C35),"")</f>
        <v/>
      </c>
      <c r="H35" s="27"/>
      <c r="I35" s="27" t="str">
        <f>IF(ISNUMBER(D35)=TRUE,IF(AND(D35&gt;$K$4,D35&lt;$L$4),1,""),"")</f>
        <v/>
      </c>
      <c r="J35" s="27" t="str">
        <f t="shared" si="0"/>
        <v/>
      </c>
    </row>
    <row r="36" spans="1:10">
      <c r="A36" s="92"/>
      <c r="B36" s="37"/>
      <c r="C36" s="37"/>
      <c r="D36" s="37"/>
      <c r="E36" s="37"/>
      <c r="F36" s="27" t="str">
        <f t="shared" ref="F36:F39" si="9">IF(AND(C36&gt;1,D36&gt;1),INT(D36-C36),"")</f>
        <v/>
      </c>
      <c r="G36" s="27" t="str">
        <f t="shared" si="2"/>
        <v/>
      </c>
      <c r="H36" s="27" t="str">
        <f t="shared" ref="H36:H39" si="10">IF(ISNUMBER(C36)=TRUE,IF(AND(C36&gt;$K$4,C36&lt;$L$4),1,""),"")</f>
        <v/>
      </c>
      <c r="I36" s="27" t="str">
        <f t="shared" ref="I36:I39" si="11">IF(ISNUMBER(D36)=TRUE,IF(AND(D36&gt;$K$4,D36&lt;$L$4),1,""),"")</f>
        <v/>
      </c>
      <c r="J36" s="27" t="str">
        <f t="shared" si="0"/>
        <v/>
      </c>
    </row>
    <row r="37" spans="1:10">
      <c r="A37" s="92"/>
      <c r="B37" s="37"/>
      <c r="C37" s="37"/>
      <c r="D37" s="37"/>
      <c r="E37" s="37"/>
      <c r="F37" s="27" t="str">
        <f t="shared" si="9"/>
        <v/>
      </c>
      <c r="G37" s="27" t="str">
        <f t="shared" si="2"/>
        <v/>
      </c>
      <c r="H37" s="27" t="str">
        <f t="shared" si="10"/>
        <v/>
      </c>
      <c r="I37" s="27" t="str">
        <f t="shared" si="11"/>
        <v/>
      </c>
      <c r="J37" s="27" t="str">
        <f t="shared" si="0"/>
        <v/>
      </c>
    </row>
    <row r="38" spans="1:10">
      <c r="A38" s="92"/>
      <c r="B38" s="37"/>
      <c r="C38" s="37"/>
      <c r="D38" s="37"/>
      <c r="E38" s="37"/>
      <c r="F38" s="27" t="str">
        <f t="shared" si="9"/>
        <v/>
      </c>
      <c r="G38" s="27" t="str">
        <f t="shared" si="2"/>
        <v/>
      </c>
      <c r="H38" s="27" t="str">
        <f t="shared" si="10"/>
        <v/>
      </c>
      <c r="I38" s="27" t="str">
        <f t="shared" si="11"/>
        <v/>
      </c>
      <c r="J38" s="27" t="str">
        <f t="shared" si="0"/>
        <v/>
      </c>
    </row>
    <row r="39" spans="1:10">
      <c r="A39" s="92"/>
      <c r="B39" s="37"/>
      <c r="C39" s="37"/>
      <c r="D39" s="37"/>
      <c r="E39" s="37"/>
      <c r="F39" s="27" t="str">
        <f t="shared" si="9"/>
        <v/>
      </c>
      <c r="G39" s="27" t="str">
        <f t="shared" si="2"/>
        <v/>
      </c>
      <c r="H39" s="27" t="str">
        <f t="shared" si="10"/>
        <v/>
      </c>
      <c r="I39" s="27" t="str">
        <f t="shared" si="11"/>
        <v/>
      </c>
      <c r="J39" s="27" t="str">
        <f t="shared" si="0"/>
        <v/>
      </c>
    </row>
  </sheetData>
  <mergeCells count="34">
    <mergeCell ref="B6:H6"/>
    <mergeCell ref="A12:A18"/>
    <mergeCell ref="A19:A25"/>
    <mergeCell ref="I7:J7"/>
    <mergeCell ref="I8:J8"/>
    <mergeCell ref="I9:J9"/>
    <mergeCell ref="B7:H7"/>
    <mergeCell ref="A33:A39"/>
    <mergeCell ref="M7:N7"/>
    <mergeCell ref="O7:P7"/>
    <mergeCell ref="M8:N8"/>
    <mergeCell ref="O8:P8"/>
    <mergeCell ref="M9:N9"/>
    <mergeCell ref="O9:P9"/>
    <mergeCell ref="K8:L8"/>
    <mergeCell ref="K9:L9"/>
    <mergeCell ref="K7:L7"/>
    <mergeCell ref="A26:A32"/>
    <mergeCell ref="K5:L5"/>
    <mergeCell ref="K6:L6"/>
    <mergeCell ref="B8:H8"/>
    <mergeCell ref="B9:H9"/>
    <mergeCell ref="A1:P1"/>
    <mergeCell ref="M3:N3"/>
    <mergeCell ref="O3:P3"/>
    <mergeCell ref="M5:N5"/>
    <mergeCell ref="O5:P5"/>
    <mergeCell ref="M6:N6"/>
    <mergeCell ref="O6:P6"/>
    <mergeCell ref="K3:L3"/>
    <mergeCell ref="I3:J3"/>
    <mergeCell ref="I5:J5"/>
    <mergeCell ref="I6:J6"/>
    <mergeCell ref="B5:H5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workbookViewId="0">
      <pane ySplit="10" topLeftCell="A26" activePane="bottomLeft" state="frozenSplit"/>
      <selection pane="bottomLeft" activeCell="H32" sqref="H32"/>
    </sheetView>
  </sheetViews>
  <sheetFormatPr defaultRowHeight="14.5"/>
  <cols>
    <col min="1" max="1" width="5.81640625" customWidth="1"/>
    <col min="2" max="2" width="19.1796875" customWidth="1"/>
    <col min="3" max="4" width="11.26953125" customWidth="1"/>
    <col min="5" max="5" width="8" style="22" customWidth="1"/>
    <col min="6" max="6" width="11.26953125" style="24" customWidth="1"/>
    <col min="7" max="7" width="13.1796875" style="24" customWidth="1"/>
    <col min="8" max="8" width="12.54296875" style="24" customWidth="1"/>
    <col min="9" max="9" width="14.54296875" style="22" customWidth="1"/>
    <col min="10" max="10" width="9.54296875" style="22" customWidth="1"/>
    <col min="11" max="14" width="10" customWidth="1"/>
    <col min="15" max="15" width="10.7265625" customWidth="1"/>
  </cols>
  <sheetData>
    <row r="1" spans="1:15" ht="18" thickBot="1">
      <c r="A1" s="85" t="s">
        <v>40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7"/>
    </row>
    <row r="3" spans="1:15">
      <c r="H3" s="88" t="s">
        <v>79</v>
      </c>
      <c r="I3" s="88"/>
      <c r="J3" s="88" t="s">
        <v>80</v>
      </c>
      <c r="K3" s="88"/>
      <c r="L3" s="88" t="s">
        <v>81</v>
      </c>
      <c r="M3" s="88"/>
      <c r="N3" s="88" t="s">
        <v>82</v>
      </c>
      <c r="O3" s="88"/>
    </row>
    <row r="4" spans="1:15">
      <c r="E4" s="25"/>
      <c r="G4" s="25"/>
      <c r="H4" s="29">
        <v>41275</v>
      </c>
      <c r="I4" s="29">
        <v>41364</v>
      </c>
      <c r="J4" s="30">
        <v>41365</v>
      </c>
      <c r="K4" s="31">
        <v>41455</v>
      </c>
      <c r="L4" s="29">
        <v>41456</v>
      </c>
      <c r="M4" s="29">
        <v>41547</v>
      </c>
      <c r="N4" s="30">
        <v>41548</v>
      </c>
      <c r="O4" s="31">
        <v>41639</v>
      </c>
    </row>
    <row r="5" spans="1:15">
      <c r="B5" s="105" t="s">
        <v>5</v>
      </c>
      <c r="C5" s="105"/>
      <c r="D5" s="105"/>
      <c r="E5" s="105"/>
      <c r="F5" s="105"/>
      <c r="G5" s="105"/>
      <c r="H5" s="91">
        <f>SUM(I11:I17)</f>
        <v>0</v>
      </c>
      <c r="I5" s="91"/>
      <c r="J5" s="78">
        <f>SUM(I18:I24)</f>
        <v>0</v>
      </c>
      <c r="K5" s="78"/>
      <c r="L5" s="91">
        <f>SUM(I25:I31)</f>
        <v>0</v>
      </c>
      <c r="M5" s="91"/>
      <c r="N5" s="78">
        <f>SUM(I32:I37)</f>
        <v>1</v>
      </c>
      <c r="O5" s="78"/>
    </row>
    <row r="6" spans="1:15">
      <c r="B6" s="105" t="s">
        <v>6</v>
      </c>
      <c r="C6" s="105"/>
      <c r="D6" s="105"/>
      <c r="E6" s="105"/>
      <c r="F6" s="105"/>
      <c r="G6" s="105"/>
      <c r="H6" s="91">
        <f>SUM(J11:J17)</f>
        <v>0</v>
      </c>
      <c r="I6" s="91"/>
      <c r="J6" s="78">
        <f>SUM(J18:J24)</f>
        <v>0</v>
      </c>
      <c r="K6" s="78"/>
      <c r="L6" s="91">
        <f>SUM(J25:J31)</f>
        <v>0</v>
      </c>
      <c r="M6" s="91"/>
      <c r="N6" s="78">
        <f>SUM(J32:J37)</f>
        <v>1</v>
      </c>
      <c r="O6" s="78"/>
    </row>
    <row r="7" spans="1:15" ht="28.5" customHeight="1">
      <c r="B7" s="106" t="s">
        <v>7</v>
      </c>
      <c r="C7" s="106"/>
      <c r="D7" s="106"/>
      <c r="E7" s="106"/>
      <c r="F7" s="106"/>
      <c r="G7" s="106"/>
      <c r="H7" s="97">
        <f>IF(TYPE(AVERAGE(E11:E17))=1,AVERAGE(E11:E17),0)</f>
        <v>0</v>
      </c>
      <c r="I7" s="97"/>
      <c r="J7" s="98">
        <f>IF(TYPE(AVERAGE(E18:E24))=1,AVERAGE(E18:E24),0)</f>
        <v>0</v>
      </c>
      <c r="K7" s="98"/>
      <c r="L7" s="97">
        <f>IF(TYPE(AVERAGE(E25:E31))=1,AVERAGE(E25:E31),0)</f>
        <v>0</v>
      </c>
      <c r="M7" s="97"/>
      <c r="N7" s="98">
        <f>IF(TYPE(AVERAGE(E32:E37))=1,AVERAGE(E32:E37),0)</f>
        <v>170</v>
      </c>
      <c r="O7" s="98"/>
    </row>
    <row r="8" spans="1:15">
      <c r="B8" s="105" t="s">
        <v>30</v>
      </c>
      <c r="C8" s="105"/>
      <c r="D8" s="105"/>
      <c r="E8" s="105"/>
      <c r="F8" s="105"/>
      <c r="G8" s="105"/>
      <c r="H8" s="104">
        <f>IF(TYPE(AVERAGE(H11:H17))=1,AVERAGE(H11:H17),0)</f>
        <v>0</v>
      </c>
      <c r="I8" s="104"/>
      <c r="J8" s="103">
        <f>IF(TYPE(AVERAGE(H18:H24))=1,AVERAGE(H18:H24),0)</f>
        <v>0</v>
      </c>
      <c r="K8" s="103"/>
      <c r="L8" s="104">
        <f>IF(TYPE(AVERAGE(H25:H31))=1,AVERAGE(H25:H31),0)</f>
        <v>0</v>
      </c>
      <c r="M8" s="104"/>
      <c r="N8" s="103">
        <f>IF(TYPE(AVERAGE(H32:H37))=1,AVERAGE(H32:H37),0)</f>
        <v>17587.830000000002</v>
      </c>
      <c r="O8" s="103"/>
    </row>
    <row r="10" spans="1:15" ht="29">
      <c r="B10" s="32" t="s">
        <v>38</v>
      </c>
      <c r="C10" s="32" t="s">
        <v>63</v>
      </c>
      <c r="D10" s="32" t="s">
        <v>64</v>
      </c>
      <c r="E10" s="32" t="s">
        <v>39</v>
      </c>
      <c r="F10" s="33" t="s">
        <v>41</v>
      </c>
      <c r="G10" s="33" t="s">
        <v>42</v>
      </c>
      <c r="H10" s="33" t="s">
        <v>43</v>
      </c>
      <c r="I10" s="32" t="s">
        <v>44</v>
      </c>
      <c r="J10" s="34" t="s">
        <v>49</v>
      </c>
    </row>
    <row r="11" spans="1:15">
      <c r="A11" s="102" t="s">
        <v>79</v>
      </c>
      <c r="B11" s="35" t="s">
        <v>83</v>
      </c>
      <c r="C11" s="36"/>
      <c r="D11" s="36"/>
      <c r="E11" s="56" t="str">
        <f>IF(AND(C11&gt;1,D11&gt;1),INT(D11-C11),"")</f>
        <v/>
      </c>
      <c r="F11" s="40"/>
      <c r="G11" s="40"/>
      <c r="H11" s="42" t="str">
        <f t="shared" ref="H11:H13" si="0">IF(F11-G11&gt;0,F11-G11,"")</f>
        <v/>
      </c>
      <c r="I11" s="56" t="str">
        <f>IF(ISNUMBER(D11)=TRUE,IF(AND(D11&gt;$H$4,D11&lt;$I$4),1,""),"")</f>
        <v/>
      </c>
      <c r="J11" s="56" t="str">
        <f t="shared" ref="J11:J13" si="1">IF(AND(C11&gt;1,D11&gt;1)=TRUE,IF(E11&gt;60,1,""),"")</f>
        <v/>
      </c>
    </row>
    <row r="12" spans="1:15">
      <c r="A12" s="102"/>
      <c r="B12" s="35"/>
      <c r="C12" s="36"/>
      <c r="D12" s="36"/>
      <c r="E12" s="56"/>
      <c r="F12" s="40"/>
      <c r="G12" s="40"/>
      <c r="H12" s="42" t="str">
        <f t="shared" si="0"/>
        <v/>
      </c>
      <c r="I12" s="56" t="str">
        <f>IF(ISNUMBER(D12)=TRUE,IF(AND(D12&gt;$H$4,D12&lt;$I$4),1,""),"")</f>
        <v/>
      </c>
      <c r="J12" s="56" t="str">
        <f t="shared" si="1"/>
        <v/>
      </c>
    </row>
    <row r="13" spans="1:15">
      <c r="A13" s="102"/>
      <c r="B13" s="35"/>
      <c r="C13" s="36"/>
      <c r="D13" s="36"/>
      <c r="E13" s="56"/>
      <c r="F13" s="40"/>
      <c r="G13" s="40"/>
      <c r="H13" s="42" t="str">
        <f t="shared" si="0"/>
        <v/>
      </c>
      <c r="I13" s="56" t="str">
        <f>IF(ISNUMBER(D13)=TRUE,IF(AND(D13&gt;$H$4,D13&lt;$I$4),1,""),"")</f>
        <v/>
      </c>
      <c r="J13" s="56" t="str">
        <f t="shared" si="1"/>
        <v/>
      </c>
    </row>
    <row r="14" spans="1:15">
      <c r="A14" s="102"/>
      <c r="B14" s="35"/>
      <c r="C14" s="36"/>
      <c r="D14" s="36"/>
      <c r="E14" s="26"/>
      <c r="F14" s="40"/>
      <c r="G14" s="40"/>
      <c r="H14" s="42" t="str">
        <f t="shared" ref="H14:H17" si="2">IF(F14-G14&gt;0,F14-G14,"")</f>
        <v/>
      </c>
      <c r="I14" s="26" t="str">
        <f t="shared" ref="I14:I17" si="3">IF(ISNUMBER(D14)=TRUE,IF(AND(D14&gt;$H$4,D14&lt;$I$4),1,""),"")</f>
        <v/>
      </c>
      <c r="J14" s="26" t="str">
        <f t="shared" ref="J14:J24" si="4">IF(AND(C14&gt;1,D14&gt;1)=TRUE,IF(E14&gt;60,1,""),"")</f>
        <v/>
      </c>
    </row>
    <row r="15" spans="1:15">
      <c r="A15" s="102"/>
      <c r="B15" s="35"/>
      <c r="C15" s="36"/>
      <c r="D15" s="36"/>
      <c r="E15" s="26" t="str">
        <f t="shared" ref="E15:E24" si="5">IF(AND(C15&gt;1,D15&gt;1),INT(D15-C15),"")</f>
        <v/>
      </c>
      <c r="F15" s="40"/>
      <c r="G15" s="40"/>
      <c r="H15" s="42" t="str">
        <f t="shared" si="2"/>
        <v/>
      </c>
      <c r="I15" s="26" t="str">
        <f t="shared" si="3"/>
        <v/>
      </c>
      <c r="J15" s="26" t="str">
        <f t="shared" si="4"/>
        <v/>
      </c>
    </row>
    <row r="16" spans="1:15">
      <c r="A16" s="102"/>
      <c r="B16" s="37"/>
      <c r="C16" s="37"/>
      <c r="D16" s="37"/>
      <c r="E16" s="26" t="str">
        <f t="shared" si="5"/>
        <v/>
      </c>
      <c r="F16" s="40"/>
      <c r="G16" s="40"/>
      <c r="H16" s="42" t="str">
        <f t="shared" si="2"/>
        <v/>
      </c>
      <c r="I16" s="26" t="str">
        <f t="shared" si="3"/>
        <v/>
      </c>
      <c r="J16" s="26" t="str">
        <f t="shared" si="4"/>
        <v/>
      </c>
    </row>
    <row r="17" spans="1:10">
      <c r="A17" s="102"/>
      <c r="B17" s="37"/>
      <c r="C17" s="37"/>
      <c r="D17" s="37"/>
      <c r="E17" s="26" t="str">
        <f t="shared" si="5"/>
        <v/>
      </c>
      <c r="F17" s="40"/>
      <c r="G17" s="40"/>
      <c r="H17" s="42" t="str">
        <f t="shared" si="2"/>
        <v/>
      </c>
      <c r="I17" s="26" t="str">
        <f t="shared" si="3"/>
        <v/>
      </c>
      <c r="J17" s="26" t="str">
        <f t="shared" si="4"/>
        <v/>
      </c>
    </row>
    <row r="18" spans="1:10">
      <c r="A18" s="92" t="s">
        <v>80</v>
      </c>
      <c r="B18" s="37"/>
      <c r="C18" s="36"/>
      <c r="D18" s="36"/>
      <c r="E18" s="61" t="str">
        <f>IF(AND(C18&gt;1,D18&gt;1),INT(D18-C18),"")</f>
        <v/>
      </c>
      <c r="F18" s="40"/>
      <c r="G18" s="40"/>
      <c r="H18" s="43" t="str">
        <f t="shared" ref="H18:H24" si="6">IF(F18-G18&gt;0,F18-G18,"")</f>
        <v/>
      </c>
      <c r="I18" s="27" t="str">
        <f t="shared" ref="I18:I24" si="7">IF(ISNUMBER(D18)=TRUE,IF(AND(D18&gt;$J$4,D18&lt;$K$4),1,""),"")</f>
        <v/>
      </c>
      <c r="J18" s="27" t="str">
        <f t="shared" si="4"/>
        <v/>
      </c>
    </row>
    <row r="19" spans="1:10" s="60" customFormat="1">
      <c r="A19" s="92"/>
      <c r="B19" s="35"/>
      <c r="C19" s="58"/>
      <c r="D19" s="58"/>
      <c r="E19" s="61" t="str">
        <f t="shared" si="5"/>
        <v/>
      </c>
      <c r="F19" s="59"/>
      <c r="G19" s="59"/>
      <c r="H19" s="62" t="str">
        <f>IF(F19-G19&gt;0,F19-G19,"")</f>
        <v/>
      </c>
      <c r="I19" s="61" t="str">
        <f t="shared" si="7"/>
        <v/>
      </c>
      <c r="J19" s="61" t="str">
        <f>IF(AND(C19&gt;1,D19&gt;1)=TRUE,IF(E19&gt;60,1,""),"")</f>
        <v/>
      </c>
    </row>
    <row r="20" spans="1:10">
      <c r="A20" s="92"/>
      <c r="B20" s="37"/>
      <c r="C20" s="37"/>
      <c r="D20" s="37"/>
      <c r="E20" s="27" t="str">
        <f t="shared" si="5"/>
        <v/>
      </c>
      <c r="F20" s="40"/>
      <c r="G20" s="40"/>
      <c r="H20" s="43" t="str">
        <f t="shared" si="6"/>
        <v/>
      </c>
      <c r="I20" s="27" t="str">
        <f t="shared" si="7"/>
        <v/>
      </c>
      <c r="J20" s="27" t="str">
        <f t="shared" si="4"/>
        <v/>
      </c>
    </row>
    <row r="21" spans="1:10">
      <c r="A21" s="92"/>
      <c r="B21" s="37"/>
      <c r="C21" s="37"/>
      <c r="D21" s="37"/>
      <c r="E21" s="27" t="str">
        <f t="shared" si="5"/>
        <v/>
      </c>
      <c r="F21" s="40"/>
      <c r="G21" s="40"/>
      <c r="H21" s="43" t="str">
        <f t="shared" si="6"/>
        <v/>
      </c>
      <c r="I21" s="27" t="str">
        <f t="shared" si="7"/>
        <v/>
      </c>
      <c r="J21" s="27" t="str">
        <f t="shared" si="4"/>
        <v/>
      </c>
    </row>
    <row r="22" spans="1:10">
      <c r="A22" s="92"/>
      <c r="B22" s="37"/>
      <c r="C22" s="37"/>
      <c r="D22" s="37"/>
      <c r="E22" s="27" t="str">
        <f t="shared" si="5"/>
        <v/>
      </c>
      <c r="F22" s="40"/>
      <c r="G22" s="40"/>
      <c r="H22" s="43" t="str">
        <f t="shared" si="6"/>
        <v/>
      </c>
      <c r="I22" s="27" t="str">
        <f>IF(ISNUMBER(D22)=TRUE,IF(AND(D22&gt;$J$4,D22&lt;$K$4),1,""),"")</f>
        <v/>
      </c>
      <c r="J22" s="27" t="str">
        <f t="shared" si="4"/>
        <v/>
      </c>
    </row>
    <row r="23" spans="1:10">
      <c r="A23" s="92"/>
      <c r="B23" s="37"/>
      <c r="C23" s="37"/>
      <c r="D23" s="37"/>
      <c r="E23" s="27" t="str">
        <f t="shared" si="5"/>
        <v/>
      </c>
      <c r="F23" s="40"/>
      <c r="G23" s="40"/>
      <c r="H23" s="43" t="str">
        <f t="shared" si="6"/>
        <v/>
      </c>
      <c r="I23" s="27" t="str">
        <f t="shared" si="7"/>
        <v/>
      </c>
      <c r="J23" s="27" t="str">
        <f t="shared" si="4"/>
        <v/>
      </c>
    </row>
    <row r="24" spans="1:10">
      <c r="A24" s="92"/>
      <c r="B24" s="37"/>
      <c r="C24" s="37"/>
      <c r="D24" s="37"/>
      <c r="E24" s="27" t="str">
        <f t="shared" si="5"/>
        <v/>
      </c>
      <c r="F24" s="40"/>
      <c r="G24" s="40"/>
      <c r="H24" s="43" t="str">
        <f t="shared" si="6"/>
        <v/>
      </c>
      <c r="I24" s="27" t="str">
        <f t="shared" si="7"/>
        <v/>
      </c>
      <c r="J24" s="27" t="str">
        <f t="shared" si="4"/>
        <v/>
      </c>
    </row>
    <row r="25" spans="1:10">
      <c r="A25" s="101" t="s">
        <v>81</v>
      </c>
      <c r="B25" s="37"/>
      <c r="C25" s="36"/>
      <c r="D25" s="36"/>
      <c r="E25" s="61" t="str">
        <f>IF(AND(C25&gt;1,D25&gt;1),INT(D25-C25),"")</f>
        <v/>
      </c>
      <c r="F25" s="40"/>
      <c r="G25" s="40"/>
      <c r="H25" s="43" t="str">
        <f t="shared" ref="H25:H26" si="8">IF(F25-G25&gt;0,F25-G25,"")</f>
        <v/>
      </c>
      <c r="I25" s="27" t="str">
        <f>IF(ISNUMBER(D25)=TRUE,IF(AND(D25&gt;$L$4,D25&lt;$M$4),1,""),"")</f>
        <v/>
      </c>
      <c r="J25" s="27" t="str">
        <f t="shared" ref="J25" si="9">IF(AND(C25&gt;1,D25&gt;1)=TRUE,IF(E25&gt;60,1,""),"")</f>
        <v/>
      </c>
    </row>
    <row r="26" spans="1:10">
      <c r="A26" s="102"/>
      <c r="B26" s="35"/>
      <c r="C26" s="36"/>
      <c r="D26" s="36"/>
      <c r="E26" s="61" t="str">
        <f>IF(AND(C26&gt;1,D26&gt;1),INT(D26-C26),"")</f>
        <v/>
      </c>
      <c r="F26" s="40"/>
      <c r="G26" s="40"/>
      <c r="H26" s="43" t="str">
        <f t="shared" si="8"/>
        <v/>
      </c>
      <c r="I26" s="27" t="str">
        <f>IF(ISNUMBER(D26)=TRUE,IF(AND(D26&gt;$L$4,D26&lt;$M$4),1,""),"")</f>
        <v/>
      </c>
      <c r="J26" s="27" t="str">
        <f t="shared" ref="J26" si="10">IF(AND(C26&gt;1,D26&gt;1)=TRUE,IF(E26&gt;60,1,""),"")</f>
        <v/>
      </c>
    </row>
    <row r="27" spans="1:10">
      <c r="A27" s="102"/>
      <c r="B27" s="35"/>
      <c r="C27" s="36"/>
      <c r="D27" s="36"/>
      <c r="E27" s="26" t="str">
        <f t="shared" ref="E27:E31" si="11">IF(AND(C27&gt;1,D27&gt;1),INT(D27-C27),"")</f>
        <v/>
      </c>
      <c r="F27" s="40"/>
      <c r="G27" s="40"/>
      <c r="H27" s="42" t="str">
        <f t="shared" ref="H27:H34" si="12">IF(F27-G27&gt;0,F27-G27,"")</f>
        <v/>
      </c>
      <c r="I27" s="26" t="str">
        <f t="shared" ref="I27:I31" si="13">IF(ISNUMBER(D27)=TRUE,IF(AND(D27&gt;$L$4,D27&lt;$M$4),1,""),"")</f>
        <v/>
      </c>
      <c r="J27" s="26" t="str">
        <f t="shared" ref="J27:J32" si="14">IF(AND(C27&gt;1,D27&gt;1)=TRUE,IF(E27&gt;60,1,""),"")</f>
        <v/>
      </c>
    </row>
    <row r="28" spans="1:10">
      <c r="A28" s="102"/>
      <c r="B28" s="35"/>
      <c r="C28" s="36"/>
      <c r="D28" s="36"/>
      <c r="E28" s="26" t="str">
        <f t="shared" si="11"/>
        <v/>
      </c>
      <c r="F28" s="40"/>
      <c r="G28" s="40"/>
      <c r="H28" s="42" t="str">
        <f t="shared" si="12"/>
        <v/>
      </c>
      <c r="I28" s="26" t="str">
        <f t="shared" si="13"/>
        <v/>
      </c>
      <c r="J28" s="26" t="str">
        <f t="shared" si="14"/>
        <v/>
      </c>
    </row>
    <row r="29" spans="1:10">
      <c r="A29" s="102"/>
      <c r="B29" s="37"/>
      <c r="C29" s="37"/>
      <c r="D29" s="37"/>
      <c r="E29" s="26" t="str">
        <f t="shared" si="11"/>
        <v/>
      </c>
      <c r="F29" s="40"/>
      <c r="G29" s="40"/>
      <c r="H29" s="42" t="str">
        <f t="shared" si="12"/>
        <v/>
      </c>
      <c r="I29" s="26" t="str">
        <f t="shared" si="13"/>
        <v/>
      </c>
      <c r="J29" s="26" t="str">
        <f t="shared" si="14"/>
        <v/>
      </c>
    </row>
    <row r="30" spans="1:10">
      <c r="A30" s="102"/>
      <c r="B30" s="37"/>
      <c r="C30" s="37"/>
      <c r="D30" s="37"/>
      <c r="E30" s="26" t="str">
        <f t="shared" si="11"/>
        <v/>
      </c>
      <c r="F30" s="40"/>
      <c r="G30" s="40"/>
      <c r="H30" s="42" t="str">
        <f t="shared" si="12"/>
        <v/>
      </c>
      <c r="I30" s="26" t="str">
        <f t="shared" si="13"/>
        <v/>
      </c>
      <c r="J30" s="26" t="str">
        <f t="shared" si="14"/>
        <v/>
      </c>
    </row>
    <row r="31" spans="1:10">
      <c r="A31" s="102"/>
      <c r="B31" s="37"/>
      <c r="C31" s="37"/>
      <c r="D31" s="37"/>
      <c r="E31" s="26" t="str">
        <f t="shared" si="11"/>
        <v/>
      </c>
      <c r="F31" s="40"/>
      <c r="G31" s="40"/>
      <c r="H31" s="42" t="str">
        <f t="shared" si="12"/>
        <v/>
      </c>
      <c r="I31" s="26" t="str">
        <f t="shared" si="13"/>
        <v/>
      </c>
      <c r="J31" s="26" t="str">
        <f t="shared" si="14"/>
        <v/>
      </c>
    </row>
    <row r="32" spans="1:10">
      <c r="A32" s="92" t="s">
        <v>82</v>
      </c>
      <c r="B32" s="37" t="s">
        <v>91</v>
      </c>
      <c r="C32" s="36">
        <v>41381</v>
      </c>
      <c r="D32" s="36">
        <v>41551</v>
      </c>
      <c r="E32" s="27">
        <f>IF(AND(C32&gt;1,D32&gt;1),INT(D32-C32),"")</f>
        <v>170</v>
      </c>
      <c r="F32" s="40">
        <v>50000</v>
      </c>
      <c r="G32" s="40">
        <v>32412.17</v>
      </c>
      <c r="H32" s="43">
        <f t="shared" si="12"/>
        <v>17587.830000000002</v>
      </c>
      <c r="I32" s="27">
        <f>IF(ISNUMBER(D32)=TRUE,IF(AND(D32&gt;$N$4,D32&lt;$O$4),1,""),"")</f>
        <v>1</v>
      </c>
      <c r="J32" s="27">
        <f t="shared" si="14"/>
        <v>1</v>
      </c>
    </row>
    <row r="33" spans="1:10">
      <c r="A33" s="92"/>
      <c r="B33" s="35"/>
      <c r="C33" s="36"/>
      <c r="D33" s="36"/>
      <c r="E33" s="27" t="str">
        <f>IF(AND(C33&gt;1,D33&gt;1),INT(D33-C33),"")</f>
        <v/>
      </c>
      <c r="F33" s="40"/>
      <c r="G33" s="40"/>
      <c r="H33" s="43" t="str">
        <f t="shared" si="12"/>
        <v/>
      </c>
      <c r="I33" s="27" t="str">
        <f t="shared" ref="I33:I37" si="15">IF(ISNUMBER(D33)=TRUE,IF(AND(D33&gt;$N$4,D33&lt;$O$4),1,""),"")</f>
        <v/>
      </c>
      <c r="J33" s="27" t="str">
        <f t="shared" ref="J33:J37" si="16">IF(AND(C33&gt;1,D33&gt;1)=TRUE,IF(E33&gt;60,1,""),"")</f>
        <v/>
      </c>
    </row>
    <row r="34" spans="1:10">
      <c r="A34" s="92"/>
      <c r="B34" s="35"/>
      <c r="C34" s="36"/>
      <c r="D34" s="36"/>
      <c r="E34" s="27" t="str">
        <f>IF(AND(C34&gt;1,D34&gt;1),INT(D34-C34),"")</f>
        <v/>
      </c>
      <c r="F34" s="40"/>
      <c r="G34" s="40"/>
      <c r="H34" s="43" t="str">
        <f t="shared" si="12"/>
        <v/>
      </c>
      <c r="I34" s="27" t="str">
        <f t="shared" si="15"/>
        <v/>
      </c>
      <c r="J34" s="27" t="str">
        <f t="shared" si="16"/>
        <v/>
      </c>
    </row>
    <row r="35" spans="1:10">
      <c r="A35" s="92"/>
      <c r="B35" s="37"/>
      <c r="C35" s="36"/>
      <c r="D35" s="37"/>
      <c r="E35" s="27"/>
      <c r="F35" s="40"/>
      <c r="G35" s="40"/>
      <c r="H35" s="43" t="str">
        <f>IF(F36-G36&gt;0,F36-G36,"")</f>
        <v/>
      </c>
      <c r="I35" s="27" t="str">
        <f t="shared" si="15"/>
        <v/>
      </c>
      <c r="J35" s="27" t="str">
        <f t="shared" si="16"/>
        <v/>
      </c>
    </row>
    <row r="36" spans="1:10">
      <c r="A36" s="92"/>
      <c r="B36" s="37"/>
      <c r="C36" s="36"/>
      <c r="D36" s="37"/>
      <c r="E36" s="27" t="str">
        <f>IF(AND(C37&gt;1,D37&gt;1),INT(D37-C37),"")</f>
        <v/>
      </c>
      <c r="F36" s="40"/>
      <c r="G36" s="40"/>
      <c r="H36" s="43" t="str">
        <f>IF(F37-G37&gt;0,F37-G37,"")</f>
        <v/>
      </c>
      <c r="I36" s="27" t="str">
        <f t="shared" si="15"/>
        <v/>
      </c>
      <c r="J36" s="27" t="str">
        <f t="shared" si="16"/>
        <v/>
      </c>
    </row>
    <row r="37" spans="1:10">
      <c r="A37" s="92"/>
      <c r="B37" s="37"/>
      <c r="C37" s="37"/>
      <c r="D37" s="37"/>
      <c r="E37" s="27"/>
      <c r="F37" s="40"/>
      <c r="G37" s="40"/>
      <c r="H37" s="43"/>
      <c r="I37" s="27" t="str">
        <f t="shared" si="15"/>
        <v/>
      </c>
      <c r="J37" s="27" t="str">
        <f t="shared" si="16"/>
        <v/>
      </c>
    </row>
  </sheetData>
  <mergeCells count="29">
    <mergeCell ref="H3:I3"/>
    <mergeCell ref="J3:K3"/>
    <mergeCell ref="J5:K5"/>
    <mergeCell ref="A18:A24"/>
    <mergeCell ref="H5:I5"/>
    <mergeCell ref="H6:I6"/>
    <mergeCell ref="H7:I7"/>
    <mergeCell ref="H8:I8"/>
    <mergeCell ref="B5:G5"/>
    <mergeCell ref="B6:G6"/>
    <mergeCell ref="B7:G7"/>
    <mergeCell ref="B8:G8"/>
    <mergeCell ref="A11:A17"/>
    <mergeCell ref="A1:O1"/>
    <mergeCell ref="A25:A31"/>
    <mergeCell ref="A32:A37"/>
    <mergeCell ref="J6:K6"/>
    <mergeCell ref="J7:K7"/>
    <mergeCell ref="J8:K8"/>
    <mergeCell ref="L3:M3"/>
    <mergeCell ref="N3:O3"/>
    <mergeCell ref="L5:M5"/>
    <mergeCell ref="N5:O5"/>
    <mergeCell ref="L6:M6"/>
    <mergeCell ref="N6:O6"/>
    <mergeCell ref="L7:M7"/>
    <mergeCell ref="N7:O7"/>
    <mergeCell ref="L8:M8"/>
    <mergeCell ref="N8:O8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workbookViewId="0">
      <pane ySplit="10" topLeftCell="A23" activePane="bottomLeft" state="frozenSplit"/>
      <selection pane="bottomLeft" activeCell="B32" sqref="B32"/>
    </sheetView>
  </sheetViews>
  <sheetFormatPr defaultRowHeight="14.5"/>
  <cols>
    <col min="1" max="1" width="5.81640625" customWidth="1"/>
    <col min="2" max="2" width="18.7265625" customWidth="1"/>
    <col min="3" max="4" width="11.26953125" customWidth="1"/>
    <col min="5" max="5" width="10" style="25" customWidth="1"/>
    <col min="6" max="6" width="11.81640625" style="24" customWidth="1"/>
    <col min="7" max="7" width="11.54296875" style="25" customWidth="1"/>
    <col min="8" max="8" width="9.54296875" style="25" customWidth="1"/>
    <col min="9" max="9" width="9.54296875" customWidth="1"/>
    <col min="11" max="11" width="12.453125" customWidth="1"/>
    <col min="12" max="14" width="10" customWidth="1"/>
    <col min="15" max="15" width="11" customWidth="1"/>
  </cols>
  <sheetData>
    <row r="1" spans="1:15" ht="18" thickBot="1">
      <c r="A1" s="85" t="s">
        <v>51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7"/>
    </row>
    <row r="2" spans="1:15">
      <c r="G2" s="24"/>
    </row>
    <row r="3" spans="1:15">
      <c r="H3" s="88" t="s">
        <v>79</v>
      </c>
      <c r="I3" s="88"/>
      <c r="J3" s="89" t="s">
        <v>80</v>
      </c>
      <c r="K3" s="90"/>
      <c r="L3" s="88" t="s">
        <v>81</v>
      </c>
      <c r="M3" s="88"/>
      <c r="N3" s="89" t="s">
        <v>82</v>
      </c>
      <c r="O3" s="90"/>
    </row>
    <row r="4" spans="1:15">
      <c r="H4" s="29">
        <v>41275</v>
      </c>
      <c r="I4" s="29">
        <v>41364</v>
      </c>
      <c r="J4" s="30">
        <v>41365</v>
      </c>
      <c r="K4" s="31">
        <v>41455</v>
      </c>
      <c r="L4" s="29">
        <v>41456</v>
      </c>
      <c r="M4" s="29">
        <v>41547</v>
      </c>
      <c r="N4" s="30">
        <v>41548</v>
      </c>
      <c r="O4" s="31">
        <v>41639</v>
      </c>
    </row>
    <row r="5" spans="1:15">
      <c r="B5" s="105" t="s">
        <v>13</v>
      </c>
      <c r="C5" s="105"/>
      <c r="D5" s="105"/>
      <c r="E5" s="105"/>
      <c r="F5" s="105"/>
      <c r="G5" s="105"/>
      <c r="H5" s="91">
        <f>SUM(F11:F17)</f>
        <v>4</v>
      </c>
      <c r="I5" s="91"/>
      <c r="J5" s="78">
        <v>0</v>
      </c>
      <c r="K5" s="78"/>
      <c r="L5" s="91">
        <f>SUM(F25:F31)</f>
        <v>2</v>
      </c>
      <c r="M5" s="91"/>
      <c r="N5" s="78">
        <f>SUM(F32:F38)</f>
        <v>0</v>
      </c>
      <c r="O5" s="78"/>
    </row>
    <row r="6" spans="1:15" ht="27.75" customHeight="1">
      <c r="B6" s="79" t="s">
        <v>25</v>
      </c>
      <c r="C6" s="80"/>
      <c r="D6" s="80"/>
      <c r="E6" s="80"/>
      <c r="F6" s="80"/>
      <c r="G6" s="81"/>
      <c r="H6" s="91">
        <f>SUM(H11:H17)</f>
        <v>4</v>
      </c>
      <c r="I6" s="91"/>
      <c r="J6" s="78">
        <f>SUM(H18:H24)</f>
        <v>0</v>
      </c>
      <c r="K6" s="78"/>
      <c r="L6" s="91">
        <f>SUM(H25:H31)</f>
        <v>0</v>
      </c>
      <c r="M6" s="91"/>
      <c r="N6" s="78">
        <f>SUM(H32:H38)</f>
        <v>0</v>
      </c>
      <c r="O6" s="78"/>
    </row>
    <row r="7" spans="1:15" ht="15" customHeight="1">
      <c r="B7" s="106" t="s">
        <v>14</v>
      </c>
      <c r="C7" s="106"/>
      <c r="D7" s="106"/>
      <c r="E7" s="106"/>
      <c r="F7" s="106"/>
      <c r="G7" s="106"/>
      <c r="H7" s="97">
        <f>IF(TYPE(AVERAGE(E11:E17))=1,AVERAGE(E11:E17),0)</f>
        <v>37</v>
      </c>
      <c r="I7" s="97"/>
      <c r="J7" s="98">
        <f>IF(TYPE(AVERAGE(E18:E24))=1,AVERAGE(E18:E24),0)</f>
        <v>0</v>
      </c>
      <c r="K7" s="98"/>
      <c r="L7" s="97">
        <f>IF(TYPE(AVERAGE(E25:E31))=1,AVERAGE(E25:E31),0)</f>
        <v>7.5</v>
      </c>
      <c r="M7" s="97"/>
      <c r="N7" s="98">
        <f>IF(TYPE(AVERAGE(E32:E38))=1,AVERAGE(E32:E38),0)</f>
        <v>0</v>
      </c>
      <c r="O7" s="98"/>
    </row>
    <row r="8" spans="1:15">
      <c r="B8" s="105" t="s">
        <v>26</v>
      </c>
      <c r="C8" s="105"/>
      <c r="D8" s="105"/>
      <c r="E8" s="105"/>
      <c r="F8" s="105"/>
      <c r="G8" s="105"/>
      <c r="H8" s="91">
        <f>SUM(G11:G17)</f>
        <v>0</v>
      </c>
      <c r="I8" s="91"/>
      <c r="J8" s="78">
        <f>SUM(G18:G24)</f>
        <v>0</v>
      </c>
      <c r="K8" s="78"/>
      <c r="L8" s="91">
        <v>0</v>
      </c>
      <c r="M8" s="91"/>
      <c r="N8" s="78">
        <f>SUM(G32:G38)</f>
        <v>0</v>
      </c>
      <c r="O8" s="78"/>
    </row>
    <row r="9" spans="1:15">
      <c r="K9" s="23"/>
      <c r="L9" s="23"/>
      <c r="M9" s="23"/>
    </row>
    <row r="10" spans="1:15" ht="43.5">
      <c r="B10" s="32" t="s">
        <v>38</v>
      </c>
      <c r="C10" s="32" t="s">
        <v>59</v>
      </c>
      <c r="D10" s="32" t="s">
        <v>60</v>
      </c>
      <c r="E10" s="32" t="s">
        <v>39</v>
      </c>
      <c r="F10" s="33" t="s">
        <v>47</v>
      </c>
      <c r="G10" s="32" t="s">
        <v>48</v>
      </c>
      <c r="H10" s="34" t="s">
        <v>50</v>
      </c>
    </row>
    <row r="11" spans="1:15" ht="15" customHeight="1">
      <c r="A11" s="102" t="s">
        <v>79</v>
      </c>
      <c r="B11" s="35" t="s">
        <v>73</v>
      </c>
      <c r="C11" s="36">
        <v>41290</v>
      </c>
      <c r="D11" s="36">
        <v>41327</v>
      </c>
      <c r="E11" s="68">
        <f>IF(AND(C11&gt;1,D11&gt;1),INT(D11-C11),"")</f>
        <v>37</v>
      </c>
      <c r="F11" s="46">
        <f>IF(ISNUMBER(C11)=TRUE,IF(AND(C11&gt;$H$4,C11&lt;$I$4),1,""),"")</f>
        <v>1</v>
      </c>
      <c r="G11" s="46" t="str">
        <f>IF(ISNUMBER(D11)=TRUE,IF(AND(D11&gt;$I$4,B11&lt;$J$4),1,""),"")</f>
        <v/>
      </c>
      <c r="H11" s="68">
        <f>IF(AND(A11&gt;1,B11&gt;1)=TRUE,IF(D11&gt;30,1,""),"")</f>
        <v>1</v>
      </c>
    </row>
    <row r="12" spans="1:15">
      <c r="A12" s="102"/>
      <c r="B12" s="35" t="s">
        <v>76</v>
      </c>
      <c r="C12" s="36">
        <v>41290</v>
      </c>
      <c r="D12" s="36">
        <v>41327</v>
      </c>
      <c r="E12" s="68">
        <f>IF(AND(C12&gt;1,D12&gt;1),INT(D12-C12),"")</f>
        <v>37</v>
      </c>
      <c r="F12" s="68">
        <f>IF(ISNUMBER(C12)=TRUE,IF(AND(C12&gt;$H$4,C12&lt;$I$4),1,""),"")</f>
        <v>1</v>
      </c>
      <c r="G12" s="68" t="str">
        <f>IF(ISNUMBER(D12)=TRUE,IF(AND(D12&gt;$I$4,B12&lt;$J$4),1,""),"")</f>
        <v/>
      </c>
      <c r="H12" s="68">
        <f>IF(AND(A11&gt;1,B12&gt;1)=TRUE,IF(D12&gt;30,1,""),"")</f>
        <v>1</v>
      </c>
    </row>
    <row r="13" spans="1:15">
      <c r="A13" s="102"/>
      <c r="B13" s="35" t="s">
        <v>74</v>
      </c>
      <c r="C13" s="36">
        <v>41290</v>
      </c>
      <c r="D13" s="36">
        <v>41327</v>
      </c>
      <c r="E13" s="56">
        <f t="shared" ref="E13:E14" si="0">IF(AND(C13&gt;1,D13&gt;1),INT(D13-C13),"")</f>
        <v>37</v>
      </c>
      <c r="F13" s="68">
        <f>IF(ISNUMBER(C13)=TRUE,IF(AND(C13&gt;$H$4,C13&lt;$I$4),1,""),"")</f>
        <v>1</v>
      </c>
      <c r="G13" s="68" t="str">
        <f>IF(ISNUMBER(D13)=TRUE,IF(AND(D13&gt;$I$4,B13&lt;$J$4),1,""),"")</f>
        <v/>
      </c>
      <c r="H13" s="68">
        <f>IF(AND(A11&gt;1,B13&gt;1)=TRUE,IF(D13&gt;30,1,""),"")</f>
        <v>1</v>
      </c>
    </row>
    <row r="14" spans="1:15">
      <c r="A14" s="102"/>
      <c r="B14" s="35" t="s">
        <v>75</v>
      </c>
      <c r="C14" s="36">
        <v>41290</v>
      </c>
      <c r="D14" s="36">
        <v>41327</v>
      </c>
      <c r="E14" s="56">
        <f t="shared" si="0"/>
        <v>37</v>
      </c>
      <c r="F14" s="68">
        <f>IF(ISNUMBER(C14)=TRUE,IF(AND(C14&gt;$H$4,C14&lt;$I$4),1,""),"")</f>
        <v>1</v>
      </c>
      <c r="G14" s="68" t="str">
        <f>IF(ISNUMBER(D14)=TRUE,IF(AND(D14&gt;$I$4,B14&lt;$J$4),1,""),"")</f>
        <v/>
      </c>
      <c r="H14" s="68">
        <f>IF(AND(A11&gt;1,B14&gt;1)=TRUE,IF(D14&gt;30,1,""),"")</f>
        <v>1</v>
      </c>
    </row>
    <row r="15" spans="1:15">
      <c r="A15" s="102"/>
      <c r="B15" s="35"/>
      <c r="C15" s="37"/>
      <c r="D15" s="37"/>
      <c r="E15" s="26"/>
      <c r="F15" s="26"/>
      <c r="G15" s="26"/>
      <c r="H15" s="26"/>
    </row>
    <row r="16" spans="1:15">
      <c r="A16" s="102"/>
      <c r="B16" s="35"/>
      <c r="C16" s="37"/>
      <c r="D16" s="37"/>
      <c r="E16" s="26"/>
      <c r="F16" s="26"/>
      <c r="G16" s="26"/>
      <c r="H16" s="26"/>
    </row>
    <row r="17" spans="1:8">
      <c r="A17" s="102"/>
      <c r="B17" s="35"/>
      <c r="C17" s="37"/>
      <c r="D17" s="37"/>
      <c r="E17" s="26"/>
      <c r="F17" s="26"/>
      <c r="G17" s="26"/>
      <c r="H17" s="26"/>
    </row>
    <row r="18" spans="1:8" ht="15" customHeight="1">
      <c r="A18" s="92" t="s">
        <v>80</v>
      </c>
      <c r="B18" s="35"/>
      <c r="C18" s="36"/>
      <c r="D18" s="36"/>
      <c r="E18" s="27" t="str">
        <f t="shared" ref="E18:E24" si="1">IF(AND(C18&gt;1,D18&gt;1),INT(D18-C18),"")</f>
        <v/>
      </c>
      <c r="F18" s="27" t="str">
        <f>IF(ISNUMBER(D18)=TRUE,IF(AND(D18&gt;$J$4,D18&lt;$K$4),1,""),"")</f>
        <v/>
      </c>
      <c r="G18" s="27" t="str">
        <f t="shared" ref="G18" si="2">IF(ISNUMBER(D18)=TRUE,IF(AND(D18&gt;$J$4,D18&lt;$K$4),1,""),"")</f>
        <v/>
      </c>
      <c r="H18" s="27" t="str">
        <f t="shared" ref="H18" si="3">IF(AND(C18&gt;1,D18&gt;1)=TRUE,IF(E18&gt;30,1,""),"")</f>
        <v/>
      </c>
    </row>
    <row r="19" spans="1:8">
      <c r="A19" s="92"/>
      <c r="B19" s="37"/>
      <c r="C19" s="36"/>
      <c r="D19" s="36"/>
      <c r="E19" s="27" t="str">
        <f t="shared" si="1"/>
        <v/>
      </c>
      <c r="F19" s="27" t="str">
        <f>IF(ISNUMBER(D19)=TRUE,IF(AND(D19&gt;$J$4,D19&lt;$K$4),1,""),"")</f>
        <v/>
      </c>
      <c r="G19" s="27" t="str">
        <f t="shared" ref="G19:G24" si="4">IF(ISNUMBER(D19)=TRUE,IF(AND(D19&gt;$J$4,D19&lt;$K$4),1,""),"")</f>
        <v/>
      </c>
      <c r="H19" s="27" t="str">
        <f t="shared" ref="H19:H24" si="5">IF(AND(C19&gt;1,D19&gt;1)=TRUE,IF(E19&gt;30,1,""),"")</f>
        <v/>
      </c>
    </row>
    <row r="20" spans="1:8">
      <c r="A20" s="92"/>
      <c r="B20" s="37"/>
      <c r="C20" s="37"/>
      <c r="D20" s="37"/>
      <c r="E20" s="27" t="str">
        <f t="shared" si="1"/>
        <v/>
      </c>
      <c r="F20" s="27" t="str">
        <f t="shared" ref="F20:F24" si="6">IF(ISNUMBER(C20)=TRUE,IF(AND(C20&gt;$J$4,C20&lt;$K$4),1,""),"")</f>
        <v/>
      </c>
      <c r="G20" s="27" t="str">
        <f t="shared" si="4"/>
        <v/>
      </c>
      <c r="H20" s="27" t="str">
        <f t="shared" si="5"/>
        <v/>
      </c>
    </row>
    <row r="21" spans="1:8">
      <c r="A21" s="92"/>
      <c r="B21" s="37"/>
      <c r="C21" s="37"/>
      <c r="D21" s="37"/>
      <c r="E21" s="27" t="str">
        <f t="shared" si="1"/>
        <v/>
      </c>
      <c r="F21" s="27" t="str">
        <f t="shared" si="6"/>
        <v/>
      </c>
      <c r="G21" s="27" t="str">
        <f t="shared" si="4"/>
        <v/>
      </c>
      <c r="H21" s="27" t="str">
        <f t="shared" si="5"/>
        <v/>
      </c>
    </row>
    <row r="22" spans="1:8">
      <c r="A22" s="92"/>
      <c r="B22" s="37"/>
      <c r="C22" s="37"/>
      <c r="D22" s="37"/>
      <c r="E22" s="27" t="str">
        <f t="shared" si="1"/>
        <v/>
      </c>
      <c r="F22" s="27" t="str">
        <f t="shared" si="6"/>
        <v/>
      </c>
      <c r="G22" s="27" t="str">
        <f t="shared" si="4"/>
        <v/>
      </c>
      <c r="H22" s="27" t="str">
        <f t="shared" si="5"/>
        <v/>
      </c>
    </row>
    <row r="23" spans="1:8">
      <c r="A23" s="92"/>
      <c r="B23" s="37"/>
      <c r="C23" s="37"/>
      <c r="D23" s="37"/>
      <c r="E23" s="27" t="str">
        <f t="shared" si="1"/>
        <v/>
      </c>
      <c r="F23" s="27" t="str">
        <f t="shared" si="6"/>
        <v/>
      </c>
      <c r="G23" s="27" t="str">
        <f t="shared" si="4"/>
        <v/>
      </c>
      <c r="H23" s="27" t="str">
        <f t="shared" si="5"/>
        <v/>
      </c>
    </row>
    <row r="24" spans="1:8">
      <c r="A24" s="92"/>
      <c r="B24" s="37"/>
      <c r="C24" s="37"/>
      <c r="D24" s="37"/>
      <c r="E24" s="27" t="str">
        <f t="shared" si="1"/>
        <v/>
      </c>
      <c r="F24" s="27" t="str">
        <f t="shared" si="6"/>
        <v/>
      </c>
      <c r="G24" s="27" t="str">
        <f t="shared" si="4"/>
        <v/>
      </c>
      <c r="H24" s="27" t="str">
        <f t="shared" si="5"/>
        <v/>
      </c>
    </row>
    <row r="25" spans="1:8" ht="15" customHeight="1">
      <c r="A25" s="102" t="s">
        <v>81</v>
      </c>
      <c r="B25" s="35" t="s">
        <v>88</v>
      </c>
      <c r="C25" s="36">
        <v>41439</v>
      </c>
      <c r="D25" s="36">
        <v>41458</v>
      </c>
      <c r="E25" s="26">
        <f>IF(AND(C25&gt;1,D25&gt;1),INT(D25-C25),"")</f>
        <v>19</v>
      </c>
      <c r="F25" s="26">
        <v>1</v>
      </c>
      <c r="G25" s="26">
        <v>1</v>
      </c>
      <c r="H25" s="26" t="str">
        <f>IF(AND(C25&gt;1,D25&gt;1)=TRUE,IF(E25&gt;30,1,""),"")</f>
        <v/>
      </c>
    </row>
    <row r="26" spans="1:8">
      <c r="A26" s="102"/>
      <c r="B26" s="35" t="s">
        <v>89</v>
      </c>
      <c r="C26" s="36">
        <v>41443</v>
      </c>
      <c r="D26" s="36">
        <v>41439</v>
      </c>
      <c r="E26" s="26">
        <f>IF(AND(C26&gt;1,D26&gt;1),INT(D26-C26),"")</f>
        <v>-4</v>
      </c>
      <c r="F26" s="26">
        <v>1</v>
      </c>
      <c r="G26" s="26">
        <v>1</v>
      </c>
      <c r="H26" s="69" t="s">
        <v>90</v>
      </c>
    </row>
    <row r="27" spans="1:8">
      <c r="A27" s="102"/>
      <c r="B27" s="35"/>
      <c r="C27" s="36"/>
      <c r="D27" s="37"/>
      <c r="E27" s="26" t="str">
        <f t="shared" ref="E27:E38" si="7">IF(AND(C27&gt;1,D27&gt;1),INT(D27-C27),"")</f>
        <v/>
      </c>
      <c r="F27" s="26" t="str">
        <f t="shared" ref="F27:F31" si="8">IF(ISNUMBER(C27)=TRUE,IF(AND(C27&gt;$H$4,C27&lt;$I$4),1,""),"")</f>
        <v/>
      </c>
      <c r="G27" s="26" t="str">
        <f t="shared" ref="G27:G31" si="9">IF(ISNUMBER(D27)=TRUE,IF(AND(D27&gt;$H$4,D27&lt;$I$4),1,""),"")</f>
        <v/>
      </c>
      <c r="H27" s="26" t="str">
        <f t="shared" ref="H27:H31" si="10">IF(AND(C27&gt;1,D27&gt;1)=TRUE,IF(E27&gt;30,1,""),"")</f>
        <v/>
      </c>
    </row>
    <row r="28" spans="1:8">
      <c r="A28" s="102"/>
      <c r="B28" s="35"/>
      <c r="C28" s="37"/>
      <c r="D28" s="37"/>
      <c r="E28" s="26" t="str">
        <f t="shared" si="7"/>
        <v/>
      </c>
      <c r="F28" s="26" t="str">
        <f t="shared" si="8"/>
        <v/>
      </c>
      <c r="G28" s="26" t="str">
        <f t="shared" si="9"/>
        <v/>
      </c>
      <c r="H28" s="26" t="str">
        <f t="shared" si="10"/>
        <v/>
      </c>
    </row>
    <row r="29" spans="1:8">
      <c r="A29" s="102"/>
      <c r="B29" s="35"/>
      <c r="C29" s="37"/>
      <c r="D29" s="37"/>
      <c r="E29" s="26" t="str">
        <f t="shared" si="7"/>
        <v/>
      </c>
      <c r="F29" s="26" t="str">
        <f t="shared" si="8"/>
        <v/>
      </c>
      <c r="G29" s="26" t="str">
        <f t="shared" si="9"/>
        <v/>
      </c>
      <c r="H29" s="26" t="str">
        <f t="shared" si="10"/>
        <v/>
      </c>
    </row>
    <row r="30" spans="1:8">
      <c r="A30" s="102"/>
      <c r="B30" s="35"/>
      <c r="C30" s="37"/>
      <c r="D30" s="37"/>
      <c r="E30" s="26" t="str">
        <f t="shared" si="7"/>
        <v/>
      </c>
      <c r="F30" s="26" t="str">
        <f t="shared" si="8"/>
        <v/>
      </c>
      <c r="G30" s="26" t="str">
        <f t="shared" si="9"/>
        <v/>
      </c>
      <c r="H30" s="26" t="str">
        <f t="shared" si="10"/>
        <v/>
      </c>
    </row>
    <row r="31" spans="1:8">
      <c r="A31" s="102"/>
      <c r="B31" s="35"/>
      <c r="C31" s="37"/>
      <c r="D31" s="37"/>
      <c r="E31" s="26" t="str">
        <f t="shared" si="7"/>
        <v/>
      </c>
      <c r="F31" s="26" t="str">
        <f t="shared" si="8"/>
        <v/>
      </c>
      <c r="G31" s="26" t="str">
        <f t="shared" si="9"/>
        <v/>
      </c>
      <c r="H31" s="26" t="str">
        <f t="shared" si="10"/>
        <v/>
      </c>
    </row>
    <row r="32" spans="1:8" ht="15" customHeight="1">
      <c r="A32" s="92" t="s">
        <v>82</v>
      </c>
      <c r="B32" s="35"/>
      <c r="C32" s="36"/>
      <c r="D32" s="36"/>
      <c r="E32" s="27" t="str">
        <f t="shared" si="7"/>
        <v/>
      </c>
      <c r="F32" s="27" t="str">
        <f>IF(ISNUMBER(D32)=TRUE,IF(AND(D32&gt;$N$4,C32&lt;$O$4),1,""),"")</f>
        <v/>
      </c>
      <c r="G32" s="27" t="str">
        <f>IF(ISNUMBER(D32)=TRUE,IF(AND(D32&gt;$N$4,D32&lt;$O$4),1,""),"")</f>
        <v/>
      </c>
      <c r="H32" s="27" t="str">
        <f>IF(AND(C32&gt;1,D32&gt;1)=TRUE,IF(E32&gt;30,1,""),"")</f>
        <v/>
      </c>
    </row>
    <row r="33" spans="1:8">
      <c r="A33" s="92"/>
      <c r="B33" s="37"/>
      <c r="C33" s="36"/>
      <c r="D33" s="36"/>
      <c r="E33" s="27" t="str">
        <f t="shared" si="7"/>
        <v/>
      </c>
      <c r="F33" s="27" t="str">
        <f>IF(ISNUMBER(D33)=TRUE,IF(AND(D33&gt;$N$4,C33&lt;$O$4),1,""),"")</f>
        <v/>
      </c>
      <c r="G33" s="27" t="str">
        <f>IF(ISNUMBER(D33)=TRUE,IF(AND(D33&gt;$N$4,D33&lt;$O$4),1,""),"")</f>
        <v/>
      </c>
      <c r="H33" s="27" t="str">
        <f t="shared" ref="H33:H38" si="11">IF(AND(C33&gt;1,D33&gt;1)=TRUE,IF(E33&gt;30,1,""),"")</f>
        <v/>
      </c>
    </row>
    <row r="34" spans="1:8">
      <c r="A34" s="92"/>
      <c r="B34" s="37"/>
      <c r="C34" s="37"/>
      <c r="D34" s="37"/>
      <c r="E34" s="27" t="str">
        <f t="shared" si="7"/>
        <v/>
      </c>
      <c r="F34" s="27" t="str">
        <f t="shared" ref="F34:F38" si="12">IF(ISNUMBER(C34)=TRUE,IF(AND(C34&gt;$J$4,C34&lt;$K$4),1,""),"")</f>
        <v/>
      </c>
      <c r="G34" s="27" t="str">
        <f t="shared" ref="G34:G38" si="13">IF(ISNUMBER(D34)=TRUE,IF(AND(D34&gt;$J$4,D34&lt;$K$4),1,""),"")</f>
        <v/>
      </c>
      <c r="H34" s="27" t="str">
        <f t="shared" si="11"/>
        <v/>
      </c>
    </row>
    <row r="35" spans="1:8">
      <c r="A35" s="92"/>
      <c r="B35" s="37"/>
      <c r="C35" s="37"/>
      <c r="D35" s="37"/>
      <c r="E35" s="27" t="str">
        <f t="shared" si="7"/>
        <v/>
      </c>
      <c r="F35" s="27" t="str">
        <f t="shared" si="12"/>
        <v/>
      </c>
      <c r="G35" s="27" t="str">
        <f t="shared" si="13"/>
        <v/>
      </c>
      <c r="H35" s="27" t="str">
        <f t="shared" si="11"/>
        <v/>
      </c>
    </row>
    <row r="36" spans="1:8">
      <c r="A36" s="92"/>
      <c r="B36" s="37"/>
      <c r="C36" s="37"/>
      <c r="D36" s="37"/>
      <c r="E36" s="27" t="str">
        <f t="shared" si="7"/>
        <v/>
      </c>
      <c r="F36" s="27" t="str">
        <f t="shared" si="12"/>
        <v/>
      </c>
      <c r="G36" s="27" t="str">
        <f t="shared" si="13"/>
        <v/>
      </c>
      <c r="H36" s="27" t="str">
        <f t="shared" si="11"/>
        <v/>
      </c>
    </row>
    <row r="37" spans="1:8">
      <c r="A37" s="92"/>
      <c r="B37" s="37"/>
      <c r="C37" s="37"/>
      <c r="D37" s="37"/>
      <c r="E37" s="27" t="str">
        <f t="shared" si="7"/>
        <v/>
      </c>
      <c r="F37" s="27" t="str">
        <f t="shared" si="12"/>
        <v/>
      </c>
      <c r="G37" s="27" t="str">
        <f t="shared" si="13"/>
        <v/>
      </c>
      <c r="H37" s="27" t="str">
        <f t="shared" si="11"/>
        <v/>
      </c>
    </row>
    <row r="38" spans="1:8">
      <c r="A38" s="92"/>
      <c r="B38" s="37"/>
      <c r="C38" s="37"/>
      <c r="D38" s="37"/>
      <c r="E38" s="27" t="str">
        <f t="shared" si="7"/>
        <v/>
      </c>
      <c r="F38" s="27" t="str">
        <f t="shared" si="12"/>
        <v/>
      </c>
      <c r="G38" s="27" t="str">
        <f t="shared" si="13"/>
        <v/>
      </c>
      <c r="H38" s="27" t="str">
        <f t="shared" si="11"/>
        <v/>
      </c>
    </row>
  </sheetData>
  <mergeCells count="29">
    <mergeCell ref="B6:G6"/>
    <mergeCell ref="H6:I6"/>
    <mergeCell ref="J6:K6"/>
    <mergeCell ref="H3:I3"/>
    <mergeCell ref="J3:K3"/>
    <mergeCell ref="B5:G5"/>
    <mergeCell ref="H5:I5"/>
    <mergeCell ref="J5:K5"/>
    <mergeCell ref="H7:I7"/>
    <mergeCell ref="J7:K7"/>
    <mergeCell ref="B8:G8"/>
    <mergeCell ref="H8:I8"/>
    <mergeCell ref="J8:K8"/>
    <mergeCell ref="A1:O1"/>
    <mergeCell ref="L8:M8"/>
    <mergeCell ref="N8:O8"/>
    <mergeCell ref="A25:A31"/>
    <mergeCell ref="A32:A38"/>
    <mergeCell ref="A11:A17"/>
    <mergeCell ref="A18:A24"/>
    <mergeCell ref="L3:M3"/>
    <mergeCell ref="N3:O3"/>
    <mergeCell ref="L5:M5"/>
    <mergeCell ref="N5:O5"/>
    <mergeCell ref="L6:M6"/>
    <mergeCell ref="N6:O6"/>
    <mergeCell ref="L7:M7"/>
    <mergeCell ref="N7:O7"/>
    <mergeCell ref="B7:G7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9"/>
  <sheetViews>
    <sheetView topLeftCell="A3" workbookViewId="0">
      <pane ySplit="9" topLeftCell="A16" activePane="bottomLeft" state="frozenSplit"/>
      <selection activeCell="A3" sqref="A3"/>
      <selection pane="bottomLeft" activeCell="H27" sqref="H27"/>
    </sheetView>
  </sheetViews>
  <sheetFormatPr defaultRowHeight="14.5"/>
  <cols>
    <col min="1" max="1" width="5.81640625" customWidth="1"/>
    <col min="2" max="2" width="17.7265625" customWidth="1"/>
    <col min="3" max="4" width="11.26953125" customWidth="1"/>
    <col min="5" max="5" width="8.54296875" style="25" customWidth="1"/>
    <col min="6" max="6" width="13" style="24" customWidth="1"/>
    <col min="7" max="7" width="13.453125" style="24" customWidth="1"/>
    <col min="8" max="8" width="14.26953125" style="24" customWidth="1"/>
    <col min="9" max="10" width="14.1796875" style="25" customWidth="1"/>
    <col min="11" max="11" width="9.54296875" customWidth="1"/>
    <col min="13" max="13" width="12.453125" customWidth="1"/>
    <col min="14" max="14" width="10.26953125" customWidth="1"/>
    <col min="15" max="15" width="11.26953125" customWidth="1"/>
  </cols>
  <sheetData>
    <row r="1" spans="1:15" ht="18" thickBot="1">
      <c r="A1" s="85" t="s">
        <v>45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7"/>
    </row>
    <row r="3" spans="1:15">
      <c r="H3" s="88" t="s">
        <v>79</v>
      </c>
      <c r="I3" s="88"/>
      <c r="J3" s="89" t="s">
        <v>80</v>
      </c>
      <c r="K3" s="90"/>
      <c r="L3" s="88" t="s">
        <v>81</v>
      </c>
      <c r="M3" s="88"/>
      <c r="N3" s="89" t="s">
        <v>82</v>
      </c>
      <c r="O3" s="90"/>
    </row>
    <row r="4" spans="1:15">
      <c r="H4" s="29">
        <v>41275</v>
      </c>
      <c r="I4" s="29">
        <v>41364</v>
      </c>
      <c r="J4" s="38">
        <v>41365</v>
      </c>
      <c r="K4" s="31">
        <v>41455</v>
      </c>
      <c r="L4" s="29">
        <v>41456</v>
      </c>
      <c r="M4" s="29">
        <v>41547</v>
      </c>
      <c r="N4" s="30">
        <v>41548</v>
      </c>
      <c r="O4" s="31">
        <v>41639</v>
      </c>
    </row>
    <row r="5" spans="1:15">
      <c r="B5" s="105" t="s">
        <v>16</v>
      </c>
      <c r="C5" s="105"/>
      <c r="D5" s="105"/>
      <c r="E5" s="105"/>
      <c r="F5" s="105"/>
      <c r="G5" s="105"/>
      <c r="H5" s="91">
        <f>SUM(J12:J18)</f>
        <v>0</v>
      </c>
      <c r="I5" s="91"/>
      <c r="J5" s="78">
        <f>SUM(J19:J25)</f>
        <v>0</v>
      </c>
      <c r="K5" s="78"/>
      <c r="L5" s="91">
        <f>SUM(J26:J32)</f>
        <v>2</v>
      </c>
      <c r="M5" s="91"/>
      <c r="N5" s="78">
        <f>SUM(J33:J39)</f>
        <v>0</v>
      </c>
      <c r="O5" s="78"/>
    </row>
    <row r="6" spans="1:15">
      <c r="B6" s="105" t="s">
        <v>27</v>
      </c>
      <c r="C6" s="105"/>
      <c r="D6" s="105"/>
      <c r="E6" s="105"/>
      <c r="F6" s="105"/>
      <c r="G6" s="105"/>
      <c r="H6" s="91">
        <f>SUM(K12:K18)</f>
        <v>0</v>
      </c>
      <c r="I6" s="91"/>
      <c r="J6" s="78">
        <f>SUM(K19:K25)</f>
        <v>0</v>
      </c>
      <c r="K6" s="78"/>
      <c r="L6" s="91">
        <f>SUM(K26:K32)</f>
        <v>1</v>
      </c>
      <c r="M6" s="91"/>
      <c r="N6" s="78">
        <f>SUM(K33:K39)</f>
        <v>0</v>
      </c>
      <c r="O6" s="78"/>
    </row>
    <row r="7" spans="1:15" ht="28.5" customHeight="1">
      <c r="B7" s="106" t="s">
        <v>31</v>
      </c>
      <c r="C7" s="106"/>
      <c r="D7" s="106"/>
      <c r="E7" s="106"/>
      <c r="F7" s="106"/>
      <c r="G7" s="106"/>
      <c r="H7" s="97">
        <f>IF(TYPE(AVERAGE(E12:E18))=1,AVERAGE(E12:E18),0)</f>
        <v>0</v>
      </c>
      <c r="I7" s="97"/>
      <c r="J7" s="98">
        <f>IF(TYPE(AVERAGE(E19:E25))=1,AVERAGE(E19:E25),0)</f>
        <v>0</v>
      </c>
      <c r="K7" s="98"/>
      <c r="L7" s="97">
        <f>IF(TYPE(AVERAGE(E26:E32))=1,AVERAGE(E26:E32),0)</f>
        <v>46</v>
      </c>
      <c r="M7" s="97"/>
      <c r="N7" s="98">
        <f>IF(TYPE(AVERAGE(E33:E39))=1,AVERAGE(E33:E39),0)</f>
        <v>0</v>
      </c>
      <c r="O7" s="98"/>
    </row>
    <row r="8" spans="1:15">
      <c r="B8" s="105" t="s">
        <v>17</v>
      </c>
      <c r="C8" s="105"/>
      <c r="D8" s="105"/>
      <c r="E8" s="105"/>
      <c r="F8" s="105"/>
      <c r="G8" s="105"/>
      <c r="H8" s="108">
        <f>IF(TYPE(AVERAGE(I12:I18))=1,AVERAGE(I12:I18),0)</f>
        <v>0</v>
      </c>
      <c r="I8" s="108"/>
      <c r="J8" s="107">
        <f>IF(TYPE(AVERAGE(I19:I25))=1,AVERAGE(I19:I25),0)</f>
        <v>0</v>
      </c>
      <c r="K8" s="107"/>
      <c r="L8" s="108">
        <f>IF(TYPE(AVERAGE(I26:I32))=1,AVERAGE(I26:I32),0)</f>
        <v>11039</v>
      </c>
      <c r="M8" s="108"/>
      <c r="N8" s="107">
        <f>IF(TYPE(AVERAGE(I33:I39))=1,AVERAGE(I33:I39),0)</f>
        <v>0</v>
      </c>
      <c r="O8" s="107"/>
    </row>
    <row r="9" spans="1:15">
      <c r="B9" s="105" t="s">
        <v>18</v>
      </c>
      <c r="C9" s="105"/>
      <c r="D9" s="105"/>
      <c r="E9" s="105"/>
      <c r="F9" s="105"/>
      <c r="G9" s="105"/>
      <c r="H9" s="108">
        <f>IF(TYPE(AVERAGE(H12:H18))=1,AVERAGE(H12:H18),0)</f>
        <v>0</v>
      </c>
      <c r="I9" s="108"/>
      <c r="J9" s="107">
        <f>IF(TYPE(AVERAGE(H19:H25))=1,AVERAGE(H19:H25),0)</f>
        <v>0</v>
      </c>
      <c r="K9" s="107"/>
      <c r="L9" s="108">
        <f>IF(TYPE(AVERAGE(H26:H32))=1,AVERAGE(H26:H32),0)</f>
        <v>0</v>
      </c>
      <c r="M9" s="108"/>
      <c r="N9" s="107">
        <f>IF(TYPE(AVERAGE(H33:H39))=1,AVERAGE(H33:H39),0)</f>
        <v>0</v>
      </c>
      <c r="O9" s="107"/>
    </row>
    <row r="10" spans="1:15">
      <c r="M10" s="23"/>
      <c r="N10" s="23"/>
      <c r="O10" s="23"/>
    </row>
    <row r="11" spans="1:15" ht="43.5">
      <c r="B11" s="32" t="s">
        <v>38</v>
      </c>
      <c r="C11" s="32" t="s">
        <v>65</v>
      </c>
      <c r="D11" s="32" t="s">
        <v>66</v>
      </c>
      <c r="E11" s="32" t="s">
        <v>39</v>
      </c>
      <c r="F11" s="33" t="s">
        <v>41</v>
      </c>
      <c r="G11" s="33" t="s">
        <v>42</v>
      </c>
      <c r="H11" s="33" t="s">
        <v>52</v>
      </c>
      <c r="I11" s="33" t="s">
        <v>43</v>
      </c>
      <c r="J11" s="32" t="s">
        <v>46</v>
      </c>
      <c r="K11" s="34" t="s">
        <v>49</v>
      </c>
    </row>
    <row r="12" spans="1:15" ht="15" customHeight="1">
      <c r="A12" s="102" t="s">
        <v>79</v>
      </c>
      <c r="B12" s="35"/>
      <c r="C12" s="36"/>
      <c r="D12" s="36"/>
      <c r="E12" s="26">
        <f>D12-C12</f>
        <v>0</v>
      </c>
      <c r="F12" s="40"/>
      <c r="G12" s="40"/>
      <c r="H12" s="40"/>
      <c r="I12" s="42">
        <f>F12-G12</f>
        <v>0</v>
      </c>
      <c r="J12" s="66" t="str">
        <f>IF(ISNUMBER(D12)=TRUE,IF(AND(D12&gt;$H$4,E12&lt;$I$4),1,""),"")</f>
        <v/>
      </c>
      <c r="K12" s="66" t="str">
        <f>IF(AND(C12&gt;1,D12&gt;1)=TRUE,IF(F12&gt;60,1,""),"")</f>
        <v/>
      </c>
    </row>
    <row r="13" spans="1:15">
      <c r="A13" s="102"/>
      <c r="B13" s="35"/>
      <c r="C13" s="36"/>
      <c r="D13" s="36"/>
      <c r="E13" s="65"/>
      <c r="F13" s="40"/>
      <c r="G13" s="40"/>
      <c r="H13" s="40"/>
      <c r="I13" s="42"/>
      <c r="J13" s="26"/>
      <c r="K13" s="26"/>
    </row>
    <row r="14" spans="1:15">
      <c r="A14" s="102"/>
      <c r="B14" s="35"/>
      <c r="C14" s="36"/>
      <c r="D14" s="36"/>
      <c r="E14" s="26"/>
      <c r="F14" s="40"/>
      <c r="G14" s="40"/>
      <c r="H14" s="40"/>
      <c r="I14" s="42"/>
      <c r="J14" s="26"/>
      <c r="K14" s="26"/>
    </row>
    <row r="15" spans="1:15">
      <c r="A15" s="102"/>
      <c r="B15" s="35"/>
      <c r="C15" s="36"/>
      <c r="D15" s="36"/>
      <c r="E15" s="26"/>
      <c r="F15" s="40"/>
      <c r="G15" s="40"/>
      <c r="H15" s="40"/>
      <c r="I15" s="42"/>
      <c r="J15" s="26"/>
      <c r="K15" s="26"/>
    </row>
    <row r="16" spans="1:15">
      <c r="A16" s="102"/>
      <c r="B16" s="37"/>
      <c r="C16" s="36"/>
      <c r="D16" s="36"/>
      <c r="E16" s="26"/>
      <c r="F16" s="40"/>
      <c r="G16" s="40"/>
      <c r="H16" s="40"/>
      <c r="I16" s="42"/>
      <c r="J16" s="26"/>
      <c r="K16" s="26"/>
    </row>
    <row r="17" spans="1:11">
      <c r="A17" s="102"/>
      <c r="B17" s="37"/>
      <c r="C17" s="36"/>
      <c r="D17" s="36"/>
      <c r="E17" s="26" t="str">
        <f t="shared" ref="E17:E25" si="0">IF(AND(C17&gt;1,D17&gt;1),INT(D17-C17),"")</f>
        <v/>
      </c>
      <c r="F17" s="40"/>
      <c r="G17" s="40"/>
      <c r="H17" s="40"/>
      <c r="I17" s="42" t="str">
        <f t="shared" ref="I17:I25" si="1">IF(F17-G17&gt;0,F17-G17,"")</f>
        <v/>
      </c>
      <c r="J17" s="26" t="str">
        <f t="shared" ref="J17:J18" si="2">IF(ISNUMBER(D17)=TRUE,IF(AND(D17&gt;$H$4,D17&lt;$I$4),1,""),"")</f>
        <v/>
      </c>
      <c r="K17" s="26" t="str">
        <f t="shared" ref="K17:K25" si="3">IF(AND(C17&gt;1,D17&gt;1)=TRUE,IF(E17&gt;60,1,""),"")</f>
        <v/>
      </c>
    </row>
    <row r="18" spans="1:11">
      <c r="A18" s="102"/>
      <c r="B18" s="37"/>
      <c r="C18" s="36"/>
      <c r="D18" s="36"/>
      <c r="E18" s="26" t="str">
        <f t="shared" si="0"/>
        <v/>
      </c>
      <c r="F18" s="40"/>
      <c r="G18" s="40"/>
      <c r="H18" s="40"/>
      <c r="I18" s="42" t="str">
        <f t="shared" si="1"/>
        <v/>
      </c>
      <c r="J18" s="26" t="str">
        <f t="shared" si="2"/>
        <v/>
      </c>
      <c r="K18" s="26" t="str">
        <f t="shared" si="3"/>
        <v/>
      </c>
    </row>
    <row r="19" spans="1:11" ht="15" customHeight="1">
      <c r="A19" s="92" t="s">
        <v>80</v>
      </c>
      <c r="B19" s="37"/>
      <c r="C19" s="36"/>
      <c r="D19" s="36"/>
      <c r="E19" s="67">
        <f>D19-C19</f>
        <v>0</v>
      </c>
      <c r="F19" s="40"/>
      <c r="G19" s="40"/>
      <c r="H19" s="40"/>
      <c r="I19" s="43" t="str">
        <f t="shared" si="1"/>
        <v/>
      </c>
      <c r="J19" s="27" t="str">
        <f>IF(ISNUMBER(D19)=TRUE,IF(AND(D19&gt;$J$4,D19&lt;$K$4),1,""),"")</f>
        <v/>
      </c>
      <c r="K19" s="27" t="str">
        <f t="shared" si="3"/>
        <v/>
      </c>
    </row>
    <row r="20" spans="1:11">
      <c r="A20" s="92"/>
      <c r="B20" s="37"/>
      <c r="C20" s="36"/>
      <c r="D20" s="36"/>
      <c r="E20" s="27" t="str">
        <f t="shared" si="0"/>
        <v/>
      </c>
      <c r="F20" s="40"/>
      <c r="G20" s="40"/>
      <c r="H20" s="40"/>
      <c r="I20" s="43" t="str">
        <f t="shared" si="1"/>
        <v/>
      </c>
      <c r="J20" s="27" t="str">
        <f t="shared" ref="J20:J23" si="4">IF(ISNUMBER(D20)=TRUE,IF(AND(D20&gt;$J$4,D20&lt;$K$4),1,""),"")</f>
        <v/>
      </c>
      <c r="K20" s="27" t="str">
        <f t="shared" si="3"/>
        <v/>
      </c>
    </row>
    <row r="21" spans="1:11">
      <c r="A21" s="92"/>
      <c r="B21" s="37"/>
      <c r="C21" s="36"/>
      <c r="D21" s="36"/>
      <c r="E21" s="27" t="str">
        <f t="shared" si="0"/>
        <v/>
      </c>
      <c r="F21" s="40"/>
      <c r="G21" s="40"/>
      <c r="H21" s="40"/>
      <c r="I21" s="43" t="str">
        <f t="shared" si="1"/>
        <v/>
      </c>
      <c r="J21" s="27" t="str">
        <f t="shared" si="4"/>
        <v/>
      </c>
      <c r="K21" s="27" t="str">
        <f t="shared" si="3"/>
        <v/>
      </c>
    </row>
    <row r="22" spans="1:11">
      <c r="A22" s="92"/>
      <c r="B22" s="37"/>
      <c r="C22" s="36"/>
      <c r="D22" s="36"/>
      <c r="E22" s="27" t="str">
        <f t="shared" si="0"/>
        <v/>
      </c>
      <c r="F22" s="40"/>
      <c r="G22" s="40"/>
      <c r="H22" s="40"/>
      <c r="I22" s="43" t="str">
        <f t="shared" si="1"/>
        <v/>
      </c>
      <c r="J22" s="27" t="str">
        <f t="shared" si="4"/>
        <v/>
      </c>
      <c r="K22" s="27" t="str">
        <f t="shared" si="3"/>
        <v/>
      </c>
    </row>
    <row r="23" spans="1:11">
      <c r="A23" s="92"/>
      <c r="B23" s="37"/>
      <c r="C23" s="36"/>
      <c r="D23" s="36"/>
      <c r="E23" s="27" t="str">
        <f t="shared" si="0"/>
        <v/>
      </c>
      <c r="F23" s="40"/>
      <c r="G23" s="40"/>
      <c r="H23" s="40"/>
      <c r="I23" s="43" t="str">
        <f t="shared" si="1"/>
        <v/>
      </c>
      <c r="J23" s="27" t="str">
        <f t="shared" si="4"/>
        <v/>
      </c>
      <c r="K23" s="27" t="str">
        <f t="shared" si="3"/>
        <v/>
      </c>
    </row>
    <row r="24" spans="1:11">
      <c r="A24" s="92"/>
      <c r="B24" s="37"/>
      <c r="C24" s="36"/>
      <c r="D24" s="36"/>
      <c r="E24" s="27" t="str">
        <f t="shared" si="0"/>
        <v/>
      </c>
      <c r="F24" s="40"/>
      <c r="G24" s="40"/>
      <c r="H24" s="40"/>
      <c r="I24" s="43" t="str">
        <f t="shared" si="1"/>
        <v/>
      </c>
      <c r="J24" s="27" t="str">
        <f>IF(ISNUMBER(D24)=TRUE,IF(AND(D24&gt;$J$4,D24&lt;$K$4),1,""),"")</f>
        <v/>
      </c>
      <c r="K24" s="27" t="str">
        <f t="shared" si="3"/>
        <v/>
      </c>
    </row>
    <row r="25" spans="1:11">
      <c r="A25" s="92"/>
      <c r="B25" s="37"/>
      <c r="C25" s="36"/>
      <c r="D25" s="36"/>
      <c r="E25" s="27" t="str">
        <f t="shared" si="0"/>
        <v/>
      </c>
      <c r="F25" s="40"/>
      <c r="G25" s="40"/>
      <c r="H25" s="40"/>
      <c r="I25" s="43" t="str">
        <f t="shared" si="1"/>
        <v/>
      </c>
      <c r="J25" s="27" t="str">
        <f>IF(ISNUMBER(D25)=TRUE,IF(AND(D25&gt;$J$4,D25&lt;$K$4),1,""),"")</f>
        <v/>
      </c>
      <c r="K25" s="27" t="str">
        <f t="shared" si="3"/>
        <v/>
      </c>
    </row>
    <row r="26" spans="1:11" ht="15" customHeight="1">
      <c r="A26" s="102" t="s">
        <v>81</v>
      </c>
      <c r="B26" s="35" t="s">
        <v>88</v>
      </c>
      <c r="C26" s="36">
        <v>41474</v>
      </c>
      <c r="D26" s="36">
        <v>41502</v>
      </c>
      <c r="E26" s="26">
        <f>IF(AND(C26&gt;1,D26&gt;1),INT(D26-C26),"")</f>
        <v>28</v>
      </c>
      <c r="F26" s="40">
        <v>35000</v>
      </c>
      <c r="G26" s="40">
        <v>14922</v>
      </c>
      <c r="H26" s="40"/>
      <c r="I26" s="42">
        <f>IF(F26-G26&gt;0,F26-G26,"")</f>
        <v>20078</v>
      </c>
      <c r="J26" s="26">
        <f>IF(ISNUMBER(D26)=TRUE,IF(AND(D26&gt;$L$4,D26&lt;$M$4),1,""),"")</f>
        <v>1</v>
      </c>
      <c r="K26" s="26" t="str">
        <f>IF(AND(C26&gt;1,D26&gt;1)=TRUE,IF(E26&gt;60,1,""),"")</f>
        <v/>
      </c>
    </row>
    <row r="27" spans="1:11">
      <c r="A27" s="102"/>
      <c r="B27" s="35" t="s">
        <v>89</v>
      </c>
      <c r="C27" s="36">
        <v>41445</v>
      </c>
      <c r="D27" s="36">
        <v>41509</v>
      </c>
      <c r="E27" s="26">
        <f>IF(AND(C27&gt;1,D27&gt;1),INT(D27-C27),"")</f>
        <v>64</v>
      </c>
      <c r="F27" s="40">
        <v>100000</v>
      </c>
      <c r="G27" s="40">
        <v>98000</v>
      </c>
      <c r="H27" s="40"/>
      <c r="I27" s="42">
        <f t="shared" ref="I27" si="5">IF(F27-G27&gt;0,F27-G27,"")</f>
        <v>2000</v>
      </c>
      <c r="J27" s="26">
        <f t="shared" ref="J27:J32" si="6">IF(ISNUMBER(D27)=TRUE,IF(AND(D27&gt;$L$4,D27&lt;$M$4),1,""),"")</f>
        <v>1</v>
      </c>
      <c r="K27" s="26">
        <f>IF(AND(C27&gt;1,D27&gt;1)=TRUE,IF(E27&gt;60,1,""),"")</f>
        <v>1</v>
      </c>
    </row>
    <row r="28" spans="1:11">
      <c r="A28" s="102"/>
      <c r="B28" s="35"/>
      <c r="C28" s="36"/>
      <c r="D28" s="36"/>
      <c r="E28" s="26" t="str">
        <f>IF(AND(C28&gt;1,D28&gt;1),INT(D28-C28),"")</f>
        <v/>
      </c>
      <c r="F28" s="40"/>
      <c r="G28" s="40"/>
      <c r="H28" s="40"/>
      <c r="I28" s="42" t="str">
        <f>IF(F28-G28&gt;0,F28-G28,"")</f>
        <v/>
      </c>
      <c r="J28" s="26" t="str">
        <f t="shared" si="6"/>
        <v/>
      </c>
      <c r="K28" s="26" t="str">
        <f>IF(AND(C28&gt;1,D28&gt;1)=TRUE,IF(E28&gt;60,1,""),"")</f>
        <v/>
      </c>
    </row>
    <row r="29" spans="1:11">
      <c r="A29" s="102"/>
      <c r="B29" s="35"/>
      <c r="C29" s="36"/>
      <c r="D29" s="36"/>
      <c r="E29" s="26" t="str">
        <f>IF(AND(C29&gt;1,D29&gt;1),INT(D29-C29),"")</f>
        <v/>
      </c>
      <c r="F29" s="40"/>
      <c r="G29" s="40"/>
      <c r="H29" s="40"/>
      <c r="I29" s="42" t="str">
        <f t="shared" ref="I29:I39" si="7">IF(F29-G29&gt;0,F29-G29,"")</f>
        <v/>
      </c>
      <c r="J29" s="26" t="str">
        <f t="shared" si="6"/>
        <v/>
      </c>
      <c r="K29" s="26" t="str">
        <f>IF(AND(C29&gt;1,D29&gt;1)=TRUE,IF(E29&gt;60,1,""),"")</f>
        <v/>
      </c>
    </row>
    <row r="30" spans="1:11">
      <c r="A30" s="102"/>
      <c r="B30" s="37"/>
      <c r="C30" s="36"/>
      <c r="D30" s="36"/>
      <c r="E30" s="26" t="str">
        <f>IF(AND(C30&gt;1,D30&gt;1),INT(D30-C30),"")</f>
        <v/>
      </c>
      <c r="F30" s="40"/>
      <c r="G30" s="40"/>
      <c r="H30" s="40"/>
      <c r="I30" s="42" t="str">
        <f t="shared" si="7"/>
        <v/>
      </c>
      <c r="J30" s="26" t="str">
        <f t="shared" si="6"/>
        <v/>
      </c>
      <c r="K30" s="26" t="str">
        <f>IF(AND(C30&gt;1,D30&gt;1)=TRUE,IF(E30&gt;60,1,""),"")</f>
        <v/>
      </c>
    </row>
    <row r="31" spans="1:11">
      <c r="A31" s="102"/>
      <c r="B31" s="37"/>
      <c r="C31" s="36"/>
      <c r="D31" s="36"/>
      <c r="E31" s="26" t="str">
        <f t="shared" ref="E31:E39" si="8">IF(AND(C31&gt;1,D31&gt;1),INT(D31-C31),"")</f>
        <v/>
      </c>
      <c r="F31" s="40"/>
      <c r="G31" s="40"/>
      <c r="H31" s="40"/>
      <c r="I31" s="42" t="str">
        <f t="shared" si="7"/>
        <v/>
      </c>
      <c r="J31" s="26" t="str">
        <f t="shared" si="6"/>
        <v/>
      </c>
      <c r="K31" s="26" t="str">
        <f t="shared" ref="K31:K39" si="9">IF(AND(C31&gt;1,D31&gt;1)=TRUE,IF(E31&gt;60,1,""),"")</f>
        <v/>
      </c>
    </row>
    <row r="32" spans="1:11">
      <c r="A32" s="102"/>
      <c r="B32" s="37"/>
      <c r="C32" s="36"/>
      <c r="D32" s="36"/>
      <c r="E32" s="26" t="str">
        <f t="shared" si="8"/>
        <v/>
      </c>
      <c r="F32" s="40"/>
      <c r="G32" s="40"/>
      <c r="H32" s="40"/>
      <c r="I32" s="42" t="str">
        <f t="shared" si="7"/>
        <v/>
      </c>
      <c r="J32" s="26" t="str">
        <f t="shared" si="6"/>
        <v/>
      </c>
      <c r="K32" s="26" t="str">
        <f t="shared" si="9"/>
        <v/>
      </c>
    </row>
    <row r="33" spans="1:11" ht="15" customHeight="1">
      <c r="A33" s="92" t="s">
        <v>82</v>
      </c>
      <c r="B33" s="37"/>
      <c r="C33" s="36"/>
      <c r="D33" s="36"/>
      <c r="E33" s="27" t="str">
        <f t="shared" si="8"/>
        <v/>
      </c>
      <c r="F33" s="40"/>
      <c r="G33" s="40"/>
      <c r="H33" s="40"/>
      <c r="I33" s="43" t="str">
        <f t="shared" si="7"/>
        <v/>
      </c>
      <c r="J33" s="27" t="str">
        <f>IF(ISNUMBER(D33)=TRUE,IF(AND(D33&gt;$N$4,D33&lt;$O$4),1,""),"")</f>
        <v/>
      </c>
      <c r="K33" s="27" t="str">
        <f t="shared" si="9"/>
        <v/>
      </c>
    </row>
    <row r="34" spans="1:11">
      <c r="A34" s="92"/>
      <c r="B34" s="37"/>
      <c r="C34" s="36"/>
      <c r="D34" s="36"/>
      <c r="E34" s="27" t="str">
        <f t="shared" si="8"/>
        <v/>
      </c>
      <c r="F34" s="40"/>
      <c r="G34" s="40"/>
      <c r="H34" s="40"/>
      <c r="I34" s="43" t="str">
        <f t="shared" si="7"/>
        <v/>
      </c>
      <c r="J34" s="27" t="str">
        <f t="shared" ref="J34:J39" si="10">IF(ISNUMBER(D34)=TRUE,IF(AND(D34&gt;$N$4,D34&lt;$O$4),1,""),"")</f>
        <v/>
      </c>
      <c r="K34" s="27" t="str">
        <f t="shared" si="9"/>
        <v/>
      </c>
    </row>
    <row r="35" spans="1:11">
      <c r="A35" s="92"/>
      <c r="B35" s="37"/>
      <c r="C35" s="36"/>
      <c r="D35" s="36"/>
      <c r="E35" s="27" t="str">
        <f t="shared" si="8"/>
        <v/>
      </c>
      <c r="F35" s="40"/>
      <c r="G35" s="40"/>
      <c r="H35" s="40"/>
      <c r="I35" s="43" t="str">
        <f t="shared" si="7"/>
        <v/>
      </c>
      <c r="J35" s="27" t="str">
        <f t="shared" si="10"/>
        <v/>
      </c>
      <c r="K35" s="27" t="str">
        <f t="shared" si="9"/>
        <v/>
      </c>
    </row>
    <row r="36" spans="1:11">
      <c r="A36" s="92"/>
      <c r="B36" s="37"/>
      <c r="C36" s="36"/>
      <c r="D36" s="36"/>
      <c r="E36" s="27" t="str">
        <f t="shared" si="8"/>
        <v/>
      </c>
      <c r="F36" s="40"/>
      <c r="G36" s="40"/>
      <c r="H36" s="40"/>
      <c r="I36" s="43" t="str">
        <f t="shared" si="7"/>
        <v/>
      </c>
      <c r="J36" s="27" t="str">
        <f t="shared" si="10"/>
        <v/>
      </c>
      <c r="K36" s="27" t="str">
        <f t="shared" si="9"/>
        <v/>
      </c>
    </row>
    <row r="37" spans="1:11">
      <c r="A37" s="92"/>
      <c r="B37" s="37"/>
      <c r="C37" s="36"/>
      <c r="D37" s="36"/>
      <c r="E37" s="27" t="str">
        <f t="shared" si="8"/>
        <v/>
      </c>
      <c r="F37" s="40"/>
      <c r="G37" s="40"/>
      <c r="H37" s="40"/>
      <c r="I37" s="43" t="str">
        <f t="shared" si="7"/>
        <v/>
      </c>
      <c r="J37" s="27" t="str">
        <f t="shared" si="10"/>
        <v/>
      </c>
      <c r="K37" s="27" t="str">
        <f t="shared" si="9"/>
        <v/>
      </c>
    </row>
    <row r="38" spans="1:11">
      <c r="A38" s="92"/>
      <c r="B38" s="37"/>
      <c r="C38" s="36"/>
      <c r="D38" s="36"/>
      <c r="E38" s="27" t="str">
        <f t="shared" si="8"/>
        <v/>
      </c>
      <c r="F38" s="40"/>
      <c r="G38" s="40"/>
      <c r="H38" s="40"/>
      <c r="I38" s="43" t="str">
        <f t="shared" si="7"/>
        <v/>
      </c>
      <c r="J38" s="27" t="str">
        <f t="shared" si="10"/>
        <v/>
      </c>
      <c r="K38" s="27" t="str">
        <f t="shared" si="9"/>
        <v/>
      </c>
    </row>
    <row r="39" spans="1:11">
      <c r="A39" s="92"/>
      <c r="B39" s="37"/>
      <c r="C39" s="36"/>
      <c r="D39" s="36"/>
      <c r="E39" s="27" t="str">
        <f t="shared" si="8"/>
        <v/>
      </c>
      <c r="F39" s="40"/>
      <c r="G39" s="40"/>
      <c r="H39" s="40"/>
      <c r="I39" s="43" t="str">
        <f t="shared" si="7"/>
        <v/>
      </c>
      <c r="J39" s="27" t="str">
        <f t="shared" si="10"/>
        <v/>
      </c>
      <c r="K39" s="27" t="str">
        <f t="shared" si="9"/>
        <v/>
      </c>
    </row>
  </sheetData>
  <mergeCells count="34">
    <mergeCell ref="H5:I5"/>
    <mergeCell ref="J5:K5"/>
    <mergeCell ref="A26:A32"/>
    <mergeCell ref="A33:A39"/>
    <mergeCell ref="L3:M3"/>
    <mergeCell ref="L7:M7"/>
    <mergeCell ref="A19:A25"/>
    <mergeCell ref="A12:A18"/>
    <mergeCell ref="B9:G9"/>
    <mergeCell ref="L8:M8"/>
    <mergeCell ref="B8:G8"/>
    <mergeCell ref="H8:I8"/>
    <mergeCell ref="J8:K8"/>
    <mergeCell ref="N3:O3"/>
    <mergeCell ref="L5:M5"/>
    <mergeCell ref="N5:O5"/>
    <mergeCell ref="L6:M6"/>
    <mergeCell ref="N6:O6"/>
    <mergeCell ref="A1:O1"/>
    <mergeCell ref="N8:O8"/>
    <mergeCell ref="L9:M9"/>
    <mergeCell ref="N9:O9"/>
    <mergeCell ref="H9:I9"/>
    <mergeCell ref="J9:K9"/>
    <mergeCell ref="B6:G6"/>
    <mergeCell ref="H6:I6"/>
    <mergeCell ref="J6:K6"/>
    <mergeCell ref="B7:G7"/>
    <mergeCell ref="H7:I7"/>
    <mergeCell ref="J7:K7"/>
    <mergeCell ref="H3:I3"/>
    <mergeCell ref="J3:K3"/>
    <mergeCell ref="B5:G5"/>
    <mergeCell ref="N7:O7"/>
  </mergeCells>
  <pageMargins left="0.75" right="0.7" top="0.75" bottom="0.75" header="0.3" footer="0.3"/>
  <pageSetup scale="9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workbookViewId="0">
      <pane ySplit="7" topLeftCell="A23" activePane="bottomLeft" state="frozenSplit"/>
      <selection pane="bottomLeft" activeCell="L5" sqref="L5"/>
    </sheetView>
  </sheetViews>
  <sheetFormatPr defaultRowHeight="14.5"/>
  <cols>
    <col min="2" max="2" width="38.54296875" customWidth="1"/>
    <col min="3" max="3" width="12.453125" customWidth="1"/>
    <col min="4" max="4" width="11" customWidth="1"/>
    <col min="5" max="5" width="9.7265625" customWidth="1"/>
    <col min="6" max="6" width="9.54296875" customWidth="1"/>
    <col min="7" max="7" width="9.26953125" customWidth="1"/>
    <col min="8" max="8" width="9.1796875" customWidth="1"/>
    <col min="10" max="10" width="9.81640625" customWidth="1"/>
    <col min="11" max="11" width="10.81640625" customWidth="1"/>
    <col min="12" max="12" width="11.26953125" customWidth="1"/>
  </cols>
  <sheetData>
    <row r="1" spans="1:11" ht="25" customHeight="1">
      <c r="D1" s="109" t="s">
        <v>79</v>
      </c>
      <c r="E1" s="109"/>
      <c r="F1" s="110" t="s">
        <v>80</v>
      </c>
      <c r="G1" s="111"/>
      <c r="H1" s="109" t="s">
        <v>81</v>
      </c>
      <c r="I1" s="109"/>
      <c r="J1" s="110" t="s">
        <v>82</v>
      </c>
      <c r="K1" s="111"/>
    </row>
    <row r="2" spans="1:11">
      <c r="A2" s="20" t="s">
        <v>8</v>
      </c>
      <c r="B2" s="17"/>
      <c r="C2" s="16"/>
      <c r="D2" s="47">
        <v>41275</v>
      </c>
      <c r="E2" s="47">
        <v>41364</v>
      </c>
      <c r="F2" s="48">
        <v>41365</v>
      </c>
      <c r="G2" s="49">
        <v>41455</v>
      </c>
      <c r="H2" s="47">
        <v>41456</v>
      </c>
      <c r="I2" s="47">
        <v>41547</v>
      </c>
      <c r="J2" s="48">
        <v>41548</v>
      </c>
      <c r="K2" s="49">
        <v>41639</v>
      </c>
    </row>
    <row r="3" spans="1:11" ht="25" customHeight="1">
      <c r="A3" s="19"/>
      <c r="B3" s="70" t="s">
        <v>9</v>
      </c>
      <c r="C3" s="77"/>
      <c r="D3" s="112">
        <f>COUNTA(D8:D14)</f>
        <v>2</v>
      </c>
      <c r="E3" s="112"/>
      <c r="F3" s="113">
        <f>COUNTA(D15:D22)</f>
        <v>0</v>
      </c>
      <c r="G3" s="113"/>
      <c r="H3" s="112">
        <f>COUNTA(D23:D29)</f>
        <v>0</v>
      </c>
      <c r="I3" s="112"/>
      <c r="J3" s="113">
        <f>COUNTA(D30:D36)</f>
        <v>1</v>
      </c>
      <c r="K3" s="113"/>
    </row>
    <row r="4" spans="1:11" ht="25" customHeight="1">
      <c r="A4" s="19"/>
      <c r="B4" s="70" t="s">
        <v>24</v>
      </c>
      <c r="C4" s="77"/>
      <c r="D4" s="112">
        <f>SUM(F8:F14)</f>
        <v>2</v>
      </c>
      <c r="E4" s="112"/>
      <c r="F4" s="113">
        <f>SUM(F15:F22)</f>
        <v>0</v>
      </c>
      <c r="G4" s="113"/>
      <c r="H4" s="112">
        <f>SUM(F23:F29)</f>
        <v>0</v>
      </c>
      <c r="I4" s="112"/>
      <c r="J4" s="113">
        <f>SUM(F30:F36)</f>
        <v>1</v>
      </c>
      <c r="K4" s="113"/>
    </row>
    <row r="5" spans="1:11" ht="25" customHeight="1">
      <c r="A5" s="19"/>
      <c r="B5" s="70" t="s">
        <v>10</v>
      </c>
      <c r="C5" s="77"/>
      <c r="D5" s="114">
        <f>IF(TYPE(AVERAGE(E8:E14))=1,AVERAGE(E8:E14),0)</f>
        <v>891</v>
      </c>
      <c r="E5" s="114"/>
      <c r="F5" s="115">
        <f>SUM(E15:E20)/6</f>
        <v>0</v>
      </c>
      <c r="G5" s="115"/>
      <c r="H5" s="115">
        <f>SUM(G15:G20)/6</f>
        <v>0</v>
      </c>
      <c r="I5" s="115"/>
      <c r="J5" s="115">
        <v>210</v>
      </c>
      <c r="K5" s="115"/>
    </row>
    <row r="7" spans="1:11" ht="29">
      <c r="B7" s="32" t="s">
        <v>38</v>
      </c>
      <c r="C7" s="32" t="s">
        <v>57</v>
      </c>
      <c r="D7" s="32" t="s">
        <v>58</v>
      </c>
      <c r="E7" s="32" t="s">
        <v>39</v>
      </c>
      <c r="F7" s="34" t="s">
        <v>49</v>
      </c>
    </row>
    <row r="8" spans="1:11">
      <c r="A8" s="102" t="s">
        <v>79</v>
      </c>
      <c r="B8" s="35" t="s">
        <v>86</v>
      </c>
      <c r="C8" s="36">
        <v>40717</v>
      </c>
      <c r="D8" s="36">
        <v>41337</v>
      </c>
      <c r="E8" s="63">
        <f t="shared" ref="E8:E9" si="0">IF(AND(C8&gt;1,D8&gt;1),INT(D8-C8),"")</f>
        <v>620</v>
      </c>
      <c r="F8" s="27">
        <f t="shared" ref="F8:F15" si="1">IF(AND(C8&gt;1,D8&gt;1)=TRUE,IF(E8&gt;60,1,""),"")</f>
        <v>1</v>
      </c>
    </row>
    <row r="9" spans="1:11">
      <c r="A9" s="102"/>
      <c r="B9" s="35" t="s">
        <v>87</v>
      </c>
      <c r="C9" s="36">
        <v>40141</v>
      </c>
      <c r="D9" s="36">
        <v>41303</v>
      </c>
      <c r="E9" s="63">
        <f t="shared" si="0"/>
        <v>1162</v>
      </c>
      <c r="F9" s="27">
        <f t="shared" si="1"/>
        <v>1</v>
      </c>
    </row>
    <row r="10" spans="1:11">
      <c r="A10" s="102"/>
      <c r="B10" s="35"/>
      <c r="C10" s="36"/>
      <c r="D10" s="37"/>
      <c r="E10" s="46"/>
      <c r="F10" s="27" t="str">
        <f t="shared" si="1"/>
        <v/>
      </c>
    </row>
    <row r="11" spans="1:11">
      <c r="A11" s="102"/>
      <c r="B11" s="37"/>
      <c r="C11" s="37"/>
      <c r="D11" s="37"/>
      <c r="E11" s="46" t="str">
        <f>IF(AND(C11&gt;1,D9&gt;1),INT(D9-C11),"")</f>
        <v/>
      </c>
      <c r="F11" s="27" t="str">
        <f t="shared" si="1"/>
        <v/>
      </c>
    </row>
    <row r="12" spans="1:11">
      <c r="A12" s="102"/>
      <c r="B12" s="37"/>
      <c r="C12" s="37"/>
      <c r="D12" s="37"/>
      <c r="E12" s="46" t="str">
        <f>IF(AND(C12&gt;1,D10&gt;1),INT(D10-C12),"")</f>
        <v/>
      </c>
      <c r="F12" s="27" t="str">
        <f t="shared" si="1"/>
        <v/>
      </c>
    </row>
    <row r="13" spans="1:11">
      <c r="A13" s="102"/>
      <c r="B13" s="37"/>
      <c r="C13" s="37"/>
      <c r="D13" s="36"/>
      <c r="E13" s="46" t="str">
        <f>IF(AND(C13&gt;1,D11&gt;1),INT(D11-C13),"")</f>
        <v/>
      </c>
      <c r="F13" s="27" t="str">
        <f t="shared" si="1"/>
        <v/>
      </c>
    </row>
    <row r="14" spans="1:11">
      <c r="A14" s="102"/>
      <c r="B14" s="37"/>
      <c r="C14" s="37"/>
      <c r="D14" s="36"/>
      <c r="E14" s="46" t="str">
        <f>IF(AND(C14&gt;1,D12&gt;1),INT(D12-C14),"")</f>
        <v/>
      </c>
      <c r="F14" s="27" t="str">
        <f t="shared" si="1"/>
        <v/>
      </c>
    </row>
    <row r="15" spans="1:11">
      <c r="A15" s="92" t="s">
        <v>80</v>
      </c>
      <c r="B15" s="37"/>
      <c r="C15" s="36"/>
      <c r="D15" s="36"/>
      <c r="E15" s="27"/>
      <c r="F15" s="27" t="str">
        <f t="shared" si="1"/>
        <v/>
      </c>
    </row>
    <row r="16" spans="1:11">
      <c r="A16" s="92"/>
      <c r="B16" s="37"/>
      <c r="C16" s="36"/>
      <c r="D16" s="36"/>
      <c r="E16" s="27" t="str">
        <f t="shared" ref="E16:E20" si="2">IF(AND(C16&gt;1,D16&gt;1),INT(D16-C16),"")</f>
        <v/>
      </c>
      <c r="F16" s="27" t="str">
        <f t="shared" ref="F16:F20" si="3">IF(AND(C16&gt;1,D16&gt;1)=TRUE,IF(E16&gt;60,1,""),"")</f>
        <v/>
      </c>
    </row>
    <row r="17" spans="1:6">
      <c r="A17" s="92"/>
      <c r="B17" s="37"/>
      <c r="C17" s="36"/>
      <c r="D17" s="36"/>
      <c r="E17" s="27" t="str">
        <f t="shared" si="2"/>
        <v/>
      </c>
      <c r="F17" s="27" t="str">
        <f t="shared" si="3"/>
        <v/>
      </c>
    </row>
    <row r="18" spans="1:6">
      <c r="A18" s="92"/>
      <c r="B18" s="37"/>
      <c r="C18" s="36"/>
      <c r="D18" s="36"/>
      <c r="E18" s="27" t="str">
        <f t="shared" si="2"/>
        <v/>
      </c>
      <c r="F18" s="27" t="str">
        <f t="shared" si="3"/>
        <v/>
      </c>
    </row>
    <row r="19" spans="1:6">
      <c r="A19" s="92"/>
      <c r="B19" s="37"/>
      <c r="C19" s="36"/>
      <c r="D19" s="36"/>
      <c r="E19" s="27" t="str">
        <f t="shared" si="2"/>
        <v/>
      </c>
      <c r="F19" s="27" t="str">
        <f t="shared" si="3"/>
        <v/>
      </c>
    </row>
    <row r="20" spans="1:6">
      <c r="A20" s="92"/>
      <c r="B20" s="37"/>
      <c r="C20" s="36"/>
      <c r="D20" s="36"/>
      <c r="E20" s="27" t="str">
        <f t="shared" si="2"/>
        <v/>
      </c>
      <c r="F20" s="27" t="str">
        <f t="shared" si="3"/>
        <v/>
      </c>
    </row>
    <row r="21" spans="1:6">
      <c r="A21" s="92"/>
      <c r="B21" s="37"/>
      <c r="C21" s="36"/>
      <c r="D21" s="36"/>
      <c r="E21" s="27"/>
      <c r="F21" s="27"/>
    </row>
    <row r="22" spans="1:6">
      <c r="A22" s="92"/>
      <c r="B22" s="37"/>
      <c r="C22" s="37"/>
      <c r="D22" s="36"/>
      <c r="E22" s="27" t="str">
        <f>IF(AND(C22&gt;1,D16&gt;1),INT(D16-C22),"")</f>
        <v/>
      </c>
      <c r="F22" s="27"/>
    </row>
    <row r="23" spans="1:6">
      <c r="A23" s="102" t="s">
        <v>81</v>
      </c>
      <c r="B23" s="35"/>
      <c r="C23" s="36"/>
      <c r="D23" s="36"/>
      <c r="E23" s="46" t="str">
        <f>IF(AND(C23&gt;1,D23&gt;1),INT(D23-C23),"")</f>
        <v/>
      </c>
      <c r="F23" s="46" t="str">
        <f>IF(AND(C23&gt;1,D23&gt;1)=TRUE,IF(E23&gt;60,1,""),"")</f>
        <v/>
      </c>
    </row>
    <row r="24" spans="1:6">
      <c r="A24" s="102"/>
      <c r="B24" s="37"/>
      <c r="C24" s="36"/>
      <c r="D24" s="36"/>
      <c r="E24" s="46" t="str">
        <f t="shared" ref="E24:E36" si="4">IF(AND(C24&gt;1,D24&gt;1),INT(D24-C24),"")</f>
        <v/>
      </c>
      <c r="F24" s="46" t="str">
        <f t="shared" ref="F24:F36" si="5">IF(AND(C24&gt;1,D24&gt;1)=TRUE,IF(E24&gt;60,1,""),"")</f>
        <v/>
      </c>
    </row>
    <row r="25" spans="1:6">
      <c r="A25" s="102"/>
      <c r="B25" s="35"/>
      <c r="C25" s="36"/>
      <c r="D25" s="36"/>
      <c r="E25" s="46" t="str">
        <f t="shared" si="4"/>
        <v/>
      </c>
      <c r="F25" s="46" t="str">
        <f t="shared" si="5"/>
        <v/>
      </c>
    </row>
    <row r="26" spans="1:6">
      <c r="A26" s="102"/>
      <c r="B26" s="37"/>
      <c r="C26" s="37"/>
      <c r="D26" s="37"/>
      <c r="E26" s="46" t="str">
        <f t="shared" si="4"/>
        <v/>
      </c>
      <c r="F26" s="46" t="str">
        <f t="shared" si="5"/>
        <v/>
      </c>
    </row>
    <row r="27" spans="1:6">
      <c r="A27" s="102"/>
      <c r="B27" s="37"/>
      <c r="C27" s="37"/>
      <c r="D27" s="37"/>
      <c r="E27" s="46" t="str">
        <f t="shared" si="4"/>
        <v/>
      </c>
      <c r="F27" s="46" t="str">
        <f t="shared" si="5"/>
        <v/>
      </c>
    </row>
    <row r="28" spans="1:6">
      <c r="A28" s="102"/>
      <c r="B28" s="37"/>
      <c r="C28" s="37"/>
      <c r="D28" s="37"/>
      <c r="E28" s="46" t="str">
        <f t="shared" si="4"/>
        <v/>
      </c>
      <c r="F28" s="46" t="str">
        <f t="shared" si="5"/>
        <v/>
      </c>
    </row>
    <row r="29" spans="1:6">
      <c r="A29" s="102"/>
      <c r="B29" s="37"/>
      <c r="C29" s="37"/>
      <c r="D29" s="37"/>
      <c r="E29" s="46" t="str">
        <f t="shared" si="4"/>
        <v/>
      </c>
      <c r="F29" s="46" t="str">
        <f t="shared" si="5"/>
        <v/>
      </c>
    </row>
    <row r="30" spans="1:6">
      <c r="A30" s="92" t="s">
        <v>82</v>
      </c>
      <c r="B30" s="37" t="s">
        <v>91</v>
      </c>
      <c r="C30" s="36">
        <v>41381</v>
      </c>
      <c r="D30" s="36">
        <v>41591</v>
      </c>
      <c r="E30" s="46">
        <f t="shared" si="4"/>
        <v>210</v>
      </c>
      <c r="F30" s="46">
        <f t="shared" si="5"/>
        <v>1</v>
      </c>
    </row>
    <row r="31" spans="1:6">
      <c r="A31" s="92"/>
      <c r="B31" s="37"/>
      <c r="C31" s="37"/>
      <c r="D31" s="37"/>
      <c r="E31" s="46" t="str">
        <f t="shared" si="4"/>
        <v/>
      </c>
      <c r="F31" s="46" t="str">
        <f t="shared" si="5"/>
        <v/>
      </c>
    </row>
    <row r="32" spans="1:6">
      <c r="A32" s="92"/>
      <c r="B32" s="37"/>
      <c r="C32" s="37"/>
      <c r="D32" s="37"/>
      <c r="E32" s="46" t="str">
        <f t="shared" si="4"/>
        <v/>
      </c>
      <c r="F32" s="46" t="str">
        <f t="shared" si="5"/>
        <v/>
      </c>
    </row>
    <row r="33" spans="1:6">
      <c r="A33" s="92"/>
      <c r="B33" s="37"/>
      <c r="C33" s="37"/>
      <c r="D33" s="37"/>
      <c r="E33" s="46" t="str">
        <f t="shared" si="4"/>
        <v/>
      </c>
      <c r="F33" s="46" t="str">
        <f t="shared" si="5"/>
        <v/>
      </c>
    </row>
    <row r="34" spans="1:6">
      <c r="A34" s="92"/>
      <c r="B34" s="37"/>
      <c r="C34" s="37"/>
      <c r="D34" s="37"/>
      <c r="E34" s="46" t="str">
        <f t="shared" si="4"/>
        <v/>
      </c>
      <c r="F34" s="46" t="str">
        <f t="shared" si="5"/>
        <v/>
      </c>
    </row>
    <row r="35" spans="1:6">
      <c r="A35" s="92"/>
      <c r="B35" s="37"/>
      <c r="C35" s="37"/>
      <c r="D35" s="37"/>
      <c r="E35" s="46" t="str">
        <f t="shared" si="4"/>
        <v/>
      </c>
      <c r="F35" s="46" t="str">
        <f t="shared" si="5"/>
        <v/>
      </c>
    </row>
    <row r="36" spans="1:6">
      <c r="A36" s="92"/>
      <c r="B36" s="37"/>
      <c r="C36" s="37"/>
      <c r="D36" s="37"/>
      <c r="E36" s="46" t="str">
        <f t="shared" si="4"/>
        <v/>
      </c>
      <c r="F36" s="46" t="str">
        <f t="shared" si="5"/>
        <v/>
      </c>
    </row>
  </sheetData>
  <mergeCells count="23">
    <mergeCell ref="D4:E4"/>
    <mergeCell ref="F4:G4"/>
    <mergeCell ref="H4:I4"/>
    <mergeCell ref="J4:K4"/>
    <mergeCell ref="D5:E5"/>
    <mergeCell ref="F5:G5"/>
    <mergeCell ref="H5:I5"/>
    <mergeCell ref="J5:K5"/>
    <mergeCell ref="D1:E1"/>
    <mergeCell ref="F1:G1"/>
    <mergeCell ref="H1:I1"/>
    <mergeCell ref="J1:K1"/>
    <mergeCell ref="D3:E3"/>
    <mergeCell ref="F3:G3"/>
    <mergeCell ref="H3:I3"/>
    <mergeCell ref="J3:K3"/>
    <mergeCell ref="A8:A14"/>
    <mergeCell ref="A15:A22"/>
    <mergeCell ref="A23:A29"/>
    <mergeCell ref="A30:A36"/>
    <mergeCell ref="B3:C3"/>
    <mergeCell ref="B4:C4"/>
    <mergeCell ref="B5:C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5"/>
  <sheetViews>
    <sheetView workbookViewId="0">
      <pane ySplit="7" topLeftCell="A20" activePane="bottomLeft" state="frozenSplit"/>
      <selection pane="bottomLeft" activeCell="E15" sqref="E15"/>
    </sheetView>
  </sheetViews>
  <sheetFormatPr defaultRowHeight="14.5"/>
  <cols>
    <col min="2" max="2" width="24" customWidth="1"/>
    <col min="3" max="3" width="12.26953125" customWidth="1"/>
    <col min="4" max="4" width="13.7265625" customWidth="1"/>
    <col min="11" max="11" width="10.26953125" customWidth="1"/>
  </cols>
  <sheetData>
    <row r="1" spans="1:12" ht="25" customHeight="1">
      <c r="D1" s="109" t="s">
        <v>79</v>
      </c>
      <c r="E1" s="109"/>
      <c r="F1" s="110" t="s">
        <v>80</v>
      </c>
      <c r="G1" s="111"/>
      <c r="H1" s="109" t="s">
        <v>81</v>
      </c>
      <c r="I1" s="109"/>
      <c r="J1" s="110" t="s">
        <v>82</v>
      </c>
      <c r="K1" s="111"/>
    </row>
    <row r="2" spans="1:12">
      <c r="A2" s="20" t="s">
        <v>19</v>
      </c>
      <c r="B2" s="17"/>
      <c r="C2" s="16"/>
      <c r="D2" s="47">
        <v>41275</v>
      </c>
      <c r="E2" s="47">
        <v>41364</v>
      </c>
      <c r="F2" s="48">
        <v>41365</v>
      </c>
      <c r="G2" s="49">
        <v>41455</v>
      </c>
      <c r="H2" s="47">
        <v>41456</v>
      </c>
      <c r="I2" s="47">
        <v>41547</v>
      </c>
      <c r="J2" s="48">
        <v>41548</v>
      </c>
      <c r="K2" s="49">
        <v>41639</v>
      </c>
    </row>
    <row r="3" spans="1:12" ht="25" customHeight="1">
      <c r="A3" s="19"/>
      <c r="B3" s="118" t="s">
        <v>55</v>
      </c>
      <c r="C3" s="119"/>
      <c r="D3" s="112">
        <f>COUNTA(D8:D14)</f>
        <v>0</v>
      </c>
      <c r="E3" s="112"/>
      <c r="F3" s="113">
        <f>COUNTA(D15:D21)</f>
        <v>0</v>
      </c>
      <c r="G3" s="113"/>
      <c r="H3" s="112">
        <f>COUNTA(D22:D28)</f>
        <v>0</v>
      </c>
      <c r="I3" s="112"/>
      <c r="J3" s="113">
        <f>COUNTA(D29:D35)</f>
        <v>0</v>
      </c>
      <c r="K3" s="113"/>
      <c r="L3" t="s">
        <v>78</v>
      </c>
    </row>
    <row r="4" spans="1:12" ht="25" customHeight="1">
      <c r="A4" s="19"/>
      <c r="B4" s="70" t="s">
        <v>20</v>
      </c>
      <c r="C4" s="71"/>
      <c r="D4" s="112">
        <f>SUM(F8:F14)</f>
        <v>0</v>
      </c>
      <c r="E4" s="112"/>
      <c r="F4" s="113">
        <f>SUM(F15:F21)</f>
        <v>0</v>
      </c>
      <c r="G4" s="113"/>
      <c r="H4" s="112">
        <f>SUM(F22:F28)</f>
        <v>0</v>
      </c>
      <c r="I4" s="112"/>
      <c r="J4" s="113">
        <f>SUM(F29:F35)</f>
        <v>0</v>
      </c>
      <c r="K4" s="113"/>
    </row>
    <row r="5" spans="1:12" ht="33" customHeight="1">
      <c r="A5" s="19"/>
      <c r="B5" s="116" t="s">
        <v>22</v>
      </c>
      <c r="C5" s="117"/>
      <c r="D5" s="114">
        <f>IF(TYPE(AVERAGE(E8:E14))=1,AVERAGE(E8:E14),0)</f>
        <v>0</v>
      </c>
      <c r="E5" s="114"/>
      <c r="F5" s="115">
        <f>SUM(E15:E16)/2</f>
        <v>0</v>
      </c>
      <c r="G5" s="115"/>
      <c r="H5" s="114">
        <v>0</v>
      </c>
      <c r="I5" s="114"/>
      <c r="J5" s="115">
        <v>0</v>
      </c>
      <c r="K5" s="115"/>
    </row>
    <row r="7" spans="1:12" ht="29">
      <c r="B7" s="32" t="s">
        <v>38</v>
      </c>
      <c r="C7" s="32" t="s">
        <v>67</v>
      </c>
      <c r="D7" s="32" t="s">
        <v>58</v>
      </c>
      <c r="E7" s="32" t="s">
        <v>39</v>
      </c>
      <c r="F7" s="34" t="s">
        <v>49</v>
      </c>
    </row>
    <row r="8" spans="1:12">
      <c r="A8" s="102" t="s">
        <v>79</v>
      </c>
      <c r="B8" s="35"/>
      <c r="C8" s="36"/>
      <c r="D8" s="36"/>
      <c r="E8" s="63" t="str">
        <f>IF(AND(C8&gt;1,D8&gt;1),INT(D8-C8),"")</f>
        <v/>
      </c>
      <c r="F8" s="68" t="str">
        <f t="shared" ref="F8:F16" si="0">IF(AND(C8&gt;1,D8&gt;1)=TRUE,IF(E8&gt;60,1,""),"")</f>
        <v/>
      </c>
    </row>
    <row r="9" spans="1:12">
      <c r="A9" s="102"/>
      <c r="B9" s="35"/>
      <c r="C9" s="36"/>
      <c r="D9" s="36"/>
      <c r="E9" s="63" t="str">
        <f>IF(AND(C9&gt;1,D9&gt;1),INT(D9-C9),"")</f>
        <v/>
      </c>
      <c r="F9" s="66" t="str">
        <f t="shared" si="0"/>
        <v/>
      </c>
    </row>
    <row r="10" spans="1:12">
      <c r="A10" s="102"/>
      <c r="B10" s="35"/>
      <c r="C10" s="36"/>
      <c r="D10" s="37"/>
      <c r="E10" s="63" t="str">
        <f>IF(AND(C10&gt;1,D10&gt;1),INT(D10-C10),"")</f>
        <v/>
      </c>
      <c r="F10" s="68" t="str">
        <f t="shared" si="0"/>
        <v/>
      </c>
    </row>
    <row r="11" spans="1:12">
      <c r="A11" s="102"/>
      <c r="B11" s="37"/>
      <c r="C11" s="37"/>
      <c r="D11" s="37"/>
      <c r="E11" s="46" t="str">
        <f>IF(AND(C11&gt;1,D9&gt;1),INT(D9-C11),"")</f>
        <v/>
      </c>
      <c r="F11" s="68" t="str">
        <f t="shared" si="0"/>
        <v/>
      </c>
    </row>
    <row r="12" spans="1:12">
      <c r="A12" s="102"/>
      <c r="B12" s="37"/>
      <c r="C12" s="37"/>
      <c r="D12" s="37"/>
      <c r="E12" s="46" t="str">
        <f>IF(AND(C12&gt;1,D10&gt;1),INT(D10-C12),"")</f>
        <v/>
      </c>
      <c r="F12" s="68" t="str">
        <f t="shared" si="0"/>
        <v/>
      </c>
    </row>
    <row r="13" spans="1:12">
      <c r="A13" s="102"/>
      <c r="B13" s="37"/>
      <c r="C13" s="37"/>
      <c r="D13" s="36"/>
      <c r="E13" s="46" t="str">
        <f>IF(AND(C13&gt;1,D11&gt;1),INT(D11-C13),"")</f>
        <v/>
      </c>
      <c r="F13" s="68" t="str">
        <f t="shared" si="0"/>
        <v/>
      </c>
    </row>
    <row r="14" spans="1:12">
      <c r="A14" s="102"/>
      <c r="B14" s="37"/>
      <c r="C14" s="37"/>
      <c r="D14" s="36"/>
      <c r="E14" s="46" t="str">
        <f>IF(AND(C14&gt;1,D12&gt;1),INT(D12-C14),"")</f>
        <v/>
      </c>
      <c r="F14" s="68" t="str">
        <f t="shared" si="0"/>
        <v/>
      </c>
    </row>
    <row r="15" spans="1:12">
      <c r="A15" s="92" t="s">
        <v>80</v>
      </c>
      <c r="B15" s="37"/>
      <c r="C15" s="36"/>
      <c r="D15" s="36"/>
      <c r="E15" s="27" t="str">
        <f t="shared" ref="E15:E21" si="1">IF(AND(C15&gt;1,D15&gt;1),INT(D15-C15),"")</f>
        <v/>
      </c>
      <c r="F15" s="68" t="str">
        <f t="shared" si="0"/>
        <v/>
      </c>
    </row>
    <row r="16" spans="1:12">
      <c r="A16" s="92"/>
      <c r="B16" s="37"/>
      <c r="C16" s="36"/>
      <c r="D16" s="36"/>
      <c r="E16" s="27" t="str">
        <f t="shared" si="1"/>
        <v/>
      </c>
      <c r="F16" s="68" t="str">
        <f t="shared" si="0"/>
        <v/>
      </c>
    </row>
    <row r="17" spans="1:6">
      <c r="A17" s="92"/>
      <c r="B17" s="37"/>
      <c r="C17" s="36"/>
      <c r="D17" s="36"/>
      <c r="E17" s="27" t="str">
        <f t="shared" si="1"/>
        <v/>
      </c>
      <c r="F17" s="27" t="str">
        <f t="shared" ref="F17:F21" si="2">IF(AND(C17&gt;1,D17&gt;1)=TRUE,IF(E17&gt;60,1,""),"")</f>
        <v/>
      </c>
    </row>
    <row r="18" spans="1:6">
      <c r="A18" s="92"/>
      <c r="B18" s="37"/>
      <c r="C18" s="36"/>
      <c r="D18" s="36"/>
      <c r="E18" s="27" t="str">
        <f t="shared" si="1"/>
        <v/>
      </c>
      <c r="F18" s="27" t="str">
        <f t="shared" si="2"/>
        <v/>
      </c>
    </row>
    <row r="19" spans="1:6">
      <c r="A19" s="92"/>
      <c r="B19" s="37"/>
      <c r="C19" s="36"/>
      <c r="D19" s="36"/>
      <c r="E19" s="27" t="str">
        <f t="shared" si="1"/>
        <v/>
      </c>
      <c r="F19" s="27" t="str">
        <f t="shared" si="2"/>
        <v/>
      </c>
    </row>
    <row r="20" spans="1:6">
      <c r="A20" s="92"/>
      <c r="B20" s="37"/>
      <c r="C20" s="36"/>
      <c r="D20" s="36"/>
      <c r="E20" s="27" t="str">
        <f t="shared" si="1"/>
        <v/>
      </c>
      <c r="F20" s="27" t="str">
        <f t="shared" si="2"/>
        <v/>
      </c>
    </row>
    <row r="21" spans="1:6">
      <c r="A21" s="92"/>
      <c r="B21" s="37"/>
      <c r="C21" s="36"/>
      <c r="D21" s="36"/>
      <c r="E21" s="27" t="str">
        <f t="shared" si="1"/>
        <v/>
      </c>
      <c r="F21" s="27" t="str">
        <f t="shared" si="2"/>
        <v/>
      </c>
    </row>
    <row r="22" spans="1:6">
      <c r="A22" s="102" t="s">
        <v>81</v>
      </c>
      <c r="B22" s="35"/>
      <c r="C22" s="36"/>
      <c r="D22" s="36"/>
      <c r="E22" s="46" t="str">
        <f t="shared" ref="E22:E35" si="3">IF(AND(C22&gt;1,D22&gt;1),INT(D22-C22),"")</f>
        <v/>
      </c>
      <c r="F22" s="46" t="str">
        <f t="shared" ref="F22:F28" si="4">IF(AND(C22&gt;1,D22&gt;1)=TRUE,IF(E22&gt;60,1,""),"")</f>
        <v/>
      </c>
    </row>
    <row r="23" spans="1:6">
      <c r="A23" s="102"/>
      <c r="B23" s="35"/>
      <c r="C23" s="36"/>
      <c r="D23" s="37"/>
      <c r="E23" s="46" t="str">
        <f t="shared" si="3"/>
        <v/>
      </c>
      <c r="F23" s="46" t="str">
        <f t="shared" si="4"/>
        <v/>
      </c>
    </row>
    <row r="24" spans="1:6">
      <c r="A24" s="102"/>
      <c r="B24" s="35"/>
      <c r="C24" s="36"/>
      <c r="D24" s="37"/>
      <c r="E24" s="46" t="str">
        <f t="shared" si="3"/>
        <v/>
      </c>
      <c r="F24" s="46" t="str">
        <f t="shared" si="4"/>
        <v/>
      </c>
    </row>
    <row r="25" spans="1:6">
      <c r="A25" s="102"/>
      <c r="B25" s="37"/>
      <c r="C25" s="37"/>
      <c r="D25" s="37"/>
      <c r="E25" s="46" t="str">
        <f t="shared" si="3"/>
        <v/>
      </c>
      <c r="F25" s="46" t="str">
        <f t="shared" si="4"/>
        <v/>
      </c>
    </row>
    <row r="26" spans="1:6">
      <c r="A26" s="102"/>
      <c r="B26" s="37"/>
      <c r="C26" s="37"/>
      <c r="D26" s="37"/>
      <c r="E26" s="46" t="str">
        <f t="shared" si="3"/>
        <v/>
      </c>
      <c r="F26" s="46" t="str">
        <f t="shared" si="4"/>
        <v/>
      </c>
    </row>
    <row r="27" spans="1:6">
      <c r="A27" s="102"/>
      <c r="B27" s="37"/>
      <c r="C27" s="37"/>
      <c r="D27" s="37"/>
      <c r="E27" s="46" t="str">
        <f t="shared" si="3"/>
        <v/>
      </c>
      <c r="F27" s="46" t="str">
        <f t="shared" si="4"/>
        <v/>
      </c>
    </row>
    <row r="28" spans="1:6">
      <c r="A28" s="102"/>
      <c r="B28" s="37"/>
      <c r="C28" s="37"/>
      <c r="D28" s="37"/>
      <c r="E28" s="46" t="str">
        <f t="shared" si="3"/>
        <v/>
      </c>
      <c r="F28" s="46" t="str">
        <f t="shared" si="4"/>
        <v/>
      </c>
    </row>
    <row r="29" spans="1:6">
      <c r="A29" s="92" t="s">
        <v>82</v>
      </c>
      <c r="B29" s="37"/>
      <c r="C29" s="36"/>
      <c r="D29" s="36"/>
      <c r="E29" s="27" t="str">
        <f>IF(AND(C29&gt;1,D29&gt;1),INT(D29-C29),"")</f>
        <v/>
      </c>
      <c r="F29" s="27" t="str">
        <f>IF(AND(C29&gt;1,D29&gt;1)=TRUE,IF(E29&gt;60,1,""),"")</f>
        <v/>
      </c>
    </row>
    <row r="30" spans="1:6">
      <c r="A30" s="92"/>
      <c r="B30" s="37"/>
      <c r="C30" s="36"/>
      <c r="D30" s="36"/>
      <c r="E30" s="27" t="str">
        <f>IF(AND(C30&gt;1,D30&gt;1),INT(D30-C30),"")</f>
        <v/>
      </c>
      <c r="F30" s="27" t="str">
        <f>IF(AND(C30&gt;1,D30&gt;1)=TRUE,IF(E30&gt;60,1,""),"")</f>
        <v/>
      </c>
    </row>
    <row r="31" spans="1:6">
      <c r="A31" s="92"/>
      <c r="B31" s="37"/>
      <c r="C31" s="37"/>
      <c r="D31" s="37"/>
      <c r="E31" s="37"/>
      <c r="F31" s="37"/>
    </row>
    <row r="32" spans="1:6">
      <c r="A32" s="92"/>
      <c r="B32" s="37"/>
      <c r="C32" s="37"/>
      <c r="D32" s="37"/>
      <c r="E32" s="27" t="str">
        <f t="shared" si="3"/>
        <v/>
      </c>
      <c r="F32" s="27" t="str">
        <f t="shared" ref="F32:F35" si="5">IF(AND(C32&gt;1,D32&gt;1)=TRUE,IF(E32&gt;60,1,""),"")</f>
        <v/>
      </c>
    </row>
    <row r="33" spans="1:6">
      <c r="A33" s="92"/>
      <c r="B33" s="37"/>
      <c r="C33" s="37"/>
      <c r="D33" s="37"/>
      <c r="E33" s="27" t="str">
        <f t="shared" si="3"/>
        <v/>
      </c>
      <c r="F33" s="27" t="str">
        <f t="shared" si="5"/>
        <v/>
      </c>
    </row>
    <row r="34" spans="1:6">
      <c r="A34" s="92"/>
      <c r="B34" s="37"/>
      <c r="C34" s="37"/>
      <c r="D34" s="37"/>
      <c r="E34" s="27" t="str">
        <f t="shared" si="3"/>
        <v/>
      </c>
      <c r="F34" s="27" t="str">
        <f t="shared" si="5"/>
        <v/>
      </c>
    </row>
    <row r="35" spans="1:6">
      <c r="A35" s="92"/>
      <c r="B35" s="37"/>
      <c r="C35" s="37"/>
      <c r="D35" s="37"/>
      <c r="E35" s="27" t="str">
        <f t="shared" si="3"/>
        <v/>
      </c>
      <c r="F35" s="27" t="str">
        <f t="shared" si="5"/>
        <v/>
      </c>
    </row>
  </sheetData>
  <mergeCells count="23">
    <mergeCell ref="F1:G1"/>
    <mergeCell ref="H1:I1"/>
    <mergeCell ref="J1:K1"/>
    <mergeCell ref="F3:G3"/>
    <mergeCell ref="H3:I3"/>
    <mergeCell ref="J3:K3"/>
    <mergeCell ref="F4:G4"/>
    <mergeCell ref="H4:I4"/>
    <mergeCell ref="J4:K4"/>
    <mergeCell ref="F5:G5"/>
    <mergeCell ref="H5:I5"/>
    <mergeCell ref="J5:K5"/>
    <mergeCell ref="A8:A14"/>
    <mergeCell ref="A15:A21"/>
    <mergeCell ref="A22:A28"/>
    <mergeCell ref="A29:A35"/>
    <mergeCell ref="D1:E1"/>
    <mergeCell ref="B5:C5"/>
    <mergeCell ref="D5:E5"/>
    <mergeCell ref="B4:C4"/>
    <mergeCell ref="D3:E3"/>
    <mergeCell ref="B3:C3"/>
    <mergeCell ref="D4:E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Performance Metrics</vt:lpstr>
      <vt:lpstr>SIS Agreement</vt:lpstr>
      <vt:lpstr>SIS</vt:lpstr>
      <vt:lpstr>FS Agreement</vt:lpstr>
      <vt:lpstr>FS</vt:lpstr>
      <vt:lpstr>SIS Withdrawn</vt:lpstr>
      <vt:lpstr>FS Withdrawn</vt:lpstr>
      <vt:lpstr>Sheet1</vt:lpstr>
      <vt:lpstr>'Performance Metrics'!Print_Area</vt:lpstr>
    </vt:vector>
  </TitlesOfParts>
  <Company>WAPA - RMR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shelton</dc:creator>
  <cp:lastModifiedBy>Kampbell, Kristina</cp:lastModifiedBy>
  <cp:lastPrinted>2011-07-08T16:58:04Z</cp:lastPrinted>
  <dcterms:created xsi:type="dcterms:W3CDTF">2009-11-27T18:42:22Z</dcterms:created>
  <dcterms:modified xsi:type="dcterms:W3CDTF">2014-01-08T22:22:19Z</dcterms:modified>
</cp:coreProperties>
</file>