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 Scans\2017 Scans\"/>
    </mc:Choice>
  </mc:AlternateContent>
  <bookViews>
    <workbookView xWindow="0" yWindow="0" windowWidth="19200" windowHeight="6950" tabRatio="776" firstSheet="6" activeTab="8"/>
  </bookViews>
  <sheets>
    <sheet name="Divisor" sheetId="1" r:id="rId1"/>
    <sheet name="Land for future use" sheetId="2" r:id="rId2"/>
    <sheet name="Materials and Supplies" sheetId="14" r:id="rId3"/>
    <sheet name="FERC Fees" sheetId="11" r:id="rId4"/>
    <sheet name="Attach O, pg 3, ln 5" sheetId="4" r:id="rId5"/>
    <sheet name="Taxes other than inc tax" sheetId="5" r:id="rId6"/>
    <sheet name="Trans Plt Excl from ISO Rates" sheetId="12" r:id="rId7"/>
    <sheet name="Trans Plt Incl in Ancil Serv" sheetId="13" r:id="rId8"/>
    <sheet name="Wages &amp; Salaries" sheetId="6" r:id="rId9"/>
    <sheet name="Trans Rev" sheetId="9" r:id="rId10"/>
    <sheet name="UMPC Work Papers" sheetId="15" r:id="rId11"/>
  </sheets>
  <calcPr calcId="171027"/>
</workbook>
</file>

<file path=xl/calcChain.xml><?xml version="1.0" encoding="utf-8"?>
<calcChain xmlns="http://schemas.openxmlformats.org/spreadsheetml/2006/main">
  <c r="D47" i="15" l="1"/>
  <c r="D41" i="15"/>
  <c r="D37" i="15"/>
  <c r="D27" i="15"/>
  <c r="D23" i="15"/>
  <c r="C14" i="15"/>
  <c r="D13" i="15"/>
  <c r="D7" i="15"/>
  <c r="D48" i="15" l="1"/>
  <c r="D49" i="15" s="1"/>
  <c r="N43" i="1"/>
  <c r="O43" i="1" s="1"/>
  <c r="N42" i="1"/>
  <c r="O42" i="1" s="1"/>
  <c r="N39" i="1"/>
  <c r="O39" i="1" s="1"/>
  <c r="N38" i="1"/>
  <c r="O38" i="1" s="1"/>
  <c r="N35" i="1"/>
  <c r="O35" i="1" s="1"/>
  <c r="N34" i="1"/>
  <c r="O34" i="1" s="1"/>
  <c r="B20" i="1"/>
  <c r="B22" i="1" s="1"/>
  <c r="D11" i="14" l="1"/>
  <c r="D10" i="14"/>
  <c r="D12" i="14" s="1"/>
  <c r="C12" i="14"/>
  <c r="B12" i="14"/>
  <c r="A2" i="14"/>
  <c r="A1" i="14"/>
  <c r="A2" i="9" l="1"/>
  <c r="A2" i="6"/>
  <c r="A2" i="4"/>
  <c r="A2" i="11"/>
  <c r="A1" i="11"/>
  <c r="C13" i="13"/>
  <c r="A2" i="13"/>
  <c r="A1" i="13"/>
  <c r="A2" i="12"/>
  <c r="A2" i="5"/>
  <c r="C13" i="12"/>
  <c r="A1" i="12"/>
  <c r="A2" i="2"/>
  <c r="A1" i="2"/>
  <c r="C12" i="11" l="1"/>
  <c r="A1" i="9" l="1"/>
  <c r="A1" i="6"/>
  <c r="A1" i="5"/>
  <c r="A1" i="4"/>
  <c r="E16" i="9"/>
  <c r="F16" i="9"/>
  <c r="A9" i="9"/>
  <c r="A10" i="9" s="1"/>
  <c r="A11" i="9" s="1"/>
  <c r="A14" i="9" s="1"/>
  <c r="G16" i="9" l="1"/>
  <c r="H16" i="9"/>
  <c r="A12" i="9"/>
  <c r="A13" i="9"/>
  <c r="A15" i="9" s="1"/>
  <c r="A16" i="9" s="1"/>
  <c r="E12" i="5" l="1"/>
  <c r="B22" i="4"/>
  <c r="B15" i="4"/>
  <c r="B25" i="4" s="1"/>
  <c r="B11" i="6"/>
  <c r="B13" i="6" s="1"/>
  <c r="B13" i="2"/>
</calcChain>
</file>

<file path=xl/sharedStrings.xml><?xml version="1.0" encoding="utf-8"?>
<sst xmlns="http://schemas.openxmlformats.org/spreadsheetml/2006/main" count="262" uniqueCount="208">
  <si>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</si>
  <si>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</si>
  <si>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</si>
  <si>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</si>
  <si>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</si>
  <si>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</si>
  <si>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</si>
  <si>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</si>
  <si>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</si>
  <si>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</si>
  <si>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</si>
  <si>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</si>
  <si>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</si>
  <si>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GFA #</t>
  </si>
  <si>
    <t>Do the above numbers include any GFA related load?  If yes, provide the following</t>
  </si>
  <si>
    <t xml:space="preserve">By month for each GFA, provide the GFA #, the GFA load, and the GFA transmission revenues </t>
  </si>
  <si>
    <t>June</t>
  </si>
  <si>
    <t>Total</t>
  </si>
  <si>
    <t>GFA Load</t>
  </si>
  <si>
    <t>GFA Trans Rev</t>
  </si>
  <si>
    <t>Sub total</t>
  </si>
  <si>
    <t>Land Held For Future Use</t>
  </si>
  <si>
    <t>Production</t>
  </si>
  <si>
    <t>Transmission</t>
  </si>
  <si>
    <t xml:space="preserve">Distribution </t>
  </si>
  <si>
    <t>Other</t>
  </si>
  <si>
    <t>Attachment O, page 3, line 4</t>
  </si>
  <si>
    <t xml:space="preserve">Attachment O, page 2, line 25 </t>
  </si>
  <si>
    <t>should be reported on Attachment O, page 2, line 25</t>
  </si>
  <si>
    <t>Transmisssion</t>
  </si>
  <si>
    <t>Distribution</t>
  </si>
  <si>
    <t>Report on Attachment O, page 4, line 12</t>
  </si>
  <si>
    <t>Report on Attachment O, page 4, line 13</t>
  </si>
  <si>
    <t>Report on Attachment O, page 4, line 14</t>
  </si>
  <si>
    <t>Report on Attachment O, page 4, line 15</t>
  </si>
  <si>
    <t>Fuel adjustment clause docket XX</t>
  </si>
  <si>
    <t>Non Safety Advertising (provide a brief but descriptive list of charges</t>
  </si>
  <si>
    <t>Taxes Other Than Income Taxes</t>
  </si>
  <si>
    <t>Payroll</t>
  </si>
  <si>
    <t>Highway &amp; Vehicle</t>
  </si>
  <si>
    <t>Property</t>
  </si>
  <si>
    <t>Gross</t>
  </si>
  <si>
    <t>Other - please explain</t>
  </si>
  <si>
    <t>Attachment O, page 3, line 13</t>
  </si>
  <si>
    <t>Attachment O, page 3, line 14</t>
  </si>
  <si>
    <t>Attachment O, page 3, line 16</t>
  </si>
  <si>
    <t>Fed &amp; State income Tax</t>
  </si>
  <si>
    <t>Not reported on Attach O</t>
  </si>
  <si>
    <t>Attachment O, page 3, line 17</t>
  </si>
  <si>
    <t>Attachment O, page 3, line 18</t>
  </si>
  <si>
    <t>EPRI Costs</t>
  </si>
  <si>
    <t>Attachment O, page 3, lines 5 and 5a</t>
  </si>
  <si>
    <t>Rate case - docket XX</t>
  </si>
  <si>
    <t xml:space="preserve">should be reported on Attachment O, page 1, line 8, </t>
  </si>
  <si>
    <t>Average _1/, _2/</t>
  </si>
  <si>
    <r>
      <rPr>
        <b/>
        <sz val="11"/>
        <color theme="1"/>
        <rFont val="Calibri"/>
        <family val="2"/>
        <scheme val="minor"/>
      </rPr>
      <t>Below -</t>
    </r>
    <r>
      <rPr>
        <sz val="11"/>
        <color theme="1"/>
        <rFont val="Calibri"/>
        <family val="2"/>
        <scheme val="minor"/>
      </rPr>
      <t xml:space="preserve"> Provide a brief but descriptive list of the Transmission land held for future use</t>
    </r>
  </si>
  <si>
    <t>and the amounts related to each item of Transmission land held for future use</t>
  </si>
  <si>
    <r>
      <rPr>
        <b/>
        <u val="double"/>
        <sz val="14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 xml:space="preserve"> Amounts reported on this work paper must meet the definition of USofA account 105. </t>
    </r>
  </si>
  <si>
    <r>
      <t xml:space="preserve">Regulatory Commission Expense (provide a brief but descriptive list of charges)  </t>
    </r>
    <r>
      <rPr>
        <b/>
        <sz val="12"/>
        <color theme="1"/>
        <rFont val="Calibri"/>
        <family val="2"/>
        <scheme val="minor"/>
      </rPr>
      <t>Indicate by yellow highlight if Transmission Related</t>
    </r>
  </si>
  <si>
    <r>
      <t>If a zero is reported</t>
    </r>
    <r>
      <rPr>
        <b/>
        <u/>
        <sz val="11"/>
        <color theme="1"/>
        <rFont val="Calibri"/>
        <family val="2"/>
        <scheme val="minor"/>
      </rPr>
      <t xml:space="preserve"> for any category above</t>
    </r>
    <r>
      <rPr>
        <b/>
        <sz val="11"/>
        <color theme="1"/>
        <rFont val="Calibri"/>
        <family val="2"/>
        <scheme val="minor"/>
      </rPr>
      <t>, please provide a brief explanation as to why.</t>
    </r>
  </si>
  <si>
    <r>
      <rPr>
        <b/>
        <u val="double"/>
        <sz val="14"/>
        <rFont val="Times New Roman"/>
        <family val="1"/>
      </rPr>
      <t>NOTE:</t>
    </r>
    <r>
      <rPr>
        <b/>
        <sz val="16"/>
        <rFont val="Times New Roman"/>
        <family val="1"/>
      </rPr>
      <t xml:space="preserve">  </t>
    </r>
    <r>
      <rPr>
        <sz val="12"/>
        <rFont val="Times New Roman"/>
        <family val="1"/>
      </rPr>
      <t>Amounts reported on this work paper must meet the definition of USofA account 408.1.</t>
    </r>
  </si>
  <si>
    <t>_1/  Other is to include salaries charged to administer customer accounts 901 - 916 as defined by the</t>
  </si>
  <si>
    <t>USofA</t>
  </si>
  <si>
    <t>Also please indicate what line item of the Form 12 includes these costs and related revenues</t>
  </si>
  <si>
    <t>Other _1/</t>
  </si>
  <si>
    <t>Description</t>
  </si>
  <si>
    <t>Include on Page 4, Line 30- Account 454</t>
  </si>
  <si>
    <t xml:space="preserve">Include on Page 4, Line 31- All transmission transactions </t>
  </si>
  <si>
    <t>Include on Page 4, Line 32- Transmission transactions included in Divisor</t>
  </si>
  <si>
    <t>Totals</t>
  </si>
  <si>
    <t>Source of Transmission Revenue</t>
  </si>
  <si>
    <t>Account</t>
  </si>
  <si>
    <t>Attachment O, page 4, lines 30 - 32</t>
  </si>
  <si>
    <t>Attachment O, page 4, lines 12 - 15</t>
  </si>
  <si>
    <t>FERC fees recorded to expense during the year</t>
  </si>
  <si>
    <t>Charged</t>
  </si>
  <si>
    <t>Amount</t>
  </si>
  <si>
    <t>FERC fees payable to FERC</t>
  </si>
  <si>
    <t>FERC fees paid to MISO via Schedule 10-FERC</t>
  </si>
  <si>
    <t>Other FERC fees paid</t>
  </si>
  <si>
    <t>at any time during the year, and therefore did not record any FERC Fees to</t>
  </si>
  <si>
    <t>expense during the year.</t>
  </si>
  <si>
    <t>Brief Description</t>
  </si>
  <si>
    <t>Other - provide description</t>
  </si>
  <si>
    <t>Provide brief description</t>
  </si>
  <si>
    <t>recorded in account ________</t>
  </si>
  <si>
    <t xml:space="preserve">Some companies record payroll taxes directly to each function (production, transmission,….ect).  </t>
  </si>
  <si>
    <t xml:space="preserve">  If that is the case for your company, please indicate here________________________</t>
  </si>
  <si>
    <t>Please indicate here if your company performs work for others and where those costs and related revenues are recorded</t>
  </si>
  <si>
    <r>
      <t xml:space="preserve">Please confirm here that the above </t>
    </r>
    <r>
      <rPr>
        <b/>
        <u/>
        <sz val="11"/>
        <color theme="1"/>
        <rFont val="Calibri"/>
        <family val="2"/>
        <scheme val="minor"/>
      </rPr>
      <t>does not</t>
    </r>
    <r>
      <rPr>
        <sz val="11"/>
        <color theme="1"/>
        <rFont val="Calibri"/>
        <family val="2"/>
        <scheme val="minor"/>
      </rPr>
      <t xml:space="preserve"> contain any capitalized wages.</t>
    </r>
  </si>
  <si>
    <r>
      <t xml:space="preserve">Please confirm here that the above </t>
    </r>
    <r>
      <rPr>
        <b/>
        <u/>
        <sz val="11"/>
        <color theme="1"/>
        <rFont val="Calibri"/>
        <family val="2"/>
        <scheme val="minor"/>
      </rPr>
      <t>does not</t>
    </r>
    <r>
      <rPr>
        <sz val="11"/>
        <color theme="1"/>
        <rFont val="Calibri"/>
        <family val="2"/>
        <scheme val="minor"/>
      </rPr>
      <t xml:space="preserve"> contain any any A&amp;G related wages</t>
    </r>
  </si>
  <si>
    <t>Total Account  Balance for the Year</t>
  </si>
  <si>
    <t xml:space="preserve">   please provide an explanation if the total does not tie</t>
  </si>
  <si>
    <t xml:space="preserve">should tie to RUS Form 12 Part H Section A, line 22, column e </t>
  </si>
  <si>
    <t xml:space="preserve">       Total Regulatory Commission Expense</t>
  </si>
  <si>
    <t xml:space="preserve">       Total Non-safety Advertising Expense</t>
  </si>
  <si>
    <t>Total EPRI, Reg Comm exp, &amp; non-safety adv</t>
  </si>
  <si>
    <t>Should be reported on Attachment O, page 3, line 5</t>
  </si>
  <si>
    <t>Total of transmission related reg comm</t>
  </si>
  <si>
    <t>Total of amounts highlighted in yellow above should be reported on</t>
  </si>
  <si>
    <t xml:space="preserve">  pick up the yellow highlighted cells</t>
  </si>
  <si>
    <t xml:space="preserve">  Attachment O, page 3, line 5a.  You will need to adjust this formula to</t>
  </si>
  <si>
    <t>Should tie to RUS Form 12 Part A, Section A, line 23, column b</t>
  </si>
  <si>
    <t xml:space="preserve">  please provide explanation if it doesn't</t>
  </si>
  <si>
    <t xml:space="preserve">  if not, please provide an explanation.</t>
  </si>
  <si>
    <t xml:space="preserve">Does this tie to RUS Form 12 Part H, Section J line 4?  </t>
  </si>
  <si>
    <t>Subtotal</t>
  </si>
  <si>
    <t>A&amp;G</t>
  </si>
  <si>
    <t>Not reported on Attachment O</t>
  </si>
  <si>
    <t>Transmission Plant Excl from ISO Rates - Attach O, pg 4, line 2</t>
  </si>
  <si>
    <t>XXXXX</t>
  </si>
  <si>
    <t>Report on Attach O, pg 4, line 2</t>
  </si>
  <si>
    <t>Transmission Plant Included in OATT Ancillary Services - Attach O, pg 4, line 3</t>
  </si>
  <si>
    <t>Report on Attach O, pg 4, line 3</t>
  </si>
  <si>
    <t>shut down.</t>
  </si>
  <si>
    <t>Amount  _1/</t>
  </si>
  <si>
    <t xml:space="preserve">_1/  Should reflect the dollar amount of transmission plant included in the development of OATT ancillary services rates </t>
  </si>
  <si>
    <t>step-up facilities are those facilities at a generator substation on which there is no through-flow when the generator is</t>
  </si>
  <si>
    <t>and generation step-up facilities (which are deemed included in OATT ancillary services).  For these purposes, generation</t>
  </si>
  <si>
    <t>Should be reported on Attach O, page 3, line 4</t>
  </si>
  <si>
    <t>_1/  Indicate Midwest ISO Pricing Zone in which this load is located.</t>
  </si>
  <si>
    <t>_2/  Indicate if the amount reported represents bundled load only.  _______</t>
  </si>
  <si>
    <t>please provide a copy of the Commission Order and fill out the above worksheet.  The Order should</t>
  </si>
  <si>
    <t>support the amounts reported above.</t>
  </si>
  <si>
    <t>analysis, some of the facilities that are recorded to transmission asset accounts are not transmission facilities,</t>
  </si>
  <si>
    <t>those amounts should be reported here.</t>
  </si>
  <si>
    <t>Items that are recorded to the transmission plant accounts that are not transmission should be reported</t>
  </si>
  <si>
    <t xml:space="preserve">here. </t>
  </si>
  <si>
    <t>If your Company has received a Commission (state or FERC) Order related to the seven-factor test,</t>
  </si>
  <si>
    <t xml:space="preserve">If your Company is not regulated (state or FERC) MISO will perform a seven factor analysis.  If, per MISO's </t>
  </si>
  <si>
    <t>development of OATT ancillary services.</t>
  </si>
  <si>
    <t xml:space="preserve">If a zero is reported above, please confirm here in writing that you have no transmission plant that is included in the </t>
  </si>
  <si>
    <t xml:space="preserve">If a zero is reported above, please confirm here in writing that you have no transmission plant that should be </t>
  </si>
  <si>
    <t>excluded from ISO rates.</t>
  </si>
  <si>
    <t>Attachment O, page 2, line 27</t>
  </si>
  <si>
    <t>Materials and Supplies</t>
  </si>
  <si>
    <t>RUS Form 12, Part H, Section G, Line 4, Column d</t>
  </si>
  <si>
    <t>RUS Form 12, Part H, Section G, Line 5, Column d</t>
  </si>
  <si>
    <t>Rept on Attach O</t>
  </si>
  <si>
    <t>pg 2, line 27</t>
  </si>
  <si>
    <t>should tie to RUS Form 12 Part H Section G, lines</t>
  </si>
  <si>
    <t>total does not tie</t>
  </si>
  <si>
    <t xml:space="preserve">   4 and 5, column d.  Provide an explanation if the</t>
  </si>
  <si>
    <t>For the Year ended 2016</t>
  </si>
  <si>
    <t>Account 408.6  - ND Electric Transmission Tax</t>
  </si>
  <si>
    <t>kW coincident peak</t>
  </si>
  <si>
    <t>** line 4 - Station Transformers and Equipment</t>
  </si>
  <si>
    <t xml:space="preserve">   ** line 5 - Line Materials and Supplies</t>
  </si>
  <si>
    <t xml:space="preserve">Land &amp; Land Rights  </t>
  </si>
  <si>
    <t>Structures &amp; Improvements</t>
  </si>
  <si>
    <t>Station Equipment</t>
  </si>
  <si>
    <t>Poles &amp; Fixtures - Transmission</t>
  </si>
  <si>
    <t>Overhead Conductors</t>
  </si>
  <si>
    <t>Page 2 of 5 line 2</t>
  </si>
  <si>
    <t>Land &amp; Land Rights - Gen Plant</t>
  </si>
  <si>
    <t>Structures &amp; Improv - Gen Plant</t>
  </si>
  <si>
    <t>Office Furn &amp; Fix - Gen Plant</t>
  </si>
  <si>
    <t>Transportation Equipment</t>
  </si>
  <si>
    <t>Page 2 of 5 line 4</t>
  </si>
  <si>
    <t>Accum Depr - Trans Plant</t>
  </si>
  <si>
    <t>Page 2 of 5 line 8</t>
  </si>
  <si>
    <t>Accum Depr - Gen Plant</t>
  </si>
  <si>
    <t>Page 2 of 5 line 10</t>
  </si>
  <si>
    <t>Plant Materials (Inventory)</t>
  </si>
  <si>
    <t>Page 2 of 5 line 27</t>
  </si>
  <si>
    <t>Prepayments - Insurance</t>
  </si>
  <si>
    <t>Prepayments - Other</t>
  </si>
  <si>
    <t>Page 2 of 5 line 28</t>
  </si>
  <si>
    <t>Station Exp - Transission</t>
  </si>
  <si>
    <t>Station Exp - Load Monitoring</t>
  </si>
  <si>
    <t>Maintenance of Station Equipment</t>
  </si>
  <si>
    <t>Page 3 line 1</t>
  </si>
  <si>
    <t>Depr Exp Transmission</t>
  </si>
  <si>
    <t>Page 3 line 9</t>
  </si>
  <si>
    <t>Depr Exp General Plant</t>
  </si>
  <si>
    <t>Page 3 line 10</t>
  </si>
  <si>
    <t>Employer FICA Tax</t>
  </si>
  <si>
    <t>State Unemployement Tax</t>
  </si>
  <si>
    <t>Property Tax</t>
  </si>
  <si>
    <t>ND Elec Trans Tax</t>
  </si>
  <si>
    <t>Interest on Long Term Debt</t>
  </si>
  <si>
    <t>Interest on Short Term Debt</t>
  </si>
  <si>
    <t>Page 4 line 21</t>
  </si>
  <si>
    <t>LT Debt Basin Econ Loan</t>
  </si>
  <si>
    <t>Long Term Debt - CoBank</t>
  </si>
  <si>
    <t>Note Payable Current</t>
  </si>
  <si>
    <t>Page 4 line 22</t>
  </si>
  <si>
    <t xml:space="preserve">Upper Missouri Power Cooperative is not a FERC regulated company and was not a member of an RTO  </t>
  </si>
  <si>
    <t>1. EPRI - UPMC is not affiliated, not an IOU</t>
  </si>
  <si>
    <t>2. Regulatory Comm - UMPC is a cooperative, non regulated</t>
  </si>
  <si>
    <t>3. Non Safety Advertising - UMPC does not advertise</t>
  </si>
  <si>
    <t>UMPC does not have transmission plant that should be excluded from ISO rates.</t>
  </si>
  <si>
    <t xml:space="preserve">UPMC does not have transmission plant that is included in the development of OATT ancillary services.  </t>
  </si>
  <si>
    <t>Upper Missouri</t>
  </si>
  <si>
    <t>Attachment O divisor - MISO ONLY</t>
  </si>
  <si>
    <t>Report peak conincident with the pricing zone for each month in KWs</t>
  </si>
  <si>
    <t>n/a</t>
  </si>
  <si>
    <t>Included in A&amp;G Total, page 3 line 3</t>
  </si>
  <si>
    <t>Page 3 line 16</t>
  </si>
  <si>
    <t>Page 3 line 18</t>
  </si>
  <si>
    <t>Admin &amp; Gen Salaries</t>
  </si>
  <si>
    <t>Fed Unemployemnt Tax</t>
  </si>
  <si>
    <t>Page 4 line 13</t>
  </si>
  <si>
    <t xml:space="preserve"> </t>
  </si>
  <si>
    <t>Note: 12.5% agreed upon by MDU and UMPC - See letter below</t>
  </si>
  <si>
    <t>Page 4 line 16</t>
  </si>
  <si>
    <t>12.5% agreed upon by MDU and UMPC</t>
  </si>
  <si>
    <t>Page 4 line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</si>
</sst>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General_)"/>
    <numFmt numFmtId="167" formatCode="&quot;$&quot;#,##0.00"/>
    <numFmt numFmtId="168" formatCode="0.00_)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u val="double"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Helv"/>
    </font>
    <font>
      <sz val="12"/>
      <name val="Times New Roman"/>
      <family val="1"/>
    </font>
    <font>
      <b/>
      <u val="double"/>
      <sz val="14"/>
      <name val="Times New Roman"/>
      <family val="1"/>
    </font>
    <font>
      <b/>
      <sz val="16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2"/>
      <name val="Arial MT"/>
    </font>
    <font>
      <b/>
      <u/>
      <sz val="10"/>
      <color indexed="12"/>
      <name val="Arial"/>
      <family val="2"/>
    </font>
    <font>
      <sz val="11"/>
      <name val="Arial MT"/>
    </font>
    <font>
      <b/>
      <sz val="10"/>
      <name val="Arial"/>
      <family val="2"/>
    </font>
    <font>
      <b/>
      <u val="doubleAccounting"/>
      <sz val="11"/>
      <name val="Arial MT"/>
    </font>
    <font>
      <sz val="11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i/>
      <sz val="16"/>
      <name val="Helv"/>
    </font>
    <font>
      <sz val="16"/>
      <color theme="1"/>
      <name val="Times New Roman"/>
      <family val="1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0" fillId="0" borderId="0"/>
    <xf numFmtId="0" fontId="15" fillId="0" borderId="0"/>
    <xf numFmtId="167" fontId="16" fillId="0" borderId="0" applyProtection="0"/>
    <xf numFmtId="44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38" fontId="23" fillId="3" borderId="0" applyNumberFormat="0" applyBorder="0" applyAlignment="0" applyProtection="0"/>
    <xf numFmtId="10" fontId="23" fillId="4" borderId="2" applyNumberFormat="0" applyBorder="0" applyAlignment="0" applyProtection="0"/>
    <xf numFmtId="168" fontId="24" fillId="0" borderId="0"/>
    <xf numFmtId="0" fontId="22" fillId="0" borderId="0"/>
    <xf numFmtId="10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95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left" indent="1"/>
    </xf>
    <xf numFmtId="0" fontId="2" fillId="0" borderId="0" xfId="0" applyFont="1"/>
    <xf numFmtId="0" fontId="3" fillId="0" borderId="0" xfId="0" applyFont="1" applyAlignment="1">
      <alignment horizontal="center"/>
    </xf>
    <xf numFmtId="165" fontId="0" fillId="0" borderId="0" xfId="2" applyNumberFormat="1" applyFont="1"/>
    <xf numFmtId="165" fontId="0" fillId="0" borderId="0" xfId="0" applyNumberFormat="1"/>
    <xf numFmtId="164" fontId="4" fillId="0" borderId="0" xfId="1" applyNumberFormat="1" applyFont="1"/>
    <xf numFmtId="164" fontId="0" fillId="0" borderId="1" xfId="1" applyNumberFormat="1" applyFont="1" applyBorder="1"/>
    <xf numFmtId="0" fontId="5" fillId="0" borderId="0" xfId="0" applyFont="1"/>
    <xf numFmtId="0" fontId="6" fillId="0" borderId="0" xfId="0" applyFont="1"/>
    <xf numFmtId="164" fontId="0" fillId="0" borderId="0" xfId="1" applyNumberFormat="1" applyFont="1" applyFill="1" applyBorder="1"/>
    <xf numFmtId="0" fontId="7" fillId="0" borderId="0" xfId="0" applyFont="1"/>
    <xf numFmtId="166" fontId="11" fillId="0" borderId="0" xfId="3" applyFont="1"/>
    <xf numFmtId="43" fontId="11" fillId="0" borderId="0" xfId="3" applyNumberFormat="1" applyFont="1"/>
    <xf numFmtId="0" fontId="14" fillId="0" borderId="0" xfId="0" applyFont="1"/>
    <xf numFmtId="0" fontId="0" fillId="0" borderId="0" xfId="0" applyFont="1" applyFill="1"/>
    <xf numFmtId="0" fontId="0" fillId="0" borderId="0" xfId="0" applyAlignment="1">
      <alignment horizontal="left" indent="2"/>
    </xf>
    <xf numFmtId="0" fontId="15" fillId="0" borderId="0" xfId="4" applyAlignment="1">
      <alignment vertical="center"/>
    </xf>
    <xf numFmtId="0" fontId="15" fillId="0" borderId="0" xfId="4" applyAlignment="1">
      <alignment horizontal="left" vertical="center" wrapText="1" indent="1"/>
    </xf>
    <xf numFmtId="0" fontId="11" fillId="0" borderId="0" xfId="5" applyNumberFormat="1" applyFont="1" applyAlignment="1" applyProtection="1">
      <protection locked="0"/>
    </xf>
    <xf numFmtId="0" fontId="11" fillId="0" borderId="0" xfId="5" applyNumberFormat="1" applyFont="1" applyBorder="1" applyAlignment="1" applyProtection="1">
      <protection locked="0"/>
    </xf>
    <xf numFmtId="0" fontId="17" fillId="0" borderId="0" xfId="4" applyFont="1" applyAlignment="1">
      <alignment vertical="center"/>
    </xf>
    <xf numFmtId="0" fontId="15" fillId="0" borderId="0" xfId="4" applyAlignment="1">
      <alignment horizontal="center" vertical="center"/>
    </xf>
    <xf numFmtId="0" fontId="15" fillId="0" borderId="6" xfId="4" applyFont="1" applyBorder="1" applyAlignment="1">
      <alignment horizontal="center" vertical="center"/>
    </xf>
    <xf numFmtId="0" fontId="15" fillId="0" borderId="6" xfId="4" applyBorder="1" applyAlignment="1">
      <alignment horizontal="left" vertical="center" wrapText="1" indent="1"/>
    </xf>
    <xf numFmtId="165" fontId="18" fillId="0" borderId="6" xfId="6" applyNumberFormat="1" applyFont="1" applyBorder="1" applyAlignment="1">
      <alignment vertical="center"/>
    </xf>
    <xf numFmtId="0" fontId="15" fillId="0" borderId="6" xfId="4" applyFont="1" applyBorder="1" applyAlignment="1">
      <alignment horizontal="left" vertical="center" wrapText="1" indent="1"/>
    </xf>
    <xf numFmtId="0" fontId="19" fillId="0" borderId="7" xfId="4" applyFont="1" applyBorder="1" applyAlignment="1">
      <alignment horizontal="center" vertical="center"/>
    </xf>
    <xf numFmtId="0" fontId="15" fillId="0" borderId="8" xfId="4" applyBorder="1" applyAlignment="1">
      <alignment horizontal="left" vertical="center" wrapText="1" indent="1"/>
    </xf>
    <xf numFmtId="0" fontId="15" fillId="0" borderId="8" xfId="4" applyBorder="1" applyAlignment="1">
      <alignment vertical="center"/>
    </xf>
    <xf numFmtId="165" fontId="20" fillId="0" borderId="6" xfId="6" applyNumberFormat="1" applyFont="1" applyBorder="1" applyAlignment="1">
      <alignment vertical="center"/>
    </xf>
    <xf numFmtId="44" fontId="0" fillId="0" borderId="0" xfId="6" applyFont="1" applyAlignment="1">
      <alignment vertical="center"/>
    </xf>
    <xf numFmtId="167" fontId="21" fillId="0" borderId="0" xfId="5" applyFont="1" applyAlignment="1"/>
    <xf numFmtId="167" fontId="21" fillId="0" borderId="0" xfId="5" applyFont="1" applyAlignment="1">
      <alignment horizontal="left" indent="6"/>
    </xf>
    <xf numFmtId="4" fontId="15" fillId="0" borderId="0" xfId="4" applyNumberFormat="1"/>
    <xf numFmtId="0" fontId="25" fillId="0" borderId="0" xfId="0" applyFont="1"/>
    <xf numFmtId="0" fontId="13" fillId="0" borderId="0" xfId="4" applyFont="1" applyAlignment="1">
      <alignment vertical="center"/>
    </xf>
    <xf numFmtId="0" fontId="13" fillId="0" borderId="0" xfId="4" applyFont="1" applyAlignment="1">
      <alignment horizontal="left" vertical="center" wrapText="1" indent="1"/>
    </xf>
    <xf numFmtId="0" fontId="19" fillId="0" borderId="6" xfId="4" applyFont="1" applyFill="1" applyBorder="1" applyAlignment="1">
      <alignment horizontal="center" vertical="center"/>
    </xf>
    <xf numFmtId="0" fontId="19" fillId="0" borderId="6" xfId="4" applyFont="1" applyFill="1" applyBorder="1" applyAlignment="1">
      <alignment horizontal="left" vertical="center" wrapText="1" indent="1"/>
    </xf>
    <xf numFmtId="0" fontId="19" fillId="0" borderId="6" xfId="4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2" applyNumberFormat="1" applyFont="1"/>
    <xf numFmtId="0" fontId="0" fillId="0" borderId="0" xfId="1" applyNumberFormat="1" applyFont="1"/>
    <xf numFmtId="0" fontId="1" fillId="0" borderId="0" xfId="1" applyNumberFormat="1" applyFont="1"/>
    <xf numFmtId="0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 applyFill="1" applyBorder="1"/>
    <xf numFmtId="0" fontId="0" fillId="0" borderId="0" xfId="0" applyFill="1"/>
    <xf numFmtId="165" fontId="0" fillId="0" borderId="2" xfId="0" applyNumberFormat="1" applyFill="1" applyBorder="1"/>
    <xf numFmtId="0" fontId="0" fillId="0" borderId="0" xfId="0" applyFill="1" applyBorder="1" applyAlignment="1">
      <alignment horizontal="left" indent="1"/>
    </xf>
    <xf numFmtId="165" fontId="0" fillId="0" borderId="2" xfId="2" applyNumberFormat="1" applyFont="1" applyBorder="1"/>
    <xf numFmtId="165" fontId="0" fillId="0" borderId="0" xfId="2" applyNumberFormat="1" applyFont="1" applyFill="1"/>
    <xf numFmtId="164" fontId="0" fillId="0" borderId="0" xfId="1" applyNumberFormat="1" applyFont="1" applyFill="1"/>
    <xf numFmtId="166" fontId="11" fillId="0" borderId="0" xfId="3" applyFont="1" applyAlignment="1">
      <alignment horizontal="left" indent="1"/>
    </xf>
    <xf numFmtId="166" fontId="26" fillId="0" borderId="0" xfId="3" applyFont="1" applyAlignment="1">
      <alignment horizontal="left" indent="1"/>
    </xf>
    <xf numFmtId="165" fontId="0" fillId="2" borderId="2" xfId="2" applyNumberFormat="1" applyFont="1" applyFill="1" applyBorder="1"/>
    <xf numFmtId="0" fontId="0" fillId="0" borderId="0" xfId="0" applyFont="1"/>
    <xf numFmtId="0" fontId="27" fillId="0" borderId="0" xfId="0" applyFont="1"/>
    <xf numFmtId="0" fontId="26" fillId="0" borderId="0" xfId="4" applyFont="1" applyAlignment="1">
      <alignment vertical="center"/>
    </xf>
    <xf numFmtId="0" fontId="2" fillId="0" borderId="0" xfId="0" applyFont="1" applyAlignment="1">
      <alignment horizontal="left" indent="1"/>
    </xf>
    <xf numFmtId="164" fontId="4" fillId="0" borderId="0" xfId="1" applyNumberFormat="1" applyFont="1" applyFill="1" applyBorder="1"/>
    <xf numFmtId="0" fontId="0" fillId="2" borderId="0" xfId="0" applyFill="1"/>
    <xf numFmtId="165" fontId="0" fillId="0" borderId="3" xfId="2" applyNumberFormat="1" applyFont="1" applyFill="1" applyBorder="1"/>
    <xf numFmtId="164" fontId="0" fillId="0" borderId="4" xfId="1" applyNumberFormat="1" applyFont="1" applyFill="1" applyBorder="1"/>
    <xf numFmtId="164" fontId="4" fillId="0" borderId="5" xfId="1" applyNumberFormat="1" applyFont="1" applyFill="1" applyBorder="1"/>
    <xf numFmtId="0" fontId="0" fillId="5" borderId="0" xfId="0" applyFill="1"/>
    <xf numFmtId="165" fontId="0" fillId="0" borderId="2" xfId="2" applyNumberFormat="1" applyFont="1" applyFill="1" applyBorder="1"/>
    <xf numFmtId="164" fontId="0" fillId="0" borderId="2" xfId="1" applyNumberFormat="1" applyFont="1" applyFill="1" applyBorder="1"/>
    <xf numFmtId="167" fontId="16" fillId="0" borderId="0" xfId="5"/>
    <xf numFmtId="167" fontId="16" fillId="0" borderId="0" xfId="5" applyAlignment="1">
      <alignment horizontal="center"/>
    </xf>
    <xf numFmtId="167" fontId="6" fillId="0" borderId="0" xfId="5" applyFont="1"/>
    <xf numFmtId="167" fontId="2" fillId="0" borderId="0" xfId="5" applyFont="1"/>
    <xf numFmtId="167" fontId="1" fillId="0" borderId="0" xfId="5" applyFont="1"/>
    <xf numFmtId="3" fontId="1" fillId="0" borderId="0" xfId="5" applyNumberFormat="1" applyFont="1"/>
    <xf numFmtId="3" fontId="16" fillId="0" borderId="0" xfId="5" applyNumberFormat="1"/>
    <xf numFmtId="167" fontId="1" fillId="0" borderId="0" xfId="5" applyFont="1" applyAlignment="1">
      <alignment horizontal="left" indent="1"/>
    </xf>
    <xf numFmtId="164" fontId="26" fillId="0" borderId="0" xfId="7" applyNumberFormat="1" applyFont="1"/>
    <xf numFmtId="164" fontId="0" fillId="0" borderId="0" xfId="7" applyNumberFormat="1" applyFont="1"/>
    <xf numFmtId="164" fontId="0" fillId="2" borderId="2" xfId="7" applyNumberFormat="1" applyFont="1" applyFill="1" applyBorder="1"/>
    <xf numFmtId="164" fontId="0" fillId="0" borderId="0" xfId="7" applyNumberFormat="1" applyFont="1" applyFill="1" applyBorder="1"/>
    <xf numFmtId="167" fontId="3" fillId="0" borderId="0" xfId="5" applyFont="1" applyAlignment="1">
      <alignment horizontal="center"/>
    </xf>
    <xf numFmtId="167" fontId="16" fillId="0" borderId="0" xfId="5" applyAlignment="1">
      <alignment horizontal="left" indent="1"/>
    </xf>
    <xf numFmtId="0" fontId="5" fillId="2" borderId="0" xfId="0" applyFont="1" applyFill="1" applyAlignment="1">
      <alignment horizontal="center"/>
    </xf>
    <xf numFmtId="0" fontId="15" fillId="0" borderId="6" xfId="4" applyFont="1" applyBorder="1" applyAlignment="1">
      <alignment horizontal="center" vertical="center" wrapText="1"/>
    </xf>
    <xf numFmtId="0" fontId="1" fillId="0" borderId="0" xfId="14" applyFont="1" applyAlignment="1">
      <alignment horizontal="center"/>
    </xf>
    <xf numFmtId="0" fontId="1" fillId="0" borderId="0" xfId="14" applyFont="1"/>
    <xf numFmtId="0" fontId="18" fillId="0" borderId="0" xfId="0" applyFont="1" applyAlignment="1"/>
    <xf numFmtId="44" fontId="1" fillId="0" borderId="0" xfId="14" applyNumberFormat="1" applyFont="1"/>
    <xf numFmtId="0" fontId="18" fillId="0" borderId="0" xfId="0" applyFont="1" applyAlignment="1">
      <alignment horizontal="center"/>
    </xf>
    <xf numFmtId="167" fontId="1" fillId="0" borderId="0" xfId="5" applyFont="1" applyAlignment="1">
      <alignment horizontal="center"/>
    </xf>
    <xf numFmtId="167" fontId="16" fillId="0" borderId="0" xfId="5" applyAlignment="1">
      <alignment horizontal="center"/>
    </xf>
    <xf numFmtId="0" fontId="0" fillId="0" borderId="0" xfId="0" applyAlignment="1">
      <alignment horizontal="center"/>
    </xf>
  </cellXfs>
  <cellStyles count="17">
    <cellStyle name="Comma" xfId="1" builtinId="3"/>
    <cellStyle name="Comma 2" xfId="7"/>
    <cellStyle name="Currency" xfId="2" builtinId="4"/>
    <cellStyle name="Currency 2" xfId="6"/>
    <cellStyle name="Currency 2 2" xfId="15"/>
    <cellStyle name="Currency 3" xfId="13"/>
    <cellStyle name="Grey" xfId="8"/>
    <cellStyle name="Input [yellow]" xfId="9"/>
    <cellStyle name="Normal" xfId="0" builtinId="0"/>
    <cellStyle name="Normal - Style1" xfId="10"/>
    <cellStyle name="Normal 2" xfId="4"/>
    <cellStyle name="Normal 2 2" xfId="11"/>
    <cellStyle name="Normal 2 3" xfId="14"/>
    <cellStyle name="Normal 3" xfId="5"/>
    <cellStyle name="Normal 4" xfId="16"/>
    <cellStyle name="Normal_Debt Service" xfId="3"/>
    <cellStyle name="Percent [2]" xfId="1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22</xdr:row>
      <xdr:rowOff>165100</xdr:rowOff>
    </xdr:from>
    <xdr:to>
      <xdr:col>11</xdr:col>
      <xdr:colOff>69850</xdr:colOff>
      <xdr:row>77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3A3C37E-C831-48B0-8677-D6F112DD74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984250" y="5676900"/>
          <a:ext cx="10058400" cy="77724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44"/>
  <sheetViews>
    <sheetView workbookViewId="0">
      <selection activeCell="F16" sqref="F16"/>
    </sheetView>
  </sheetViews>
  <sheetFormatPr defaultColWidth="10.453125" defaultRowHeight="15.5"/>
  <cols>
    <col min="1" max="1" width="16.1796875" style="71" customWidth="1"/>
    <col min="2" max="2" width="10.453125" style="71"/>
    <col min="3" max="3" width="8.54296875" style="71" customWidth="1"/>
    <col min="4" max="16384" width="10.453125" style="71"/>
  </cols>
  <sheetData>
    <row r="1" spans="1:5">
      <c r="A1" s="92" t="s">
        <v>193</v>
      </c>
      <c r="B1" s="93"/>
      <c r="C1" s="93"/>
      <c r="D1" s="93"/>
      <c r="E1" s="93"/>
    </row>
    <row r="2" spans="1:5">
      <c r="A2" s="92" t="s">
        <v>143</v>
      </c>
      <c r="B2" s="93"/>
      <c r="C2" s="93"/>
      <c r="D2" s="93"/>
      <c r="E2" s="93"/>
    </row>
    <row r="3" spans="1:5">
      <c r="A3" s="72"/>
      <c r="B3" s="72"/>
      <c r="C3" s="72"/>
      <c r="D3" s="72"/>
      <c r="E3" s="72"/>
    </row>
    <row r="4" spans="1:5" ht="20">
      <c r="A4" s="73" t="s">
        <v>194</v>
      </c>
    </row>
    <row r="6" spans="1:5">
      <c r="A6" s="74" t="s">
        <v>195</v>
      </c>
      <c r="B6" s="74"/>
      <c r="C6" s="74"/>
      <c r="D6" s="74"/>
    </row>
    <row r="7" spans="1:5">
      <c r="B7" s="71" t="s">
        <v>145</v>
      </c>
    </row>
    <row r="8" spans="1:5">
      <c r="A8" s="75" t="s">
        <v>0</v>
      </c>
      <c r="B8" s="76">
        <v>69963</v>
      </c>
      <c r="C8" s="77"/>
    </row>
    <row r="9" spans="1:5">
      <c r="A9" s="75" t="s">
        <v>1</v>
      </c>
      <c r="B9" s="76">
        <v>63332</v>
      </c>
      <c r="C9" s="77"/>
    </row>
    <row r="10" spans="1:5">
      <c r="A10" s="75" t="s">
        <v>2</v>
      </c>
      <c r="B10" s="76">
        <v>58302</v>
      </c>
      <c r="C10" s="77"/>
    </row>
    <row r="11" spans="1:5">
      <c r="A11" s="75" t="s">
        <v>3</v>
      </c>
      <c r="B11" s="76">
        <v>48402</v>
      </c>
      <c r="C11" s="77"/>
    </row>
    <row r="12" spans="1:5">
      <c r="A12" s="75" t="s">
        <v>4</v>
      </c>
      <c r="B12" s="76">
        <v>39877</v>
      </c>
      <c r="C12" s="77"/>
    </row>
    <row r="13" spans="1:5">
      <c r="A13" s="75" t="s">
        <v>5</v>
      </c>
      <c r="B13" s="76">
        <v>44397</v>
      </c>
      <c r="C13" s="77"/>
    </row>
    <row r="14" spans="1:5">
      <c r="A14" s="75" t="s">
        <v>6</v>
      </c>
      <c r="B14" s="76">
        <v>48411</v>
      </c>
      <c r="C14" s="77"/>
    </row>
    <row r="15" spans="1:5">
      <c r="A15" s="75" t="s">
        <v>7</v>
      </c>
      <c r="B15" s="76">
        <v>43913</v>
      </c>
      <c r="C15" s="77"/>
    </row>
    <row r="16" spans="1:5">
      <c r="A16" s="75" t="s">
        <v>8</v>
      </c>
      <c r="B16" s="76">
        <v>42122</v>
      </c>
      <c r="C16" s="77"/>
    </row>
    <row r="17" spans="1:15">
      <c r="A17" s="75" t="s">
        <v>9</v>
      </c>
      <c r="B17" s="76">
        <v>44111</v>
      </c>
      <c r="C17" s="77"/>
    </row>
    <row r="18" spans="1:15">
      <c r="A18" s="75" t="s">
        <v>10</v>
      </c>
      <c r="B18" s="76">
        <v>55046</v>
      </c>
      <c r="C18" s="77"/>
    </row>
    <row r="19" spans="1:15">
      <c r="A19" s="75" t="s">
        <v>11</v>
      </c>
      <c r="B19" s="76">
        <v>69435</v>
      </c>
      <c r="C19" s="77"/>
    </row>
    <row r="20" spans="1:15">
      <c r="A20" s="78" t="s">
        <v>20</v>
      </c>
      <c r="B20" s="79">
        <f>SUM(B8:B19)</f>
        <v>627311</v>
      </c>
      <c r="C20" s="77"/>
    </row>
    <row r="21" spans="1:15">
      <c r="B21" s="80"/>
    </row>
    <row r="22" spans="1:15">
      <c r="A22" s="71" t="s">
        <v>54</v>
      </c>
      <c r="B22" s="81">
        <f>B20/12</f>
        <v>52275.916666666664</v>
      </c>
      <c r="C22" s="71" t="s">
        <v>53</v>
      </c>
    </row>
    <row r="24" spans="1:15">
      <c r="A24" s="71" t="s">
        <v>120</v>
      </c>
      <c r="F24" s="82"/>
    </row>
    <row r="25" spans="1:15">
      <c r="A25" s="71" t="s">
        <v>121</v>
      </c>
    </row>
    <row r="28" spans="1:15">
      <c r="A28" s="71" t="s">
        <v>14</v>
      </c>
    </row>
    <row r="29" spans="1:15">
      <c r="A29" s="71" t="s">
        <v>15</v>
      </c>
    </row>
    <row r="31" spans="1:15">
      <c r="B31" s="83" t="s">
        <v>0</v>
      </c>
      <c r="C31" s="83" t="s">
        <v>1</v>
      </c>
      <c r="D31" s="83" t="s">
        <v>2</v>
      </c>
      <c r="E31" s="83" t="s">
        <v>3</v>
      </c>
      <c r="F31" s="83" t="s">
        <v>4</v>
      </c>
      <c r="G31" s="83" t="s">
        <v>16</v>
      </c>
      <c r="H31" s="83" t="s">
        <v>6</v>
      </c>
      <c r="I31" s="83" t="s">
        <v>7</v>
      </c>
      <c r="J31" s="83" t="s">
        <v>8</v>
      </c>
      <c r="K31" s="83" t="s">
        <v>9</v>
      </c>
      <c r="L31" s="83" t="s">
        <v>10</v>
      </c>
      <c r="M31" s="83" t="s">
        <v>11</v>
      </c>
      <c r="N31" s="83" t="s">
        <v>17</v>
      </c>
      <c r="O31" s="83" t="s">
        <v>12</v>
      </c>
    </row>
    <row r="33" spans="1:15">
      <c r="A33" s="71" t="s">
        <v>13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</row>
    <row r="34" spans="1:15">
      <c r="A34" s="84" t="s">
        <v>18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>
        <f>SUM(B34:M34)</f>
        <v>0</v>
      </c>
      <c r="O34" s="80">
        <f>N34/12</f>
        <v>0</v>
      </c>
    </row>
    <row r="35" spans="1:15">
      <c r="A35" s="84" t="s">
        <v>19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>
        <f>SUM(B35:M35)</f>
        <v>0</v>
      </c>
      <c r="O35" s="80">
        <f>N35/12</f>
        <v>0</v>
      </c>
    </row>
    <row r="36" spans="1:15"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</row>
    <row r="37" spans="1:15">
      <c r="A37" s="71" t="s">
        <v>13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</row>
    <row r="38" spans="1:15">
      <c r="A38" s="84" t="s">
        <v>18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>
        <f>SUM(B38:M38)</f>
        <v>0</v>
      </c>
      <c r="O38" s="80">
        <f>N38/12</f>
        <v>0</v>
      </c>
    </row>
    <row r="39" spans="1:15">
      <c r="A39" s="84" t="s">
        <v>19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>
        <f>SUM(B39:M39)</f>
        <v>0</v>
      </c>
      <c r="O39" s="80">
        <f>N39/12</f>
        <v>0</v>
      </c>
    </row>
    <row r="40" spans="1:15"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</row>
    <row r="41" spans="1:15">
      <c r="A41" s="71" t="s">
        <v>13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</row>
    <row r="42" spans="1:15">
      <c r="A42" s="84" t="s">
        <v>18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>
        <f>SUM(B42:M42)</f>
        <v>0</v>
      </c>
      <c r="O42" s="80">
        <f>N42/12</f>
        <v>0</v>
      </c>
    </row>
    <row r="43" spans="1:15">
      <c r="A43" s="84" t="s">
        <v>19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>
        <f>SUM(B43:M43)</f>
        <v>0</v>
      </c>
      <c r="O43" s="80">
        <f>N43/12</f>
        <v>0</v>
      </c>
    </row>
    <row r="44" spans="1:15"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</row>
  </sheetData>
  <mergeCells count="2">
    <mergeCell ref="A1:E1"/>
    <mergeCell ref="A2:E2"/>
  </mergeCells>
  <pageMargins left="0.45" right="0.2" top="0.5" bottom="0.5" header="0.3" footer="0.3"/>
  <pageSetup scale="85" orientation="landscape" r:id="rId1"/>
  <headerFooter>
    <oddHeader>&amp;R&amp;A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33"/>
  <sheetViews>
    <sheetView showGridLines="0" topLeftCell="A2" workbookViewId="0">
      <selection activeCell="I10" sqref="I10"/>
    </sheetView>
  </sheetViews>
  <sheetFormatPr defaultColWidth="8.81640625" defaultRowHeight="12.5"/>
  <cols>
    <col min="1" max="1" width="8.81640625" style="18" customWidth="1"/>
    <col min="2" max="2" width="13.81640625" style="18" customWidth="1"/>
    <col min="3" max="3" width="24.7265625" style="19" customWidth="1"/>
    <col min="4" max="4" width="31.7265625" style="19" customWidth="1"/>
    <col min="5" max="6" width="19" style="18" customWidth="1"/>
    <col min="7" max="8" width="18.1796875" style="18" bestFit="1" customWidth="1"/>
    <col min="9" max="16384" width="8.81640625" style="18"/>
  </cols>
  <sheetData>
    <row r="1" spans="1:8" ht="20">
      <c r="A1" s="61" t="str">
        <f>Divisor!A1</f>
        <v>Upper Missouri</v>
      </c>
      <c r="B1" s="37"/>
      <c r="C1" s="38"/>
      <c r="E1" s="20"/>
    </row>
    <row r="2" spans="1:8" ht="20">
      <c r="A2" s="61" t="str">
        <f>Divisor!A2</f>
        <v>For the Year ended 2016</v>
      </c>
      <c r="B2" s="37"/>
      <c r="C2" s="38"/>
      <c r="E2" s="20"/>
    </row>
    <row r="3" spans="1:8" ht="20">
      <c r="A3" s="37"/>
      <c r="B3" s="37"/>
      <c r="C3" s="38"/>
      <c r="E3" s="20"/>
    </row>
    <row r="4" spans="1:8" ht="20">
      <c r="A4" s="10" t="s">
        <v>72</v>
      </c>
      <c r="B4" s="10"/>
      <c r="C4" s="10"/>
      <c r="D4"/>
      <c r="E4" s="21"/>
    </row>
    <row r="5" spans="1:8" ht="25.9" customHeight="1">
      <c r="B5" s="22"/>
    </row>
    <row r="6" spans="1:8" ht="13" thickBot="1"/>
    <row r="7" spans="1:8" ht="65.5" thickBot="1">
      <c r="B7" s="39" t="s">
        <v>71</v>
      </c>
      <c r="C7" s="40" t="s">
        <v>70</v>
      </c>
      <c r="D7" s="40" t="s">
        <v>65</v>
      </c>
      <c r="E7" s="41" t="s">
        <v>91</v>
      </c>
      <c r="F7" s="41" t="s">
        <v>66</v>
      </c>
      <c r="G7" s="41" t="s">
        <v>67</v>
      </c>
      <c r="H7" s="41" t="s">
        <v>68</v>
      </c>
    </row>
    <row r="8" spans="1:8" ht="14.5" thickBot="1">
      <c r="A8" s="23">
        <v>1</v>
      </c>
      <c r="B8" s="24"/>
      <c r="C8" s="25"/>
      <c r="D8" s="25"/>
      <c r="E8" s="26">
        <v>0</v>
      </c>
      <c r="F8" s="26">
        <v>0</v>
      </c>
      <c r="G8" s="26">
        <v>0</v>
      </c>
      <c r="H8" s="26">
        <v>0</v>
      </c>
    </row>
    <row r="9" spans="1:8" ht="63.65" customHeight="1" thickBot="1">
      <c r="A9" s="23">
        <f t="shared" ref="A9:A16" si="0">A8+1</f>
        <v>2</v>
      </c>
      <c r="B9" s="86"/>
      <c r="C9" s="27"/>
      <c r="D9" s="25"/>
      <c r="E9" s="26">
        <v>0</v>
      </c>
      <c r="F9" s="26"/>
      <c r="G9" s="26">
        <v>0</v>
      </c>
      <c r="H9" s="26">
        <v>0</v>
      </c>
    </row>
    <row r="10" spans="1:8" ht="63.65" customHeight="1" thickBot="1">
      <c r="A10" s="23">
        <f t="shared" si="0"/>
        <v>3</v>
      </c>
      <c r="B10" s="24"/>
      <c r="C10" s="27"/>
      <c r="D10" s="25"/>
      <c r="E10" s="26">
        <v>0</v>
      </c>
      <c r="F10" s="26">
        <v>0</v>
      </c>
      <c r="G10" s="26">
        <v>0</v>
      </c>
      <c r="H10" s="26">
        <v>0</v>
      </c>
    </row>
    <row r="11" spans="1:8" ht="63.65" customHeight="1" thickBot="1">
      <c r="A11" s="23">
        <f t="shared" si="0"/>
        <v>4</v>
      </c>
      <c r="B11" s="24"/>
      <c r="C11" s="27"/>
      <c r="D11" s="27"/>
      <c r="E11" s="26">
        <v>0</v>
      </c>
      <c r="F11" s="26">
        <v>0</v>
      </c>
      <c r="G11" s="26">
        <v>0</v>
      </c>
      <c r="H11" s="26">
        <v>0</v>
      </c>
    </row>
    <row r="12" spans="1:8" ht="14.5" thickBot="1">
      <c r="A12" s="23">
        <f>A10+1</f>
        <v>4</v>
      </c>
      <c r="B12" s="24"/>
      <c r="C12" s="25"/>
      <c r="D12" s="25"/>
      <c r="E12" s="26">
        <v>0</v>
      </c>
      <c r="F12" s="26">
        <v>0</v>
      </c>
      <c r="G12" s="26">
        <v>0</v>
      </c>
      <c r="H12" s="26">
        <v>0</v>
      </c>
    </row>
    <row r="13" spans="1:8" ht="14.5" thickBot="1">
      <c r="A13" s="23">
        <f>A10+1</f>
        <v>4</v>
      </c>
      <c r="B13" s="24"/>
      <c r="C13" s="25"/>
      <c r="D13" s="25"/>
      <c r="E13" s="26">
        <v>0</v>
      </c>
      <c r="F13" s="26">
        <v>0</v>
      </c>
      <c r="G13" s="26">
        <v>0</v>
      </c>
      <c r="H13" s="26">
        <v>0</v>
      </c>
    </row>
    <row r="14" spans="1:8" ht="14.5" thickBot="1">
      <c r="A14" s="23">
        <f>A11+1</f>
        <v>5</v>
      </c>
      <c r="B14" s="24"/>
      <c r="C14" s="27"/>
      <c r="D14" s="27"/>
      <c r="E14" s="26">
        <v>0</v>
      </c>
      <c r="F14" s="26">
        <v>0</v>
      </c>
      <c r="G14" s="26">
        <v>0</v>
      </c>
      <c r="H14" s="26">
        <v>0</v>
      </c>
    </row>
    <row r="15" spans="1:8" ht="14.5" thickBot="1">
      <c r="A15" s="23">
        <f>A13+1</f>
        <v>5</v>
      </c>
      <c r="B15" s="24"/>
      <c r="C15" s="25"/>
      <c r="D15" s="27"/>
      <c r="E15" s="26">
        <v>0</v>
      </c>
      <c r="F15" s="26">
        <v>0</v>
      </c>
      <c r="G15" s="26">
        <v>0</v>
      </c>
      <c r="H15" s="26">
        <v>0</v>
      </c>
    </row>
    <row r="16" spans="1:8" ht="31.15" customHeight="1" thickBot="1">
      <c r="A16" s="23">
        <f t="shared" si="0"/>
        <v>6</v>
      </c>
      <c r="B16" s="28" t="s">
        <v>69</v>
      </c>
      <c r="C16" s="29"/>
      <c r="D16" s="30"/>
      <c r="E16" s="31">
        <f>SUM(E8:E15)</f>
        <v>0</v>
      </c>
      <c r="F16" s="31">
        <f>SUM(F8:F15)</f>
        <v>0</v>
      </c>
      <c r="G16" s="31">
        <f>SUM(G8:G15)</f>
        <v>0</v>
      </c>
      <c r="H16" s="31">
        <f>SUM(H8:H15)</f>
        <v>0</v>
      </c>
    </row>
    <row r="17" spans="2:8" ht="14.5">
      <c r="B17" s="23"/>
      <c r="E17" s="32"/>
      <c r="F17" s="32"/>
      <c r="G17" s="32"/>
      <c r="H17" s="32"/>
    </row>
    <row r="18" spans="2:8" ht="14.5">
      <c r="B18" s="33"/>
      <c r="E18" s="32"/>
      <c r="F18" s="32"/>
      <c r="G18" s="32"/>
      <c r="H18" s="32"/>
    </row>
    <row r="19" spans="2:8" ht="14.5">
      <c r="B19" s="23"/>
      <c r="D19" s="34"/>
      <c r="E19" s="32"/>
      <c r="F19" s="32"/>
      <c r="G19" s="32"/>
      <c r="H19" s="32"/>
    </row>
    <row r="20" spans="2:8" ht="14.5">
      <c r="B20" s="23"/>
      <c r="C20" s="35"/>
      <c r="D20" s="34"/>
      <c r="E20" s="32"/>
      <c r="F20" s="32"/>
      <c r="G20" s="32"/>
      <c r="H20" s="32"/>
    </row>
    <row r="21" spans="2:8" ht="14.5">
      <c r="B21" s="23"/>
      <c r="D21" s="34"/>
      <c r="E21" s="32"/>
      <c r="F21" s="32"/>
      <c r="G21" s="32"/>
      <c r="H21" s="32"/>
    </row>
    <row r="22" spans="2:8" ht="14.5">
      <c r="B22" s="23"/>
      <c r="D22" s="34"/>
      <c r="E22" s="32"/>
      <c r="F22" s="32"/>
      <c r="G22" s="32"/>
      <c r="H22" s="32"/>
    </row>
    <row r="23" spans="2:8" ht="14.5">
      <c r="B23" s="23"/>
      <c r="D23" s="34"/>
      <c r="E23" s="32"/>
      <c r="F23" s="32"/>
      <c r="G23" s="32"/>
      <c r="H23" s="32"/>
    </row>
    <row r="24" spans="2:8" ht="14.5">
      <c r="B24" s="23"/>
      <c r="D24" s="34"/>
      <c r="E24" s="32"/>
      <c r="F24" s="32"/>
      <c r="G24" s="32"/>
      <c r="H24" s="32"/>
    </row>
    <row r="25" spans="2:8" ht="14.5">
      <c r="B25" s="23"/>
      <c r="D25" s="34"/>
      <c r="E25" s="32"/>
      <c r="F25" s="32"/>
      <c r="G25" s="32"/>
      <c r="H25" s="32"/>
    </row>
    <row r="26" spans="2:8" ht="14.5">
      <c r="B26" s="23"/>
      <c r="D26" s="34"/>
      <c r="E26" s="32"/>
      <c r="F26" s="32"/>
      <c r="G26" s="32"/>
      <c r="H26" s="32"/>
    </row>
    <row r="27" spans="2:8" ht="14.5">
      <c r="B27" s="23"/>
      <c r="E27" s="32"/>
      <c r="F27" s="32"/>
      <c r="G27" s="32"/>
      <c r="H27" s="32"/>
    </row>
    <row r="28" spans="2:8" ht="14.5">
      <c r="B28" s="23"/>
      <c r="E28" s="32"/>
      <c r="F28" s="32"/>
      <c r="G28" s="32"/>
      <c r="H28" s="32"/>
    </row>
    <row r="29" spans="2:8" ht="14.5">
      <c r="B29" s="23"/>
      <c r="E29" s="32"/>
      <c r="F29" s="32"/>
      <c r="G29" s="32"/>
      <c r="H29" s="32"/>
    </row>
    <row r="30" spans="2:8" ht="14.5">
      <c r="E30" s="32"/>
      <c r="F30" s="32"/>
      <c r="G30" s="32"/>
      <c r="H30" s="32"/>
    </row>
    <row r="31" spans="2:8" ht="14.5">
      <c r="E31" s="32"/>
      <c r="F31" s="32"/>
      <c r="G31" s="32"/>
      <c r="H31" s="32"/>
    </row>
    <row r="32" spans="2:8" ht="14.5">
      <c r="E32" s="32"/>
      <c r="F32" s="32"/>
      <c r="G32" s="32"/>
      <c r="H32" s="32"/>
    </row>
    <row r="33" spans="5:8" ht="14.5">
      <c r="E33" s="32"/>
      <c r="F33" s="32"/>
      <c r="G33" s="32"/>
      <c r="H33" s="32"/>
    </row>
  </sheetData>
  <pageMargins left="0.75" right="0.75" top="1" bottom="1" header="0.5" footer="0.5"/>
  <pageSetup scale="79" orientation="landscape" horizontalDpi="300" verticalDpi="300" r:id="rId1"/>
  <headerFooter alignWithMargins="0">
    <oddHeader>&amp;R&amp;A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topLeftCell="A28" workbookViewId="0">
      <selection activeCell="I43" sqref="I43"/>
    </sheetView>
  </sheetViews>
  <sheetFormatPr defaultColWidth="10.90625" defaultRowHeight="14"/>
  <cols>
    <col min="1" max="1" width="10.90625" style="91"/>
    <col min="2" max="2" width="28.1796875" style="89" customWidth="1"/>
    <col min="3" max="3" width="20.36328125" style="89" customWidth="1"/>
    <col min="4" max="4" width="18.54296875" style="89" bestFit="1" customWidth="1"/>
    <col min="5" max="5" width="18.08984375" style="89" bestFit="1" customWidth="1"/>
    <col min="6" max="6" width="10.453125" style="89" customWidth="1"/>
    <col min="7" max="16384" width="10.90625" style="89"/>
  </cols>
  <sheetData>
    <row r="1" spans="1:16" ht="14.5">
      <c r="A1" s="87" t="s">
        <v>71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4.5">
      <c r="A2" s="87">
        <v>350</v>
      </c>
      <c r="B2" s="88" t="s">
        <v>148</v>
      </c>
      <c r="C2" s="90">
        <v>263267.88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4.5">
      <c r="A3" s="87">
        <v>352</v>
      </c>
      <c r="B3" s="88" t="s">
        <v>149</v>
      </c>
      <c r="C3" s="90">
        <v>300719.95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14.5">
      <c r="A4" s="87">
        <v>353</v>
      </c>
      <c r="B4" s="88" t="s">
        <v>150</v>
      </c>
      <c r="C4" s="90">
        <v>16572118.65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</row>
    <row r="5" spans="1:16" ht="14.5">
      <c r="A5" s="87">
        <v>355</v>
      </c>
      <c r="B5" s="88" t="s">
        <v>151</v>
      </c>
      <c r="C5" s="90">
        <v>100127.74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1:16" ht="14.5">
      <c r="A6" s="87">
        <v>356</v>
      </c>
      <c r="B6" s="88" t="s">
        <v>152</v>
      </c>
      <c r="C6" s="90">
        <v>605052.06999999995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</row>
    <row r="7" spans="1:16" ht="14.5">
      <c r="A7" s="87"/>
      <c r="B7" s="88"/>
      <c r="C7" s="90"/>
      <c r="D7" s="90">
        <f>SUM(C2:C6)</f>
        <v>17841286.289999999</v>
      </c>
      <c r="E7" s="88" t="s">
        <v>153</v>
      </c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</row>
    <row r="8" spans="1:16" ht="14.5">
      <c r="A8" s="87"/>
      <c r="B8" s="88"/>
      <c r="C8" s="90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</row>
    <row r="9" spans="1:16" ht="14.5">
      <c r="A9" s="87">
        <v>389</v>
      </c>
      <c r="B9" s="88" t="s">
        <v>154</v>
      </c>
      <c r="C9" s="90">
        <v>21350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</row>
    <row r="10" spans="1:16" ht="14.5">
      <c r="A10" s="87">
        <v>390</v>
      </c>
      <c r="B10" s="88" t="s">
        <v>155</v>
      </c>
      <c r="C10" s="90">
        <v>1089894.27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</row>
    <row r="11" spans="1:16" ht="14.5">
      <c r="A11" s="87">
        <v>391</v>
      </c>
      <c r="B11" s="88" t="s">
        <v>156</v>
      </c>
      <c r="C11" s="90">
        <v>98315.69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1:16" ht="14.5">
      <c r="A12" s="87">
        <v>392</v>
      </c>
      <c r="B12" s="88" t="s">
        <v>157</v>
      </c>
      <c r="C12" s="90">
        <v>39711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1:16" ht="14.5">
      <c r="A13" s="87"/>
      <c r="B13" s="88"/>
      <c r="C13" s="90"/>
      <c r="D13" s="90">
        <f>SUM(C9:C12)</f>
        <v>1249270.96</v>
      </c>
      <c r="E13" s="88" t="s">
        <v>158</v>
      </c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1:16" ht="14.5">
      <c r="A14" s="87"/>
      <c r="B14" s="88"/>
      <c r="C14" s="90">
        <f>SUM(C2:C13)</f>
        <v>19090557.25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1:16" ht="14.5">
      <c r="A15" s="87"/>
      <c r="B15" s="88"/>
      <c r="C15" s="90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1:16" ht="14.5">
      <c r="A16" s="87">
        <v>108.5</v>
      </c>
      <c r="B16" s="88" t="s">
        <v>159</v>
      </c>
      <c r="C16" s="90">
        <v>10607432.85</v>
      </c>
      <c r="D16" s="88"/>
      <c r="E16" s="88" t="s">
        <v>160</v>
      </c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1:16" ht="14.5">
      <c r="A17" s="87">
        <v>108.7</v>
      </c>
      <c r="B17" s="88" t="s">
        <v>161</v>
      </c>
      <c r="C17" s="90">
        <v>259200.29</v>
      </c>
      <c r="D17" s="88"/>
      <c r="E17" s="88" t="s">
        <v>162</v>
      </c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1:16" ht="14.5">
      <c r="A18" s="87"/>
      <c r="B18" s="88"/>
      <c r="C18" s="90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1:16" ht="14.5">
      <c r="A19" s="87"/>
      <c r="B19" s="88"/>
      <c r="C19" s="90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1:16" ht="14.5">
      <c r="A20" s="87">
        <v>154</v>
      </c>
      <c r="B20" s="88" t="s">
        <v>163</v>
      </c>
      <c r="C20" s="90">
        <v>100463.97</v>
      </c>
      <c r="D20" s="88"/>
      <c r="E20" s="88" t="s">
        <v>164</v>
      </c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1:16" ht="14.5">
      <c r="A21" s="87"/>
      <c r="B21" s="88"/>
      <c r="C21" s="90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1:16" ht="14.5">
      <c r="A22" s="87">
        <v>165.1</v>
      </c>
      <c r="B22" s="88" t="s">
        <v>165</v>
      </c>
      <c r="C22" s="90">
        <v>25517.81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1:16" ht="14.5">
      <c r="A23" s="87">
        <v>165.2</v>
      </c>
      <c r="B23" s="88" t="s">
        <v>166</v>
      </c>
      <c r="C23" s="90">
        <v>115733.15</v>
      </c>
      <c r="D23" s="90">
        <f>SUM(C22:C23)</f>
        <v>141250.96</v>
      </c>
      <c r="E23" s="88" t="s">
        <v>167</v>
      </c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1:16" ht="14.5">
      <c r="A24" s="87"/>
      <c r="B24" s="88"/>
      <c r="C24" s="90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1:16" ht="14.5">
      <c r="A25" s="87">
        <v>562.1</v>
      </c>
      <c r="B25" s="88" t="s">
        <v>168</v>
      </c>
      <c r="C25" s="90">
        <v>19776.169999999998</v>
      </c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1:16" ht="14.5">
      <c r="A26" s="87">
        <v>562.20000000000005</v>
      </c>
      <c r="B26" s="88" t="s">
        <v>169</v>
      </c>
      <c r="C26" s="90">
        <v>205453.93</v>
      </c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1:16" ht="14.5">
      <c r="A27" s="87">
        <v>570</v>
      </c>
      <c r="B27" s="88" t="s">
        <v>170</v>
      </c>
      <c r="C27" s="90">
        <v>316548.26</v>
      </c>
      <c r="D27" s="90">
        <f>SUM(C25:C27)</f>
        <v>541778.36</v>
      </c>
      <c r="E27" s="88" t="s">
        <v>171</v>
      </c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1:16" ht="14.5">
      <c r="A28" s="87"/>
      <c r="B28" s="88"/>
      <c r="C28" s="90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1:16" ht="14.5">
      <c r="A29" s="87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1:16" ht="14.5">
      <c r="A30" s="87">
        <v>403.5</v>
      </c>
      <c r="B30" s="88" t="s">
        <v>172</v>
      </c>
      <c r="C30" s="90">
        <v>419549.8</v>
      </c>
      <c r="D30" s="88"/>
      <c r="E30" s="88" t="s">
        <v>173</v>
      </c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1:16" ht="14.5">
      <c r="A31" s="87">
        <v>403.7</v>
      </c>
      <c r="B31" s="88" t="s">
        <v>174</v>
      </c>
      <c r="C31" s="90">
        <v>50861.4</v>
      </c>
      <c r="D31" s="88"/>
      <c r="E31" s="88" t="s">
        <v>175</v>
      </c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1:16" ht="14.5">
      <c r="A32" s="87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1:16" ht="14.5">
      <c r="A33" s="87">
        <v>408.1</v>
      </c>
      <c r="B33" s="88" t="s">
        <v>178</v>
      </c>
      <c r="C33" s="90">
        <v>39618.269999999997</v>
      </c>
      <c r="D33" s="88"/>
      <c r="E33" s="88" t="s">
        <v>198</v>
      </c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1:16" ht="14.5">
      <c r="A34" s="87">
        <v>408.6</v>
      </c>
      <c r="B34" s="88" t="s">
        <v>179</v>
      </c>
      <c r="C34" s="90">
        <v>2777.72</v>
      </c>
      <c r="D34" s="88"/>
      <c r="E34" s="88" t="s">
        <v>199</v>
      </c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1:16" ht="14.5">
      <c r="A35" s="87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1:16" ht="14.5">
      <c r="A36" s="87">
        <v>427</v>
      </c>
      <c r="B36" s="88" t="s">
        <v>180</v>
      </c>
      <c r="C36" s="90">
        <v>541963.85</v>
      </c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1:16" ht="14.5">
      <c r="A37" s="87">
        <v>431</v>
      </c>
      <c r="B37" s="88" t="s">
        <v>181</v>
      </c>
      <c r="C37" s="90">
        <v>125.22</v>
      </c>
      <c r="D37" s="90">
        <f>SUM(C36:C37)</f>
        <v>542089.06999999995</v>
      </c>
      <c r="E37" s="88" t="s">
        <v>182</v>
      </c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1:16" ht="14.5">
      <c r="A38" s="87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1:16" ht="14.5">
      <c r="A39" s="87">
        <v>224.14</v>
      </c>
      <c r="B39" s="88" t="s">
        <v>183</v>
      </c>
      <c r="C39" s="90">
        <v>442550</v>
      </c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1:16" ht="14.5">
      <c r="A40" s="87">
        <v>224.7</v>
      </c>
      <c r="B40" s="88" t="s">
        <v>184</v>
      </c>
      <c r="C40" s="90">
        <v>6457387.0499999998</v>
      </c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1:16" ht="14.5">
      <c r="A41" s="87">
        <v>230</v>
      </c>
      <c r="B41" s="88" t="s">
        <v>185</v>
      </c>
      <c r="C41" s="90">
        <v>197387.71</v>
      </c>
      <c r="D41" s="90">
        <f>SUM(C39:C41)</f>
        <v>7097324.7599999998</v>
      </c>
      <c r="E41" s="88" t="s">
        <v>186</v>
      </c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1:16" ht="14.5">
      <c r="A42" s="87"/>
      <c r="B42" s="88"/>
      <c r="C42" s="90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1:16" ht="14.5">
      <c r="A43" s="87">
        <v>920.1</v>
      </c>
      <c r="B43" s="88" t="s">
        <v>200</v>
      </c>
      <c r="C43" s="90">
        <v>590849</v>
      </c>
      <c r="D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1:16" ht="14.5">
      <c r="A44" s="87">
        <v>920.3</v>
      </c>
      <c r="B44" s="88" t="s">
        <v>176</v>
      </c>
      <c r="C44" s="90">
        <v>38320.78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1:16" ht="14.5">
      <c r="A45" s="87">
        <v>920.4</v>
      </c>
      <c r="B45" s="88" t="s">
        <v>201</v>
      </c>
      <c r="C45" s="90">
        <v>210</v>
      </c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1:16" ht="14.5">
      <c r="A46" s="87">
        <v>920.5</v>
      </c>
      <c r="B46" s="88" t="s">
        <v>177</v>
      </c>
      <c r="C46" s="90">
        <v>2135.08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1:16" ht="14.5">
      <c r="A47" s="87"/>
      <c r="B47" s="88"/>
      <c r="C47" s="88"/>
      <c r="D47" s="90">
        <f>SUM(C43:C46)</f>
        <v>631514.86</v>
      </c>
      <c r="E47" s="88" t="s">
        <v>205</v>
      </c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1:16" ht="14.5">
      <c r="A48" s="87"/>
      <c r="B48" s="88"/>
      <c r="C48" s="88"/>
      <c r="D48" s="90">
        <f>D47*12.5%</f>
        <v>78939.357499999998</v>
      </c>
      <c r="E48" s="88" t="s">
        <v>202</v>
      </c>
      <c r="F48" s="88" t="s">
        <v>206</v>
      </c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1:16" ht="14.5">
      <c r="A49" s="87"/>
      <c r="B49" s="88"/>
      <c r="C49" s="88"/>
      <c r="D49" s="90">
        <f>D47-D48</f>
        <v>552575.50249999994</v>
      </c>
      <c r="E49" s="88" t="s">
        <v>207</v>
      </c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1:16" ht="14.5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1:16" ht="14.5">
      <c r="A51" s="87"/>
      <c r="B51" s="88"/>
      <c r="C51" s="88"/>
      <c r="D51" s="88"/>
      <c r="E51" s="88"/>
      <c r="F51" s="88"/>
      <c r="G51" s="88" t="s">
        <v>203</v>
      </c>
      <c r="H51" s="88"/>
      <c r="I51" s="88"/>
      <c r="J51" s="88"/>
      <c r="K51" s="88"/>
      <c r="L51" s="88"/>
      <c r="M51" s="88"/>
      <c r="N51" s="88"/>
      <c r="O51" s="88"/>
      <c r="P51" s="88"/>
    </row>
    <row r="52" spans="1:16" ht="14.5">
      <c r="A52" s="87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1:16" ht="14.5">
      <c r="A53" s="87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1:16" ht="14.5">
      <c r="A54" s="87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1:16" ht="14.5">
      <c r="A55" s="87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1:16" ht="14.5">
      <c r="A56" s="87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1:16" ht="14.5">
      <c r="A57" s="87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1:16" ht="14.5">
      <c r="A58" s="87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1:16" ht="14.5">
      <c r="A59" s="87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1:16" ht="14.5">
      <c r="A60" s="87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1:16" ht="14.5">
      <c r="A61" s="87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1:16" ht="14.5">
      <c r="A62" s="87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1:16" ht="14.5">
      <c r="A63" s="87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1:16" ht="14.5">
      <c r="A64" s="87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1:16" ht="14.5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1:16" ht="14.5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1:16" ht="14.5">
      <c r="A67" s="87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1:16" ht="14.5">
      <c r="A68" s="87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1:16" ht="14.5">
      <c r="A69" s="87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1:16" ht="14.5">
      <c r="A70" s="87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1:16" ht="14.5">
      <c r="A71" s="87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1:16" ht="14.5">
      <c r="A72" s="87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1:16" ht="14.5">
      <c r="A73" s="87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1:16" ht="14.5">
      <c r="A74" s="87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1:16" ht="14.5">
      <c r="A75" s="87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1:16" ht="14.5">
      <c r="A76" s="87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1:16" ht="14.5">
      <c r="A77" s="87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1:16" ht="14.5">
      <c r="A78" s="87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1"/>
  <sheetViews>
    <sheetView workbookViewId="0">
      <selection activeCell="E1" sqref="E1"/>
    </sheetView>
  </sheetViews>
  <sheetFormatPr defaultRowHeight="14.5"/>
  <cols>
    <col min="1" max="1" width="12.54296875" bestFit="1" customWidth="1"/>
    <col min="2" max="2" width="11.54296875" customWidth="1"/>
    <col min="3" max="3" width="3.453125" customWidth="1"/>
  </cols>
  <sheetData>
    <row r="1" spans="1:10" ht="18">
      <c r="A1" s="59" t="str">
        <f>Divisor!A1</f>
        <v>Upper Missouri</v>
      </c>
      <c r="B1" s="12"/>
      <c r="C1" s="12"/>
      <c r="D1" s="12"/>
      <c r="E1" s="85" t="s">
        <v>196</v>
      </c>
      <c r="F1" s="12"/>
      <c r="G1" s="12"/>
    </row>
    <row r="2" spans="1:10" ht="18">
      <c r="A2" s="59" t="str">
        <f>Divisor!A2</f>
        <v>For the Year ended 2016</v>
      </c>
      <c r="B2" s="12"/>
      <c r="C2" s="12"/>
      <c r="D2" s="12"/>
      <c r="E2" s="12"/>
      <c r="F2" s="12"/>
      <c r="G2" s="12"/>
    </row>
    <row r="3" spans="1:10" ht="18">
      <c r="A3" s="9"/>
      <c r="B3" s="12"/>
      <c r="C3" s="12"/>
      <c r="D3" s="12"/>
      <c r="E3" s="12"/>
      <c r="F3" s="12"/>
      <c r="G3" s="12"/>
    </row>
    <row r="4" spans="1:10" ht="17.5">
      <c r="A4" s="9" t="s">
        <v>27</v>
      </c>
      <c r="B4" s="3"/>
      <c r="C4" s="3"/>
    </row>
    <row r="7" spans="1:10">
      <c r="B7" s="3" t="s">
        <v>21</v>
      </c>
    </row>
    <row r="9" spans="1:10">
      <c r="A9" t="s">
        <v>22</v>
      </c>
      <c r="B9" s="5">
        <v>0</v>
      </c>
    </row>
    <row r="10" spans="1:10">
      <c r="A10" t="s">
        <v>23</v>
      </c>
      <c r="B10" s="70">
        <v>0</v>
      </c>
      <c r="D10" t="s">
        <v>28</v>
      </c>
    </row>
    <row r="11" spans="1:10">
      <c r="A11" t="s">
        <v>24</v>
      </c>
      <c r="B11" s="1">
        <v>0</v>
      </c>
    </row>
    <row r="12" spans="1:10" ht="16">
      <c r="A12" t="s">
        <v>25</v>
      </c>
      <c r="B12" s="7">
        <v>0</v>
      </c>
    </row>
    <row r="13" spans="1:10">
      <c r="B13" s="6">
        <f>SUM(B9:B12)</f>
        <v>0</v>
      </c>
      <c r="D13" s="50" t="s">
        <v>93</v>
      </c>
      <c r="E13" s="50"/>
      <c r="F13" s="50"/>
      <c r="G13" s="50"/>
      <c r="H13" s="50"/>
      <c r="I13" s="50"/>
      <c r="J13" s="50"/>
    </row>
    <row r="14" spans="1:10">
      <c r="D14" s="50" t="s">
        <v>92</v>
      </c>
      <c r="E14" s="50"/>
      <c r="F14" s="50"/>
      <c r="G14" s="50"/>
      <c r="H14" s="50"/>
      <c r="I14" s="50"/>
      <c r="J14" s="50"/>
    </row>
    <row r="15" spans="1:10">
      <c r="D15" s="50"/>
      <c r="E15" s="50"/>
      <c r="F15" s="50"/>
      <c r="G15" s="50"/>
      <c r="H15" s="50"/>
      <c r="I15" s="50"/>
      <c r="J15" s="50"/>
    </row>
    <row r="18" spans="1:1" ht="18.5">
      <c r="A18" t="s">
        <v>57</v>
      </c>
    </row>
    <row r="19" spans="1:1">
      <c r="A19" s="2"/>
    </row>
    <row r="20" spans="1:1">
      <c r="A20" t="s">
        <v>55</v>
      </c>
    </row>
    <row r="21" spans="1:1">
      <c r="A21" s="2" t="s">
        <v>56</v>
      </c>
    </row>
  </sheetData>
  <pageMargins left="0.7" right="0.7" top="0.75" bottom="0.75" header="0.3" footer="0.3"/>
  <pageSetup orientation="portrait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20"/>
  <sheetViews>
    <sheetView workbookViewId="0">
      <selection activeCell="D17" sqref="D17"/>
    </sheetView>
  </sheetViews>
  <sheetFormatPr defaultRowHeight="14.5"/>
  <cols>
    <col min="1" max="1" width="45.1796875" customWidth="1"/>
    <col min="2" max="2" width="16.1796875" customWidth="1"/>
    <col min="3" max="4" width="15.81640625" customWidth="1"/>
  </cols>
  <sheetData>
    <row r="1" spans="1:11" ht="18">
      <c r="A1" s="59" t="str">
        <f>Divisor!A1</f>
        <v>Upper Missouri</v>
      </c>
      <c r="B1" s="12"/>
      <c r="C1" s="12"/>
      <c r="D1" s="12"/>
      <c r="E1" s="12"/>
      <c r="F1" s="12"/>
      <c r="G1" s="12"/>
      <c r="H1" s="12"/>
    </row>
    <row r="2" spans="1:11" ht="18">
      <c r="A2" s="59" t="str">
        <f>Divisor!A2</f>
        <v>For the Year ended 2016</v>
      </c>
      <c r="B2" s="12"/>
      <c r="C2" s="12"/>
      <c r="D2" s="12"/>
      <c r="E2" s="12"/>
      <c r="F2" s="12"/>
      <c r="G2" s="12"/>
      <c r="H2" s="12"/>
    </row>
    <row r="3" spans="1:11" ht="18">
      <c r="A3" s="9"/>
      <c r="B3" s="12"/>
      <c r="C3" s="12"/>
      <c r="D3" s="12"/>
      <c r="E3" s="12"/>
      <c r="F3" s="12"/>
      <c r="G3" s="12"/>
      <c r="H3" s="12"/>
    </row>
    <row r="4" spans="1:11" ht="17.5">
      <c r="A4" s="9" t="s">
        <v>134</v>
      </c>
      <c r="B4" s="3"/>
      <c r="C4" s="3"/>
      <c r="D4" s="3"/>
    </row>
    <row r="7" spans="1:11">
      <c r="B7" s="3" t="s">
        <v>135</v>
      </c>
    </row>
    <row r="9" spans="1:11">
      <c r="B9" s="4" t="s">
        <v>23</v>
      </c>
      <c r="C9" s="4" t="s">
        <v>25</v>
      </c>
      <c r="D9" s="4" t="s">
        <v>17</v>
      </c>
    </row>
    <row r="10" spans="1:11">
      <c r="A10" t="s">
        <v>136</v>
      </c>
      <c r="B10" s="5">
        <v>100463.97</v>
      </c>
      <c r="C10" s="5">
        <v>0</v>
      </c>
      <c r="D10" s="5">
        <f>SUM(B10:C10)</f>
        <v>100463.97</v>
      </c>
    </row>
    <row r="11" spans="1:11" ht="16">
      <c r="A11" t="s">
        <v>137</v>
      </c>
      <c r="B11" s="63">
        <v>0</v>
      </c>
      <c r="C11" s="7">
        <v>0</v>
      </c>
      <c r="D11" s="7">
        <f>SUM(B11:C11)</f>
        <v>0</v>
      </c>
    </row>
    <row r="12" spans="1:11">
      <c r="B12" s="69">
        <f>SUM(B10:B11)</f>
        <v>100463.97</v>
      </c>
      <c r="C12" s="5">
        <f>SUM(C10:C11)</f>
        <v>0</v>
      </c>
      <c r="D12" s="5">
        <f>SUM(D10:D11)</f>
        <v>100463.97</v>
      </c>
      <c r="E12" s="50" t="s">
        <v>140</v>
      </c>
      <c r="K12" s="50"/>
    </row>
    <row r="13" spans="1:11">
      <c r="B13" s="48" t="s">
        <v>138</v>
      </c>
      <c r="E13" s="50" t="s">
        <v>142</v>
      </c>
      <c r="F13" s="50"/>
      <c r="G13" s="50"/>
      <c r="H13" s="50"/>
      <c r="I13" s="50"/>
      <c r="J13" s="50"/>
      <c r="K13" s="50"/>
    </row>
    <row r="14" spans="1:11">
      <c r="B14" s="48" t="s">
        <v>139</v>
      </c>
      <c r="E14" s="2" t="s">
        <v>141</v>
      </c>
      <c r="F14" s="50"/>
      <c r="G14" s="50"/>
      <c r="H14" s="50"/>
      <c r="I14" s="50"/>
      <c r="J14" s="50"/>
      <c r="K14" s="50"/>
    </row>
    <row r="15" spans="1:11">
      <c r="E15" s="50"/>
      <c r="F15" s="50"/>
      <c r="G15" s="50"/>
      <c r="H15" s="50"/>
      <c r="I15" s="50"/>
      <c r="J15" s="50"/>
    </row>
    <row r="18" spans="1:1">
      <c r="A18" s="2" t="s">
        <v>146</v>
      </c>
    </row>
    <row r="19" spans="1:1">
      <c r="A19" t="s">
        <v>147</v>
      </c>
    </row>
    <row r="20" spans="1:1">
      <c r="A20" s="2"/>
    </row>
  </sheetData>
  <pageMargins left="0.45" right="0.45" top="0.75" bottom="0.75" header="0.3" footer="0.3"/>
  <pageSetup scale="94" orientation="landscape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21"/>
  <sheetViews>
    <sheetView workbookViewId="0">
      <selection activeCell="G14" sqref="G14"/>
    </sheetView>
  </sheetViews>
  <sheetFormatPr defaultRowHeight="14.5"/>
  <cols>
    <col min="1" max="1" width="44.1796875" customWidth="1"/>
    <col min="4" max="4" width="3.26953125" customWidth="1"/>
    <col min="5" max="5" width="28.26953125" customWidth="1"/>
  </cols>
  <sheetData>
    <row r="1" spans="1:7" ht="17.5">
      <c r="A1" s="94" t="str">
        <f>Divisor!A1</f>
        <v>Upper Missouri</v>
      </c>
      <c r="B1" s="94"/>
      <c r="C1" s="94"/>
      <c r="D1" s="94"/>
      <c r="E1" s="94"/>
      <c r="F1" s="85" t="s">
        <v>196</v>
      </c>
      <c r="G1" s="42"/>
    </row>
    <row r="2" spans="1:7">
      <c r="A2" s="94" t="str">
        <f>Divisor!A2</f>
        <v>For the Year ended 2016</v>
      </c>
      <c r="B2" s="94"/>
      <c r="C2" s="94"/>
      <c r="D2" s="94"/>
      <c r="E2" s="94"/>
      <c r="F2" s="42"/>
      <c r="G2" s="42"/>
    </row>
    <row r="4" spans="1:7" ht="20">
      <c r="A4" s="10" t="s">
        <v>26</v>
      </c>
      <c r="B4" s="3"/>
      <c r="C4" s="3"/>
      <c r="D4" s="3"/>
    </row>
    <row r="5" spans="1:7">
      <c r="A5" s="43"/>
      <c r="B5" s="43" t="s">
        <v>71</v>
      </c>
      <c r="C5" s="43"/>
    </row>
    <row r="6" spans="1:7">
      <c r="A6" s="4" t="s">
        <v>74</v>
      </c>
      <c r="B6" s="4" t="s">
        <v>75</v>
      </c>
      <c r="C6" s="4" t="s">
        <v>76</v>
      </c>
      <c r="E6" s="4" t="s">
        <v>82</v>
      </c>
    </row>
    <row r="7" spans="1:7" ht="10.5" customHeight="1"/>
    <row r="8" spans="1:7">
      <c r="A8" s="2" t="s">
        <v>77</v>
      </c>
      <c r="B8" s="44"/>
      <c r="C8" s="5">
        <v>0</v>
      </c>
    </row>
    <row r="9" spans="1:7">
      <c r="A9" s="2" t="s">
        <v>78</v>
      </c>
      <c r="B9" s="45"/>
      <c r="C9" s="1">
        <v>0</v>
      </c>
    </row>
    <row r="10" spans="1:7" ht="16">
      <c r="A10" s="2" t="s">
        <v>79</v>
      </c>
      <c r="B10" s="46"/>
      <c r="C10" s="7">
        <v>0</v>
      </c>
    </row>
    <row r="11" spans="1:7">
      <c r="B11" s="47"/>
    </row>
    <row r="12" spans="1:7">
      <c r="A12" s="2" t="s">
        <v>17</v>
      </c>
      <c r="B12" s="47"/>
      <c r="C12" s="51">
        <f>SUM(C8:C11)</f>
        <v>0</v>
      </c>
      <c r="D12" t="s">
        <v>119</v>
      </c>
    </row>
    <row r="13" spans="1:7">
      <c r="A13" s="2"/>
      <c r="B13" s="47"/>
      <c r="C13" s="49"/>
    </row>
    <row r="15" spans="1:7">
      <c r="A15" t="s">
        <v>187</v>
      </c>
    </row>
    <row r="16" spans="1:7">
      <c r="A16" s="2" t="s">
        <v>80</v>
      </c>
    </row>
    <row r="17" spans="1:1">
      <c r="A17" s="2" t="s">
        <v>81</v>
      </c>
    </row>
    <row r="19" spans="1:1">
      <c r="A19" s="3"/>
    </row>
    <row r="20" spans="1:1">
      <c r="A20" s="2"/>
    </row>
    <row r="21" spans="1:1">
      <c r="A21" s="2"/>
    </row>
  </sheetData>
  <mergeCells count="2">
    <mergeCell ref="A1:E1"/>
    <mergeCell ref="A2:E2"/>
  </mergeCells>
  <pageMargins left="0.45" right="0.45" top="0.75" bottom="0.75" header="0.3" footer="0.3"/>
  <pageSetup scale="110" orientation="landscape" r:id="rId1"/>
  <headerFooter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F35"/>
  <sheetViews>
    <sheetView workbookViewId="0">
      <selection activeCell="F1" sqref="F1"/>
    </sheetView>
  </sheetViews>
  <sheetFormatPr defaultRowHeight="14.5"/>
  <cols>
    <col min="1" max="1" width="42.26953125" customWidth="1"/>
    <col min="2" max="2" width="12.54296875" bestFit="1" customWidth="1"/>
    <col min="3" max="3" width="11.54296875" bestFit="1" customWidth="1"/>
    <col min="4" max="4" width="3.81640625" customWidth="1"/>
    <col min="5" max="5" width="10.54296875" bestFit="1" customWidth="1"/>
  </cols>
  <sheetData>
    <row r="1" spans="1:6" ht="20.5">
      <c r="A1" s="59" t="str">
        <f>Divisor!A1</f>
        <v>Upper Missouri</v>
      </c>
      <c r="B1" s="36"/>
      <c r="F1" s="85" t="s">
        <v>196</v>
      </c>
    </row>
    <row r="2" spans="1:6" ht="20.5">
      <c r="A2" s="59" t="str">
        <f>Divisor!A2</f>
        <v>For the Year ended 2016</v>
      </c>
      <c r="B2" s="36"/>
    </row>
    <row r="3" spans="1:6" ht="20.5">
      <c r="A3" s="59"/>
      <c r="B3" s="36"/>
    </row>
    <row r="4" spans="1:6" ht="20.5">
      <c r="A4" s="60" t="s">
        <v>51</v>
      </c>
      <c r="B4" s="10"/>
      <c r="C4" s="3"/>
      <c r="D4" s="3"/>
      <c r="E4" s="3"/>
    </row>
    <row r="7" spans="1:6">
      <c r="A7" t="s">
        <v>50</v>
      </c>
      <c r="B7" s="5">
        <v>0</v>
      </c>
      <c r="C7" t="s">
        <v>85</v>
      </c>
    </row>
    <row r="10" spans="1:6" ht="15.5">
      <c r="A10" t="s">
        <v>58</v>
      </c>
    </row>
    <row r="11" spans="1:6">
      <c r="A11" s="2" t="s">
        <v>52</v>
      </c>
      <c r="B11" s="5">
        <v>0</v>
      </c>
      <c r="C11" t="s">
        <v>85</v>
      </c>
    </row>
    <row r="12" spans="1:6">
      <c r="A12" s="2" t="s">
        <v>35</v>
      </c>
      <c r="B12" s="1">
        <v>0</v>
      </c>
    </row>
    <row r="13" spans="1:6">
      <c r="A13" s="2" t="s">
        <v>83</v>
      </c>
      <c r="B13" s="1">
        <v>0</v>
      </c>
    </row>
    <row r="14" spans="1:6">
      <c r="A14" s="2" t="s">
        <v>83</v>
      </c>
      <c r="B14" s="8">
        <v>0</v>
      </c>
      <c r="C14" t="s">
        <v>85</v>
      </c>
    </row>
    <row r="15" spans="1:6">
      <c r="A15" s="2" t="s">
        <v>94</v>
      </c>
      <c r="B15" s="1">
        <f>SUM(B11:B14)</f>
        <v>0</v>
      </c>
    </row>
    <row r="18" spans="1:4">
      <c r="A18" t="s">
        <v>36</v>
      </c>
    </row>
    <row r="19" spans="1:4">
      <c r="A19" s="2" t="s">
        <v>84</v>
      </c>
      <c r="B19" s="5">
        <v>0</v>
      </c>
      <c r="C19" t="s">
        <v>85</v>
      </c>
    </row>
    <row r="20" spans="1:4">
      <c r="A20" s="2"/>
      <c r="B20" s="1">
        <v>0</v>
      </c>
      <c r="C20" t="s">
        <v>85</v>
      </c>
    </row>
    <row r="21" spans="1:4">
      <c r="A21" s="2" t="s">
        <v>84</v>
      </c>
      <c r="B21" s="8">
        <v>0</v>
      </c>
      <c r="C21" t="s">
        <v>85</v>
      </c>
    </row>
    <row r="22" spans="1:4">
      <c r="A22" s="2" t="s">
        <v>95</v>
      </c>
      <c r="B22" s="1">
        <f>SUM(B19:B21)</f>
        <v>0</v>
      </c>
    </row>
    <row r="25" spans="1:4">
      <c r="A25" s="2" t="s">
        <v>96</v>
      </c>
      <c r="B25" s="51">
        <f>B7+B15+B22</f>
        <v>0</v>
      </c>
      <c r="C25" t="s">
        <v>97</v>
      </c>
    </row>
    <row r="26" spans="1:4">
      <c r="A26" s="2"/>
      <c r="B26" s="49"/>
    </row>
    <row r="27" spans="1:4">
      <c r="A27" s="52" t="s">
        <v>98</v>
      </c>
      <c r="B27" s="53"/>
      <c r="C27" t="s">
        <v>99</v>
      </c>
    </row>
    <row r="28" spans="1:4">
      <c r="C28" t="s">
        <v>101</v>
      </c>
    </row>
    <row r="29" spans="1:4">
      <c r="C29" t="s">
        <v>100</v>
      </c>
    </row>
    <row r="31" spans="1:4">
      <c r="A31" s="3" t="s">
        <v>59</v>
      </c>
      <c r="C31" s="3"/>
      <c r="D31" s="3"/>
    </row>
    <row r="33" spans="1:2">
      <c r="A33" s="64" t="s">
        <v>188</v>
      </c>
      <c r="B33" s="64"/>
    </row>
    <row r="34" spans="1:2">
      <c r="A34" s="64" t="s">
        <v>189</v>
      </c>
      <c r="B34" s="64"/>
    </row>
    <row r="35" spans="1:2">
      <c r="A35" s="64" t="s">
        <v>190</v>
      </c>
      <c r="B35" s="64"/>
    </row>
  </sheetData>
  <pageMargins left="0.45" right="0.2" top="0.75" bottom="0.5" header="0.3" footer="0.3"/>
  <pageSetup scale="98" orientation="landscape" r:id="rId1"/>
  <headerFooter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24"/>
  <sheetViews>
    <sheetView workbookViewId="0">
      <selection activeCell="L27" sqref="L27"/>
    </sheetView>
  </sheetViews>
  <sheetFormatPr defaultRowHeight="14.5"/>
  <cols>
    <col min="5" max="5" width="12.54296875" bestFit="1" customWidth="1"/>
    <col min="6" max="6" width="2.7265625" customWidth="1"/>
  </cols>
  <sheetData>
    <row r="1" spans="1:13" ht="20">
      <c r="A1" s="59" t="str">
        <f>Divisor!A1</f>
        <v>Upper Missouri</v>
      </c>
      <c r="B1" s="10"/>
      <c r="C1" s="10"/>
      <c r="D1" s="10"/>
      <c r="E1" s="10"/>
    </row>
    <row r="2" spans="1:13" ht="20">
      <c r="A2" s="59" t="str">
        <f>Divisor!A2</f>
        <v>For the Year ended 2016</v>
      </c>
      <c r="B2" s="10"/>
      <c r="C2" s="10"/>
      <c r="D2" s="10"/>
      <c r="E2" s="10"/>
    </row>
    <row r="3" spans="1:13" ht="20">
      <c r="A3" s="10"/>
      <c r="B3" s="10"/>
      <c r="C3" s="10"/>
      <c r="D3" s="10"/>
      <c r="E3" s="10"/>
    </row>
    <row r="4" spans="1:13" ht="20">
      <c r="A4" s="10" t="s">
        <v>37</v>
      </c>
      <c r="B4" s="10"/>
      <c r="C4" s="10"/>
      <c r="D4" s="10"/>
      <c r="E4" s="10"/>
    </row>
    <row r="6" spans="1:13">
      <c r="A6" t="s">
        <v>38</v>
      </c>
      <c r="E6" s="54">
        <v>0</v>
      </c>
      <c r="G6" t="s">
        <v>43</v>
      </c>
      <c r="J6" s="68" t="s">
        <v>197</v>
      </c>
      <c r="K6" s="68"/>
      <c r="L6" s="68"/>
      <c r="M6" s="68"/>
    </row>
    <row r="7" spans="1:13">
      <c r="A7" t="s">
        <v>39</v>
      </c>
      <c r="E7" s="55">
        <v>0</v>
      </c>
      <c r="G7" t="s">
        <v>44</v>
      </c>
    </row>
    <row r="8" spans="1:13">
      <c r="A8" t="s">
        <v>40</v>
      </c>
      <c r="E8" s="55">
        <v>39618.269999999997</v>
      </c>
      <c r="G8" t="s">
        <v>45</v>
      </c>
    </row>
    <row r="9" spans="1:13">
      <c r="A9" t="s">
        <v>41</v>
      </c>
      <c r="E9" s="55">
        <v>0</v>
      </c>
      <c r="G9" t="s">
        <v>48</v>
      </c>
    </row>
    <row r="10" spans="1:13">
      <c r="A10" t="s">
        <v>42</v>
      </c>
      <c r="E10" s="11">
        <v>2777.72</v>
      </c>
      <c r="G10" t="s">
        <v>49</v>
      </c>
    </row>
    <row r="11" spans="1:13">
      <c r="A11" t="s">
        <v>46</v>
      </c>
      <c r="E11" s="8">
        <v>0</v>
      </c>
      <c r="G11" t="s">
        <v>47</v>
      </c>
    </row>
    <row r="12" spans="1:13">
      <c r="A12" t="s">
        <v>17</v>
      </c>
      <c r="E12" s="5">
        <f>SUM(E6:E11)</f>
        <v>42395.99</v>
      </c>
      <c r="G12" s="50" t="s">
        <v>102</v>
      </c>
      <c r="H12" s="50"/>
      <c r="I12" s="50"/>
      <c r="J12" s="50"/>
      <c r="K12" s="50"/>
    </row>
    <row r="13" spans="1:13">
      <c r="G13" s="50" t="s">
        <v>103</v>
      </c>
      <c r="H13" s="50"/>
      <c r="I13" s="50"/>
      <c r="J13" s="50"/>
      <c r="K13" s="50"/>
    </row>
    <row r="18" spans="1:5" ht="20">
      <c r="A18" s="13" t="s">
        <v>60</v>
      </c>
      <c r="C18" s="14"/>
    </row>
    <row r="19" spans="1:5" ht="15.5">
      <c r="A19" s="13"/>
      <c r="C19" s="14"/>
    </row>
    <row r="20" spans="1:5" ht="15.5">
      <c r="A20" s="15"/>
      <c r="B20" t="s">
        <v>86</v>
      </c>
    </row>
    <row r="21" spans="1:5">
      <c r="B21" t="s">
        <v>87</v>
      </c>
    </row>
    <row r="23" spans="1:5">
      <c r="A23" s="68" t="s">
        <v>42</v>
      </c>
      <c r="B23" s="68"/>
      <c r="C23" s="68"/>
      <c r="D23" s="68"/>
      <c r="E23" s="68"/>
    </row>
    <row r="24" spans="1:5">
      <c r="A24" s="68" t="s">
        <v>144</v>
      </c>
      <c r="B24" s="68"/>
      <c r="C24" s="68"/>
      <c r="D24" s="68"/>
      <c r="E24" s="68"/>
    </row>
  </sheetData>
  <pageMargins left="0.7" right="0.45" top="0.75" bottom="0.75" header="0.3" footer="0.3"/>
  <pageSetup scale="84" orientation="portrait" r:id="rId1"/>
  <headerFooter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31"/>
  <sheetViews>
    <sheetView workbookViewId="0">
      <selection activeCell="I11" sqref="I11"/>
    </sheetView>
  </sheetViews>
  <sheetFormatPr defaultRowHeight="14.5"/>
  <cols>
    <col min="1" max="1" width="49.1796875" customWidth="1"/>
    <col min="2" max="2" width="4.81640625" customWidth="1"/>
    <col min="3" max="3" width="11.453125" customWidth="1"/>
    <col min="4" max="4" width="2.7265625" customWidth="1"/>
  </cols>
  <sheetData>
    <row r="1" spans="1:9" ht="20">
      <c r="A1" s="59" t="str">
        <f>Divisor!A1</f>
        <v>Upper Missouri</v>
      </c>
      <c r="B1" s="10"/>
      <c r="C1" s="10"/>
      <c r="E1" s="85" t="s">
        <v>196</v>
      </c>
    </row>
    <row r="2" spans="1:9" ht="20">
      <c r="A2" s="59" t="str">
        <f>Divisor!A2</f>
        <v>For the Year ended 2016</v>
      </c>
      <c r="B2" s="10"/>
      <c r="C2" s="10"/>
    </row>
    <row r="3" spans="1:9" ht="20">
      <c r="A3" s="10"/>
      <c r="B3" s="10"/>
      <c r="C3" s="10"/>
    </row>
    <row r="4" spans="1:9" ht="20">
      <c r="A4" s="10" t="s">
        <v>109</v>
      </c>
      <c r="B4" s="10"/>
      <c r="C4" s="10"/>
    </row>
    <row r="5" spans="1:9" ht="20">
      <c r="A5" s="10"/>
      <c r="B5" s="10"/>
      <c r="C5" s="10"/>
    </row>
    <row r="6" spans="1:9">
      <c r="A6" s="4" t="s">
        <v>82</v>
      </c>
      <c r="C6" s="4" t="s">
        <v>76</v>
      </c>
    </row>
    <row r="7" spans="1:9">
      <c r="A7" s="2" t="s">
        <v>110</v>
      </c>
      <c r="C7" s="54">
        <v>0</v>
      </c>
    </row>
    <row r="8" spans="1:9">
      <c r="A8" s="2" t="s">
        <v>110</v>
      </c>
      <c r="C8" s="55">
        <v>0</v>
      </c>
    </row>
    <row r="9" spans="1:9">
      <c r="A9" s="2" t="s">
        <v>110</v>
      </c>
      <c r="C9" s="55">
        <v>0</v>
      </c>
    </row>
    <row r="10" spans="1:9">
      <c r="A10" s="2" t="s">
        <v>110</v>
      </c>
      <c r="C10" s="55">
        <v>0</v>
      </c>
    </row>
    <row r="11" spans="1:9">
      <c r="A11" s="2" t="s">
        <v>110</v>
      </c>
      <c r="C11" s="11">
        <v>0</v>
      </c>
    </row>
    <row r="12" spans="1:9">
      <c r="A12" s="2" t="s">
        <v>110</v>
      </c>
      <c r="C12" s="8">
        <v>0</v>
      </c>
    </row>
    <row r="13" spans="1:9">
      <c r="A13" t="s">
        <v>17</v>
      </c>
      <c r="C13" s="58">
        <f>SUM(C7:C12)</f>
        <v>0</v>
      </c>
      <c r="E13" s="50" t="s">
        <v>111</v>
      </c>
      <c r="F13" s="50"/>
      <c r="G13" s="50"/>
      <c r="H13" s="50"/>
      <c r="I13" s="50"/>
    </row>
    <row r="14" spans="1:9">
      <c r="E14" s="50"/>
      <c r="F14" s="50"/>
      <c r="G14" s="50"/>
      <c r="H14" s="50"/>
      <c r="I14" s="50"/>
    </row>
    <row r="15" spans="1:9">
      <c r="E15" s="50"/>
      <c r="F15" s="50"/>
      <c r="G15" s="50"/>
      <c r="H15" s="50"/>
      <c r="I15" s="50"/>
    </row>
    <row r="17" spans="1:4">
      <c r="A17" t="s">
        <v>126</v>
      </c>
    </row>
    <row r="18" spans="1:4">
      <c r="A18" s="2" t="s">
        <v>127</v>
      </c>
    </row>
    <row r="19" spans="1:4">
      <c r="A19" s="2"/>
    </row>
    <row r="20" spans="1:4">
      <c r="A20" s="2" t="s">
        <v>128</v>
      </c>
    </row>
    <row r="21" spans="1:4">
      <c r="A21" s="2" t="s">
        <v>122</v>
      </c>
    </row>
    <row r="22" spans="1:4">
      <c r="A22" s="2" t="s">
        <v>123</v>
      </c>
    </row>
    <row r="23" spans="1:4">
      <c r="A23" s="2"/>
    </row>
    <row r="24" spans="1:4">
      <c r="A24" s="2" t="s">
        <v>129</v>
      </c>
    </row>
    <row r="25" spans="1:4">
      <c r="A25" s="2" t="s">
        <v>124</v>
      </c>
    </row>
    <row r="26" spans="1:4">
      <c r="A26" s="2" t="s">
        <v>125</v>
      </c>
    </row>
    <row r="27" spans="1:4">
      <c r="A27" s="57"/>
    </row>
    <row r="28" spans="1:4">
      <c r="A28" s="62" t="s">
        <v>132</v>
      </c>
      <c r="C28" s="3"/>
      <c r="D28" s="3"/>
    </row>
    <row r="29" spans="1:4">
      <c r="A29" s="62" t="s">
        <v>133</v>
      </c>
    </row>
    <row r="31" spans="1:4">
      <c r="A31" s="64" t="s">
        <v>191</v>
      </c>
      <c r="B31" s="64"/>
      <c r="C31" s="64"/>
      <c r="D31" s="64"/>
    </row>
  </sheetData>
  <pageMargins left="0.7" right="0.45" top="0.75" bottom="0.75" header="0.3" footer="0.3"/>
  <pageSetup scale="99" orientation="portrait" r:id="rId1"/>
  <headerFooter>
    <oddHeader>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23"/>
  <sheetViews>
    <sheetView workbookViewId="0">
      <selection activeCell="J12" sqref="J12"/>
    </sheetView>
  </sheetViews>
  <sheetFormatPr defaultRowHeight="14.5"/>
  <cols>
    <col min="1" max="1" width="44" customWidth="1"/>
    <col min="2" max="2" width="4.81640625" customWidth="1"/>
    <col min="3" max="3" width="11.453125" customWidth="1"/>
    <col min="4" max="4" width="2.7265625" customWidth="1"/>
  </cols>
  <sheetData>
    <row r="1" spans="1:9" ht="20">
      <c r="A1" s="59" t="str">
        <f>Divisor!A1</f>
        <v>Upper Missouri</v>
      </c>
      <c r="B1" s="10"/>
      <c r="C1" s="10"/>
      <c r="F1" s="85" t="s">
        <v>196</v>
      </c>
    </row>
    <row r="2" spans="1:9" ht="20">
      <c r="A2" s="59" t="str">
        <f>Divisor!A2</f>
        <v>For the Year ended 2016</v>
      </c>
      <c r="B2" s="10"/>
      <c r="C2" s="10"/>
    </row>
    <row r="3" spans="1:9" ht="20">
      <c r="A3" s="10"/>
      <c r="B3" s="10"/>
      <c r="C3" s="10"/>
    </row>
    <row r="4" spans="1:9" ht="20">
      <c r="A4" s="10" t="s">
        <v>112</v>
      </c>
      <c r="B4" s="10"/>
      <c r="C4" s="10"/>
    </row>
    <row r="5" spans="1:9" ht="20">
      <c r="A5" s="10"/>
      <c r="B5" s="10"/>
      <c r="C5" s="10"/>
    </row>
    <row r="6" spans="1:9">
      <c r="A6" s="4" t="s">
        <v>82</v>
      </c>
      <c r="C6" s="4" t="s">
        <v>115</v>
      </c>
    </row>
    <row r="7" spans="1:9">
      <c r="A7" s="2" t="s">
        <v>110</v>
      </c>
      <c r="C7" s="54">
        <v>0</v>
      </c>
    </row>
    <row r="8" spans="1:9">
      <c r="A8" s="2" t="s">
        <v>110</v>
      </c>
      <c r="C8" s="55">
        <v>0</v>
      </c>
    </row>
    <row r="9" spans="1:9">
      <c r="A9" s="2" t="s">
        <v>110</v>
      </c>
      <c r="C9" s="55">
        <v>0</v>
      </c>
    </row>
    <row r="10" spans="1:9">
      <c r="A10" s="2" t="s">
        <v>110</v>
      </c>
      <c r="C10" s="55">
        <v>0</v>
      </c>
    </row>
    <row r="11" spans="1:9">
      <c r="A11" s="2" t="s">
        <v>110</v>
      </c>
      <c r="C11" s="11">
        <v>0</v>
      </c>
    </row>
    <row r="12" spans="1:9">
      <c r="A12" s="2" t="s">
        <v>110</v>
      </c>
      <c r="C12" s="8">
        <v>0</v>
      </c>
    </row>
    <row r="13" spans="1:9">
      <c r="A13" t="s">
        <v>17</v>
      </c>
      <c r="C13" s="58">
        <f>SUM(C7:C12)</f>
        <v>0</v>
      </c>
      <c r="E13" s="50" t="s">
        <v>113</v>
      </c>
      <c r="F13" s="50"/>
      <c r="G13" s="50"/>
      <c r="H13" s="50"/>
      <c r="I13" s="50"/>
    </row>
    <row r="14" spans="1:9">
      <c r="E14" s="50"/>
      <c r="F14" s="50"/>
      <c r="G14" s="50"/>
      <c r="H14" s="50"/>
      <c r="I14" s="50"/>
    </row>
    <row r="16" spans="1:9">
      <c r="A16" t="s">
        <v>116</v>
      </c>
    </row>
    <row r="17" spans="1:7">
      <c r="A17" s="2" t="s">
        <v>118</v>
      </c>
    </row>
    <row r="18" spans="1:7">
      <c r="A18" s="2" t="s">
        <v>117</v>
      </c>
    </row>
    <row r="19" spans="1:7" ht="15.5">
      <c r="A19" s="56" t="s">
        <v>114</v>
      </c>
    </row>
    <row r="20" spans="1:7" ht="15.5">
      <c r="A20" s="13"/>
    </row>
    <row r="21" spans="1:7">
      <c r="A21" s="62" t="s">
        <v>131</v>
      </c>
      <c r="C21" s="3"/>
      <c r="D21" s="3"/>
    </row>
    <row r="22" spans="1:7">
      <c r="A22" s="62" t="s">
        <v>130</v>
      </c>
    </row>
    <row r="23" spans="1:7">
      <c r="A23" s="64" t="s">
        <v>192</v>
      </c>
      <c r="B23" s="64"/>
      <c r="C23" s="64"/>
      <c r="D23" s="64"/>
      <c r="E23" s="64"/>
      <c r="F23" s="64"/>
      <c r="G23" s="64"/>
    </row>
  </sheetData>
  <pageMargins left="0.7" right="0.45" top="0.75" bottom="0.75" header="0.3" footer="0.3"/>
  <pageSetup scale="80" orientation="portrait" r:id="rId1"/>
  <headerFooter>
    <oddHeader>&amp;R&amp;A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22"/>
  <sheetViews>
    <sheetView tabSelected="1" workbookViewId="0">
      <selection activeCell="P10" sqref="P10"/>
    </sheetView>
  </sheetViews>
  <sheetFormatPr defaultRowHeight="14.5"/>
  <cols>
    <col min="1" max="1" width="17.1796875" customWidth="1"/>
    <col min="2" max="2" width="16.81640625" customWidth="1"/>
    <col min="13" max="13" width="9.1796875" customWidth="1"/>
  </cols>
  <sheetData>
    <row r="1" spans="1:21" ht="20">
      <c r="A1" s="59" t="str">
        <f>Divisor!A1</f>
        <v>Upper Missouri</v>
      </c>
      <c r="B1" s="10"/>
      <c r="C1" s="10"/>
      <c r="D1" s="10"/>
      <c r="E1" s="10"/>
    </row>
    <row r="2" spans="1:21" ht="20">
      <c r="A2" s="59" t="str">
        <f>Divisor!A2</f>
        <v>For the Year ended 2016</v>
      </c>
      <c r="B2" s="10"/>
      <c r="C2" s="10"/>
      <c r="D2" s="10"/>
      <c r="E2" s="10"/>
    </row>
    <row r="3" spans="1:21" ht="20">
      <c r="A3" s="10"/>
      <c r="B3" s="10"/>
      <c r="C3" s="10"/>
      <c r="D3" s="10"/>
      <c r="E3" s="10"/>
    </row>
    <row r="4" spans="1:21" ht="20">
      <c r="A4" s="10" t="s">
        <v>73</v>
      </c>
      <c r="B4" s="10"/>
      <c r="C4" s="10"/>
      <c r="D4" s="10"/>
      <c r="E4" s="10"/>
    </row>
    <row r="7" spans="1:21">
      <c r="A7" t="s">
        <v>22</v>
      </c>
      <c r="B7" s="65">
        <v>0</v>
      </c>
      <c r="D7" t="s">
        <v>31</v>
      </c>
    </row>
    <row r="8" spans="1:21">
      <c r="A8" t="s">
        <v>29</v>
      </c>
      <c r="B8" s="66">
        <v>78939</v>
      </c>
      <c r="D8" t="s">
        <v>32</v>
      </c>
      <c r="H8" s="68" t="s">
        <v>204</v>
      </c>
      <c r="I8" s="68"/>
      <c r="J8" s="68"/>
      <c r="K8" s="68"/>
      <c r="L8" s="68"/>
      <c r="M8" s="68"/>
      <c r="N8" s="50"/>
      <c r="O8" s="50"/>
      <c r="P8" s="50"/>
      <c r="Q8" s="50"/>
      <c r="R8" s="50"/>
      <c r="S8" s="50"/>
      <c r="T8" s="50"/>
      <c r="U8" s="50"/>
    </row>
    <row r="9" spans="1:21">
      <c r="A9" t="s">
        <v>30</v>
      </c>
      <c r="B9" s="66">
        <v>0</v>
      </c>
      <c r="D9" t="s">
        <v>33</v>
      </c>
      <c r="H9" s="50"/>
      <c r="I9" s="50"/>
      <c r="J9" s="50"/>
      <c r="K9" s="50"/>
      <c r="L9" s="50"/>
    </row>
    <row r="10" spans="1:21" ht="16">
      <c r="A10" t="s">
        <v>64</v>
      </c>
      <c r="B10" s="67">
        <v>552576</v>
      </c>
      <c r="D10" t="s">
        <v>34</v>
      </c>
    </row>
    <row r="11" spans="1:21">
      <c r="A11" t="s">
        <v>106</v>
      </c>
      <c r="B11" s="5">
        <f>SUM(B7:B10)</f>
        <v>631515</v>
      </c>
    </row>
    <row r="12" spans="1:21" ht="16">
      <c r="A12" t="s">
        <v>107</v>
      </c>
      <c r="B12" s="7"/>
      <c r="D12" t="s">
        <v>108</v>
      </c>
    </row>
    <row r="13" spans="1:21">
      <c r="A13" t="s">
        <v>17</v>
      </c>
      <c r="B13" s="5">
        <f>SUM(B11:B12)</f>
        <v>631515</v>
      </c>
      <c r="D13" t="s">
        <v>105</v>
      </c>
    </row>
    <row r="14" spans="1:21">
      <c r="D14" t="s">
        <v>104</v>
      </c>
    </row>
    <row r="16" spans="1:21">
      <c r="A16" t="s">
        <v>89</v>
      </c>
    </row>
    <row r="17" spans="1:6">
      <c r="A17" s="64" t="s">
        <v>90</v>
      </c>
      <c r="B17" s="64"/>
      <c r="C17" s="64"/>
      <c r="D17" s="64"/>
      <c r="E17" s="64"/>
      <c r="F17" s="64"/>
    </row>
    <row r="18" spans="1:6">
      <c r="A18" t="s">
        <v>88</v>
      </c>
    </row>
    <row r="19" spans="1:6">
      <c r="A19" s="2" t="s">
        <v>63</v>
      </c>
    </row>
    <row r="20" spans="1:6">
      <c r="A20" s="16"/>
    </row>
    <row r="21" spans="1:6">
      <c r="A21" t="s">
        <v>61</v>
      </c>
    </row>
    <row r="22" spans="1:6">
      <c r="A22" s="17" t="s">
        <v>62</v>
      </c>
    </row>
  </sheetData>
  <pageMargins left="0.7" right="0.7" top="0.75" bottom="0.75" header="0.3" footer="0.3"/>
  <pageSetup orientation="landscape" r:id="rId1"/>
  <headerFooter>
    <oddHeader>&amp;R&amp;A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Divisor</vt:lpstr>
      <vt:lpstr>Land for future use</vt:lpstr>
      <vt:lpstr>Materials and Supplies</vt:lpstr>
      <vt:lpstr>FERC Fees</vt:lpstr>
      <vt:lpstr>Attach O, pg 3, ln 5</vt:lpstr>
      <vt:lpstr>Taxes other than inc tax</vt:lpstr>
      <vt:lpstr>Trans Plt Excl from ISO Rates</vt:lpstr>
      <vt:lpstr>Trans Plt Incl in Ancil Serv</vt:lpstr>
      <vt:lpstr>Wages &amp; Salaries</vt:lpstr>
      <vt:lpstr>Trans Rev</vt:lpstr>
      <vt:lpstr>UMPC Work Papers</vt:lpstr>
    </vt:vector>
  </TitlesOfParts>
  <Company>Midwest ISO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cbrewster</dc:creator>
  <cp:lastModifiedBy>Della Pewonka</cp:lastModifiedBy>
  <cp:lastPrinted>2014-01-29T18:15:39Z</cp:lastPrinted>
  <dcterms:created xsi:type="dcterms:W3CDTF">2010-05-17T17:08:00Z</dcterms:created>
  <dcterms:modified xsi:type="dcterms:W3CDTF">2017-05-25T16:33:15Z</dcterms:modified>
</cp:coreProperties>
</file>