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288" windowWidth="22692" windowHeight="9000"/>
  </bookViews>
  <sheets>
    <sheet name="attacho" sheetId="1" r:id="rId1"/>
  </sheets>
  <calcPr calcId="125725" concurrentCalc="0"/>
</workbook>
</file>

<file path=xl/calcChain.xml><?xml version="1.0" encoding="utf-8"?>
<calcChain xmlns="http://schemas.openxmlformats.org/spreadsheetml/2006/main">
  <c r="E87" i="1"/>
  <c r="E83"/>
  <c r="E98"/>
  <c r="E97"/>
  <c r="E41"/>
  <c r="E37"/>
  <c r="E25"/>
  <c r="E16"/>
  <c r="E18"/>
  <c r="E80"/>
  <c r="E28"/>
  <c r="E96"/>
  <c r="C106"/>
  <c r="C107"/>
  <c r="C108"/>
</calcChain>
</file>

<file path=xl/sharedStrings.xml><?xml version="1.0" encoding="utf-8"?>
<sst xmlns="http://schemas.openxmlformats.org/spreadsheetml/2006/main" count="242" uniqueCount="157">
  <si>
    <t>PREPARED 02/07/</t>
  </si>
  <si>
    <t>2017, 15:11:43                            2016 TRIAL BALANCE</t>
  </si>
  <si>
    <t>PAGE     1</t>
  </si>
  <si>
    <t>PROGRAM: GM257U</t>
  </si>
  <si>
    <t>AS OF 06/30/2016</t>
  </si>
  <si>
    <t>ACCOUNTING</t>
  </si>
  <si>
    <t>PERIOD 13/2016</t>
  </si>
  <si>
    <t>CITY OF AMES</t>
  </si>
  <si>
    <t>---------------</t>
  </si>
  <si>
    <t>-----------------------------------------------------------------------</t>
  </si>
  <si>
    <t>-------------------------------</t>
  </si>
  <si>
    <t>FUND 530 ELECTR</t>
  </si>
  <si>
    <t>IC</t>
  </si>
  <si>
    <t>ACCOUNT</t>
  </si>
  <si>
    <t>DEBIT</t>
  </si>
  <si>
    <t>CREDIT</t>
  </si>
  <si>
    <t>DESCRIPTION</t>
  </si>
  <si>
    <t>BALANCE</t>
  </si>
  <si>
    <t>101 20 00</t>
  </si>
  <si>
    <t>CASH / 1ST NATIONAL GENL POOLED</t>
  </si>
  <si>
    <t>101 90 03</t>
  </si>
  <si>
    <t>CHANGE FUNDS / UTILITY CUSTOMER SERVICE</t>
  </si>
  <si>
    <t>104 00 00</t>
  </si>
  <si>
    <t>CURRENT ASSETS / INTEREST RECEIVABLE</t>
  </si>
  <si>
    <t>115 00 00</t>
  </si>
  <si>
    <t>ACCOUNTS RECEIVABLE / ACCOUNTS RECEIVABLE</t>
  </si>
  <si>
    <t>115 90 00</t>
  </si>
  <si>
    <t>ACCOUNTS RECEIVABLE / ACCRUED ACCOUNTS RECEIVBL</t>
  </si>
  <si>
    <t>116 00 00</t>
  </si>
  <si>
    <t>ACCOUNTS RECEIVABLE / UTILITY ACCTS RECVL</t>
  </si>
  <si>
    <t>116 10 00</t>
  </si>
  <si>
    <t>UTILITY ACCTS RECVL / ALLOW FOR UNCOLLECTIBLE</t>
  </si>
  <si>
    <t>116 90 00</t>
  </si>
  <si>
    <t>UTILITY ACCTS RECVL / ACCRUED UTILITY ACCTS REC</t>
  </si>
  <si>
    <t>126 00 00</t>
  </si>
  <si>
    <t>RECEIVABLES / INTERGOVERNMENTAL RECVLS</t>
  </si>
  <si>
    <t>130 00 00</t>
  </si>
  <si>
    <t>INTERFUND RECEIVABLES / DUE FROM OTHER FUNDS</t>
  </si>
  <si>
    <t>132 00 00</t>
  </si>
  <si>
    <t>INTERFUND RECEIVABLES / INTRA FUND RECEIVABLES</t>
  </si>
  <si>
    <t>141 10 01</t>
  </si>
  <si>
    <t>MATERIALS &amp; SUPPLIES / ELEC DISTRIBUTION</t>
  </si>
  <si>
    <t>141 50 00</t>
  </si>
  <si>
    <t>INVENTORIES / FUEL INVENTORY</t>
  </si>
  <si>
    <t>141 90 01</t>
  </si>
  <si>
    <t>NON CATALOGED INVENTORY / DISTRIBUTION</t>
  </si>
  <si>
    <t>141 90 02</t>
  </si>
  <si>
    <t>NON CATALOGED INVENTORY / METER</t>
  </si>
  <si>
    <t>141 90 04</t>
  </si>
  <si>
    <t>NON CATALOGED INVENTORY / PRODUCTION</t>
  </si>
  <si>
    <t>141 90 05</t>
  </si>
  <si>
    <t>NON CATALOGED INVENTORY / RENEWABLE ENERGY CREDITS</t>
  </si>
  <si>
    <t>143 00 00</t>
  </si>
  <si>
    <t>INVENTORIES / PREPAID ITEMS</t>
  </si>
  <si>
    <t>151 00 00</t>
  </si>
  <si>
    <t>INVESTMENTS - NONCURRENT / INVESTMENTS - NONCURRENT</t>
  </si>
  <si>
    <t>151 40 00</t>
  </si>
  <si>
    <t>INVESTMENTS - NONCURRENT / FAIR MARKET VALUE ADJST</t>
  </si>
  <si>
    <t>153 40 00</t>
  </si>
  <si>
    <t>POOLED INVESTMENTS / FMV ADJUSTMENT</t>
  </si>
  <si>
    <t>161 00 00</t>
  </si>
  <si>
    <t>PROP, PLANT &amp; EQUIP / LAND</t>
  </si>
  <si>
    <t>162 00 00</t>
  </si>
  <si>
    <t>PROP, PLANT &amp; EQUIP / BUILDINGS</t>
  </si>
  <si>
    <t>162 10 00</t>
  </si>
  <si>
    <t>BUILDINGS / ACCUM DEPT - BUILDINGS</t>
  </si>
  <si>
    <t>163 00 00</t>
  </si>
  <si>
    <t>PROP, PLANT &amp; EQUIP / IMPROVEMENTS O/T BUILDING</t>
  </si>
  <si>
    <t>163 10 00</t>
  </si>
  <si>
    <t>IMPROVEMENTS O/T BUILDING / ACCUM DEPR - IMPROVEMENTS</t>
  </si>
  <si>
    <t>164 00 00</t>
  </si>
  <si>
    <t>PROP, PLANT &amp; EQUIP / MACHINERY &amp; EQUIPMENT</t>
  </si>
  <si>
    <t>164 10 00</t>
  </si>
  <si>
    <t>MACHINERY &amp; EQUIPMENT / ACCUM DEPR - MACH &amp; EQUIP</t>
  </si>
  <si>
    <t>165 00 00</t>
  </si>
  <si>
    <t>PROP, PLANT &amp; EQUIP / CONSTRUCTION IN PROGRESS</t>
  </si>
  <si>
    <t>190 10 00</t>
  </si>
  <si>
    <t>DEFERRED OUTFLOWS / CHANGE IN ASSUMPTIONS</t>
  </si>
  <si>
    <t>190 20 00</t>
  </si>
  <si>
    <t>DEFERRED OUTFLOWS / CHANGE IN PROPORTION</t>
  </si>
  <si>
    <t>190 40 00</t>
  </si>
  <si>
    <t>DEFERRED OUTFLOWS / CY PENSION CONTRIBUTION</t>
  </si>
  <si>
    <t>190 50 00</t>
  </si>
  <si>
    <t>DEFERRED OUTFLOWS / DIFF IN EXP &amp; ACTUAL EXP</t>
  </si>
  <si>
    <t>202 00 00</t>
  </si>
  <si>
    <t>PAYABLES / ACCOUNTS PAYABLE</t>
  </si>
  <si>
    <t>202 90 00</t>
  </si>
  <si>
    <t>ACCOUNTS PAYABLE / ACCRUED ACCOUNTS PAYABLE</t>
  </si>
  <si>
    <t>206 00 00</t>
  </si>
  <si>
    <t>PAYABLES / RETAINAGE PAYABLE</t>
  </si>
  <si>
    <t>207 00 00</t>
  </si>
  <si>
    <t>PAYABLES / INTERGOVERNMENTAL PAYABLE</t>
  </si>
  <si>
    <t>207 61 00</t>
  </si>
  <si>
    <t>INTERGOVERNMENTAL PAYABLE / 6% SALES TAX PAYABLE</t>
  </si>
  <si>
    <t>207 62 00</t>
  </si>
  <si>
    <t>INTERGOVERNMENTAL PAYABLE / 1% LOCAL OPTION PAYABLE</t>
  </si>
  <si>
    <t>207 63 00</t>
  </si>
  <si>
    <t>INTERGOVERNMENTAL PAYABLE / USE TAX PAYABLE</t>
  </si>
  <si>
    <t>208 00 00</t>
  </si>
  <si>
    <t>PAYABLES / DUE TO OTHER FUNDS</t>
  </si>
  <si>
    <t>214 10 00</t>
  </si>
  <si>
    <t>ACCRUED INTEREST PAYABLE / ACCRUED INT PYBL DEPOSITS</t>
  </si>
  <si>
    <t>216 00 00</t>
  </si>
  <si>
    <t>OTHER PAYABLES / WAGES PAYABLE</t>
  </si>
  <si>
    <t>216 10 00</t>
  </si>
  <si>
    <t>WAGES PAYABLE / ACCRUED EMPLEE BENE PAYBL</t>
  </si>
  <si>
    <t>229 00 00</t>
  </si>
  <si>
    <t>CURRENT LIABILITIES / CUSTOMER DEPOSITS</t>
  </si>
  <si>
    <t>239 00 00</t>
  </si>
  <si>
    <t>NONCURRENT PAYABLES / NONCURRENT PAYABLES</t>
  </si>
  <si>
    <t>239 50 00</t>
  </si>
  <si>
    <t>NONCURRENT PAYABLES / OTHER POSTEMPLOYMENT BENE</t>
  </si>
  <si>
    <t>239 60 00</t>
  </si>
  <si>
    <t>NONCURRENT PAYABLES / NET PENSION LIABILITY</t>
  </si>
  <si>
    <t>272 00 00</t>
  </si>
  <si>
    <t>RETAINED EARNINGS / RETAINED EARN UNRESERVED</t>
  </si>
  <si>
    <t>273 00 00</t>
  </si>
  <si>
    <t>RETAINED EARNINGS / REVENUE SUMMARY</t>
  </si>
  <si>
    <t>274 00 00</t>
  </si>
  <si>
    <t>RETAINED EARNINGS / EXPENDITURE SUMMARY</t>
  </si>
  <si>
    <t>280 20 00</t>
  </si>
  <si>
    <t>DEFERRED INFLOWS / DIFF PROJ &amp; ACTUAL INV</t>
  </si>
  <si>
    <t>----------------    -</t>
  </si>
  <si>
    <t>FUND TOTALS</t>
  </si>
  <si>
    <t>FUND IS IN BALANCE</t>
  </si>
  <si>
    <t>FUND 531 ELECTR</t>
  </si>
  <si>
    <t>IC SINKING FUND</t>
  </si>
  <si>
    <t>FUND 534 ELECTR</t>
  </si>
  <si>
    <t>IC CONSTRUCTION</t>
  </si>
  <si>
    <t>225 40 00</t>
  </si>
  <si>
    <t>BONDS PAYABLE - CURRENT / REVENUE BONDS PAYABLE</t>
  </si>
  <si>
    <t>231 40 00</t>
  </si>
  <si>
    <t>BONDS PAYABLE - NONCURREN / REVENUE BONDS PAYABLE</t>
  </si>
  <si>
    <t>232 00 00</t>
  </si>
  <si>
    <t>NONCURRENT PAYABLES / UNAMORT PREM ON BONDS SLD</t>
  </si>
  <si>
    <t>FUND 538 UTILIT</t>
  </si>
  <si>
    <t>Y SUSPENSE</t>
  </si>
  <si>
    <t>211 00 00</t>
  </si>
  <si>
    <t>OTHER PAYABLES / INTRA FUND PAYABLES</t>
  </si>
  <si>
    <t>Line 13 - Cash</t>
  </si>
  <si>
    <t>less investments on CAFR statement of net position</t>
  </si>
  <si>
    <t>line 22</t>
  </si>
  <si>
    <t>line 14</t>
  </si>
  <si>
    <t>see below</t>
  </si>
  <si>
    <t>line 15</t>
  </si>
  <si>
    <t>line 16</t>
  </si>
  <si>
    <t>line 18</t>
  </si>
  <si>
    <t>line 17</t>
  </si>
  <si>
    <t>line 20</t>
  </si>
  <si>
    <t>line 42</t>
  </si>
  <si>
    <t>line 47</t>
  </si>
  <si>
    <t>line 46</t>
  </si>
  <si>
    <t>line 44</t>
  </si>
  <si>
    <t>line 50</t>
  </si>
  <si>
    <t>line 33</t>
  </si>
  <si>
    <t>line35</t>
  </si>
  <si>
    <t>line 26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</si>
</sst>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trike/>
      <sz val="11"/>
      <color theme="1"/>
      <name val="Times New Roman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43" fontId="0" fillId="0" borderId="0" xfId="1" applyFont="1"/>
    <xf numFmtId="0" fontId="0" fillId="33" borderId="0" xfId="0" applyFill="1"/>
    <xf numFmtId="43" fontId="0" fillId="33" borderId="0" xfId="1" applyFont="1" applyFill="1"/>
    <xf numFmtId="43" fontId="0" fillId="33" borderId="0" xfId="0" applyNumberFormat="1" applyFill="1"/>
    <xf numFmtId="0" fontId="0" fillId="34" borderId="0" xfId="0" applyFill="1"/>
    <xf numFmtId="43" fontId="0" fillId="34" borderId="0" xfId="1" applyFont="1" applyFill="1"/>
    <xf numFmtId="0" fontId="0" fillId="35" borderId="0" xfId="0" applyFill="1"/>
    <xf numFmtId="43" fontId="0" fillId="35" borderId="0" xfId="1" applyFont="1" applyFill="1"/>
    <xf numFmtId="43" fontId="0" fillId="35" borderId="0" xfId="0" applyNumberFormat="1" applyFill="1"/>
    <xf numFmtId="0" fontId="0" fillId="0" borderId="0" xfId="0" applyAlignment="1">
      <alignment horizontal="left" indent="1"/>
    </xf>
    <xf numFmtId="43" fontId="0" fillId="0" borderId="10" xfId="1" applyFont="1" applyBorder="1"/>
    <xf numFmtId="0" fontId="0" fillId="36" borderId="0" xfId="0" applyFill="1"/>
    <xf numFmtId="43" fontId="0" fillId="36" borderId="0" xfId="1" applyFont="1" applyFill="1"/>
    <xf numFmtId="0" fontId="0" fillId="37" borderId="0" xfId="0" applyFill="1"/>
    <xf numFmtId="43" fontId="0" fillId="37" borderId="0" xfId="1" applyFont="1" applyFill="1"/>
    <xf numFmtId="43" fontId="0" fillId="37" borderId="0" xfId="0" applyNumberFormat="1" applyFill="1"/>
    <xf numFmtId="0" fontId="0" fillId="38" borderId="0" xfId="0" applyFill="1"/>
    <xf numFmtId="43" fontId="0" fillId="38" borderId="0" xfId="1" applyFont="1" applyFill="1"/>
    <xf numFmtId="43" fontId="0" fillId="38" borderId="0" xfId="0" applyNumberFormat="1" applyFill="1"/>
    <xf numFmtId="0" fontId="0" fillId="39" borderId="0" xfId="0" applyFill="1"/>
    <xf numFmtId="43" fontId="0" fillId="39" borderId="0" xfId="1" applyFont="1" applyFill="1"/>
    <xf numFmtId="0" fontId="0" fillId="40" borderId="0" xfId="0" applyFill="1"/>
    <xf numFmtId="43" fontId="0" fillId="40" borderId="0" xfId="1" applyFont="1" applyFill="1"/>
    <xf numFmtId="43" fontId="0" fillId="40" borderId="0" xfId="0" applyNumberFormat="1" applyFill="1"/>
    <xf numFmtId="0" fontId="18" fillId="0" borderId="0" xfId="0" applyFont="1"/>
    <xf numFmtId="43" fontId="18" fillId="0" borderId="0" xfId="1" applyFont="1"/>
    <xf numFmtId="0" fontId="0" fillId="41" borderId="0" xfId="0" applyFill="1"/>
    <xf numFmtId="43" fontId="0" fillId="41" borderId="0" xfId="1" applyFont="1" applyFill="1"/>
    <xf numFmtId="43" fontId="0" fillId="41" borderId="0" xfId="0" applyNumberFormat="1" applyFill="1"/>
    <xf numFmtId="0" fontId="0" fillId="42" borderId="0" xfId="0" applyFill="1"/>
    <xf numFmtId="43" fontId="0" fillId="42" borderId="0" xfId="1" applyFont="1" applyFill="1"/>
    <xf numFmtId="0" fontId="0" fillId="43" borderId="0" xfId="0" applyFill="1"/>
    <xf numFmtId="43" fontId="0" fillId="43" borderId="0" xfId="1" applyFont="1" applyFill="1"/>
    <xf numFmtId="0" fontId="0" fillId="44" borderId="0" xfId="0" applyFill="1"/>
    <xf numFmtId="43" fontId="0" fillId="44" borderId="0" xfId="1" applyFont="1" applyFill="1"/>
    <xf numFmtId="0" fontId="0" fillId="45" borderId="0" xfId="0" applyFill="1"/>
    <xf numFmtId="43" fontId="0" fillId="45" borderId="0" xfId="1" applyFont="1" applyFill="1"/>
    <xf numFmtId="43" fontId="0" fillId="36" borderId="0" xfId="0" applyNumberFormat="1" applyFill="1"/>
    <xf numFmtId="0" fontId="0" fillId="46" borderId="0" xfId="0" applyFill="1"/>
    <xf numFmtId="43" fontId="0" fillId="46" borderId="0" xfId="1" applyFont="1" applyFill="1"/>
    <xf numFmtId="43" fontId="0" fillId="46" borderId="0" xfId="0" applyNumberFormat="1" applyFill="1"/>
    <xf numFmtId="43" fontId="0" fillId="45" borderId="0" xfId="0" applyNumberFormat="1" applyFill="1"/>
    <xf numFmtId="0" fontId="0" fillId="47" borderId="0" xfId="0" applyFill="1"/>
    <xf numFmtId="43" fontId="0" fillId="47" borderId="0" xfId="1" applyFont="1" applyFill="1"/>
    <xf numFmtId="43" fontId="0" fillId="47" borderId="0" xfId="0" applyNumberFormat="1" applyFill="1"/>
    <xf numFmtId="0" fontId="0" fillId="48" borderId="0" xfId="0" applyFill="1"/>
    <xf numFmtId="43" fontId="0" fillId="48" borderId="0" xfId="1" applyFont="1" applyFill="1"/>
    <xf numFmtId="0" fontId="0" fillId="49" borderId="0" xfId="0" applyFill="1"/>
    <xf numFmtId="43" fontId="0" fillId="49" borderId="0" xfId="1" applyFont="1" applyFill="1"/>
    <xf numFmtId="0" fontId="0" fillId="50" borderId="0" xfId="0" applyFill="1"/>
    <xf numFmtId="43" fontId="0" fillId="50" borderId="0" xfId="1" applyFont="1" applyFill="1"/>
    <xf numFmtId="0" fontId="0" fillId="51" borderId="0" xfId="0" applyFill="1"/>
    <xf numFmtId="43" fontId="0" fillId="51" borderId="0" xfId="1" applyFont="1" applyFill="1"/>
    <xf numFmtId="43" fontId="0" fillId="51" borderId="0" xfId="0" applyNumberFormat="1" applyFill="1"/>
    <xf numFmtId="43" fontId="0" fillId="34" borderId="0" xfId="0" applyNumberForma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FCC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topLeftCell="A10" workbookViewId="0">
      <selection activeCell="C26" sqref="C26"/>
    </sheetView>
  </sheetViews>
  <sheetFormatPr defaultRowHeight="13.8"/>
  <cols>
    <col min="1" max="1" width="9.33203125" customWidth="1"/>
    <col min="2" max="2" width="64.77734375" bestFit="1" customWidth="1"/>
    <col min="3" max="3" width="15.77734375" style="1" customWidth="1"/>
    <col min="4" max="4" width="15.5546875" style="1" bestFit="1" customWidth="1"/>
    <col min="5" max="5" width="15.109375" bestFit="1" customWidth="1"/>
  </cols>
  <sheetData>
    <row r="1" spans="1:6">
      <c r="A1" t="s">
        <v>0</v>
      </c>
      <c r="B1" t="s">
        <v>1</v>
      </c>
      <c r="D1" s="1" t="s">
        <v>2</v>
      </c>
    </row>
    <row r="2" spans="1:6">
      <c r="A2" t="s">
        <v>3</v>
      </c>
      <c r="B2" t="s">
        <v>4</v>
      </c>
      <c r="C2" s="1" t="s">
        <v>5</v>
      </c>
      <c r="D2" s="1" t="s">
        <v>6</v>
      </c>
    </row>
    <row r="3" spans="1:6">
      <c r="A3" t="s">
        <v>7</v>
      </c>
    </row>
    <row r="4" spans="1:6">
      <c r="A4" t="s">
        <v>8</v>
      </c>
      <c r="B4" t="s">
        <v>9</v>
      </c>
      <c r="C4" s="1" t="s">
        <v>10</v>
      </c>
      <c r="D4" s="1" t="s">
        <v>8</v>
      </c>
    </row>
    <row r="5" spans="1:6">
      <c r="A5" t="s">
        <v>11</v>
      </c>
      <c r="B5" t="s">
        <v>12</v>
      </c>
    </row>
    <row r="6" spans="1:6">
      <c r="B6" t="s">
        <v>13</v>
      </c>
      <c r="C6" s="1" t="s">
        <v>14</v>
      </c>
      <c r="D6" s="1" t="s">
        <v>15</v>
      </c>
    </row>
    <row r="7" spans="1:6">
      <c r="A7" t="s">
        <v>13</v>
      </c>
      <c r="B7" t="s">
        <v>16</v>
      </c>
      <c r="C7" s="1" t="s">
        <v>17</v>
      </c>
      <c r="D7" s="1" t="s">
        <v>17</v>
      </c>
    </row>
    <row r="8" spans="1:6">
      <c r="A8" t="s">
        <v>8</v>
      </c>
      <c r="B8" t="s">
        <v>9</v>
      </c>
      <c r="C8" s="1" t="s">
        <v>10</v>
      </c>
      <c r="D8" s="1" t="s">
        <v>8</v>
      </c>
    </row>
    <row r="9" spans="1:6">
      <c r="A9" s="2" t="s">
        <v>18</v>
      </c>
      <c r="B9" s="2" t="s">
        <v>19</v>
      </c>
      <c r="C9" s="3">
        <v>11439644.1</v>
      </c>
    </row>
    <row r="10" spans="1:6">
      <c r="A10" s="2" t="s">
        <v>20</v>
      </c>
      <c r="B10" s="2" t="s">
        <v>21</v>
      </c>
      <c r="C10" s="3">
        <v>575</v>
      </c>
    </row>
    <row r="11" spans="1:6">
      <c r="A11" s="14" t="s">
        <v>22</v>
      </c>
      <c r="B11" s="14" t="s">
        <v>23</v>
      </c>
      <c r="C11" s="15">
        <v>30450.77</v>
      </c>
    </row>
    <row r="12" spans="1:6">
      <c r="A12" s="17" t="s">
        <v>24</v>
      </c>
      <c r="B12" s="17" t="s">
        <v>25</v>
      </c>
      <c r="C12" s="18">
        <v>32809.5</v>
      </c>
    </row>
    <row r="13" spans="1:6">
      <c r="A13" s="17" t="s">
        <v>26</v>
      </c>
      <c r="B13" s="17" t="s">
        <v>27</v>
      </c>
      <c r="C13" s="18">
        <v>369380.18</v>
      </c>
    </row>
    <row r="14" spans="1:6">
      <c r="A14" s="22" t="s">
        <v>28</v>
      </c>
      <c r="B14" s="22" t="s">
        <v>29</v>
      </c>
      <c r="C14" s="23">
        <v>2664874.5099999998</v>
      </c>
    </row>
    <row r="15" spans="1:6">
      <c r="A15" s="20" t="s">
        <v>30</v>
      </c>
      <c r="B15" s="20" t="s">
        <v>31</v>
      </c>
      <c r="C15" s="21"/>
      <c r="D15" s="21">
        <v>17000</v>
      </c>
      <c r="E15" t="s">
        <v>145</v>
      </c>
    </row>
    <row r="16" spans="1:6">
      <c r="A16" s="22" t="s">
        <v>32</v>
      </c>
      <c r="B16" s="22" t="s">
        <v>33</v>
      </c>
      <c r="C16" s="23">
        <v>3234415.24</v>
      </c>
      <c r="E16" s="24">
        <f>C14+C16</f>
        <v>5899289.75</v>
      </c>
      <c r="F16" t="s">
        <v>144</v>
      </c>
    </row>
    <row r="17" spans="1:6">
      <c r="A17" s="17" t="s">
        <v>34</v>
      </c>
      <c r="B17" s="17" t="s">
        <v>35</v>
      </c>
      <c r="C17" s="18">
        <v>262363.11</v>
      </c>
    </row>
    <row r="18" spans="1:6">
      <c r="A18" s="17" t="s">
        <v>36</v>
      </c>
      <c r="B18" s="17" t="s">
        <v>37</v>
      </c>
      <c r="C18" s="18">
        <v>174938.78</v>
      </c>
      <c r="E18" s="19">
        <f>C18+C17+C13+C12</f>
        <v>839491.57000000007</v>
      </c>
      <c r="F18" t="s">
        <v>142</v>
      </c>
    </row>
    <row r="19" spans="1:6" s="25" customFormat="1">
      <c r="A19" s="25" t="s">
        <v>38</v>
      </c>
      <c r="B19" s="25" t="s">
        <v>39</v>
      </c>
      <c r="C19" s="26">
        <v>247685.88</v>
      </c>
      <c r="D19" s="26"/>
    </row>
    <row r="20" spans="1:6">
      <c r="A20" s="27" t="s">
        <v>40</v>
      </c>
      <c r="B20" s="27" t="s">
        <v>41</v>
      </c>
      <c r="C20" s="28">
        <v>1475467.02</v>
      </c>
    </row>
    <row r="21" spans="1:6">
      <c r="A21" s="30" t="s">
        <v>42</v>
      </c>
      <c r="B21" s="30" t="s">
        <v>43</v>
      </c>
      <c r="C21" s="31">
        <v>482816.32</v>
      </c>
      <c r="D21" s="1" t="s">
        <v>147</v>
      </c>
    </row>
    <row r="22" spans="1:6">
      <c r="A22" s="27" t="s">
        <v>44</v>
      </c>
      <c r="B22" s="27" t="s">
        <v>45</v>
      </c>
      <c r="C22" s="28">
        <v>7868.98</v>
      </c>
    </row>
    <row r="23" spans="1:6">
      <c r="A23" s="27" t="s">
        <v>46</v>
      </c>
      <c r="B23" s="27" t="s">
        <v>47</v>
      </c>
      <c r="C23" s="28">
        <v>33381.56</v>
      </c>
    </row>
    <row r="24" spans="1:6">
      <c r="A24" s="27" t="s">
        <v>48</v>
      </c>
      <c r="B24" s="27" t="s">
        <v>49</v>
      </c>
      <c r="C24" s="28">
        <v>591126.76</v>
      </c>
    </row>
    <row r="25" spans="1:6">
      <c r="A25" s="27" t="s">
        <v>50</v>
      </c>
      <c r="B25" s="27" t="s">
        <v>51</v>
      </c>
      <c r="C25" s="28">
        <v>7307</v>
      </c>
      <c r="E25" s="29">
        <f>C25+C24+C23+C22+C20</f>
        <v>2115151.3200000003</v>
      </c>
      <c r="F25" t="s">
        <v>146</v>
      </c>
    </row>
    <row r="26" spans="1:6">
      <c r="A26" s="32" t="s">
        <v>52</v>
      </c>
      <c r="B26" s="32" t="s">
        <v>53</v>
      </c>
      <c r="C26" s="33">
        <v>75821</v>
      </c>
      <c r="D26" s="1" t="s">
        <v>148</v>
      </c>
    </row>
    <row r="27" spans="1:6">
      <c r="A27" s="7" t="s">
        <v>54</v>
      </c>
      <c r="B27" s="7" t="s">
        <v>55</v>
      </c>
      <c r="C27" s="8">
        <v>23448347.73</v>
      </c>
    </row>
    <row r="28" spans="1:6">
      <c r="A28" s="7" t="s">
        <v>56</v>
      </c>
      <c r="B28" s="7" t="s">
        <v>57</v>
      </c>
      <c r="C28" s="8"/>
      <c r="D28" s="8">
        <v>4751.75</v>
      </c>
      <c r="E28" s="9">
        <f>C27-D28</f>
        <v>23443595.98</v>
      </c>
      <c r="F28" t="s">
        <v>143</v>
      </c>
    </row>
    <row r="29" spans="1:6">
      <c r="A29" s="2" t="s">
        <v>58</v>
      </c>
      <c r="B29" s="2" t="s">
        <v>59</v>
      </c>
      <c r="C29" s="3">
        <v>29314.43</v>
      </c>
    </row>
    <row r="30" spans="1:6">
      <c r="A30" s="12" t="s">
        <v>60</v>
      </c>
      <c r="B30" s="12" t="s">
        <v>61</v>
      </c>
      <c r="C30" s="13">
        <v>1868904.66</v>
      </c>
      <c r="D30" s="13"/>
    </row>
    <row r="31" spans="1:6">
      <c r="A31" s="12" t="s">
        <v>62</v>
      </c>
      <c r="B31" s="12" t="s">
        <v>63</v>
      </c>
      <c r="C31" s="13">
        <v>97733015.519999996</v>
      </c>
      <c r="D31" s="13"/>
    </row>
    <row r="32" spans="1:6">
      <c r="A32" s="12" t="s">
        <v>64</v>
      </c>
      <c r="B32" s="12" t="s">
        <v>65</v>
      </c>
      <c r="C32" s="13"/>
      <c r="D32" s="13">
        <v>86911812.25</v>
      </c>
    </row>
    <row r="33" spans="1:6">
      <c r="A33" s="12" t="s">
        <v>66</v>
      </c>
      <c r="B33" s="12" t="s">
        <v>67</v>
      </c>
      <c r="C33" s="13">
        <v>81006756.780000001</v>
      </c>
      <c r="D33" s="13"/>
    </row>
    <row r="34" spans="1:6">
      <c r="A34" s="12" t="s">
        <v>68</v>
      </c>
      <c r="B34" s="12" t="s">
        <v>69</v>
      </c>
      <c r="C34" s="13"/>
      <c r="D34" s="13">
        <v>30182988.59</v>
      </c>
    </row>
    <row r="35" spans="1:6">
      <c r="A35" s="12" t="s">
        <v>70</v>
      </c>
      <c r="B35" s="12" t="s">
        <v>71</v>
      </c>
      <c r="C35" s="13">
        <v>3932296.25</v>
      </c>
      <c r="D35" s="13"/>
    </row>
    <row r="36" spans="1:6">
      <c r="A36" s="12" t="s">
        <v>72</v>
      </c>
      <c r="B36" s="12" t="s">
        <v>73</v>
      </c>
      <c r="C36" s="13"/>
      <c r="D36" s="13">
        <v>1656506.24</v>
      </c>
    </row>
    <row r="37" spans="1:6">
      <c r="A37" s="12" t="s">
        <v>74</v>
      </c>
      <c r="B37" s="12" t="s">
        <v>75</v>
      </c>
      <c r="C37" s="13">
        <v>29504948.609999999</v>
      </c>
      <c r="D37" s="13"/>
      <c r="E37" s="38">
        <f>SUM(C30:C37)-SUM(D30:D37)</f>
        <v>95294614.739999995</v>
      </c>
    </row>
    <row r="38" spans="1:6">
      <c r="A38" s="39" t="s">
        <v>76</v>
      </c>
      <c r="B38" s="39" t="s">
        <v>77</v>
      </c>
      <c r="C38" s="40">
        <v>50246</v>
      </c>
    </row>
    <row r="39" spans="1:6">
      <c r="A39" s="39" t="s">
        <v>78</v>
      </c>
      <c r="B39" s="39" t="s">
        <v>79</v>
      </c>
      <c r="C39" s="40">
        <v>66055</v>
      </c>
    </row>
    <row r="40" spans="1:6">
      <c r="A40" s="39" t="s">
        <v>80</v>
      </c>
      <c r="B40" s="39" t="s">
        <v>81</v>
      </c>
      <c r="C40" s="40">
        <v>235489</v>
      </c>
    </row>
    <row r="41" spans="1:6">
      <c r="A41" s="39" t="s">
        <v>82</v>
      </c>
      <c r="B41" s="39" t="s">
        <v>83</v>
      </c>
      <c r="C41" s="40">
        <v>27847</v>
      </c>
      <c r="E41" s="41">
        <f>SUM(C38:C41)</f>
        <v>379637</v>
      </c>
      <c r="F41" t="s">
        <v>156</v>
      </c>
    </row>
    <row r="42" spans="1:6">
      <c r="A42" s="36" t="s">
        <v>84</v>
      </c>
      <c r="B42" s="36" t="s">
        <v>85</v>
      </c>
      <c r="C42" s="37"/>
      <c r="D42" s="37">
        <v>3058134.47</v>
      </c>
    </row>
    <row r="43" spans="1:6">
      <c r="A43" s="36" t="s">
        <v>86</v>
      </c>
      <c r="B43" s="36" t="s">
        <v>87</v>
      </c>
      <c r="C43" s="37"/>
      <c r="D43" s="37">
        <v>1106777.49</v>
      </c>
    </row>
    <row r="44" spans="1:6">
      <c r="A44" s="36" t="s">
        <v>88</v>
      </c>
      <c r="B44" s="36" t="s">
        <v>89</v>
      </c>
      <c r="C44" s="37"/>
      <c r="D44" s="37">
        <v>855061.19</v>
      </c>
    </row>
    <row r="45" spans="1:6">
      <c r="A45" s="36" t="s">
        <v>90</v>
      </c>
      <c r="B45" s="36" t="s">
        <v>91</v>
      </c>
      <c r="C45" s="37"/>
      <c r="D45" s="37">
        <v>30917.25</v>
      </c>
    </row>
    <row r="46" spans="1:6">
      <c r="A46" s="36" t="s">
        <v>92</v>
      </c>
      <c r="B46" s="36" t="s">
        <v>93</v>
      </c>
      <c r="C46" s="37"/>
      <c r="D46" s="37">
        <v>43153.95</v>
      </c>
    </row>
    <row r="47" spans="1:6">
      <c r="A47" s="36" t="s">
        <v>94</v>
      </c>
      <c r="B47" s="36" t="s">
        <v>95</v>
      </c>
      <c r="C47" s="37"/>
      <c r="D47" s="37">
        <v>17265.02</v>
      </c>
    </row>
    <row r="48" spans="1:6">
      <c r="A48" s="36" t="s">
        <v>96</v>
      </c>
      <c r="B48" s="36" t="s">
        <v>97</v>
      </c>
      <c r="C48" s="37"/>
      <c r="D48" s="37">
        <v>31108.53</v>
      </c>
    </row>
    <row r="49" spans="1:5">
      <c r="A49" s="43" t="s">
        <v>98</v>
      </c>
      <c r="B49" s="43" t="s">
        <v>99</v>
      </c>
      <c r="C49" s="44"/>
      <c r="D49" s="44">
        <v>253496.27</v>
      </c>
    </row>
    <row r="50" spans="1:5">
      <c r="A50" s="48" t="s">
        <v>100</v>
      </c>
      <c r="B50" s="48" t="s">
        <v>101</v>
      </c>
      <c r="C50" s="49"/>
      <c r="D50" s="49">
        <v>18284.71</v>
      </c>
      <c r="E50" t="s">
        <v>151</v>
      </c>
    </row>
    <row r="51" spans="1:5">
      <c r="A51" s="43" t="s">
        <v>102</v>
      </c>
      <c r="B51" s="43" t="s">
        <v>103</v>
      </c>
      <c r="C51" s="44"/>
      <c r="D51" s="44">
        <v>120359.88</v>
      </c>
    </row>
    <row r="52" spans="1:5">
      <c r="A52" s="43" t="s">
        <v>104</v>
      </c>
      <c r="B52" s="43" t="s">
        <v>105</v>
      </c>
      <c r="C52" s="44"/>
      <c r="D52" s="44">
        <v>30701.24</v>
      </c>
    </row>
    <row r="53" spans="1:5">
      <c r="A53" s="46" t="s">
        <v>106</v>
      </c>
      <c r="B53" s="46" t="s">
        <v>107</v>
      </c>
      <c r="C53" s="47"/>
      <c r="D53" s="47">
        <v>835880</v>
      </c>
      <c r="E53" t="s">
        <v>152</v>
      </c>
    </row>
    <row r="54" spans="1:5">
      <c r="A54" s="43" t="s">
        <v>108</v>
      </c>
      <c r="B54" s="43" t="s">
        <v>109</v>
      </c>
      <c r="C54" s="44"/>
      <c r="D54" s="44">
        <v>520670.68</v>
      </c>
    </row>
    <row r="55" spans="1:5">
      <c r="A55" s="43" t="s">
        <v>110</v>
      </c>
      <c r="B55" s="43" t="s">
        <v>111</v>
      </c>
      <c r="C55" s="44"/>
      <c r="D55" s="44">
        <v>295977</v>
      </c>
    </row>
    <row r="56" spans="1:5">
      <c r="A56" s="43" t="s">
        <v>112</v>
      </c>
      <c r="B56" s="43" t="s">
        <v>113</v>
      </c>
      <c r="C56" s="44"/>
      <c r="D56" s="44">
        <v>1837345</v>
      </c>
    </row>
    <row r="57" spans="1:5">
      <c r="A57" s="5" t="s">
        <v>114</v>
      </c>
      <c r="B57" s="5" t="s">
        <v>115</v>
      </c>
      <c r="C57" s="6"/>
      <c r="D57" s="6">
        <v>138184861.44</v>
      </c>
    </row>
    <row r="58" spans="1:5">
      <c r="A58" s="5" t="s">
        <v>116</v>
      </c>
      <c r="B58" s="5" t="s">
        <v>117</v>
      </c>
      <c r="C58" s="6"/>
      <c r="D58" s="6">
        <v>69096379.670000002</v>
      </c>
    </row>
    <row r="59" spans="1:5">
      <c r="A59" s="5" t="s">
        <v>118</v>
      </c>
      <c r="B59" s="5" t="s">
        <v>119</v>
      </c>
      <c r="C59" s="6">
        <v>76222091.930000007</v>
      </c>
      <c r="D59" s="6"/>
    </row>
    <row r="60" spans="1:5">
      <c r="A60" s="50" t="s">
        <v>120</v>
      </c>
      <c r="B60" s="50" t="s">
        <v>121</v>
      </c>
      <c r="C60" s="51"/>
      <c r="D60" s="51">
        <v>146806</v>
      </c>
      <c r="E60" t="s">
        <v>153</v>
      </c>
    </row>
    <row r="61" spans="1:5">
      <c r="C61" s="1" t="s">
        <v>122</v>
      </c>
      <c r="D61" s="1" t="s">
        <v>8</v>
      </c>
    </row>
    <row r="62" spans="1:5">
      <c r="B62" t="s">
        <v>123</v>
      </c>
      <c r="C62" s="1">
        <v>335256238.62</v>
      </c>
      <c r="D62" s="1">
        <v>335256238.62</v>
      </c>
    </row>
    <row r="63" spans="1:5">
      <c r="B63" t="s">
        <v>124</v>
      </c>
    </row>
    <row r="64" spans="1:5">
      <c r="A64" t="s">
        <v>125</v>
      </c>
      <c r="B64" t="s">
        <v>126</v>
      </c>
    </row>
    <row r="65" spans="1:6">
      <c r="B65" t="s">
        <v>13</v>
      </c>
      <c r="C65" s="1" t="s">
        <v>14</v>
      </c>
      <c r="D65" s="1" t="s">
        <v>15</v>
      </c>
    </row>
    <row r="66" spans="1:6">
      <c r="A66" t="s">
        <v>13</v>
      </c>
      <c r="B66" t="s">
        <v>16</v>
      </c>
      <c r="C66" s="1" t="s">
        <v>17</v>
      </c>
      <c r="D66" s="1" t="s">
        <v>17</v>
      </c>
    </row>
    <row r="67" spans="1:6">
      <c r="A67" t="s">
        <v>8</v>
      </c>
      <c r="B67" t="s">
        <v>9</v>
      </c>
      <c r="C67" s="1" t="s">
        <v>10</v>
      </c>
      <c r="D67" s="1" t="s">
        <v>8</v>
      </c>
    </row>
    <row r="68" spans="1:6">
      <c r="A68" s="2" t="s">
        <v>18</v>
      </c>
      <c r="B68" s="2" t="s">
        <v>19</v>
      </c>
      <c r="C68" s="3">
        <v>161426.04999999999</v>
      </c>
    </row>
    <row r="69" spans="1:6">
      <c r="A69" s="5" t="s">
        <v>116</v>
      </c>
      <c r="B69" s="5" t="s">
        <v>117</v>
      </c>
      <c r="C69" s="6"/>
      <c r="D69" s="6">
        <v>1123372.01</v>
      </c>
    </row>
    <row r="70" spans="1:6">
      <c r="A70" s="5" t="s">
        <v>118</v>
      </c>
      <c r="B70" s="5" t="s">
        <v>119</v>
      </c>
      <c r="C70" s="6">
        <v>961945.96</v>
      </c>
      <c r="D70" s="6"/>
    </row>
    <row r="71" spans="1:6">
      <c r="C71" s="1" t="s">
        <v>122</v>
      </c>
      <c r="D71" s="1" t="s">
        <v>8</v>
      </c>
    </row>
    <row r="72" spans="1:6">
      <c r="B72" t="s">
        <v>123</v>
      </c>
      <c r="C72" s="1">
        <v>1123372.01</v>
      </c>
      <c r="D72" s="1">
        <v>1123372.01</v>
      </c>
    </row>
    <row r="73" spans="1:6">
      <c r="B73" t="s">
        <v>124</v>
      </c>
    </row>
    <row r="74" spans="1:6">
      <c r="A74" t="s">
        <v>8</v>
      </c>
      <c r="B74" t="s">
        <v>9</v>
      </c>
      <c r="C74" s="1" t="s">
        <v>10</v>
      </c>
      <c r="D74" s="1" t="s">
        <v>8</v>
      </c>
    </row>
    <row r="75" spans="1:6">
      <c r="A75" t="s">
        <v>127</v>
      </c>
      <c r="B75" t="s">
        <v>128</v>
      </c>
    </row>
    <row r="76" spans="1:6">
      <c r="B76" t="s">
        <v>13</v>
      </c>
      <c r="C76" s="1" t="s">
        <v>14</v>
      </c>
      <c r="D76" s="1" t="s">
        <v>15</v>
      </c>
    </row>
    <row r="77" spans="1:6">
      <c r="A77" t="s">
        <v>13</v>
      </c>
      <c r="B77" t="s">
        <v>16</v>
      </c>
      <c r="C77" s="1" t="s">
        <v>17</v>
      </c>
      <c r="D77" s="1" t="s">
        <v>17</v>
      </c>
    </row>
    <row r="78" spans="1:6">
      <c r="A78" t="s">
        <v>8</v>
      </c>
      <c r="B78" t="s">
        <v>9</v>
      </c>
      <c r="C78" s="1" t="s">
        <v>10</v>
      </c>
      <c r="D78" s="1" t="s">
        <v>8</v>
      </c>
    </row>
    <row r="79" spans="1:6">
      <c r="A79" s="2" t="s">
        <v>18</v>
      </c>
      <c r="B79" s="2" t="s">
        <v>19</v>
      </c>
      <c r="C79" s="3">
        <v>37.36</v>
      </c>
    </row>
    <row r="80" spans="1:6">
      <c r="A80" s="14" t="s">
        <v>22</v>
      </c>
      <c r="B80" s="14" t="s">
        <v>23</v>
      </c>
      <c r="C80" s="15">
        <v>0.02</v>
      </c>
      <c r="E80" s="16">
        <f>C80+C11</f>
        <v>30450.79</v>
      </c>
      <c r="F80" t="s">
        <v>141</v>
      </c>
    </row>
    <row r="81" spans="1:6">
      <c r="A81" s="2" t="s">
        <v>58</v>
      </c>
      <c r="B81" s="2" t="s">
        <v>59</v>
      </c>
      <c r="C81" s="3">
        <v>2102.67</v>
      </c>
    </row>
    <row r="82" spans="1:6">
      <c r="A82" s="52" t="s">
        <v>129</v>
      </c>
      <c r="B82" s="52" t="s">
        <v>130</v>
      </c>
      <c r="C82" s="53"/>
      <c r="D82" s="53">
        <v>625000</v>
      </c>
    </row>
    <row r="83" spans="1:6">
      <c r="A83" s="52" t="s">
        <v>131</v>
      </c>
      <c r="B83" s="52" t="s">
        <v>132</v>
      </c>
      <c r="C83" s="53"/>
      <c r="D83" s="53">
        <v>8075000</v>
      </c>
      <c r="E83" s="54">
        <f>SUM(D82:D83)</f>
        <v>8700000</v>
      </c>
      <c r="F83" t="s">
        <v>154</v>
      </c>
    </row>
    <row r="84" spans="1:6">
      <c r="A84" s="34" t="s">
        <v>133</v>
      </c>
      <c r="B84" s="34" t="s">
        <v>134</v>
      </c>
      <c r="C84" s="35"/>
      <c r="D84" s="35">
        <v>750183.09</v>
      </c>
      <c r="E84" t="s">
        <v>155</v>
      </c>
    </row>
    <row r="85" spans="1:6">
      <c r="A85" s="5" t="s">
        <v>114</v>
      </c>
      <c r="B85" s="5" t="s">
        <v>115</v>
      </c>
      <c r="C85" s="6">
        <v>9450183.0899999999</v>
      </c>
      <c r="D85" s="6"/>
    </row>
    <row r="86" spans="1:6">
      <c r="A86" s="5" t="s">
        <v>116</v>
      </c>
      <c r="B86" s="5" t="s">
        <v>117</v>
      </c>
      <c r="C86" s="6"/>
      <c r="D86" s="6">
        <v>10320713.41</v>
      </c>
    </row>
    <row r="87" spans="1:6">
      <c r="A87" s="5" t="s">
        <v>118</v>
      </c>
      <c r="B87" s="5" t="s">
        <v>119</v>
      </c>
      <c r="C87" s="6">
        <v>10318573.359999999</v>
      </c>
      <c r="D87" s="6"/>
      <c r="E87" s="55">
        <f>-C87+D86-C85-C70+D69-C59+D58+D57</f>
        <v>121772532.19</v>
      </c>
    </row>
    <row r="88" spans="1:6">
      <c r="C88" s="1" t="s">
        <v>122</v>
      </c>
      <c r="D88" s="1" t="s">
        <v>8</v>
      </c>
    </row>
    <row r="89" spans="1:6">
      <c r="B89" t="s">
        <v>123</v>
      </c>
      <c r="C89" s="1">
        <v>19770896.5</v>
      </c>
      <c r="D89" s="1">
        <v>19770896.5</v>
      </c>
    </row>
    <row r="90" spans="1:6">
      <c r="B90" t="s">
        <v>124</v>
      </c>
    </row>
    <row r="91" spans="1:6">
      <c r="A91" t="s">
        <v>8</v>
      </c>
      <c r="B91" t="s">
        <v>9</v>
      </c>
      <c r="C91" s="1" t="s">
        <v>10</v>
      </c>
      <c r="D91" s="1" t="s">
        <v>8</v>
      </c>
    </row>
    <row r="92" spans="1:6">
      <c r="A92" t="s">
        <v>135</v>
      </c>
      <c r="B92" t="s">
        <v>136</v>
      </c>
    </row>
    <row r="93" spans="1:6">
      <c r="B93" t="s">
        <v>13</v>
      </c>
      <c r="C93" s="1" t="s">
        <v>14</v>
      </c>
      <c r="D93" s="1" t="s">
        <v>15</v>
      </c>
    </row>
    <row r="94" spans="1:6">
      <c r="A94" t="s">
        <v>13</v>
      </c>
      <c r="B94" t="s">
        <v>16</v>
      </c>
      <c r="C94" s="1" t="s">
        <v>17</v>
      </c>
      <c r="D94" s="1" t="s">
        <v>17</v>
      </c>
    </row>
    <row r="95" spans="1:6">
      <c r="A95" t="s">
        <v>8</v>
      </c>
      <c r="B95" t="s">
        <v>9</v>
      </c>
      <c r="C95" s="1" t="s">
        <v>10</v>
      </c>
      <c r="D95" s="1" t="s">
        <v>8</v>
      </c>
    </row>
    <row r="96" spans="1:6">
      <c r="A96" s="2" t="s">
        <v>18</v>
      </c>
      <c r="B96" s="2" t="s">
        <v>19</v>
      </c>
      <c r="C96" s="3">
        <v>331785.09999999998</v>
      </c>
      <c r="E96" s="4">
        <f>C96+C81+C79+C68+C29+C10+C9</f>
        <v>11964884.709999999</v>
      </c>
    </row>
    <row r="97" spans="1:6">
      <c r="A97" s="36" t="s">
        <v>84</v>
      </c>
      <c r="B97" s="36" t="s">
        <v>85</v>
      </c>
      <c r="C97" s="37"/>
      <c r="D97" s="37">
        <v>1134.96</v>
      </c>
      <c r="E97" s="42">
        <f>SUM(D42:D48)+D97</f>
        <v>5143552.8600000003</v>
      </c>
      <c r="F97" t="s">
        <v>149</v>
      </c>
    </row>
    <row r="98" spans="1:6">
      <c r="A98" s="43" t="s">
        <v>98</v>
      </c>
      <c r="B98" s="43" t="s">
        <v>99</v>
      </c>
      <c r="C98" s="44"/>
      <c r="D98" s="44">
        <v>82964.259999999995</v>
      </c>
      <c r="E98" s="45">
        <f>D98+D49+D51+D52+D54+D55+D56</f>
        <v>3141514.33</v>
      </c>
      <c r="F98" t="s">
        <v>150</v>
      </c>
    </row>
    <row r="99" spans="1:6" s="25" customFormat="1">
      <c r="A99" s="25" t="s">
        <v>137</v>
      </c>
      <c r="B99" s="25" t="s">
        <v>138</v>
      </c>
      <c r="C99" s="26"/>
      <c r="D99" s="26">
        <v>247685.88</v>
      </c>
    </row>
    <row r="100" spans="1:6">
      <c r="C100" s="1" t="s">
        <v>122</v>
      </c>
      <c r="D100" s="1" t="s">
        <v>8</v>
      </c>
    </row>
    <row r="101" spans="1:6">
      <c r="B101" t="s">
        <v>123</v>
      </c>
      <c r="C101" s="1">
        <v>331785.09999999998</v>
      </c>
      <c r="D101" s="1">
        <v>331785.09999999998</v>
      </c>
    </row>
    <row r="102" spans="1:6">
      <c r="B102" t="s">
        <v>124</v>
      </c>
    </row>
    <row r="106" spans="1:6">
      <c r="B106" t="s">
        <v>139</v>
      </c>
      <c r="C106" s="1">
        <f>E28+E96</f>
        <v>35408480.689999998</v>
      </c>
    </row>
    <row r="107" spans="1:6">
      <c r="B107" s="10" t="s">
        <v>140</v>
      </c>
      <c r="C107" s="1">
        <f>-17516711-14170177</f>
        <v>-31686888</v>
      </c>
    </row>
    <row r="108" spans="1:6" ht="14.4" thickBot="1">
      <c r="C108" s="11">
        <f>SUM(C106:C107)</f>
        <v>3721592.6899999976</v>
      </c>
    </row>
    <row r="109" spans="1:6" ht="14.4" thickTop="1"/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Stanley</dc:creator>
  <cp:lastModifiedBy>Tina Stanley</cp:lastModifiedBy>
  <dcterms:created xsi:type="dcterms:W3CDTF">2017-02-07T21:14:19Z</dcterms:created>
  <dcterms:modified xsi:type="dcterms:W3CDTF">2017-03-02T22:59:32Z</dcterms:modified>
</cp:coreProperties>
</file>