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5192" windowHeight="11256"/>
  </bookViews>
  <sheets>
    <sheet name="by class" sheetId="2" r:id="rId1"/>
    <sheet name="by type" sheetId="1" r:id="rId2"/>
    <sheet name="disposals" sheetId="3" r:id="rId3"/>
  </sheets>
  <definedNames>
    <definedName name="_xlnm.Print_Titles" localSheetId="0">'by class'!$1:$1</definedName>
    <definedName name="_xlnm.Print_Titles" localSheetId="1">'by type'!$1:$1</definedName>
    <definedName name="_xlnm.Print_Titles" localSheetId="2">disposals!$1:$1</definedName>
  </definedNames>
  <calcPr calcId="125725"/>
</workbook>
</file>

<file path=xl/calcChain.xml><?xml version="1.0" encoding="utf-8"?>
<calcChain xmlns="http://schemas.openxmlformats.org/spreadsheetml/2006/main">
  <c r="M509" i="2"/>
  <c r="M508"/>
  <c r="I515"/>
  <c r="H516"/>
  <c r="I514"/>
  <c r="H514"/>
  <c r="G514"/>
  <c r="F514"/>
  <c r="I501"/>
  <c r="G501"/>
  <c r="G562"/>
  <c r="F562"/>
  <c r="D562"/>
  <c r="H501"/>
  <c r="F501"/>
  <c r="F496" l="1"/>
  <c r="F495"/>
  <c r="F498"/>
  <c r="G472"/>
  <c r="M472" s="1"/>
  <c r="F472"/>
  <c r="D472"/>
  <c r="G169"/>
  <c r="M169" s="1"/>
  <c r="F169"/>
  <c r="D169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477"/>
  <c r="M475"/>
  <c r="M479"/>
  <c r="M476"/>
  <c r="M473"/>
  <c r="M471"/>
  <c r="M461"/>
  <c r="M457"/>
  <c r="M460"/>
  <c r="M474"/>
  <c r="M470"/>
  <c r="M468"/>
  <c r="M465"/>
  <c r="M463"/>
  <c r="M459"/>
  <c r="M456"/>
  <c r="M451"/>
  <c r="M453"/>
  <c r="M450"/>
  <c r="M449"/>
  <c r="M448"/>
  <c r="M445"/>
  <c r="M447"/>
  <c r="M444"/>
  <c r="M478"/>
  <c r="M469"/>
  <c r="M467"/>
  <c r="M464"/>
  <c r="M462"/>
  <c r="M458"/>
  <c r="M455"/>
  <c r="M454"/>
  <c r="M452"/>
  <c r="M446"/>
  <c r="M443"/>
  <c r="M442"/>
  <c r="M441"/>
  <c r="M439"/>
  <c r="M438"/>
  <c r="M436"/>
  <c r="M434"/>
  <c r="M466"/>
  <c r="M440"/>
  <c r="M437"/>
  <c r="M435"/>
  <c r="M433"/>
  <c r="M432"/>
  <c r="Q17" i="3" l="1"/>
  <c r="Q15"/>
  <c r="Q5"/>
  <c r="R17"/>
  <c r="R15"/>
  <c r="R5"/>
  <c r="D514" i="2"/>
  <c r="D511"/>
  <c r="D510"/>
  <c r="D509"/>
  <c r="D508"/>
  <c r="H512"/>
  <c r="P20" i="3"/>
  <c r="P17"/>
  <c r="P15"/>
  <c r="P5"/>
  <c r="H495" i="2"/>
  <c r="D501"/>
  <c r="D499"/>
  <c r="H499" s="1"/>
  <c r="I499" s="1"/>
  <c r="D498"/>
  <c r="H498" s="1"/>
  <c r="I498" s="1"/>
  <c r="D497"/>
  <c r="H497" s="1"/>
  <c r="D496"/>
  <c r="D500" s="1"/>
  <c r="D502" s="1"/>
  <c r="D495"/>
  <c r="G430"/>
  <c r="F430"/>
  <c r="G336"/>
  <c r="F336"/>
  <c r="G236"/>
  <c r="F236"/>
  <c r="D489"/>
  <c r="G480"/>
  <c r="F480"/>
  <c r="F489" s="1"/>
  <c r="G235"/>
  <c r="M235" s="1"/>
  <c r="F235"/>
  <c r="D235"/>
  <c r="D236" s="1"/>
  <c r="D481"/>
  <c r="D480"/>
  <c r="D430"/>
  <c r="D21"/>
  <c r="O233"/>
  <c r="O429"/>
  <c r="D241"/>
  <c r="D336" s="1"/>
  <c r="D468" i="1"/>
  <c r="D110"/>
  <c r="M197" s="1"/>
  <c r="O410" s="1"/>
  <c r="O412" s="1"/>
  <c r="O413" s="1"/>
  <c r="O411"/>
  <c r="M9"/>
  <c r="M24"/>
  <c r="M38"/>
  <c r="M50"/>
  <c r="M200"/>
  <c r="M402"/>
  <c r="M408"/>
  <c r="M410"/>
  <c r="M467"/>
  <c r="I497" i="2" l="1"/>
  <c r="F481"/>
  <c r="F483" s="1"/>
  <c r="O234"/>
  <c r="O281" s="1"/>
  <c r="G489"/>
  <c r="M480"/>
  <c r="G481"/>
  <c r="G483" s="1"/>
  <c r="H508"/>
  <c r="I495"/>
  <c r="D483"/>
  <c r="H496"/>
  <c r="I496" s="1"/>
  <c r="H510"/>
  <c r="I510" s="1"/>
  <c r="Q20" i="3"/>
  <c r="R20"/>
  <c r="H509" i="2"/>
  <c r="I509" s="1"/>
  <c r="H511"/>
  <c r="I511" s="1"/>
  <c r="F513"/>
  <c r="F515" s="1"/>
  <c r="D513"/>
  <c r="D515" s="1"/>
  <c r="G500"/>
  <c r="G502" s="1"/>
  <c r="F500"/>
  <c r="H481" l="1"/>
  <c r="H482" s="1"/>
  <c r="I508"/>
  <c r="H500"/>
  <c r="H502" s="1"/>
  <c r="F502"/>
  <c r="G513"/>
  <c r="G515" s="1"/>
  <c r="H513"/>
  <c r="I500" l="1"/>
  <c r="H515"/>
  <c r="I513"/>
</calcChain>
</file>

<file path=xl/comments1.xml><?xml version="1.0" encoding="utf-8"?>
<comments xmlns="http://schemas.openxmlformats.org/spreadsheetml/2006/main">
  <authors>
    <author>Tina Stanley</author>
  </authors>
  <commentList>
    <comment ref="D241" authorId="0">
      <text>
        <r>
          <rPr>
            <b/>
            <sz val="9"/>
            <color indexed="81"/>
            <rFont val="Tahoma"/>
            <charset val="1"/>
          </rPr>
          <t>Tina Stanley:</t>
        </r>
        <r>
          <rPr>
            <sz val="9"/>
            <color indexed="81"/>
            <rFont val="Tahoma"/>
            <charset val="1"/>
          </rPr>
          <t xml:space="preserve">
half of asset is in another fund</t>
        </r>
      </text>
    </comment>
  </commentList>
</comments>
</file>

<file path=xl/sharedStrings.xml><?xml version="1.0" encoding="utf-8"?>
<sst xmlns="http://schemas.openxmlformats.org/spreadsheetml/2006/main" count="7008" uniqueCount="786">
  <si>
    <t>Asset Number</t>
  </si>
  <si>
    <t>Acquisition Date - Calc</t>
  </si>
  <si>
    <t>Item Description</t>
  </si>
  <si>
    <t>Purchase Cost</t>
  </si>
  <si>
    <t>Depreciable (Y, N)</t>
  </si>
  <si>
    <t>YTD Depreciation Expense for Depreciable Assets</t>
  </si>
  <si>
    <t>LTD Depreciation Expense for Depreciable Assets</t>
  </si>
  <si>
    <t>Fund Source</t>
  </si>
  <si>
    <t>Type Code</t>
  </si>
  <si>
    <t>Status Code</t>
  </si>
  <si>
    <t>Disposed Date - Calc</t>
  </si>
  <si>
    <t>Miscellaneous Information Code</t>
  </si>
  <si>
    <t>00011127</t>
  </si>
  <si>
    <t>TRUCK BAY 24" OVERHEAD DOOR-ELECTRIC DISTRIBUTION</t>
  </si>
  <si>
    <t>Y</t>
  </si>
  <si>
    <t>EQU</t>
  </si>
  <si>
    <t>A</t>
  </si>
  <si>
    <t/>
  </si>
  <si>
    <t>3070</t>
  </si>
  <si>
    <t>00011381</t>
  </si>
  <si>
    <t>POWER PLANT IVR HOSTED SYSTEM-12 LINES</t>
  </si>
  <si>
    <t>DP</t>
  </si>
  <si>
    <t>00009910</t>
  </si>
  <si>
    <t>2015/16 161KV ELECTRIC LINE RELOCATION-ENGINEERING</t>
  </si>
  <si>
    <t>N</t>
  </si>
  <si>
    <t>CON</t>
  </si>
  <si>
    <t>CWIP</t>
  </si>
  <si>
    <t>2016/17 161KV ELECTRIC LINE RELOCATION</t>
  </si>
  <si>
    <t>00010828</t>
  </si>
  <si>
    <t>POWER PLANT NATURAL GAS CONVERSION 13/14</t>
  </si>
  <si>
    <t>POWER PLANT NATURAL GAS CONVERSION 14/15</t>
  </si>
  <si>
    <t>POWER PLANT NATURAL GAS CONVERSION 15/16</t>
  </si>
  <si>
    <t>POWER PLANT NATURAL GAS CONVERSION 16/17</t>
  </si>
  <si>
    <t>00011157</t>
  </si>
  <si>
    <t>ELEC DISTRIBUTION ROOF REPLACE-DESIGN 2016</t>
  </si>
  <si>
    <t>ELECTRIC DISTRIBUTION ROOF REPLACE 2017</t>
  </si>
  <si>
    <t>00011158</t>
  </si>
  <si>
    <t>GAS TURBINE#1 RETURN TO SERVICE 2015/16</t>
  </si>
  <si>
    <t>GAS TURBINE#1 RETURN TO SERVICE 2016/17</t>
  </si>
  <si>
    <t>00011159</t>
  </si>
  <si>
    <t>UNIT#7 BOILER TUBE REPLACE-ENGINEERING 2015/16</t>
  </si>
  <si>
    <t>UNIT#7 BOILER TUBE REPLACE-ENGINEERING 2016/17</t>
  </si>
  <si>
    <t>00011160</t>
  </si>
  <si>
    <t>SUBSTATION IMP(TOP-O-HOLLOW)-ENGINEERING 2015/16</t>
  </si>
  <si>
    <t>SUBSTATION IMP(TOP-O-HOLLOW)-ENGINEERING 2016/17</t>
  </si>
  <si>
    <t>00011329</t>
  </si>
  <si>
    <t>OVERHEAD INDUSTRIAL DOOR FOR POWER PLANT</t>
  </si>
  <si>
    <t>00005849</t>
  </si>
  <si>
    <t>ONTARIO TRANSFORMER (90/91)</t>
  </si>
  <si>
    <t>IMP</t>
  </si>
  <si>
    <t>F</t>
  </si>
  <si>
    <t>D</t>
  </si>
  <si>
    <t>ONTARIO TRANSFORMER (91/92)</t>
  </si>
  <si>
    <t>00006017</t>
  </si>
  <si>
    <t>1993/94 OVERHEAD SYSTEM IMPROVEMENTS</t>
  </si>
  <si>
    <t>1993/94 UNDERGROUND SYSTEM IMPROVEMENTS</t>
  </si>
  <si>
    <t>1993/94 UNDERGROUND SERVICE LATERALS</t>
  </si>
  <si>
    <t>1993/94 SUBDIVISION LIGHTING</t>
  </si>
  <si>
    <t>1993/94 LIGHTING IMPROVEMENTS</t>
  </si>
  <si>
    <t>1994/95 OVERHEAD SYSTEM IMPROVEMENTS</t>
  </si>
  <si>
    <t>1994/95 UNDERGROUND SYSTEM IMPROVEMENTS</t>
  </si>
  <si>
    <t>1994/95 UNDERGROUND SERVICE LATERALS</t>
  </si>
  <si>
    <t>1994/95 OVERHEAD SERVICE DROPS</t>
  </si>
  <si>
    <t>1994/95 SUBDIVISION LIGHTING</t>
  </si>
  <si>
    <t>1994/95 LIGHTING IMPROVEMENTS</t>
  </si>
  <si>
    <t>1995/96 OVERHEAD SYSTEM IMPROVEMENTS</t>
  </si>
  <si>
    <t>1995/96 UNDERGROUND SYSTEM IMPROVEMENTS</t>
  </si>
  <si>
    <t>1995/96 UNDERGROUND SERVICE LATERALS</t>
  </si>
  <si>
    <t>1995/96 OVERHEAD SERVICE DROPS</t>
  </si>
  <si>
    <t>1995/96 SUBDIVISION LIGHTING</t>
  </si>
  <si>
    <t>1995/96 LIGHTING IMPROVEMENTS</t>
  </si>
  <si>
    <t>1996/97 OVERHEAD SYSTEM IMPROVEMENTS</t>
  </si>
  <si>
    <t>1996/97 UNDERGROUND SYSTEM IMPROVEMENTS</t>
  </si>
  <si>
    <t>1996/97 UNDERGROUND SERVICE LATERALS</t>
  </si>
  <si>
    <t>1996/97 OVERHEAD SERVICE DROPS</t>
  </si>
  <si>
    <t>1996/97 SUBDIVISION LIGHTING</t>
  </si>
  <si>
    <t>1996/97 LIGHTING IMPROVEMENTS</t>
  </si>
  <si>
    <t>1997/98 OVERHEAD SYSTEM IMPROVEMENTS</t>
  </si>
  <si>
    <t>1997/98 UNDERGROUND SYSTEM IMPROVEMENTS</t>
  </si>
  <si>
    <t>1997/98 UNDERGROUND SERVICE LATERALS</t>
  </si>
  <si>
    <t>1997/98 OVERHEAD SERVICE LATERALS</t>
  </si>
  <si>
    <t>1997/98 SUBDIVISION LIGHTING</t>
  </si>
  <si>
    <t>1997/98 LIGHTING IMPROVEMENTS</t>
  </si>
  <si>
    <t>1998/99 OVERHEAD SYSTEM IMPROVEMENTS</t>
  </si>
  <si>
    <t>1998/99 UNDERGROUND SYSTEM IMPROVEMENTS</t>
  </si>
  <si>
    <t>1998/99 UNDERGROUND SERVICE LATERALS</t>
  </si>
  <si>
    <t>1998/99 OVERHEAD SERVICE DROPS</t>
  </si>
  <si>
    <t>1998/99 SUBDIVISION LIGHTING</t>
  </si>
  <si>
    <t>1998/99 OTHER LIGHTING IMPROVEMENTS</t>
  </si>
  <si>
    <t>1999/00 OVERHEAD SYSTEM IMPROVEMENTS</t>
  </si>
  <si>
    <t>1999/00 UNDERGROUND SYSTEM IMPROVEMENTS</t>
  </si>
  <si>
    <t>1999/00 UNDERGROUND SERVICE LATERALS</t>
  </si>
  <si>
    <t>1999/00 OVERHEAD SERVICE DROPS</t>
  </si>
  <si>
    <t>1999/00 SUBDIVISION LIGHTING</t>
  </si>
  <si>
    <t>1999/00 OTHER LIGHTING IMPROVEMENTS</t>
  </si>
  <si>
    <t>2000/01 OVERHEAD SYSTEM IMPROVEMENTS</t>
  </si>
  <si>
    <t>2000/01 UNDERGROUND SYSTEM IMPROVEMENTS</t>
  </si>
  <si>
    <t>2000/01 UNDERGROUND SERVICE LATERALS</t>
  </si>
  <si>
    <t>2000/01 OVERHEAD SERVICE DROPS</t>
  </si>
  <si>
    <t>2000/01 SUBDIVISION LIGHTING</t>
  </si>
  <si>
    <t>2000/01 OTHER LIGHTING IMPROVEMENTS</t>
  </si>
  <si>
    <t>2001/02 OVERHEAD SYSTEM IMPROVEMENTS</t>
  </si>
  <si>
    <t>2001/02 UNDERGROUND SYSTEM IMPROVEMENTS</t>
  </si>
  <si>
    <t>2001/02 UNDERGROUND SERVICE LATERALS</t>
  </si>
  <si>
    <t>2001/02 OVERHEAD SERVICE DROPS</t>
  </si>
  <si>
    <t>2001/02 SUBDIVISION LIGHTING</t>
  </si>
  <si>
    <t>2001/02 OTHER LIGHTING IMPROVEMENTS</t>
  </si>
  <si>
    <t>2002/03 OVERHEAD SYSTEM IMPROVEMENTS</t>
  </si>
  <si>
    <t>2002/03 UNDERGROUND SYSTEM IMPROVEMENTS</t>
  </si>
  <si>
    <t>2002/03 UNDERGROUND SERVICE LATERALS</t>
  </si>
  <si>
    <t>2002/03 OVERHEAD SERVICE DROPS</t>
  </si>
  <si>
    <t>2002/03 SUBDIVISION LIGHTING</t>
  </si>
  <si>
    <t>2002/03 OTHER LIGHTING IMPROVEMENTS</t>
  </si>
  <si>
    <t>2003/04 OVERHEAD SYSTEM IMPROVEMENTS</t>
  </si>
  <si>
    <t>2003/04 UNDERGROUND SYSTEM IMPROVEMENTS</t>
  </si>
  <si>
    <t>2003/04 UNDERGROUND SERVICE LATERALS</t>
  </si>
  <si>
    <t>2003/04 OVERHEAD SERVICE DROPS</t>
  </si>
  <si>
    <t>2003/04 SUBDIVISION LIGHTING</t>
  </si>
  <si>
    <t>2003/04 OTHER LIGHTING IMPROVEMENTS</t>
  </si>
  <si>
    <t>2004/05 OVERHEAD SYSTEM IMPROVEMENTS</t>
  </si>
  <si>
    <t>2004/05 UNDERGROUND SYSTEM IMPROVEMENTS</t>
  </si>
  <si>
    <t>2004/05 UNDERGROUND SERVICE LATERALS</t>
  </si>
  <si>
    <t>2004/05 OVERHEAD SERVICE DROPS</t>
  </si>
  <si>
    <t>2004/05 SUBDIVISION LIGHTING</t>
  </si>
  <si>
    <t>2005/05 OTHER LIGHTING IMPROVEMENTS</t>
  </si>
  <si>
    <t>2005/06 OVERHEAD SYSTEM IMPROVEMENTS</t>
  </si>
  <si>
    <t>2005/06 UNDERGROUND SYSTEM IMPROVEMENTS</t>
  </si>
  <si>
    <t>2005/06 UNDERGROUND SERVICE LATERALS</t>
  </si>
  <si>
    <t>2005/06 OVERHEAD SERVICE DROPS</t>
  </si>
  <si>
    <t>2005/06 SUBDIVISION LIGHTING</t>
  </si>
  <si>
    <t>2005/06 OTHER LIGHTING IMPROVEMENTS</t>
  </si>
  <si>
    <t>2006/07 OVERHEAD SYSTEM IMPROVEMENTS</t>
  </si>
  <si>
    <t>2006/07 UNDERGROUND SYSTEM IMPROVEMENTS</t>
  </si>
  <si>
    <t>2006/07 UNDERGROUND SERVICE LATERALS</t>
  </si>
  <si>
    <t>2006/07 OVERHEAD SERVICE DROPS</t>
  </si>
  <si>
    <t>2006/07 SUBDIVISION LIGHTING</t>
  </si>
  <si>
    <t>2006/07 OTHER LIGHTING IMPROVEMENTS</t>
  </si>
  <si>
    <t>2007/08 OVERHEAD SYSTEM IMPROVEMENTS</t>
  </si>
  <si>
    <t>2007/08 UNDERGROUND SYSTEM IMPROVEMENTS</t>
  </si>
  <si>
    <t>2007/08 UNDERGROUND SERVICE LATERALS</t>
  </si>
  <si>
    <t>2007/08 OVERHEAD SERVICE DROPS</t>
  </si>
  <si>
    <t>2007/08 SUBDIVISION LIGHTING</t>
  </si>
  <si>
    <t>2007/08 OTHER LIGHTING IMPROVEMENTS</t>
  </si>
  <si>
    <t>2008/09 OVERHEAD SYSTEM IMPROVEMENTS</t>
  </si>
  <si>
    <t>2008/09 UNDERGROUND SYSTEM IMPROVEMENTS</t>
  </si>
  <si>
    <t>2008/09 UNDERGROUND SERVICE LATERALS</t>
  </si>
  <si>
    <t>2008/09 OVERHEAD SERVICE DROPS</t>
  </si>
  <si>
    <t>2008/09 SUBDIVISION LIGHTING</t>
  </si>
  <si>
    <t>2008/09 OTHER LIGHTING IMPROVEMENTS</t>
  </si>
  <si>
    <t>2009/10 OVERHEAD SYSTEM IMPROVEMENTS</t>
  </si>
  <si>
    <t>2009/10 UNDERGROUND SYSTEM IMPROVEMENTS</t>
  </si>
  <si>
    <t>2009/10 UNDERGROUND SERVICE LATERALS</t>
  </si>
  <si>
    <t>2009/10 OVERHEAD SERVICE DROPS</t>
  </si>
  <si>
    <t>2009/10 SUBDIVISION LIGHTING</t>
  </si>
  <si>
    <t>2009/10 OTHER LIGHTING IMPROVEMENTS</t>
  </si>
  <si>
    <t>2009/10 COMMUNICATION LINES</t>
  </si>
  <si>
    <t>2010/11 OVERHEAD SYSTEM IMPROVEMENTS</t>
  </si>
  <si>
    <t>2010/11 UNDERGROUND SYSTEM IMPROVEMENTS</t>
  </si>
  <si>
    <t>2010/11 UNDERGROUND SERVICE LATERALS</t>
  </si>
  <si>
    <t>2010/11 OVERHEAD SERVICE DROPS</t>
  </si>
  <si>
    <t>2010/11 SUBDIVISION LIGHTING</t>
  </si>
  <si>
    <t>2010/11 OTHER LIGHTING IMPROVEMENTS</t>
  </si>
  <si>
    <t>2011/12 OVERHEAD SYSTEM IMPROVEMENTS</t>
  </si>
  <si>
    <t>2011/12 UNDERGROUND SYSTEM IMPROVEMENTS</t>
  </si>
  <si>
    <t>2011/12 UNDERGROUND SERVICE LATERALS</t>
  </si>
  <si>
    <t>2011/12 OVERHEAD SERVICE DROPS</t>
  </si>
  <si>
    <t>2011/12 SUBDIVISION LIGHTING</t>
  </si>
  <si>
    <t>2011/12 OTHER LIGHTING IMPROVEMENTS</t>
  </si>
  <si>
    <t>2012/13 OVERHEAD SYSTEM IMPROVEMENTS</t>
  </si>
  <si>
    <t>2012/13 UNDERGROUND SYSTEM IMPROVEMENTS</t>
  </si>
  <si>
    <t>2012/13 UNDERGROUND SERVICE LATERALS</t>
  </si>
  <si>
    <t>2012/13 OVERHEAD SERVICE DROPS</t>
  </si>
  <si>
    <t>2012/13 SUBDIVISION LIGHTING</t>
  </si>
  <si>
    <t>2012/13 OTHER LIGHTING IMPROVEMENTS</t>
  </si>
  <si>
    <t>2013/14 OVERHEAD SYSTEM IMPROVEMENTS</t>
  </si>
  <si>
    <t>2013/14 UNDERGROUND SYSTEM IMPROVEMENTS</t>
  </si>
  <si>
    <t>2013/14 UNDERGROUND SERVICE LATERALS</t>
  </si>
  <si>
    <t>00006018</t>
  </si>
  <si>
    <t>LOAD MANAGEMENT SYSTEM (1991/92)</t>
  </si>
  <si>
    <t>1992/93 ADDITIONS TO LOAD MANAGEMENT SYSTEM</t>
  </si>
  <si>
    <t>1993/94 ADDITIONS TO LOAD MANAGEMENT SYSTEM</t>
  </si>
  <si>
    <t>1994/95 ADDITIONS TO LOAD MANAGEMENT SYSTEM</t>
  </si>
  <si>
    <t>1995/96 ADDITIONS TO LOAD MANAGEMENT SYSTEM</t>
  </si>
  <si>
    <t>1996/97 ADDITIONS TO LOAD MANAGEMENT SYSTEM</t>
  </si>
  <si>
    <t>00006023</t>
  </si>
  <si>
    <t>STANGE TRANSFORMER</t>
  </si>
  <si>
    <t>1994/95 STANGE TRANSFORMER ADDITIONS</t>
  </si>
  <si>
    <t>00006950</t>
  </si>
  <si>
    <t>DAYTON AVE SUBSTATION TRANSFORMER</t>
  </si>
  <si>
    <t>1996/97 ADDITIONS TO DAYTON AVE SUBSTATION TFR</t>
  </si>
  <si>
    <t>1997/98 DAYTON AVENUE SUBSTATION TRANSFORMER</t>
  </si>
  <si>
    <t>00007356</t>
  </si>
  <si>
    <t>VET MED SUBSTATION TRANSFORMER</t>
  </si>
  <si>
    <t>69 KV SIEMENS SF6 CIRCUIT BREAKER</t>
  </si>
  <si>
    <t>13.8 KV METAL-CLAD, 60 HZ, SWITCHGEAR</t>
  </si>
  <si>
    <t>1997/98 VET MED SUBSTATION TRANSFORMER</t>
  </si>
  <si>
    <t>1998/99 VET MED SUBSTATION ADDITIONS</t>
  </si>
  <si>
    <t>2009/10 VET MED SUBSTATION EXPANSION</t>
  </si>
  <si>
    <t>2010/11 VET MED SUBSTATION EXPANSION</t>
  </si>
  <si>
    <t>2011/12 VET MED SUBSTATION EXPANSION</t>
  </si>
  <si>
    <t>2012/13 VET MED SUBSTATION VOLTAGE SUPPORT</t>
  </si>
  <si>
    <t>00008876</t>
  </si>
  <si>
    <t>SCADA SYSTEM UPGRADE 2014/15</t>
  </si>
  <si>
    <t>00009841</t>
  </si>
  <si>
    <t>DAYTON AVENUE SUBSTATION TRANSFORMER</t>
  </si>
  <si>
    <t>00010284</t>
  </si>
  <si>
    <t>TOP-O-HOLLOW SUBSTATION 69 KV ADDITION - LAND</t>
  </si>
  <si>
    <t>LND</t>
  </si>
  <si>
    <t>00010389</t>
  </si>
  <si>
    <t>LOAD MANAGEMENT SYSTEM UPGRADE</t>
  </si>
  <si>
    <t>00010393</t>
  </si>
  <si>
    <t>DOWNTOWN NETWORK 13.8 KV CONVERSION</t>
  </si>
  <si>
    <t>00010582</t>
  </si>
  <si>
    <t>MILSOFT OUTAGE MANAGEMENT SOFTWARE</t>
  </si>
  <si>
    <t>MILSOFT OUTAGE MANAGEMENT SOFTWARE 2012/13</t>
  </si>
  <si>
    <t>00010733</t>
  </si>
  <si>
    <t>ELECTRIC DISTRIBUTION 29 INDIVIDUAL TRANSFORMERS</t>
  </si>
  <si>
    <t>00010734</t>
  </si>
  <si>
    <t>POWER PLANT TRANSMITTER</t>
  </si>
  <si>
    <t>00010832</t>
  </si>
  <si>
    <t>VET MED SUBSTATION FEEDER EXTENSION 2013/14</t>
  </si>
  <si>
    <t>PLT</t>
  </si>
  <si>
    <t>VET MED SUBSTATION FEEDER EXTENSION 2014/15</t>
  </si>
  <si>
    <t>00010859</t>
  </si>
  <si>
    <t>VACUUM BOTTLE TESTER-ELECTRIC</t>
  </si>
  <si>
    <t>00010864</t>
  </si>
  <si>
    <t>PLANT DISTRIBUTION SUBSTATION SWITCHGEAR 2013/14</t>
  </si>
  <si>
    <t>PLANT DISTRIBUTION SUBSTATION SWITCHGEAR 2014/15</t>
  </si>
  <si>
    <t>PLANT DISTRIBUTION SUBSTATION SWITCHGEAR 2015/16</t>
  </si>
  <si>
    <t>00010887</t>
  </si>
  <si>
    <t>ELECTRIC TRANSFORMERS(5 UNITS)300 KVA THREE PHASE</t>
  </si>
  <si>
    <t>00010888</t>
  </si>
  <si>
    <t>ELECTRIC TRANSFORMERS(5)500 KVA THREE PHASE</t>
  </si>
  <si>
    <t>00010889</t>
  </si>
  <si>
    <t>ELECTRIC TRANSFORMERS(2)750 KVA THREE PHASE</t>
  </si>
  <si>
    <t>00011010</t>
  </si>
  <si>
    <t>TRANSFER TURNS RATIO HAND HELD TEST</t>
  </si>
  <si>
    <t>00011108</t>
  </si>
  <si>
    <t>EAGLE 440 PQ ANALYZER</t>
  </si>
  <si>
    <t>00011110</t>
  </si>
  <si>
    <t>TRANSFORMER 1000KVA 3PHASE PADMOUNT</t>
  </si>
  <si>
    <t>00011111</t>
  </si>
  <si>
    <t>TRANSFORMER 150KVA 3PHASE PADMOUNT</t>
  </si>
  <si>
    <t>00011112</t>
  </si>
  <si>
    <t>00011113</t>
  </si>
  <si>
    <t>TRANSFORMER 300KVA 3PHASE PADMOUNT</t>
  </si>
  <si>
    <t>00011114</t>
  </si>
  <si>
    <t>00011115</t>
  </si>
  <si>
    <t>00011116</t>
  </si>
  <si>
    <t>00011117</t>
  </si>
  <si>
    <t>00011118</t>
  </si>
  <si>
    <t>00011119</t>
  </si>
  <si>
    <t>00011120</t>
  </si>
  <si>
    <t>00011121</t>
  </si>
  <si>
    <t>00011122</t>
  </si>
  <si>
    <t>00011123</t>
  </si>
  <si>
    <t>00011177</t>
  </si>
  <si>
    <t>OMICRON CPC100 MULTIFUNCTIONAL PRIMARY TEST SYSTEM</t>
  </si>
  <si>
    <t>00011220</t>
  </si>
  <si>
    <t>TRANSFORMER 300KVA 3P PADMOUNT 120/208 SECONDARY</t>
  </si>
  <si>
    <t>00011221</t>
  </si>
  <si>
    <t>00011222</t>
  </si>
  <si>
    <t>00011223</t>
  </si>
  <si>
    <t>TRANSFORMER 300KVA 3P PADMOUNT 480Y/277 SECONDARY</t>
  </si>
  <si>
    <t>00011224</t>
  </si>
  <si>
    <t>00011225</t>
  </si>
  <si>
    <t>00011226</t>
  </si>
  <si>
    <t>TRANSFORMER 150KVA 3P PADMOUNT 120/208 SECONDARY</t>
  </si>
  <si>
    <t>00011227</t>
  </si>
  <si>
    <t>00011228</t>
  </si>
  <si>
    <t>00011229</t>
  </si>
  <si>
    <t>00011230</t>
  </si>
  <si>
    <t>00011231</t>
  </si>
  <si>
    <t>TRANSFORMER 500KVA 3P PADMOUNT 480Y/277 SECONDARY</t>
  </si>
  <si>
    <t>00011232</t>
  </si>
  <si>
    <t>00011290</t>
  </si>
  <si>
    <t>00011291</t>
  </si>
  <si>
    <t>00011292</t>
  </si>
  <si>
    <t>00011294</t>
  </si>
  <si>
    <t>TRANSFORMER 1000KVA 3P PADMOUNT 120/208 SECONDARY</t>
  </si>
  <si>
    <t>00011295</t>
  </si>
  <si>
    <t>00011297</t>
  </si>
  <si>
    <t>00011298</t>
  </si>
  <si>
    <t>00011299</t>
  </si>
  <si>
    <t>00011300</t>
  </si>
  <si>
    <t>00011301</t>
  </si>
  <si>
    <t>00011302</t>
  </si>
  <si>
    <t>00011365</t>
  </si>
  <si>
    <t>00011366</t>
  </si>
  <si>
    <t>00011367</t>
  </si>
  <si>
    <t>00011368</t>
  </si>
  <si>
    <t>00011369</t>
  </si>
  <si>
    <t>TRANSFORMER 750KVA 3P PADMOUNT 120/208 SECONDARY</t>
  </si>
  <si>
    <t>00011370</t>
  </si>
  <si>
    <t>00011372</t>
  </si>
  <si>
    <t>ELECTRIC EAGLE 440 PQ RECORDER</t>
  </si>
  <si>
    <t>00005847</t>
  </si>
  <si>
    <t>LAND OWNED BY ELECTRIC UTILITY FUND</t>
  </si>
  <si>
    <t>G</t>
  </si>
  <si>
    <t>408 DUFF AVENUE (MUNN PROPERTY)</t>
  </si>
  <si>
    <t>HANSON LUMBER LAND (COAL YARD TRACK EXTENSION)</t>
  </si>
  <si>
    <t>2004/05 HANSON LUMBER LAND PURCHASE COSTS</t>
  </si>
  <si>
    <t>2005/06 HANSON LUMBER LAND ADDITIONAL COST</t>
  </si>
  <si>
    <t>00005848</t>
  </si>
  <si>
    <t>60 MW COAL-FIRED STEAM GENERATING UNIT</t>
  </si>
  <si>
    <t>00005925</t>
  </si>
  <si>
    <t>FCTS 7010-100T WEIGH-TRONIX SCALE</t>
  </si>
  <si>
    <t>00005937</t>
  </si>
  <si>
    <t>CHLORINE BUILDING</t>
  </si>
  <si>
    <t>BLD</t>
  </si>
  <si>
    <t>00006019</t>
  </si>
  <si>
    <t>WATERLANCES IN 7 &amp; 8</t>
  </si>
  <si>
    <t>1994/95 WATERLANCES IN 7 &amp; 8 ADDITIONS</t>
  </si>
  <si>
    <t>1995/96 WATERLANCES IN 7 &amp; 8 ADDITIONS</t>
  </si>
  <si>
    <t>1996/97 WATERLANCES IN 7 &amp; 8 ADDITIONS</t>
  </si>
  <si>
    <t>1997/98 WATERLANCES IN 7 &amp; 8 ADDITIONS</t>
  </si>
  <si>
    <t>00006087</t>
  </si>
  <si>
    <t>1966/67 ADDITIONS</t>
  </si>
  <si>
    <t>1967/68 ADDITIONS</t>
  </si>
  <si>
    <t>1970/71 ADDITIONS</t>
  </si>
  <si>
    <t>1971/72 ADDITIONS</t>
  </si>
  <si>
    <t>1972/73 ADDITIONS</t>
  </si>
  <si>
    <t>1973/74 ADDITIONS</t>
  </si>
  <si>
    <t>1974/75 ADDITIONS</t>
  </si>
  <si>
    <t>1975/76 ADDITIONS</t>
  </si>
  <si>
    <t>1976/77 ADDITIONS</t>
  </si>
  <si>
    <t>1977/78 ADDITIONS</t>
  </si>
  <si>
    <t>1978/79 ADDITIONS</t>
  </si>
  <si>
    <t>1979/80 ADDITIONS</t>
  </si>
  <si>
    <t>1980/81 ADDITIONS</t>
  </si>
  <si>
    <t>1981/82 ADDITIONS</t>
  </si>
  <si>
    <t>1982/83 ADDITIONS</t>
  </si>
  <si>
    <t>1983/84 ADDITIONS</t>
  </si>
  <si>
    <t>1987/88 ADDITIONS</t>
  </si>
  <si>
    <t>1988/89 ADDITIONS</t>
  </si>
  <si>
    <t>1989/90 ADDITIONS</t>
  </si>
  <si>
    <t>1990/91 ADDITIONS</t>
  </si>
  <si>
    <t>1991/92 ADDITIONS</t>
  </si>
  <si>
    <t>1992/93 ADDITIONS</t>
  </si>
  <si>
    <t>00006447</t>
  </si>
  <si>
    <t>CONTINUOUS EMMISSION MONITORING SYSTEM</t>
  </si>
  <si>
    <t>1995/96 CONT EMMISSION MONITORING SYSYEM ADDITIONS</t>
  </si>
  <si>
    <t>1997/98 CONT EMMISSION MONITORING SYSTEM ADDITIONS</t>
  </si>
  <si>
    <t>1998/99 CONT EMMISSION MONITORING SYSTEM ADDITIONS</t>
  </si>
  <si>
    <t>00006450</t>
  </si>
  <si>
    <t>AUTOMATIC SPRINKER SYSTEM (OIL STORAGE AREA)</t>
  </si>
  <si>
    <t>1995/96 AUTOMATIC SPRINKLER SYSTEM ADDITIONS</t>
  </si>
  <si>
    <t>1996/97 AUTOMATIC SPRINKLER SYSTEM ADDITIONS</t>
  </si>
  <si>
    <t>00006947</t>
  </si>
  <si>
    <t>UNIT #7 GENERATOR STATOR</t>
  </si>
  <si>
    <t>1996/97 ADDITIONS TO UNIT #7 STATOR</t>
  </si>
  <si>
    <t>00006949</t>
  </si>
  <si>
    <t>CEM EDR 1.3 UPGRADE</t>
  </si>
  <si>
    <t>1996/97 ADDITIONS TO CEM EDR 1.3 UPGRADE</t>
  </si>
  <si>
    <t>00007354</t>
  </si>
  <si>
    <t>WELL WATER TREATMENT SYSTEM</t>
  </si>
  <si>
    <t>1997/98 WELL WATER TREATMENT SYSTEM</t>
  </si>
  <si>
    <t>00008877</t>
  </si>
  <si>
    <t>BOILER 7 WATERLANCES</t>
  </si>
  <si>
    <t>00009413</t>
  </si>
  <si>
    <t>UNIT 7 PRECIPITATOR UPGRADE</t>
  </si>
  <si>
    <t>2001/02 UNIT 7 PRECIPITATOR UPGRADE</t>
  </si>
  <si>
    <t>2002/03 UNIT 7 PRECIPITATOR UPGRADE</t>
  </si>
  <si>
    <t>2003/04 UNIT 7 PRECIPITATOR UPGRADE</t>
  </si>
  <si>
    <t>2004/05 UNIT 7 PRECIPITATOR UPGRADE</t>
  </si>
  <si>
    <t>00009414</t>
  </si>
  <si>
    <t>RDF BIN FIRE SPRINKLER SYSTEM</t>
  </si>
  <si>
    <t>00009529</t>
  </si>
  <si>
    <t>POWER PLANT SURVEILLANCE SYSTEM</t>
  </si>
  <si>
    <t>00009542</t>
  </si>
  <si>
    <t>REVERSE OSMOSIS SYSTEM</t>
  </si>
  <si>
    <t>00009840</t>
  </si>
  <si>
    <t>20MW COMBUSTION TURBINE (DAYTON/PULLMAN)</t>
  </si>
  <si>
    <t>2004/05 20MW COMBUSTION TURBINE</t>
  </si>
  <si>
    <t>2005/06 20MW COMBUSTION TURBINE</t>
  </si>
  <si>
    <t>2006/07 COMBUSTION TURBINE GENERATOR</t>
  </si>
  <si>
    <t>DAYTON AVENUE SUBSTATION MODIFICATIONS</t>
  </si>
  <si>
    <t>2004/05 DAYTON AVENUE SUBSTATION</t>
  </si>
  <si>
    <t>00010016</t>
  </si>
  <si>
    <t>DIESEL FIRE SUPPRESSION PUMP</t>
  </si>
  <si>
    <t>2006/07 DIESEL FIRE SUPPRESSION PUMP</t>
  </si>
  <si>
    <t>00010077</t>
  </si>
  <si>
    <t>POWER WATCH SYSTEM</t>
  </si>
  <si>
    <t>2007/08 POWER WATCH SYSTEM</t>
  </si>
  <si>
    <t>00010113</t>
  </si>
  <si>
    <t>GT1 CONTROL SYSTEM UPGRADE</t>
  </si>
  <si>
    <t>2007/08 GT1 CONTROL SYSTEM UPGRADE</t>
  </si>
  <si>
    <t>2008/09 GT1 CONTROL SYSTEM UPGRADE</t>
  </si>
  <si>
    <t>2009/10 GT1 CONTROL SYSTEM UPGRADE</t>
  </si>
  <si>
    <t>00010190</t>
  </si>
  <si>
    <t>2008/09 COAL YARD SPRINKLER SYSTEM</t>
  </si>
  <si>
    <t>00010192</t>
  </si>
  <si>
    <t>POWER PLANT PASSENGER ELEVATOR</t>
  </si>
  <si>
    <t>00010285</t>
  </si>
  <si>
    <t>SPECTRAPAK EMMISSION MONITORING SOFTWARE</t>
  </si>
  <si>
    <t>00010286</t>
  </si>
  <si>
    <t>UNIT #8 BOILER TUBE REPLACEMENT</t>
  </si>
  <si>
    <t>2009/10 UNIT #8 BOILER TUBE REPLACEMENT</t>
  </si>
  <si>
    <t>2012/13 UNIT #8 BOILER TUBE REPLACEMENT</t>
  </si>
  <si>
    <t>00010605</t>
  </si>
  <si>
    <t>UNIT 8 WATERWALL</t>
  </si>
  <si>
    <t>00010666</t>
  </si>
  <si>
    <t>2012/13 FEEDWATER HEATER REPLACEMENT</t>
  </si>
  <si>
    <t>00010747</t>
  </si>
  <si>
    <t>HEAT PUMP REPLACEMENT FOR UNIT #1 #2 #3</t>
  </si>
  <si>
    <t>00011004</t>
  </si>
  <si>
    <t>#8 PRECIPITATOR CONTROL REPLACEMENT 2014/15</t>
  </si>
  <si>
    <t>#8 PRECIPITATOR CONTROL REPLACEMENT 2015/16</t>
  </si>
  <si>
    <t>00011005</t>
  </si>
  <si>
    <t>UNIT #7 FEEDWATER HEATER REPLACEMENT 2014/15</t>
  </si>
  <si>
    <t>UNIT #7 FEEDWATER HEATER REPLACEMENT 2015/16</t>
  </si>
  <si>
    <t>00011007</t>
  </si>
  <si>
    <t>#7 &amp; #8 COOLING TOWER REPLACE-ENGINEERING 2014/15</t>
  </si>
  <si>
    <t>UNIT#7 &amp; #8 COOLING TOWER REPLACE-2015/16</t>
  </si>
  <si>
    <t>UNIT#7 &amp; #8 COOLING TOWER REPLACE-2016/17</t>
  </si>
  <si>
    <t>00011012</t>
  </si>
  <si>
    <t>GROUND TRANSFORMER-500KVA 4061DELTA/480WYE</t>
  </si>
  <si>
    <t>00011084</t>
  </si>
  <si>
    <t>POWER PLANT ELEC SPACE HEATERS 150KW 480V-(5)UNITS</t>
  </si>
  <si>
    <t>00011085</t>
  </si>
  <si>
    <t>POWER PLANT ELEC SPACE HEATERS 60KW 480V-(13)UNITS</t>
  </si>
  <si>
    <t>00011087</t>
  </si>
  <si>
    <t>FD FAN DAMPER DRIVE 2015/16</t>
  </si>
  <si>
    <t>00011088</t>
  </si>
  <si>
    <t>ID FAN DAMPER DRIVE 2015/16</t>
  </si>
  <si>
    <t>00011089</t>
  </si>
  <si>
    <t>ID FAN SPEED FLUID DRIVE 2015/16</t>
  </si>
  <si>
    <t>00011092</t>
  </si>
  <si>
    <t>POWER PLANT MMODULAR OFFICE</t>
  </si>
  <si>
    <t>OE</t>
  </si>
  <si>
    <t>00011128</t>
  </si>
  <si>
    <t>PAPERLESS RECORDER GP20-POWER PLANT</t>
  </si>
  <si>
    <t>00011156</t>
  </si>
  <si>
    <t>POWER PLANT UNIT #7 CRANE REPAIR 15/16</t>
  </si>
  <si>
    <t>POWER PLANT UNIT #7 CRANE REPAIR 16/17</t>
  </si>
  <si>
    <t>00011192</t>
  </si>
  <si>
    <t>GT1 COMBUSTION TURBINE-FIRE PROTECTION</t>
  </si>
  <si>
    <t>00002412</t>
  </si>
  <si>
    <t>GEARED HEAD ENGINE LATH</t>
  </si>
  <si>
    <t>G&amp;A</t>
  </si>
  <si>
    <t>00002496</t>
  </si>
  <si>
    <t>FORK LIFT TRUCK, 3000 CAP. CLARK MOD SP30</t>
  </si>
  <si>
    <t>00002505</t>
  </si>
  <si>
    <t>MILL SPRING ADJ WRENCH - #8 MILL AREA</t>
  </si>
  <si>
    <t>00002506</t>
  </si>
  <si>
    <t>CHADWICK-HELMUTH 192 VIB ANAL - INST CAB</t>
  </si>
  <si>
    <t>00002514</t>
  </si>
  <si>
    <t>AIR COMPRESSOR, #7 INSTR AIR COMP - SUBBASE</t>
  </si>
  <si>
    <t>00002550</t>
  </si>
  <si>
    <t>MATERIAL STORAGE EQUIPMENT</t>
  </si>
  <si>
    <t>00002829</t>
  </si>
  <si>
    <t>UPRIGHT SCAFFOLD #8 ESP</t>
  </si>
  <si>
    <t>1992/93 ELECTRIC CONTRIBUTION</t>
  </si>
  <si>
    <t>1993/94 ELECTRIC CONTRIBUTION</t>
  </si>
  <si>
    <t>2000/01 COMMUNICATION LINES</t>
  </si>
  <si>
    <t>2001/02 COMMUNICATION LINES</t>
  </si>
  <si>
    <t>2002/03 COMMUNICATION LINES</t>
  </si>
  <si>
    <t>2006/07 COMMUNICATION LINES</t>
  </si>
  <si>
    <t>00006022</t>
  </si>
  <si>
    <t>POLE STORAGE YARD</t>
  </si>
  <si>
    <t>SECURITY FENCING FOR POLE STORAGE YARD</t>
  </si>
  <si>
    <t>SALES TAX PAID ON POLE STORAGE YARD</t>
  </si>
  <si>
    <t>00006210</t>
  </si>
  <si>
    <t>SHAMROCK PIPE TOOLS MODEL 20HK GAS WATER JET</t>
  </si>
  <si>
    <t>00006230</t>
  </si>
  <si>
    <t>ELECTRIC DISTRIBUTION BUILDING</t>
  </si>
  <si>
    <t>WILDECK MEZZANINE FOR SUBSTATION ROOM</t>
  </si>
  <si>
    <t>00006449</t>
  </si>
  <si>
    <t>ELECT DISTRIBUTION WORKCENTER PARKING LOT</t>
  </si>
  <si>
    <t>00006579</t>
  </si>
  <si>
    <t>TENNANT 140 ESB ELECTRIC SWEEPER</t>
  </si>
  <si>
    <t>00006606</t>
  </si>
  <si>
    <t>HLT-065-60 BISHAMON TABLIFT W/ 36" X 84" PLATFORM</t>
  </si>
  <si>
    <t>00006948</t>
  </si>
  <si>
    <t>WIDE AREA FIBER OPTICS NETWORK</t>
  </si>
  <si>
    <t>00007152</t>
  </si>
  <si>
    <t>MODEL V-24 DAKE JOHNSON VERTICAL BANDSAW</t>
  </si>
  <si>
    <t>LANDIS &amp; GYR SCADA EQUIPMENT</t>
  </si>
  <si>
    <t>00007658</t>
  </si>
  <si>
    <t>MODEL CSL20N ELECTRIC SCISSOR LIFT</t>
  </si>
  <si>
    <t>00008161</t>
  </si>
  <si>
    <t>1989 CLARK MODEL TM25 FORKLIFT</t>
  </si>
  <si>
    <t>00008546</t>
  </si>
  <si>
    <t>SHERMAN &amp; REILLY MODEL #ATCC-111 AIR ADAPTOR</t>
  </si>
  <si>
    <t>2008/09 SCADA SYSTEM UPGRADE</t>
  </si>
  <si>
    <t>2009/10 SCADA SYSTEM UPGRADE</t>
  </si>
  <si>
    <t>SCADA SYSTEM UPGRADE 2013/14</t>
  </si>
  <si>
    <t>00009223</t>
  </si>
  <si>
    <t>VIP-4H POWER MONITOR</t>
  </si>
  <si>
    <t>00009403</t>
  </si>
  <si>
    <t>MASTERLIGN LASER SHAFT ALIGNMENT SYSTEM</t>
  </si>
  <si>
    <t>00009404</t>
  </si>
  <si>
    <t>ATLAS COPCO AIR27602.00 COMPRESSOR</t>
  </si>
  <si>
    <t>00009405</t>
  </si>
  <si>
    <t>UNIT 7 10-KVA INVERTER</t>
  </si>
  <si>
    <t>00009427</t>
  </si>
  <si>
    <t>ARC FM AUTOMATED MAPPING/FACILITIES MGMNT SYSTEM</t>
  </si>
  <si>
    <t>2001/02 ARC FM MAPPING SYSTEM</t>
  </si>
  <si>
    <t>00009429</t>
  </si>
  <si>
    <t>HTE CLICK2GOV INTERNET APPLICATION</t>
  </si>
  <si>
    <t>00009519</t>
  </si>
  <si>
    <t>CLICK2GOV INTERNET APPLICATION</t>
  </si>
  <si>
    <t>00009532</t>
  </si>
  <si>
    <t>EMPIRE PRO-FINISH PRESSURE BLAST SYSTEM</t>
  </si>
  <si>
    <t>00009680</t>
  </si>
  <si>
    <t>1996 GEHL 553 ROUGH TERRAIN FORKLIFT</t>
  </si>
  <si>
    <t>00009695</t>
  </si>
  <si>
    <t>AMERICAN TURNMASTER 15" X 30" LATHE</t>
  </si>
  <si>
    <t>00009774</t>
  </si>
  <si>
    <t>AMS 100 POINT SYSTEM</t>
  </si>
  <si>
    <t>00009909</t>
  </si>
  <si>
    <t>ELECT DISTRIBUTION FIBER OPTIC WIDE AREA NETWORK</t>
  </si>
  <si>
    <t>2005/06 FIBER OPTIC WIDE AREA METWORK</t>
  </si>
  <si>
    <t>2006/07 FIBER OPTIC WIDE AREA NETWORK</t>
  </si>
  <si>
    <t>00010043</t>
  </si>
  <si>
    <t>WREN 1 1/2" SQ DRIVE HYDRAULIC TORQUE WRENCH</t>
  </si>
  <si>
    <t>00010052</t>
  </si>
  <si>
    <t>MEGGER DIGITAL MICROHMMETER WITH TEST LEADS</t>
  </si>
  <si>
    <t>00010053</t>
  </si>
  <si>
    <t>MEGGER THREE-PHASE TTR TEST SET</t>
  </si>
  <si>
    <t>00010054</t>
  </si>
  <si>
    <t>DOBLE TDR100 CIRCUIT BREAKER TEST SYSTEM</t>
  </si>
  <si>
    <t>00010056</t>
  </si>
  <si>
    <t>RADIODETECTION PDL KIT 2 WITH ACCESSORIES</t>
  </si>
  <si>
    <t>00010060</t>
  </si>
  <si>
    <t>EAGLE 4-CHANNEL VOLTAGE &amp; CURRENT RECORDER</t>
  </si>
  <si>
    <t>00010101</t>
  </si>
  <si>
    <t>IUP FAULT WIZARD 10KV PRIMARY FAULT FINDING UNIT</t>
  </si>
  <si>
    <t>00010120</t>
  </si>
  <si>
    <t>OPTALIGN LASER PLUS SHAFT ALIGNMENT SYSTEM</t>
  </si>
  <si>
    <t>00010125</t>
  </si>
  <si>
    <t>MEGGER BITE 3 BATTERY IMPEDANCE TEST SET</t>
  </si>
  <si>
    <t>00010131</t>
  </si>
  <si>
    <t>DILO SF6 BREAKER ANALYZER</t>
  </si>
  <si>
    <t>00010133</t>
  </si>
  <si>
    <t>OMICRON CMC256-6 PROTECTION TEST PACKAGE</t>
  </si>
  <si>
    <t>00010139</t>
  </si>
  <si>
    <t>OMICRON CMA 156 CURRENT AMPLIFIER</t>
  </si>
  <si>
    <t>00010206</t>
  </si>
  <si>
    <t>FLUKE 9 HZ THERMAL IMAGING CAMERA</t>
  </si>
  <si>
    <t>00010213</t>
  </si>
  <si>
    <t>OTDR TEST UNIT</t>
  </si>
  <si>
    <t>00010219</t>
  </si>
  <si>
    <t>MEGGER S1-1052/2 10KV INSULATION RESISTANCE TESTER</t>
  </si>
  <si>
    <t>00010220</t>
  </si>
  <si>
    <t>E440 EAGLE CLASS WIRELESS POWER QUALITY MONITOR</t>
  </si>
  <si>
    <t>00010264</t>
  </si>
  <si>
    <t>MODULAR IN-PLANT OFFICE/SERVER ROOM</t>
  </si>
  <si>
    <t>00010310</t>
  </si>
  <si>
    <t>SERIES 5000 SILICA ANALYZER</t>
  </si>
  <si>
    <t>00010311</t>
  </si>
  <si>
    <t>KTO: ANALYZER S-5000 HR ORTHOPHOS</t>
  </si>
  <si>
    <t>00010316</t>
  </si>
  <si>
    <t>WATTHOUR MODEL 2150 AUTOMATED TEST SYSTEM</t>
  </si>
  <si>
    <t>00010317</t>
  </si>
  <si>
    <t>NOBLES AUTO SCRUBBER</t>
  </si>
  <si>
    <t>00010334</t>
  </si>
  <si>
    <t>REMITTANCE PROCESSING SYSTEM</t>
  </si>
  <si>
    <t>00010439</t>
  </si>
  <si>
    <t>RADIODETECTION RD8000 KIT WITH 10 WATT TRANSMITTER</t>
  </si>
  <si>
    <t>00010446</t>
  </si>
  <si>
    <t>FLUKE FLK-TI32 THERMAL IMAGER</t>
  </si>
  <si>
    <t>00010448</t>
  </si>
  <si>
    <t>AMI SODIUM ANALYZER</t>
  </si>
  <si>
    <t>00010462</t>
  </si>
  <si>
    <t>JVC GY-HM750U PRO HD CAMCORDER</t>
  </si>
  <si>
    <t>00010463</t>
  </si>
  <si>
    <t>00010528</t>
  </si>
  <si>
    <t>ROTARY STYLE REMOTE RACKING SYSTEM</t>
  </si>
  <si>
    <t>00010529</t>
  </si>
  <si>
    <t>WATT-HOUR COMPARATOR METER TEST SYSTEM</t>
  </si>
  <si>
    <t>00010531</t>
  </si>
  <si>
    <t>CANON IMAGERUNNER ADVANCE C5045 COLOR COPIER</t>
  </si>
  <si>
    <t>00010532</t>
  </si>
  <si>
    <t>RADIODETECTION PL KIT WITH 3 WATT TRANSMITTER</t>
  </si>
  <si>
    <t>00010566</t>
  </si>
  <si>
    <t>HP PROLIANT DL380 G7 FILE SERVER (OMS SERVER)</t>
  </si>
  <si>
    <t>00010672</t>
  </si>
  <si>
    <t>THERMAL IMAGING CAMERA FLUKE TI32</t>
  </si>
  <si>
    <t>00010726</t>
  </si>
  <si>
    <t>HAZARD HAMLET ELECTRIC NEW GENERATION</t>
  </si>
  <si>
    <t>00010732</t>
  </si>
  <si>
    <t>POWER PLANT COPIER</t>
  </si>
  <si>
    <t>00010737</t>
  </si>
  <si>
    <t>ELECTRIC ADMINISTRATION BREAKROOM CABINET</t>
  </si>
  <si>
    <t>FRN</t>
  </si>
  <si>
    <t>00010738</t>
  </si>
  <si>
    <t>POWER PLANT SCADA SYSTEM UPGRADE</t>
  </si>
  <si>
    <t>00010739</t>
  </si>
  <si>
    <t>00010787</t>
  </si>
  <si>
    <t>SECURITY CAMERAS FOR ELECTRIC DISTRIBUTION</t>
  </si>
  <si>
    <t>00010853</t>
  </si>
  <si>
    <t>E440 EAGLE CLASS WIRELESS FOR ELECTRIC</t>
  </si>
  <si>
    <t>00010858</t>
  </si>
  <si>
    <t>ELECTRIC METER SITE ANALYZER</t>
  </si>
  <si>
    <t>00010878</t>
  </si>
  <si>
    <t>GARAGE DOOR REPLACEMENT(1)-ELECTRIC DISTRIBUTION</t>
  </si>
  <si>
    <t>00010879</t>
  </si>
  <si>
    <t>GARAGE DOOR REPLACEMENT(2)-ELECTRIC DISTRIBUTION</t>
  </si>
  <si>
    <t>00011090</t>
  </si>
  <si>
    <t>BISON STEEL BUILDING FOR STORAGE-ELEC DISTRIBUTION</t>
  </si>
  <si>
    <t>00011219</t>
  </si>
  <si>
    <t>ELECTRIC NEW TRANE XL HEAT PUMP &amp; AIR HANDLER</t>
  </si>
  <si>
    <t>00011371</t>
  </si>
  <si>
    <t>ELECTRIC ADMIN BLDG ROOF REPLACE</t>
  </si>
  <si>
    <t>00005850</t>
  </si>
  <si>
    <t>TRANSMISSION LINE M (90/91)</t>
  </si>
  <si>
    <t>T</t>
  </si>
  <si>
    <t>00005851</t>
  </si>
  <si>
    <t>TRANSMISSION LINE C (90/91)</t>
  </si>
  <si>
    <t>00005852</t>
  </si>
  <si>
    <t>69 KV TIE LINE TO ISU (91/92)</t>
  </si>
  <si>
    <t>69 KV TIE LINE TO ISU (92/93)</t>
  </si>
  <si>
    <t>69 KV TIE LINE TO ISU (93/94)</t>
  </si>
  <si>
    <t>2012/13 OVHD TRANSMISSION IMPROVEMENTS</t>
  </si>
  <si>
    <t>00006034</t>
  </si>
  <si>
    <t>TIE-LINE CONTROL EQUIPMENT - 1990/91</t>
  </si>
  <si>
    <t>1993/94 ADDITIONS</t>
  </si>
  <si>
    <t>1994/95 TIE-LINE CONTROL ADDITIONS</t>
  </si>
  <si>
    <t>1995 96 TIE-LINE CONTROL ADDITIONS</t>
  </si>
  <si>
    <t>161 KV TIE LINE/INTERCONNECTION - ANKENY</t>
  </si>
  <si>
    <t>161 KV TIE LINE EASEMENTS</t>
  </si>
  <si>
    <t>EAS</t>
  </si>
  <si>
    <t>2005/06 161 KV TIE LINE EASEMENTS</t>
  </si>
  <si>
    <t>2005/06 161 KV TIE LINE/INTERCONNECTION - ANKENY</t>
  </si>
  <si>
    <t>161/69 KV POWER AUTOTRANSFORMER</t>
  </si>
  <si>
    <t>STANGE ROAD 161/69 KV SUBSTATION</t>
  </si>
  <si>
    <t>AMES POWER PLANT 161/69 KV SUBSTATION</t>
  </si>
  <si>
    <t>2006/07 161 KV TIE LINE EASEMENTS</t>
  </si>
  <si>
    <t>2006/07 161 KV TIE LINE/INTERCONNECTION - ANKENY</t>
  </si>
  <si>
    <t>2006/07 AMES POWER PLANT SUBSTATION</t>
  </si>
  <si>
    <t>2007/08 161 KV TIE LINE EASEMENTS</t>
  </si>
  <si>
    <t>2008/09 161 KV TIE LINE EASEMENTS</t>
  </si>
  <si>
    <t>2008/09 161 KV TIE LINE/INTERCONNECTION - ANKENY</t>
  </si>
  <si>
    <t>2009/10 161 KV TIE LINE EASEMENTS</t>
  </si>
  <si>
    <t>2009/10 161 KV TIE LINE/INTERCONNECTION - ANKENY</t>
  </si>
  <si>
    <t>2010/11 161 KV TIE LINE EASEMENTS</t>
  </si>
  <si>
    <t>2010/11 161 KV TIE LINE/INTERCONNECTION - ANKENY</t>
  </si>
  <si>
    <t>2011/12 161 KV TIE LINE EASEMENTS</t>
  </si>
  <si>
    <t>2011/12 161 KV TIE LINE/INTERCONNECTION - ANKENY</t>
  </si>
  <si>
    <t>2012/13 161 KV TIE LINE EASEMENTS</t>
  </si>
  <si>
    <t>2012/13 161 KV TIE LINE/INTERCONNECTION - ANKENY</t>
  </si>
  <si>
    <t>2013/14 161 KV TIE LINE EASEMENTS</t>
  </si>
  <si>
    <t>2013/14 161 KV TIE LINE/INTERCONNECTION - ANKENY</t>
  </si>
  <si>
    <t>2014/15 161 KV TIE LINE/INTERCONNECTION - ANKENY</t>
  </si>
  <si>
    <t>2016/17 161KV ELECTRIC LINE EASEMENT-NDA FARMS</t>
  </si>
  <si>
    <t>00010283</t>
  </si>
  <si>
    <t>STANGE IN-TOWN 161 KV TIE LINE</t>
  </si>
  <si>
    <t>2009/10 STANGE IN-TOWN 161 KV TIE LINE</t>
  </si>
  <si>
    <t>2009/10 STANGE IN-TOWN 161 LV TIE LINE EASEMENTS</t>
  </si>
  <si>
    <t>00010829</t>
  </si>
  <si>
    <t>PLANT 69KV SWITCHYARD RELAY/CONTROLS 2013/14</t>
  </si>
  <si>
    <t>PLANT 69KV SWITCHYARD RELAY/CONTROLS 2014/15</t>
  </si>
  <si>
    <t>PLANT 69KV SWITCHYARD RELAY/CONTROLS 2015/16</t>
  </si>
  <si>
    <t>PLANT 69KV SWITCHYARD RELAY/CONTROLS 2016/17</t>
  </si>
  <si>
    <t>00011006</t>
  </si>
  <si>
    <t>HARBER ROAD SUBSTATION EXPANSION 2014/15</t>
  </si>
  <si>
    <t>HARBER ROAD SUBSTATION EXPANSION 2015/16</t>
  </si>
  <si>
    <t>x</t>
  </si>
  <si>
    <t>Cost</t>
  </si>
  <si>
    <t>YTD Depr.</t>
  </si>
  <si>
    <t>LTD Depr.</t>
  </si>
  <si>
    <t>Fund</t>
  </si>
  <si>
    <t>Type</t>
  </si>
  <si>
    <t>Class</t>
  </si>
  <si>
    <t>30/70 assets (below)</t>
  </si>
  <si>
    <t>Check</t>
  </si>
  <si>
    <t>Beginning</t>
  </si>
  <si>
    <t>Additions</t>
  </si>
  <si>
    <t>Disposals</t>
  </si>
  <si>
    <t>Ending</t>
  </si>
  <si>
    <t>Transmission</t>
  </si>
  <si>
    <t>Distribution</t>
  </si>
  <si>
    <t>Fleet</t>
  </si>
  <si>
    <t>Generation</t>
  </si>
  <si>
    <t>MOBILE EQUIPMENT SHELTER</t>
  </si>
  <si>
    <t>00010194</t>
  </si>
  <si>
    <t>HYPERTHERM MAX 100 PLASMA CUTTING SYSTEM</t>
  </si>
  <si>
    <t>00009530</t>
  </si>
  <si>
    <t>UNIT #8 MERCURY EMMISSION MONITOR</t>
  </si>
  <si>
    <t>2001/02 BURNER MANAGEMENT SYSTEM</t>
  </si>
  <si>
    <t>00008875</t>
  </si>
  <si>
    <t>2000/01 ADDITIONS TO BURNER MGMT SYSTEM</t>
  </si>
  <si>
    <t>BURNER MANAGEMENT/COMBUSTION CONTROL SYSTEM</t>
  </si>
  <si>
    <t>WORK CENTER ROOF REPLACEMENT</t>
  </si>
  <si>
    <t>1969/70 ADDITIONS</t>
  </si>
  <si>
    <t>1968/69 ADDITIONS</t>
  </si>
  <si>
    <t>1965/66 ADDITIONS</t>
  </si>
  <si>
    <t>1964/65 ADDITIONS</t>
  </si>
  <si>
    <t>1963/64 ADDITIONS</t>
  </si>
  <si>
    <t>PORCHE CALL-HANDLING SYSTEM UPGRADE</t>
  </si>
  <si>
    <t>00008725</t>
  </si>
  <si>
    <t>PORCHE CALL HANDLING SYSTEM UPGRADE</t>
  </si>
  <si>
    <t>PORCHE/2 CALL HANDLING SYSTEM</t>
  </si>
  <si>
    <t>ELECTRICAL DISTRIBUTION SYSTEM BALANCE</t>
  </si>
  <si>
    <t>A/D</t>
  </si>
  <si>
    <t>50/50</t>
  </si>
  <si>
    <t>00005471</t>
  </si>
  <si>
    <t>1982 SHERMAN PULLER TENSIONER</t>
  </si>
  <si>
    <t>MIN</t>
  </si>
  <si>
    <t>FL</t>
  </si>
  <si>
    <t>00005693</t>
  </si>
  <si>
    <t>1985 CMD POLE TRAILER</t>
  </si>
  <si>
    <t>00005695</t>
  </si>
  <si>
    <t>1985 SAUBER CABLE ST &amp; TRAILER</t>
  </si>
  <si>
    <t>00005797</t>
  </si>
  <si>
    <t>PULLING MACHINE</t>
  </si>
  <si>
    <t>00008354</t>
  </si>
  <si>
    <t>1999 DODGE BR3L63 CAB &amp; CHASSIS</t>
  </si>
  <si>
    <t>CRYSTEEL 2-YARD TIPPER</t>
  </si>
  <si>
    <t>00008813</t>
  </si>
  <si>
    <t>2000 KIEFER REEL TRAILER</t>
  </si>
  <si>
    <t>00009315</t>
  </si>
  <si>
    <t>2000 FORD E250 TRUCK</t>
  </si>
  <si>
    <t>00009323</t>
  </si>
  <si>
    <t>2001 KIEFER POLE TRAILER</t>
  </si>
  <si>
    <t>00009713</t>
  </si>
  <si>
    <t>2003 FORD F150 TRUCK</t>
  </si>
  <si>
    <t>00009889</t>
  </si>
  <si>
    <t>2005 FORD F250 PICKUP</t>
  </si>
  <si>
    <t>00009957</t>
  </si>
  <si>
    <t>2005 CHEVROLET ASTRO VAN</t>
  </si>
  <si>
    <t>00009964</t>
  </si>
  <si>
    <t>2006 FORD F150 TRUCK</t>
  </si>
  <si>
    <t>00009967</t>
  </si>
  <si>
    <t>2006 BAKER BUILT DUMP TRAILER</t>
  </si>
  <si>
    <t>00010084</t>
  </si>
  <si>
    <t>2007 FORD F350 TRUCK</t>
  </si>
  <si>
    <t>00010091</t>
  </si>
  <si>
    <t>2007 TOYOTA PRIUS</t>
  </si>
  <si>
    <t>00010366</t>
  </si>
  <si>
    <t>2010 FORD ESCAPE HYBRID</t>
  </si>
  <si>
    <t>00010374</t>
  </si>
  <si>
    <t>2010 ALTEC MINILINESMAN</t>
  </si>
  <si>
    <t>00010378</t>
  </si>
  <si>
    <t>2010 SURE-TEC TRAILER</t>
  </si>
  <si>
    <t>00010380</t>
  </si>
  <si>
    <t>2010 FORD F450 TRUCK</t>
  </si>
  <si>
    <t>00010476</t>
  </si>
  <si>
    <t>2011 FREIGHTLINER M2106</t>
  </si>
  <si>
    <t>2010 VERSALIFT AERIAL BODY</t>
  </si>
  <si>
    <t>00010477</t>
  </si>
  <si>
    <t>2010 JOHN DEERE 624K WHEEL LOADER</t>
  </si>
  <si>
    <t>00010484</t>
  </si>
  <si>
    <t>2011 FORD RANGER</t>
  </si>
  <si>
    <t>00010485</t>
  </si>
  <si>
    <t>2010 SAUBER 1529 TRAILER</t>
  </si>
  <si>
    <t>00010547</t>
  </si>
  <si>
    <t>2008 SUZUKI GRAND VITARA</t>
  </si>
  <si>
    <t>00010557</t>
  </si>
  <si>
    <t>2012 BOBCAT VH417 MATERIAL HANDLER</t>
  </si>
  <si>
    <t>00010559</t>
  </si>
  <si>
    <t>2012 BRAND FX UTILITY BODY</t>
  </si>
  <si>
    <t>00010690</t>
  </si>
  <si>
    <t>2012 RING-O-MATIC 550 VACEX</t>
  </si>
  <si>
    <t>00010795</t>
  </si>
  <si>
    <t>2014 INTERNATIONAL 7400 TRUCK</t>
  </si>
  <si>
    <t>00010802</t>
  </si>
  <si>
    <t>2014 SHERMAN REILLY U1000XA</t>
  </si>
  <si>
    <t>00010940</t>
  </si>
  <si>
    <t>2015 FORD F550 W/TRUCK BODY-ELECTRIC TECHNICAL</t>
  </si>
  <si>
    <t>00010954</t>
  </si>
  <si>
    <t>2015 RAM PROMASTER CARGO VAN 3500</t>
  </si>
  <si>
    <t>00010987</t>
  </si>
  <si>
    <t>2015 FREIGHTLINER M2106 DUTY TRUCK CHASSIS</t>
  </si>
  <si>
    <t>00011051</t>
  </si>
  <si>
    <t>2016 FRIGHTLINER M2106 W/ALTEC AERIAL PLATFORM</t>
  </si>
  <si>
    <t>00011053</t>
  </si>
  <si>
    <t>2015 CHEVROLET 3500 WITH UTILITY BODY-ELECTRIC</t>
  </si>
  <si>
    <t>00011074</t>
  </si>
  <si>
    <t>2016 FREIGHTLINER M2106 W/ALTEC AERIAL PLAT-ELECTR</t>
  </si>
  <si>
    <t>00011075</t>
  </si>
  <si>
    <t>2016 FORD F350 WITH UTILITY BODY-ELECTRIC</t>
  </si>
  <si>
    <t>00011255</t>
  </si>
  <si>
    <t>2017 CHEVYROLET TRAVERSE AWD TRUCK</t>
  </si>
  <si>
    <t>00011256</t>
  </si>
  <si>
    <t>2017 FREIGHTLINER M2106</t>
  </si>
  <si>
    <t>00011265</t>
  </si>
  <si>
    <t>2016 CHEVY 3500 CHASSIS</t>
  </si>
  <si>
    <t>00011280</t>
  </si>
  <si>
    <t>2017 WESTERN MVPS SNOW PLOW</t>
  </si>
  <si>
    <t>00011309</t>
  </si>
  <si>
    <t>2017 BOBCAT S570 SKID STEER LOADER</t>
  </si>
  <si>
    <t>2009 INT'L 7400</t>
  </si>
  <si>
    <t>net transmission</t>
  </si>
  <si>
    <t>net distribution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</si>
</sst>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;\-#,##0.00;#,##0.00"/>
    <numFmt numFmtId="165" formatCode="0;\-0;0"/>
    <numFmt numFmtId="166" formatCode="mm/dd/yy;@"/>
  </numFmts>
  <fonts count="10">
    <font>
      <sz val="11"/>
      <name val="Calibri"/>
    </font>
    <font>
      <sz val="10"/>
      <color rgb="FF000000"/>
      <name val="Arial"/>
      <charset val="1"/>
    </font>
    <font>
      <sz val="11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</font>
    <font>
      <sz val="11"/>
      <name val="Times New Roman"/>
      <family val="1"/>
    </font>
    <font>
      <sz val="11"/>
      <color rgb="FF00B0F0"/>
      <name val="Times New Roman"/>
      <family val="1"/>
    </font>
    <font>
      <sz val="11"/>
      <color theme="9" tint="-0.249977111117893"/>
      <name val="Times New Roman"/>
      <family val="1"/>
    </font>
    <font>
      <sz val="11"/>
      <color rgb="FF00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vertical="top"/>
    </xf>
    <xf numFmtId="43" fontId="0" fillId="0" borderId="0" xfId="1" applyFont="1" applyFill="1" applyBorder="1"/>
    <xf numFmtId="0" fontId="1" fillId="2" borderId="0" xfId="0" applyFont="1" applyFill="1" applyBorder="1" applyAlignment="1">
      <alignment horizontal="left" vertical="top"/>
    </xf>
    <xf numFmtId="14" fontId="1" fillId="2" borderId="0" xfId="0" applyNumberFormat="1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 vertical="top"/>
    </xf>
    <xf numFmtId="164" fontId="1" fillId="2" borderId="0" xfId="0" applyNumberFormat="1" applyFont="1" applyFill="1" applyBorder="1" applyAlignment="1">
      <alignment vertical="top"/>
    </xf>
    <xf numFmtId="165" fontId="1" fillId="2" borderId="0" xfId="0" applyNumberFormat="1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left" vertical="top"/>
    </xf>
    <xf numFmtId="14" fontId="1" fillId="3" borderId="0" xfId="0" applyNumberFormat="1" applyFont="1" applyFill="1" applyBorder="1" applyAlignment="1">
      <alignment horizontal="left" vertical="top"/>
    </xf>
    <xf numFmtId="164" fontId="1" fillId="3" borderId="0" xfId="0" applyNumberFormat="1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vertical="top"/>
    </xf>
    <xf numFmtId="165" fontId="1" fillId="3" borderId="0" xfId="0" applyNumberFormat="1" applyFont="1" applyFill="1" applyBorder="1" applyAlignment="1">
      <alignment horizontal="right" vertical="top"/>
    </xf>
    <xf numFmtId="0" fontId="1" fillId="4" borderId="0" xfId="0" applyFont="1" applyFill="1" applyBorder="1" applyAlignment="1">
      <alignment horizontal="left" vertical="top"/>
    </xf>
    <xf numFmtId="14" fontId="1" fillId="4" borderId="0" xfId="0" applyNumberFormat="1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right" vertical="top"/>
    </xf>
    <xf numFmtId="164" fontId="1" fillId="4" borderId="0" xfId="0" applyNumberFormat="1" applyFont="1" applyFill="1" applyBorder="1" applyAlignment="1">
      <alignment vertical="top"/>
    </xf>
    <xf numFmtId="165" fontId="1" fillId="4" borderId="0" xfId="0" applyNumberFormat="1" applyFont="1" applyFill="1" applyBorder="1" applyAlignment="1">
      <alignment horizontal="right" vertical="top"/>
    </xf>
    <xf numFmtId="0" fontId="1" fillId="5" borderId="0" xfId="0" applyFont="1" applyFill="1" applyBorder="1" applyAlignment="1">
      <alignment horizontal="left" vertical="top"/>
    </xf>
    <xf numFmtId="14" fontId="1" fillId="5" borderId="0" xfId="0" applyNumberFormat="1" applyFont="1" applyFill="1" applyBorder="1" applyAlignment="1">
      <alignment horizontal="left" vertical="top"/>
    </xf>
    <xf numFmtId="164" fontId="1" fillId="5" borderId="0" xfId="0" applyNumberFormat="1" applyFont="1" applyFill="1" applyBorder="1" applyAlignment="1">
      <alignment horizontal="right" vertical="top"/>
    </xf>
    <xf numFmtId="164" fontId="1" fillId="5" borderId="0" xfId="0" applyNumberFormat="1" applyFont="1" applyFill="1" applyBorder="1" applyAlignment="1">
      <alignment vertical="top"/>
    </xf>
    <xf numFmtId="165" fontId="1" fillId="5" borderId="0" xfId="0" applyNumberFormat="1" applyFont="1" applyFill="1" applyBorder="1" applyAlignment="1">
      <alignment horizontal="right" vertical="top"/>
    </xf>
    <xf numFmtId="0" fontId="1" fillId="6" borderId="0" xfId="0" applyFont="1" applyFill="1" applyBorder="1" applyAlignment="1">
      <alignment horizontal="left" vertical="top"/>
    </xf>
    <xf numFmtId="14" fontId="1" fillId="6" borderId="0" xfId="0" applyNumberFormat="1" applyFont="1" applyFill="1" applyBorder="1" applyAlignment="1">
      <alignment horizontal="left" vertical="top"/>
    </xf>
    <xf numFmtId="164" fontId="1" fillId="6" borderId="0" xfId="0" applyNumberFormat="1" applyFont="1" applyFill="1" applyBorder="1" applyAlignment="1">
      <alignment horizontal="right" vertical="top"/>
    </xf>
    <xf numFmtId="164" fontId="1" fillId="6" borderId="0" xfId="0" applyNumberFormat="1" applyFont="1" applyFill="1" applyBorder="1" applyAlignment="1">
      <alignment vertical="top"/>
    </xf>
    <xf numFmtId="165" fontId="1" fillId="6" borderId="0" xfId="0" applyNumberFormat="1" applyFont="1" applyFill="1" applyBorder="1" applyAlignment="1">
      <alignment horizontal="right" vertical="top"/>
    </xf>
    <xf numFmtId="0" fontId="1" fillId="7" borderId="0" xfId="0" applyFont="1" applyFill="1" applyBorder="1" applyAlignment="1">
      <alignment horizontal="left" vertical="top"/>
    </xf>
    <xf numFmtId="14" fontId="1" fillId="7" borderId="0" xfId="0" applyNumberFormat="1" applyFont="1" applyFill="1" applyBorder="1" applyAlignment="1">
      <alignment horizontal="left" vertical="top"/>
    </xf>
    <xf numFmtId="164" fontId="1" fillId="7" borderId="0" xfId="0" applyNumberFormat="1" applyFont="1" applyFill="1" applyBorder="1" applyAlignment="1">
      <alignment horizontal="right" vertical="top"/>
    </xf>
    <xf numFmtId="164" fontId="1" fillId="7" borderId="0" xfId="0" applyNumberFormat="1" applyFont="1" applyFill="1" applyBorder="1" applyAlignment="1">
      <alignment vertical="top"/>
    </xf>
    <xf numFmtId="165" fontId="1" fillId="7" borderId="0" xfId="0" applyNumberFormat="1" applyFont="1" applyFill="1" applyBorder="1" applyAlignment="1">
      <alignment horizontal="right" vertical="top"/>
    </xf>
    <xf numFmtId="0" fontId="1" fillId="8" borderId="0" xfId="0" applyFont="1" applyFill="1" applyBorder="1" applyAlignment="1">
      <alignment horizontal="left" vertical="top"/>
    </xf>
    <xf numFmtId="14" fontId="1" fillId="8" borderId="0" xfId="0" applyNumberFormat="1" applyFont="1" applyFill="1" applyBorder="1" applyAlignment="1">
      <alignment horizontal="left" vertical="top"/>
    </xf>
    <xf numFmtId="164" fontId="1" fillId="8" borderId="0" xfId="0" applyNumberFormat="1" applyFont="1" applyFill="1" applyBorder="1" applyAlignment="1">
      <alignment horizontal="right" vertical="top"/>
    </xf>
    <xf numFmtId="164" fontId="1" fillId="8" borderId="0" xfId="0" applyNumberFormat="1" applyFont="1" applyFill="1" applyBorder="1" applyAlignment="1">
      <alignment vertical="top"/>
    </xf>
    <xf numFmtId="165" fontId="1" fillId="8" borderId="0" xfId="0" applyNumberFormat="1" applyFont="1" applyFill="1" applyBorder="1" applyAlignment="1">
      <alignment horizontal="right" vertical="top"/>
    </xf>
    <xf numFmtId="0" fontId="1" fillId="9" borderId="0" xfId="0" applyFont="1" applyFill="1" applyBorder="1" applyAlignment="1">
      <alignment horizontal="left" vertical="top"/>
    </xf>
    <xf numFmtId="14" fontId="1" fillId="9" borderId="0" xfId="0" applyNumberFormat="1" applyFont="1" applyFill="1" applyBorder="1" applyAlignment="1">
      <alignment horizontal="left" vertical="top"/>
    </xf>
    <xf numFmtId="164" fontId="1" fillId="9" borderId="0" xfId="0" applyNumberFormat="1" applyFont="1" applyFill="1" applyBorder="1" applyAlignment="1">
      <alignment horizontal="right" vertical="top"/>
    </xf>
    <xf numFmtId="164" fontId="1" fillId="9" borderId="0" xfId="0" applyNumberFormat="1" applyFont="1" applyFill="1" applyBorder="1" applyAlignment="1">
      <alignment vertical="top"/>
    </xf>
    <xf numFmtId="165" fontId="1" fillId="9" borderId="0" xfId="0" applyNumberFormat="1" applyFont="1" applyFill="1" applyBorder="1" applyAlignment="1">
      <alignment horizontal="right" vertical="top"/>
    </xf>
    <xf numFmtId="0" fontId="1" fillId="10" borderId="0" xfId="0" applyFont="1" applyFill="1" applyBorder="1" applyAlignment="1">
      <alignment horizontal="left" vertical="top"/>
    </xf>
    <xf numFmtId="14" fontId="1" fillId="10" borderId="0" xfId="0" applyNumberFormat="1" applyFont="1" applyFill="1" applyBorder="1" applyAlignment="1">
      <alignment horizontal="left" vertical="top"/>
    </xf>
    <xf numFmtId="164" fontId="1" fillId="10" borderId="0" xfId="0" applyNumberFormat="1" applyFont="1" applyFill="1" applyBorder="1" applyAlignment="1">
      <alignment horizontal="right" vertical="top"/>
    </xf>
    <xf numFmtId="164" fontId="1" fillId="10" borderId="0" xfId="0" applyNumberFormat="1" applyFont="1" applyFill="1" applyBorder="1" applyAlignment="1">
      <alignment vertical="top"/>
    </xf>
    <xf numFmtId="165" fontId="1" fillId="10" borderId="0" xfId="0" applyNumberFormat="1" applyFont="1" applyFill="1" applyBorder="1" applyAlignment="1">
      <alignment horizontal="right" vertical="top"/>
    </xf>
    <xf numFmtId="0" fontId="1" fillId="11" borderId="0" xfId="0" applyFont="1" applyFill="1" applyBorder="1" applyAlignment="1">
      <alignment horizontal="left" vertical="top"/>
    </xf>
    <xf numFmtId="14" fontId="1" fillId="11" borderId="0" xfId="0" applyNumberFormat="1" applyFont="1" applyFill="1" applyBorder="1" applyAlignment="1">
      <alignment horizontal="left" vertical="top"/>
    </xf>
    <xf numFmtId="164" fontId="1" fillId="11" borderId="0" xfId="0" applyNumberFormat="1" applyFont="1" applyFill="1" applyBorder="1" applyAlignment="1">
      <alignment horizontal="right" vertical="top"/>
    </xf>
    <xf numFmtId="164" fontId="1" fillId="11" borderId="0" xfId="0" applyNumberFormat="1" applyFont="1" applyFill="1" applyBorder="1" applyAlignment="1">
      <alignment vertical="top"/>
    </xf>
    <xf numFmtId="165" fontId="1" fillId="11" borderId="0" xfId="0" applyNumberFormat="1" applyFont="1" applyFill="1" applyBorder="1" applyAlignment="1">
      <alignment horizontal="right" vertical="top"/>
    </xf>
    <xf numFmtId="164" fontId="0" fillId="11" borderId="0" xfId="0" applyNumberFormat="1" applyFill="1" applyBorder="1"/>
    <xf numFmtId="164" fontId="0" fillId="10" borderId="0" xfId="0" applyNumberFormat="1" applyFill="1" applyBorder="1"/>
    <xf numFmtId="164" fontId="0" fillId="9" borderId="0" xfId="0" applyNumberFormat="1" applyFill="1" applyBorder="1"/>
    <xf numFmtId="164" fontId="0" fillId="8" borderId="0" xfId="0" applyNumberFormat="1" applyFill="1" applyBorder="1"/>
    <xf numFmtId="164" fontId="0" fillId="7" borderId="0" xfId="0" applyNumberFormat="1" applyFill="1" applyBorder="1"/>
    <xf numFmtId="164" fontId="0" fillId="6" borderId="0" xfId="0" applyNumberFormat="1" applyFill="1" applyBorder="1"/>
    <xf numFmtId="164" fontId="0" fillId="5" borderId="0" xfId="0" applyNumberFormat="1" applyFill="1" applyBorder="1"/>
    <xf numFmtId="164" fontId="0" fillId="4" borderId="0" xfId="0" applyNumberFormat="1" applyFill="1" applyBorder="1"/>
    <xf numFmtId="164" fontId="0" fillId="3" borderId="0" xfId="0" applyNumberFormat="1" applyFill="1" applyBorder="1"/>
    <xf numFmtId="164" fontId="0" fillId="2" borderId="0" xfId="0" applyNumberFormat="1" applyFill="1" applyBorder="1"/>
    <xf numFmtId="0" fontId="1" fillId="12" borderId="0" xfId="0" applyFont="1" applyFill="1" applyBorder="1" applyAlignment="1">
      <alignment horizontal="left" vertical="top"/>
    </xf>
    <xf numFmtId="14" fontId="1" fillId="12" borderId="0" xfId="0" applyNumberFormat="1" applyFont="1" applyFill="1" applyBorder="1" applyAlignment="1">
      <alignment horizontal="left" vertical="top"/>
    </xf>
    <xf numFmtId="164" fontId="1" fillId="12" borderId="0" xfId="0" applyNumberFormat="1" applyFont="1" applyFill="1" applyBorder="1" applyAlignment="1">
      <alignment horizontal="right" vertical="top"/>
    </xf>
    <xf numFmtId="164" fontId="1" fillId="12" borderId="0" xfId="0" applyNumberFormat="1" applyFont="1" applyFill="1" applyBorder="1" applyAlignment="1">
      <alignment vertical="top"/>
    </xf>
    <xf numFmtId="165" fontId="1" fillId="12" borderId="0" xfId="0" applyNumberFormat="1" applyFont="1" applyFill="1" applyBorder="1" applyAlignment="1">
      <alignment horizontal="right" vertical="top"/>
    </xf>
    <xf numFmtId="164" fontId="0" fillId="0" borderId="0" xfId="0" applyNumberFormat="1" applyFont="1" applyFill="1" applyBorder="1"/>
    <xf numFmtId="0" fontId="0" fillId="14" borderId="6" xfId="0" applyFont="1" applyFill="1" applyBorder="1"/>
    <xf numFmtId="0" fontId="0" fillId="14" borderId="7" xfId="0" applyFont="1" applyFill="1" applyBorder="1"/>
    <xf numFmtId="0" fontId="0" fillId="14" borderId="8" xfId="0" applyFont="1" applyFill="1" applyBorder="1"/>
    <xf numFmtId="0" fontId="0" fillId="14" borderId="9" xfId="0" applyFont="1" applyFill="1" applyBorder="1"/>
    <xf numFmtId="0" fontId="0" fillId="14" borderId="0" xfId="0" applyFont="1" applyFill="1" applyBorder="1"/>
    <xf numFmtId="164" fontId="1" fillId="14" borderId="0" xfId="0" applyNumberFormat="1" applyFont="1" applyFill="1" applyBorder="1" applyAlignment="1">
      <alignment horizontal="right" vertical="top"/>
    </xf>
    <xf numFmtId="0" fontId="0" fillId="14" borderId="10" xfId="0" applyFont="1" applyFill="1" applyBorder="1"/>
    <xf numFmtId="0" fontId="0" fillId="14" borderId="11" xfId="0" applyFont="1" applyFill="1" applyBorder="1"/>
    <xf numFmtId="0" fontId="0" fillId="14" borderId="12" xfId="0" applyFont="1" applyFill="1" applyBorder="1"/>
    <xf numFmtId="0" fontId="0" fillId="14" borderId="13" xfId="0" applyFont="1" applyFill="1" applyBorder="1"/>
    <xf numFmtId="0" fontId="1" fillId="14" borderId="14" xfId="0" applyFont="1" applyFill="1" applyBorder="1" applyAlignment="1">
      <alignment horizontal="left" vertical="top"/>
    </xf>
    <xf numFmtId="14" fontId="1" fillId="14" borderId="14" xfId="0" applyNumberFormat="1" applyFont="1" applyFill="1" applyBorder="1" applyAlignment="1">
      <alignment horizontal="left" vertical="top"/>
    </xf>
    <xf numFmtId="165" fontId="1" fillId="14" borderId="14" xfId="0" applyNumberFormat="1" applyFont="1" applyFill="1" applyBorder="1" applyAlignment="1">
      <alignment horizontal="right" vertical="top"/>
    </xf>
    <xf numFmtId="0" fontId="1" fillId="14" borderId="15" xfId="0" applyFont="1" applyFill="1" applyBorder="1" applyAlignment="1">
      <alignment horizontal="left" vertical="top"/>
    </xf>
    <xf numFmtId="14" fontId="1" fillId="14" borderId="15" xfId="0" applyNumberFormat="1" applyFont="1" applyFill="1" applyBorder="1" applyAlignment="1">
      <alignment horizontal="left" vertical="top"/>
    </xf>
    <xf numFmtId="165" fontId="1" fillId="14" borderId="15" xfId="0" applyNumberFormat="1" applyFont="1" applyFill="1" applyBorder="1" applyAlignment="1">
      <alignment horizontal="right" vertical="top"/>
    </xf>
    <xf numFmtId="0" fontId="1" fillId="14" borderId="16" xfId="0" applyFont="1" applyFill="1" applyBorder="1" applyAlignment="1">
      <alignment horizontal="left" vertical="top"/>
    </xf>
    <xf numFmtId="14" fontId="1" fillId="14" borderId="16" xfId="0" applyNumberFormat="1" applyFont="1" applyFill="1" applyBorder="1" applyAlignment="1">
      <alignment horizontal="left" vertical="top"/>
    </xf>
    <xf numFmtId="165" fontId="1" fillId="14" borderId="16" xfId="0" applyNumberFormat="1" applyFont="1" applyFill="1" applyBorder="1" applyAlignment="1">
      <alignment horizontal="right" vertical="top"/>
    </xf>
    <xf numFmtId="0" fontId="1" fillId="14" borderId="16" xfId="0" applyFont="1" applyFill="1" applyBorder="1" applyAlignment="1">
      <alignment horizontal="center" vertical="top" wrapText="1"/>
    </xf>
    <xf numFmtId="43" fontId="0" fillId="0" borderId="0" xfId="1" applyFont="1"/>
    <xf numFmtId="43" fontId="0" fillId="2" borderId="0" xfId="1" applyFont="1" applyFill="1"/>
    <xf numFmtId="0" fontId="6" fillId="0" borderId="0" xfId="0" applyFont="1" applyFill="1" applyBorder="1" applyAlignment="1"/>
    <xf numFmtId="0" fontId="6" fillId="0" borderId="0" xfId="0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164" fontId="6" fillId="0" borderId="0" xfId="0" applyNumberFormat="1" applyFont="1" applyFill="1" applyBorder="1"/>
    <xf numFmtId="0" fontId="8" fillId="0" borderId="0" xfId="0" applyFont="1" applyFill="1" applyBorder="1"/>
    <xf numFmtId="43" fontId="6" fillId="0" borderId="0" xfId="1" applyFont="1" applyFill="1" applyBorder="1"/>
    <xf numFmtId="166" fontId="6" fillId="0" borderId="0" xfId="0" applyNumberFormat="1" applyFont="1" applyFill="1" applyBorder="1"/>
    <xf numFmtId="43" fontId="6" fillId="0" borderId="1" xfId="1" applyFont="1" applyFill="1" applyBorder="1"/>
    <xf numFmtId="0" fontId="6" fillId="0" borderId="0" xfId="0" applyFont="1" applyFill="1" applyBorder="1" applyAlignment="1">
      <alignment horizontal="right"/>
    </xf>
    <xf numFmtId="43" fontId="6" fillId="13" borderId="0" xfId="1" applyFont="1" applyFill="1" applyBorder="1"/>
    <xf numFmtId="43" fontId="6" fillId="0" borderId="1" xfId="1" applyFont="1" applyFill="1" applyBorder="1" applyAlignment="1">
      <alignment horizontal="center"/>
    </xf>
    <xf numFmtId="43" fontId="6" fillId="0" borderId="0" xfId="0" applyNumberFormat="1" applyFont="1" applyFill="1" applyBorder="1"/>
    <xf numFmtId="43" fontId="6" fillId="0" borderId="5" xfId="1" applyFont="1" applyFill="1" applyBorder="1"/>
    <xf numFmtId="43" fontId="6" fillId="0" borderId="3" xfId="1" applyFont="1" applyFill="1" applyBorder="1"/>
    <xf numFmtId="0" fontId="9" fillId="0" borderId="0" xfId="0" applyFont="1" applyFill="1" applyBorder="1" applyAlignment="1">
      <alignment horizontal="center" wrapText="1"/>
    </xf>
    <xf numFmtId="166" fontId="9" fillId="0" borderId="0" xfId="0" applyNumberFormat="1" applyFont="1" applyFill="1" applyBorder="1" applyAlignment="1">
      <alignment horizontal="center" wrapText="1"/>
    </xf>
    <xf numFmtId="43" fontId="9" fillId="0" borderId="0" xfId="1" applyFont="1" applyFill="1" applyBorder="1" applyAlignment="1">
      <alignment horizontal="center" wrapText="1"/>
    </xf>
    <xf numFmtId="43" fontId="9" fillId="0" borderId="0" xfId="1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top"/>
    </xf>
    <xf numFmtId="166" fontId="9" fillId="0" borderId="0" xfId="0" applyNumberFormat="1" applyFont="1" applyFill="1" applyBorder="1" applyAlignment="1">
      <alignment horizontal="left" vertical="top"/>
    </xf>
    <xf numFmtId="43" fontId="9" fillId="0" borderId="0" xfId="1" applyFont="1" applyFill="1" applyBorder="1" applyAlignment="1">
      <alignment horizontal="right" vertical="top"/>
    </xf>
    <xf numFmtId="43" fontId="9" fillId="0" borderId="0" xfId="1" applyFont="1" applyFill="1" applyBorder="1" applyAlignment="1">
      <alignment horizontal="left" vertical="top"/>
    </xf>
    <xf numFmtId="43" fontId="9" fillId="0" borderId="0" xfId="1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horizontal="right" vertical="top"/>
    </xf>
    <xf numFmtId="14" fontId="9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166" fontId="7" fillId="0" borderId="0" xfId="0" applyNumberFormat="1" applyFont="1" applyFill="1" applyBorder="1" applyAlignment="1">
      <alignment horizontal="left" vertical="top"/>
    </xf>
    <xf numFmtId="43" fontId="7" fillId="0" borderId="0" xfId="1" applyFont="1" applyFill="1" applyBorder="1" applyAlignment="1">
      <alignment horizontal="right" vertical="top"/>
    </xf>
    <xf numFmtId="43" fontId="7" fillId="0" borderId="0" xfId="1" applyFont="1" applyFill="1" applyBorder="1" applyAlignment="1">
      <alignment horizontal="left" vertical="top"/>
    </xf>
    <xf numFmtId="43" fontId="7" fillId="0" borderId="0" xfId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horizontal="right" vertical="top"/>
    </xf>
    <xf numFmtId="14" fontId="7" fillId="0" borderId="0" xfId="0" applyNumberFormat="1" applyFont="1" applyFill="1" applyBorder="1" applyAlignment="1">
      <alignment horizontal="left" vertical="top"/>
    </xf>
    <xf numFmtId="43" fontId="9" fillId="0" borderId="1" xfId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166" fontId="8" fillId="0" borderId="0" xfId="0" applyNumberFormat="1" applyFont="1" applyFill="1" applyBorder="1" applyAlignment="1">
      <alignment horizontal="left" vertical="top"/>
    </xf>
    <xf numFmtId="43" fontId="8" fillId="0" borderId="0" xfId="1" applyFont="1" applyFill="1" applyBorder="1" applyAlignment="1">
      <alignment horizontal="right" vertical="top"/>
    </xf>
    <xf numFmtId="43" fontId="8" fillId="0" borderId="0" xfId="1" applyFont="1" applyFill="1" applyBorder="1" applyAlignment="1">
      <alignment horizontal="left" vertical="top"/>
    </xf>
    <xf numFmtId="43" fontId="8" fillId="0" borderId="0" xfId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horizontal="right" vertical="top"/>
    </xf>
    <xf numFmtId="14" fontId="8" fillId="0" borderId="0" xfId="0" applyNumberFormat="1" applyFont="1" applyFill="1" applyBorder="1" applyAlignment="1">
      <alignment horizontal="left" vertical="top"/>
    </xf>
    <xf numFmtId="0" fontId="9" fillId="12" borderId="0" xfId="0" applyFont="1" applyFill="1" applyBorder="1" applyAlignment="1">
      <alignment horizontal="left" vertical="top"/>
    </xf>
    <xf numFmtId="166" fontId="9" fillId="12" borderId="0" xfId="0" applyNumberFormat="1" applyFont="1" applyFill="1" applyBorder="1" applyAlignment="1">
      <alignment horizontal="left" vertical="top"/>
    </xf>
    <xf numFmtId="43" fontId="9" fillId="12" borderId="0" xfId="1" applyFont="1" applyFill="1" applyBorder="1" applyAlignment="1">
      <alignment horizontal="right" vertical="top"/>
    </xf>
    <xf numFmtId="43" fontId="9" fillId="12" borderId="0" xfId="1" applyFont="1" applyFill="1" applyBorder="1" applyAlignment="1">
      <alignment horizontal="left" vertical="top"/>
    </xf>
    <xf numFmtId="43" fontId="9" fillId="12" borderId="0" xfId="1" applyFont="1" applyFill="1" applyBorder="1" applyAlignment="1">
      <alignment vertical="top"/>
    </xf>
    <xf numFmtId="165" fontId="9" fillId="12" borderId="0" xfId="0" applyNumberFormat="1" applyFont="1" applyFill="1" applyBorder="1" applyAlignment="1">
      <alignment horizontal="right" vertical="top"/>
    </xf>
    <xf numFmtId="14" fontId="9" fillId="12" borderId="0" xfId="0" applyNumberFormat="1" applyFont="1" applyFill="1" applyBorder="1" applyAlignment="1">
      <alignment horizontal="left" vertical="top"/>
    </xf>
    <xf numFmtId="43" fontId="9" fillId="0" borderId="2" xfId="1" applyFont="1" applyFill="1" applyBorder="1" applyAlignment="1">
      <alignment vertical="top"/>
    </xf>
    <xf numFmtId="0" fontId="0" fillId="4" borderId="0" xfId="0" applyFill="1"/>
    <xf numFmtId="164" fontId="0" fillId="4" borderId="0" xfId="0" applyNumberFormat="1" applyFill="1"/>
    <xf numFmtId="43" fontId="0" fillId="4" borderId="0" xfId="1" applyFont="1" applyFill="1"/>
    <xf numFmtId="0" fontId="9" fillId="2" borderId="0" xfId="0" applyFont="1" applyFill="1" applyBorder="1" applyAlignment="1">
      <alignment horizontal="left" vertical="top"/>
    </xf>
    <xf numFmtId="166" fontId="9" fillId="2" borderId="0" xfId="0" applyNumberFormat="1" applyFont="1" applyFill="1" applyBorder="1" applyAlignment="1">
      <alignment horizontal="left" vertical="top"/>
    </xf>
    <xf numFmtId="43" fontId="9" fillId="2" borderId="0" xfId="1" applyFont="1" applyFill="1" applyBorder="1" applyAlignment="1">
      <alignment horizontal="right" vertical="top"/>
    </xf>
    <xf numFmtId="43" fontId="9" fillId="2" borderId="0" xfId="1" applyFont="1" applyFill="1" applyBorder="1" applyAlignment="1">
      <alignment horizontal="left" vertical="top"/>
    </xf>
    <xf numFmtId="43" fontId="9" fillId="2" borderId="0" xfId="1" applyFont="1" applyFill="1" applyBorder="1" applyAlignment="1">
      <alignment vertical="top"/>
    </xf>
    <xf numFmtId="165" fontId="9" fillId="2" borderId="0" xfId="0" applyNumberFormat="1" applyFont="1" applyFill="1" applyBorder="1" applyAlignment="1">
      <alignment horizontal="right" vertical="top"/>
    </xf>
    <xf numFmtId="14" fontId="9" fillId="2" borderId="0" xfId="0" applyNumberFormat="1" applyFont="1" applyFill="1" applyBorder="1" applyAlignment="1">
      <alignment horizontal="left" vertical="top"/>
    </xf>
    <xf numFmtId="43" fontId="6" fillId="2" borderId="0" xfId="0" applyNumberFormat="1" applyFont="1" applyFill="1" applyBorder="1"/>
    <xf numFmtId="0" fontId="1" fillId="0" borderId="0" xfId="0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top"/>
    </xf>
    <xf numFmtId="43" fontId="1" fillId="0" borderId="0" xfId="1" applyFont="1" applyFill="1" applyBorder="1" applyAlignment="1">
      <alignment vertical="top"/>
    </xf>
    <xf numFmtId="43" fontId="6" fillId="0" borderId="4" xfId="1" applyFont="1" applyFill="1" applyBorder="1" applyAlignment="1">
      <alignment horizontal="center"/>
    </xf>
    <xf numFmtId="164" fontId="1" fillId="14" borderId="14" xfId="0" applyNumberFormat="1" applyFont="1" applyFill="1" applyBorder="1" applyAlignment="1">
      <alignment horizontal="right" vertical="top"/>
    </xf>
    <xf numFmtId="164" fontId="1" fillId="14" borderId="15" xfId="0" applyNumberFormat="1" applyFont="1" applyFill="1" applyBorder="1" applyAlignment="1">
      <alignment horizontal="right" vertical="top"/>
    </xf>
    <xf numFmtId="0" fontId="1" fillId="14" borderId="16" xfId="0" applyFont="1" applyFill="1" applyBorder="1" applyAlignment="1">
      <alignment horizontal="center" vertical="top" wrapText="1"/>
    </xf>
    <xf numFmtId="164" fontId="1" fillId="14" borderId="16" xfId="0" applyNumberFormat="1" applyFont="1" applyFill="1" applyBorder="1" applyAlignment="1">
      <alignment horizontal="right" vertical="top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CC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3"/>
  <sheetViews>
    <sheetView tabSelected="1" topLeftCell="C489" zoomScale="80" zoomScaleNormal="80" workbookViewId="0">
      <selection activeCell="N510" sqref="N510"/>
    </sheetView>
  </sheetViews>
  <sheetFormatPr defaultRowHeight="13.8"/>
  <cols>
    <col min="1" max="1" width="10.77734375" style="96" customWidth="1"/>
    <col min="2" max="2" width="10.88671875" style="102" customWidth="1"/>
    <col min="3" max="3" width="52.5546875" style="96" customWidth="1"/>
    <col min="4" max="4" width="15.109375" style="101" customWidth="1"/>
    <col min="5" max="5" width="2.88671875" style="101" customWidth="1"/>
    <col min="6" max="7" width="15.109375" style="101" customWidth="1"/>
    <col min="8" max="8" width="15.109375" style="96" customWidth="1"/>
    <col min="9" max="9" width="13.77734375" style="96" bestFit="1" customWidth="1"/>
    <col min="10" max="10" width="4.44140625" style="96" customWidth="1"/>
    <col min="11" max="11" width="3.6640625" style="96" customWidth="1"/>
    <col min="12" max="12" width="6.6640625" style="96" customWidth="1"/>
    <col min="13" max="13" width="14.21875" style="96" bestFit="1" customWidth="1"/>
    <col min="14" max="14" width="8.88671875" style="96"/>
    <col min="15" max="15" width="13.6640625" style="96" bestFit="1" customWidth="1"/>
    <col min="16" max="16384" width="8.88671875" style="96"/>
  </cols>
  <sheetData>
    <row r="1" spans="1:14" s="95" customFormat="1" ht="30.6" customHeight="1">
      <c r="A1" s="110" t="s">
        <v>0</v>
      </c>
      <c r="B1" s="111" t="s">
        <v>1</v>
      </c>
      <c r="C1" s="110" t="s">
        <v>2</v>
      </c>
      <c r="D1" s="112" t="s">
        <v>659</v>
      </c>
      <c r="E1" s="112" t="s">
        <v>4</v>
      </c>
      <c r="F1" s="113" t="s">
        <v>660</v>
      </c>
      <c r="G1" s="112" t="s">
        <v>661</v>
      </c>
      <c r="H1" s="110" t="s">
        <v>662</v>
      </c>
      <c r="I1" s="110" t="s">
        <v>663</v>
      </c>
      <c r="J1" s="110" t="s">
        <v>9</v>
      </c>
      <c r="K1" s="110" t="s">
        <v>10</v>
      </c>
      <c r="L1" s="110" t="s">
        <v>664</v>
      </c>
    </row>
    <row r="4" spans="1:14">
      <c r="A4" s="114"/>
      <c r="B4" s="115"/>
      <c r="C4" s="114"/>
      <c r="D4" s="116"/>
      <c r="E4" s="117"/>
      <c r="F4" s="118"/>
      <c r="G4" s="116"/>
      <c r="H4" s="119"/>
      <c r="I4" s="114"/>
      <c r="J4" s="114"/>
      <c r="K4" s="120"/>
      <c r="L4" s="114"/>
    </row>
    <row r="5" spans="1:14">
      <c r="A5" s="114"/>
      <c r="B5" s="115"/>
      <c r="C5" s="114"/>
      <c r="D5" s="116"/>
      <c r="E5" s="117"/>
      <c r="F5" s="118"/>
      <c r="G5" s="116"/>
      <c r="H5" s="119"/>
      <c r="I5" s="114"/>
      <c r="J5" s="114"/>
      <c r="K5" s="120"/>
      <c r="L5" s="114"/>
    </row>
    <row r="6" spans="1:14">
      <c r="A6" s="114" t="s">
        <v>22</v>
      </c>
      <c r="B6" s="115">
        <v>42551</v>
      </c>
      <c r="C6" s="114" t="s">
        <v>23</v>
      </c>
      <c r="D6" s="116">
        <v>138462.60999999999</v>
      </c>
      <c r="E6" s="117" t="s">
        <v>24</v>
      </c>
      <c r="F6" s="118">
        <v>0</v>
      </c>
      <c r="G6" s="116">
        <v>0</v>
      </c>
      <c r="H6" s="119">
        <v>530</v>
      </c>
      <c r="I6" s="114" t="s">
        <v>25</v>
      </c>
      <c r="J6" s="114" t="s">
        <v>16</v>
      </c>
      <c r="K6" s="120" t="s">
        <v>17</v>
      </c>
      <c r="L6" s="114" t="s">
        <v>26</v>
      </c>
    </row>
    <row r="7" spans="1:14" s="97" customFormat="1">
      <c r="A7" s="121" t="s">
        <v>22</v>
      </c>
      <c r="B7" s="122">
        <v>42916</v>
      </c>
      <c r="C7" s="121" t="s">
        <v>27</v>
      </c>
      <c r="D7" s="123">
        <v>945710.66</v>
      </c>
      <c r="E7" s="124" t="s">
        <v>24</v>
      </c>
      <c r="F7" s="125">
        <v>0</v>
      </c>
      <c r="G7" s="123">
        <v>0</v>
      </c>
      <c r="H7" s="126">
        <v>530</v>
      </c>
      <c r="I7" s="121" t="s">
        <v>25</v>
      </c>
      <c r="J7" s="121" t="s">
        <v>16</v>
      </c>
      <c r="K7" s="127" t="s">
        <v>17</v>
      </c>
      <c r="L7" s="121" t="s">
        <v>26</v>
      </c>
      <c r="M7" s="97">
        <v>4812</v>
      </c>
      <c r="N7" s="97" t="s">
        <v>607</v>
      </c>
    </row>
    <row r="8" spans="1:14">
      <c r="A8" s="114" t="s">
        <v>28</v>
      </c>
      <c r="B8" s="115">
        <v>41820</v>
      </c>
      <c r="C8" s="114" t="s">
        <v>29</v>
      </c>
      <c r="D8" s="116">
        <v>62883.95</v>
      </c>
      <c r="E8" s="117" t="s">
        <v>24</v>
      </c>
      <c r="F8" s="118">
        <v>0</v>
      </c>
      <c r="G8" s="116">
        <v>0</v>
      </c>
      <c r="H8" s="119">
        <v>530</v>
      </c>
      <c r="I8" s="114" t="s">
        <v>25</v>
      </c>
      <c r="J8" s="114" t="s">
        <v>16</v>
      </c>
      <c r="K8" s="120" t="s">
        <v>17</v>
      </c>
      <c r="L8" s="114" t="s">
        <v>26</v>
      </c>
    </row>
    <row r="9" spans="1:14">
      <c r="A9" s="114" t="s">
        <v>28</v>
      </c>
      <c r="B9" s="115">
        <v>42185</v>
      </c>
      <c r="C9" s="114" t="s">
        <v>30</v>
      </c>
      <c r="D9" s="116">
        <v>5964768.3499999996</v>
      </c>
      <c r="E9" s="117" t="s">
        <v>24</v>
      </c>
      <c r="F9" s="118">
        <v>0</v>
      </c>
      <c r="G9" s="116">
        <v>0</v>
      </c>
      <c r="H9" s="119">
        <v>530</v>
      </c>
      <c r="I9" s="114" t="s">
        <v>25</v>
      </c>
      <c r="J9" s="114" t="s">
        <v>16</v>
      </c>
      <c r="K9" s="120" t="s">
        <v>17</v>
      </c>
      <c r="L9" s="114" t="s">
        <v>26</v>
      </c>
    </row>
    <row r="10" spans="1:14">
      <c r="A10" s="114" t="s">
        <v>28</v>
      </c>
      <c r="B10" s="115">
        <v>42551</v>
      </c>
      <c r="C10" s="114" t="s">
        <v>31</v>
      </c>
      <c r="D10" s="116">
        <v>15771602.77</v>
      </c>
      <c r="E10" s="117" t="s">
        <v>24</v>
      </c>
      <c r="F10" s="118">
        <v>0</v>
      </c>
      <c r="G10" s="116">
        <v>0</v>
      </c>
      <c r="H10" s="119">
        <v>530</v>
      </c>
      <c r="I10" s="114" t="s">
        <v>25</v>
      </c>
      <c r="J10" s="114" t="s">
        <v>16</v>
      </c>
      <c r="K10" s="120" t="s">
        <v>17</v>
      </c>
      <c r="L10" s="114" t="s">
        <v>26</v>
      </c>
    </row>
    <row r="11" spans="1:14" s="97" customFormat="1">
      <c r="A11" s="121" t="s">
        <v>28</v>
      </c>
      <c r="B11" s="122">
        <v>42916</v>
      </c>
      <c r="C11" s="121" t="s">
        <v>32</v>
      </c>
      <c r="D11" s="123">
        <v>1384960.07</v>
      </c>
      <c r="E11" s="124" t="s">
        <v>24</v>
      </c>
      <c r="F11" s="125">
        <v>0</v>
      </c>
      <c r="G11" s="123">
        <v>0</v>
      </c>
      <c r="H11" s="126">
        <v>530</v>
      </c>
      <c r="I11" s="121" t="s">
        <v>25</v>
      </c>
      <c r="J11" s="121" t="s">
        <v>16</v>
      </c>
      <c r="K11" s="127" t="s">
        <v>17</v>
      </c>
      <c r="L11" s="121" t="s">
        <v>26</v>
      </c>
      <c r="M11" s="97">
        <v>4807</v>
      </c>
      <c r="N11" s="97" t="s">
        <v>298</v>
      </c>
    </row>
    <row r="12" spans="1:14">
      <c r="A12" s="114" t="s">
        <v>33</v>
      </c>
      <c r="B12" s="115">
        <v>42551</v>
      </c>
      <c r="C12" s="114" t="s">
        <v>34</v>
      </c>
      <c r="D12" s="116">
        <v>12600</v>
      </c>
      <c r="E12" s="117" t="s">
        <v>24</v>
      </c>
      <c r="F12" s="118">
        <v>0</v>
      </c>
      <c r="G12" s="116">
        <v>0</v>
      </c>
      <c r="H12" s="119">
        <v>530</v>
      </c>
      <c r="I12" s="114" t="s">
        <v>25</v>
      </c>
      <c r="J12" s="114" t="s">
        <v>16</v>
      </c>
      <c r="K12" s="120" t="s">
        <v>17</v>
      </c>
      <c r="L12" s="114" t="s">
        <v>26</v>
      </c>
    </row>
    <row r="13" spans="1:14" s="97" customFormat="1">
      <c r="A13" s="121" t="s">
        <v>33</v>
      </c>
      <c r="B13" s="122">
        <v>42916</v>
      </c>
      <c r="C13" s="121" t="s">
        <v>35</v>
      </c>
      <c r="D13" s="123">
        <v>204146.5</v>
      </c>
      <c r="E13" s="124" t="s">
        <v>24</v>
      </c>
      <c r="F13" s="125">
        <v>0</v>
      </c>
      <c r="G13" s="123">
        <v>0</v>
      </c>
      <c r="H13" s="126">
        <v>530</v>
      </c>
      <c r="I13" s="121" t="s">
        <v>25</v>
      </c>
      <c r="J13" s="121" t="s">
        <v>16</v>
      </c>
      <c r="K13" s="127" t="s">
        <v>17</v>
      </c>
      <c r="L13" s="121" t="s">
        <v>26</v>
      </c>
      <c r="M13" s="97">
        <v>4811</v>
      </c>
      <c r="N13" s="97" t="s">
        <v>439</v>
      </c>
    </row>
    <row r="14" spans="1:14">
      <c r="A14" s="114" t="s">
        <v>36</v>
      </c>
      <c r="B14" s="115">
        <v>42551</v>
      </c>
      <c r="C14" s="114" t="s">
        <v>37</v>
      </c>
      <c r="D14" s="116">
        <v>1818217.87</v>
      </c>
      <c r="E14" s="117" t="s">
        <v>24</v>
      </c>
      <c r="F14" s="118">
        <v>0</v>
      </c>
      <c r="G14" s="116">
        <v>0</v>
      </c>
      <c r="H14" s="119">
        <v>530</v>
      </c>
      <c r="I14" s="114" t="s">
        <v>25</v>
      </c>
      <c r="J14" s="114" t="s">
        <v>16</v>
      </c>
      <c r="K14" s="120" t="s">
        <v>17</v>
      </c>
      <c r="L14" s="114" t="s">
        <v>26</v>
      </c>
    </row>
    <row r="15" spans="1:14" s="97" customFormat="1">
      <c r="A15" s="121" t="s">
        <v>36</v>
      </c>
      <c r="B15" s="122">
        <v>42916</v>
      </c>
      <c r="C15" s="121" t="s">
        <v>38</v>
      </c>
      <c r="D15" s="123">
        <v>810738.57</v>
      </c>
      <c r="E15" s="124" t="s">
        <v>24</v>
      </c>
      <c r="F15" s="125">
        <v>0</v>
      </c>
      <c r="G15" s="123">
        <v>0</v>
      </c>
      <c r="H15" s="126">
        <v>530</v>
      </c>
      <c r="I15" s="121" t="s">
        <v>25</v>
      </c>
      <c r="J15" s="121" t="s">
        <v>16</v>
      </c>
      <c r="K15" s="127" t="s">
        <v>17</v>
      </c>
      <c r="L15" s="121" t="s">
        <v>26</v>
      </c>
      <c r="M15" s="97">
        <v>4827</v>
      </c>
      <c r="N15" s="97" t="s">
        <v>298</v>
      </c>
    </row>
    <row r="16" spans="1:14">
      <c r="A16" s="114" t="s">
        <v>39</v>
      </c>
      <c r="B16" s="115">
        <v>42551</v>
      </c>
      <c r="C16" s="114" t="s">
        <v>40</v>
      </c>
      <c r="D16" s="116">
        <v>5150.25</v>
      </c>
      <c r="E16" s="117" t="s">
        <v>24</v>
      </c>
      <c r="F16" s="118">
        <v>0</v>
      </c>
      <c r="G16" s="116">
        <v>0</v>
      </c>
      <c r="H16" s="119">
        <v>530</v>
      </c>
      <c r="I16" s="114" t="s">
        <v>25</v>
      </c>
      <c r="J16" s="114" t="s">
        <v>16</v>
      </c>
      <c r="K16" s="120" t="s">
        <v>17</v>
      </c>
      <c r="L16" s="114" t="s">
        <v>26</v>
      </c>
    </row>
    <row r="17" spans="1:14" s="97" customFormat="1">
      <c r="A17" s="121" t="s">
        <v>39</v>
      </c>
      <c r="B17" s="122">
        <v>42916</v>
      </c>
      <c r="C17" s="121" t="s">
        <v>41</v>
      </c>
      <c r="D17" s="123">
        <v>125796.41</v>
      </c>
      <c r="E17" s="124" t="s">
        <v>24</v>
      </c>
      <c r="F17" s="125">
        <v>0</v>
      </c>
      <c r="G17" s="123">
        <v>0</v>
      </c>
      <c r="H17" s="126">
        <v>530</v>
      </c>
      <c r="I17" s="121" t="s">
        <v>25</v>
      </c>
      <c r="J17" s="121" t="s">
        <v>16</v>
      </c>
      <c r="K17" s="127" t="s">
        <v>17</v>
      </c>
      <c r="L17" s="121" t="s">
        <v>26</v>
      </c>
      <c r="M17" s="97">
        <v>4873</v>
      </c>
      <c r="N17" s="97" t="s">
        <v>298</v>
      </c>
    </row>
    <row r="18" spans="1:14">
      <c r="A18" s="114" t="s">
        <v>42</v>
      </c>
      <c r="B18" s="115">
        <v>42551</v>
      </c>
      <c r="C18" s="114" t="s">
        <v>43</v>
      </c>
      <c r="D18" s="116">
        <v>8919.9</v>
      </c>
      <c r="E18" s="117" t="s">
        <v>24</v>
      </c>
      <c r="F18" s="118">
        <v>0</v>
      </c>
      <c r="G18" s="116">
        <v>0</v>
      </c>
      <c r="H18" s="119">
        <v>530</v>
      </c>
      <c r="I18" s="114" t="s">
        <v>25</v>
      </c>
      <c r="J18" s="114" t="s">
        <v>16</v>
      </c>
      <c r="K18" s="120" t="s">
        <v>17</v>
      </c>
      <c r="L18" s="114" t="s">
        <v>26</v>
      </c>
    </row>
    <row r="19" spans="1:14" s="97" customFormat="1">
      <c r="A19" s="121" t="s">
        <v>42</v>
      </c>
      <c r="B19" s="122">
        <v>42916</v>
      </c>
      <c r="C19" s="121" t="s">
        <v>44</v>
      </c>
      <c r="D19" s="123">
        <v>44737.5</v>
      </c>
      <c r="E19" s="124" t="s">
        <v>24</v>
      </c>
      <c r="F19" s="125">
        <v>0</v>
      </c>
      <c r="G19" s="123">
        <v>0</v>
      </c>
      <c r="H19" s="126">
        <v>530</v>
      </c>
      <c r="I19" s="121" t="s">
        <v>25</v>
      </c>
      <c r="J19" s="121" t="s">
        <v>16</v>
      </c>
      <c r="K19" s="127" t="s">
        <v>17</v>
      </c>
      <c r="L19" s="121" t="s">
        <v>26</v>
      </c>
      <c r="M19" s="97">
        <v>4882</v>
      </c>
      <c r="N19" s="97" t="s">
        <v>51</v>
      </c>
    </row>
    <row r="20" spans="1:14" s="97" customFormat="1">
      <c r="A20" s="121" t="s">
        <v>45</v>
      </c>
      <c r="B20" s="122">
        <v>42668</v>
      </c>
      <c r="C20" s="121" t="s">
        <v>46</v>
      </c>
      <c r="D20" s="123">
        <v>10628</v>
      </c>
      <c r="E20" s="124" t="s">
        <v>24</v>
      </c>
      <c r="F20" s="125">
        <v>0</v>
      </c>
      <c r="G20" s="123">
        <v>0</v>
      </c>
      <c r="H20" s="126">
        <v>530</v>
      </c>
      <c r="I20" s="121" t="s">
        <v>25</v>
      </c>
      <c r="J20" s="121" t="s">
        <v>16</v>
      </c>
      <c r="K20" s="127" t="s">
        <v>17</v>
      </c>
      <c r="L20" s="121" t="s">
        <v>26</v>
      </c>
      <c r="M20" s="97">
        <v>4847</v>
      </c>
      <c r="N20" s="121" t="s">
        <v>439</v>
      </c>
    </row>
    <row r="21" spans="1:14">
      <c r="A21" s="114"/>
      <c r="B21" s="115"/>
      <c r="C21" s="114"/>
      <c r="D21" s="128">
        <f>SUM(D6:D20)</f>
        <v>27309323.41</v>
      </c>
      <c r="E21" s="117"/>
      <c r="F21" s="118"/>
      <c r="G21" s="116"/>
      <c r="H21" s="119"/>
      <c r="I21" s="114"/>
      <c r="J21" s="114"/>
      <c r="K21" s="120"/>
      <c r="L21" s="114"/>
      <c r="M21" s="99"/>
      <c r="N21" s="114"/>
    </row>
    <row r="22" spans="1:14">
      <c r="A22" s="114"/>
      <c r="B22" s="115"/>
      <c r="C22" s="114"/>
      <c r="D22" s="116"/>
      <c r="E22" s="117"/>
      <c r="F22" s="118"/>
      <c r="G22" s="116"/>
      <c r="H22" s="119"/>
      <c r="I22" s="114"/>
      <c r="J22" s="114"/>
      <c r="K22" s="120"/>
      <c r="L22" s="114"/>
      <c r="M22" s="99"/>
      <c r="N22" s="114"/>
    </row>
    <row r="23" spans="1:14">
      <c r="A23" s="114" t="s">
        <v>47</v>
      </c>
      <c r="B23" s="115">
        <v>33419</v>
      </c>
      <c r="C23" s="114" t="s">
        <v>48</v>
      </c>
      <c r="D23" s="116">
        <v>430429.64</v>
      </c>
      <c r="E23" s="117" t="s">
        <v>14</v>
      </c>
      <c r="F23" s="118">
        <v>0</v>
      </c>
      <c r="G23" s="116">
        <v>430429.64</v>
      </c>
      <c r="H23" s="119">
        <v>530</v>
      </c>
      <c r="I23" s="114" t="s">
        <v>49</v>
      </c>
      <c r="J23" s="114" t="s">
        <v>50</v>
      </c>
      <c r="K23" s="120" t="s">
        <v>17</v>
      </c>
      <c r="L23" s="114" t="s">
        <v>51</v>
      </c>
      <c r="M23" s="107">
        <f>G23-F23</f>
        <v>430429.64</v>
      </c>
    </row>
    <row r="24" spans="1:14">
      <c r="A24" s="114" t="s">
        <v>47</v>
      </c>
      <c r="B24" s="115">
        <v>33785</v>
      </c>
      <c r="C24" s="114" t="s">
        <v>52</v>
      </c>
      <c r="D24" s="116">
        <v>11718.87</v>
      </c>
      <c r="E24" s="117" t="s">
        <v>14</v>
      </c>
      <c r="F24" s="118">
        <v>0</v>
      </c>
      <c r="G24" s="116">
        <v>11718.87</v>
      </c>
      <c r="H24" s="119">
        <v>530</v>
      </c>
      <c r="I24" s="114" t="s">
        <v>49</v>
      </c>
      <c r="J24" s="114" t="s">
        <v>50</v>
      </c>
      <c r="K24" s="120" t="s">
        <v>17</v>
      </c>
      <c r="L24" s="114" t="s">
        <v>51</v>
      </c>
      <c r="M24" s="107">
        <f t="shared" ref="M24:M87" si="0">G24-F24</f>
        <v>11718.87</v>
      </c>
    </row>
    <row r="25" spans="1:14">
      <c r="A25" s="114" t="s">
        <v>53</v>
      </c>
      <c r="B25" s="115">
        <v>34515</v>
      </c>
      <c r="C25" s="114" t="s">
        <v>54</v>
      </c>
      <c r="D25" s="116">
        <v>138873.67000000001</v>
      </c>
      <c r="E25" s="117" t="s">
        <v>14</v>
      </c>
      <c r="F25" s="118">
        <v>5554.95</v>
      </c>
      <c r="G25" s="116">
        <v>130541.24</v>
      </c>
      <c r="H25" s="119">
        <v>530</v>
      </c>
      <c r="I25" s="114" t="s">
        <v>49</v>
      </c>
      <c r="J25" s="114" t="s">
        <v>16</v>
      </c>
      <c r="K25" s="120" t="s">
        <v>17</v>
      </c>
      <c r="L25" s="114" t="s">
        <v>51</v>
      </c>
      <c r="M25" s="107">
        <f t="shared" si="0"/>
        <v>124986.29000000001</v>
      </c>
    </row>
    <row r="26" spans="1:14">
      <c r="A26" s="114" t="s">
        <v>53</v>
      </c>
      <c r="B26" s="115">
        <v>34515</v>
      </c>
      <c r="C26" s="114" t="s">
        <v>55</v>
      </c>
      <c r="D26" s="116">
        <v>259032</v>
      </c>
      <c r="E26" s="117" t="s">
        <v>14</v>
      </c>
      <c r="F26" s="118">
        <v>10361.280000000001</v>
      </c>
      <c r="G26" s="116">
        <v>243490.08</v>
      </c>
      <c r="H26" s="119">
        <v>530</v>
      </c>
      <c r="I26" s="114" t="s">
        <v>49</v>
      </c>
      <c r="J26" s="114" t="s">
        <v>16</v>
      </c>
      <c r="K26" s="120" t="s">
        <v>17</v>
      </c>
      <c r="L26" s="114" t="s">
        <v>51</v>
      </c>
      <c r="M26" s="107">
        <f t="shared" si="0"/>
        <v>233128.8</v>
      </c>
    </row>
    <row r="27" spans="1:14">
      <c r="A27" s="114" t="s">
        <v>53</v>
      </c>
      <c r="B27" s="115">
        <v>34515</v>
      </c>
      <c r="C27" s="114" t="s">
        <v>56</v>
      </c>
      <c r="D27" s="116">
        <v>61265.09</v>
      </c>
      <c r="E27" s="117" t="s">
        <v>14</v>
      </c>
      <c r="F27" s="118">
        <v>2450.61</v>
      </c>
      <c r="G27" s="116">
        <v>57589.17</v>
      </c>
      <c r="H27" s="119">
        <v>530</v>
      </c>
      <c r="I27" s="114" t="s">
        <v>49</v>
      </c>
      <c r="J27" s="114" t="s">
        <v>16</v>
      </c>
      <c r="K27" s="120" t="s">
        <v>17</v>
      </c>
      <c r="L27" s="114" t="s">
        <v>51</v>
      </c>
      <c r="M27" s="107">
        <f t="shared" si="0"/>
        <v>55138.559999999998</v>
      </c>
    </row>
    <row r="28" spans="1:14">
      <c r="A28" s="114" t="s">
        <v>53</v>
      </c>
      <c r="B28" s="115">
        <v>34515</v>
      </c>
      <c r="C28" s="114" t="s">
        <v>57</v>
      </c>
      <c r="D28" s="116">
        <v>52076.63</v>
      </c>
      <c r="E28" s="117" t="s">
        <v>14</v>
      </c>
      <c r="F28" s="118">
        <v>2083.0700000000002</v>
      </c>
      <c r="G28" s="116">
        <v>48952.02</v>
      </c>
      <c r="H28" s="119">
        <v>530</v>
      </c>
      <c r="I28" s="114" t="s">
        <v>49</v>
      </c>
      <c r="J28" s="114" t="s">
        <v>16</v>
      </c>
      <c r="K28" s="120" t="s">
        <v>17</v>
      </c>
      <c r="L28" s="114" t="s">
        <v>51</v>
      </c>
      <c r="M28" s="107">
        <f t="shared" si="0"/>
        <v>46868.95</v>
      </c>
    </row>
    <row r="29" spans="1:14">
      <c r="A29" s="114" t="s">
        <v>53</v>
      </c>
      <c r="B29" s="115">
        <v>34515</v>
      </c>
      <c r="C29" s="114" t="s">
        <v>58</v>
      </c>
      <c r="D29" s="116">
        <v>66917.490000000005</v>
      </c>
      <c r="E29" s="117" t="s">
        <v>14</v>
      </c>
      <c r="F29" s="118">
        <v>2676.7</v>
      </c>
      <c r="G29" s="116">
        <v>62902.43</v>
      </c>
      <c r="H29" s="119">
        <v>530</v>
      </c>
      <c r="I29" s="114" t="s">
        <v>49</v>
      </c>
      <c r="J29" s="114" t="s">
        <v>16</v>
      </c>
      <c r="K29" s="120" t="s">
        <v>17</v>
      </c>
      <c r="L29" s="114" t="s">
        <v>51</v>
      </c>
      <c r="M29" s="107">
        <f t="shared" si="0"/>
        <v>60225.73</v>
      </c>
    </row>
    <row r="30" spans="1:14" s="100" customFormat="1">
      <c r="A30" s="114" t="s">
        <v>53</v>
      </c>
      <c r="B30" s="115">
        <v>34880</v>
      </c>
      <c r="C30" s="114" t="s">
        <v>59</v>
      </c>
      <c r="D30" s="116">
        <v>72243.22</v>
      </c>
      <c r="E30" s="117" t="s">
        <v>14</v>
      </c>
      <c r="F30" s="118">
        <v>2889.73</v>
      </c>
      <c r="G30" s="116">
        <v>65018.89</v>
      </c>
      <c r="H30" s="119">
        <v>530</v>
      </c>
      <c r="I30" s="114" t="s">
        <v>49</v>
      </c>
      <c r="J30" s="114" t="s">
        <v>16</v>
      </c>
      <c r="K30" s="120" t="s">
        <v>17</v>
      </c>
      <c r="L30" s="114" t="s">
        <v>51</v>
      </c>
      <c r="M30" s="107">
        <f t="shared" si="0"/>
        <v>62129.159999999996</v>
      </c>
    </row>
    <row r="31" spans="1:14" s="100" customFormat="1">
      <c r="A31" s="114" t="s">
        <v>53</v>
      </c>
      <c r="B31" s="115">
        <v>34880</v>
      </c>
      <c r="C31" s="114" t="s">
        <v>60</v>
      </c>
      <c r="D31" s="116">
        <v>341616.92</v>
      </c>
      <c r="E31" s="117" t="s">
        <v>14</v>
      </c>
      <c r="F31" s="118">
        <v>13664.68</v>
      </c>
      <c r="G31" s="116">
        <v>307455.21000000002</v>
      </c>
      <c r="H31" s="119">
        <v>530</v>
      </c>
      <c r="I31" s="114" t="s">
        <v>49</v>
      </c>
      <c r="J31" s="114" t="s">
        <v>16</v>
      </c>
      <c r="K31" s="120" t="s">
        <v>17</v>
      </c>
      <c r="L31" s="114" t="s">
        <v>51</v>
      </c>
      <c r="M31" s="107">
        <f t="shared" si="0"/>
        <v>293790.53000000003</v>
      </c>
    </row>
    <row r="32" spans="1:14" s="100" customFormat="1">
      <c r="A32" s="114" t="s">
        <v>53</v>
      </c>
      <c r="B32" s="115">
        <v>34880</v>
      </c>
      <c r="C32" s="114" t="s">
        <v>61</v>
      </c>
      <c r="D32" s="116">
        <v>63298.91</v>
      </c>
      <c r="E32" s="117" t="s">
        <v>14</v>
      </c>
      <c r="F32" s="118">
        <v>2531.96</v>
      </c>
      <c r="G32" s="116">
        <v>56969.01</v>
      </c>
      <c r="H32" s="119">
        <v>530</v>
      </c>
      <c r="I32" s="114" t="s">
        <v>49</v>
      </c>
      <c r="J32" s="114" t="s">
        <v>16</v>
      </c>
      <c r="K32" s="120" t="s">
        <v>17</v>
      </c>
      <c r="L32" s="114" t="s">
        <v>51</v>
      </c>
      <c r="M32" s="107">
        <f t="shared" si="0"/>
        <v>54437.05</v>
      </c>
    </row>
    <row r="33" spans="1:13">
      <c r="A33" s="114" t="s">
        <v>53</v>
      </c>
      <c r="B33" s="115">
        <v>34880</v>
      </c>
      <c r="C33" s="114" t="s">
        <v>62</v>
      </c>
      <c r="D33" s="116">
        <v>3330.27</v>
      </c>
      <c r="E33" s="117" t="s">
        <v>14</v>
      </c>
      <c r="F33" s="118">
        <v>133.21</v>
      </c>
      <c r="G33" s="116">
        <v>2997.22</v>
      </c>
      <c r="H33" s="119">
        <v>530</v>
      </c>
      <c r="I33" s="114" t="s">
        <v>49</v>
      </c>
      <c r="J33" s="114" t="s">
        <v>16</v>
      </c>
      <c r="K33" s="120" t="s">
        <v>17</v>
      </c>
      <c r="L33" s="114" t="s">
        <v>51</v>
      </c>
      <c r="M33" s="107">
        <f t="shared" si="0"/>
        <v>2864.0099999999998</v>
      </c>
    </row>
    <row r="34" spans="1:13">
      <c r="A34" s="114" t="s">
        <v>53</v>
      </c>
      <c r="B34" s="115">
        <v>34880</v>
      </c>
      <c r="C34" s="114" t="s">
        <v>63</v>
      </c>
      <c r="D34" s="116">
        <v>70538.75</v>
      </c>
      <c r="E34" s="117" t="s">
        <v>14</v>
      </c>
      <c r="F34" s="118">
        <v>2821.55</v>
      </c>
      <c r="G34" s="116">
        <v>63484.87</v>
      </c>
      <c r="H34" s="119">
        <v>530</v>
      </c>
      <c r="I34" s="114" t="s">
        <v>49</v>
      </c>
      <c r="J34" s="114" t="s">
        <v>16</v>
      </c>
      <c r="K34" s="120" t="s">
        <v>17</v>
      </c>
      <c r="L34" s="114" t="s">
        <v>51</v>
      </c>
      <c r="M34" s="107">
        <f t="shared" si="0"/>
        <v>60663.32</v>
      </c>
    </row>
    <row r="35" spans="1:13">
      <c r="A35" s="114" t="s">
        <v>53</v>
      </c>
      <c r="B35" s="115">
        <v>34880</v>
      </c>
      <c r="C35" s="114" t="s">
        <v>64</v>
      </c>
      <c r="D35" s="116">
        <v>57361.1</v>
      </c>
      <c r="E35" s="117" t="s">
        <v>14</v>
      </c>
      <c r="F35" s="118">
        <v>2294.4499999999998</v>
      </c>
      <c r="G35" s="116">
        <v>51624.97</v>
      </c>
      <c r="H35" s="119">
        <v>530</v>
      </c>
      <c r="I35" s="114" t="s">
        <v>49</v>
      </c>
      <c r="J35" s="114" t="s">
        <v>16</v>
      </c>
      <c r="K35" s="120" t="s">
        <v>17</v>
      </c>
      <c r="L35" s="114" t="s">
        <v>51</v>
      </c>
      <c r="M35" s="107">
        <f t="shared" si="0"/>
        <v>49330.520000000004</v>
      </c>
    </row>
    <row r="36" spans="1:13">
      <c r="A36" s="114" t="s">
        <v>53</v>
      </c>
      <c r="B36" s="115">
        <v>35246</v>
      </c>
      <c r="C36" s="114" t="s">
        <v>65</v>
      </c>
      <c r="D36" s="116">
        <v>93005.92</v>
      </c>
      <c r="E36" s="117" t="s">
        <v>14</v>
      </c>
      <c r="F36" s="118">
        <v>3720.24</v>
      </c>
      <c r="G36" s="116">
        <v>79985.08</v>
      </c>
      <c r="H36" s="119">
        <v>530</v>
      </c>
      <c r="I36" s="114" t="s">
        <v>49</v>
      </c>
      <c r="J36" s="114" t="s">
        <v>16</v>
      </c>
      <c r="K36" s="120" t="s">
        <v>17</v>
      </c>
      <c r="L36" s="114" t="s">
        <v>51</v>
      </c>
      <c r="M36" s="107">
        <f t="shared" si="0"/>
        <v>76264.84</v>
      </c>
    </row>
    <row r="37" spans="1:13">
      <c r="A37" s="114" t="s">
        <v>53</v>
      </c>
      <c r="B37" s="115">
        <v>35246</v>
      </c>
      <c r="C37" s="114" t="s">
        <v>66</v>
      </c>
      <c r="D37" s="116">
        <v>285464.83</v>
      </c>
      <c r="E37" s="117" t="s">
        <v>14</v>
      </c>
      <c r="F37" s="118">
        <v>11418.6</v>
      </c>
      <c r="G37" s="116">
        <v>245499.73</v>
      </c>
      <c r="H37" s="119">
        <v>530</v>
      </c>
      <c r="I37" s="114" t="s">
        <v>49</v>
      </c>
      <c r="J37" s="114" t="s">
        <v>16</v>
      </c>
      <c r="K37" s="120" t="s">
        <v>17</v>
      </c>
      <c r="L37" s="114" t="s">
        <v>51</v>
      </c>
      <c r="M37" s="107">
        <f t="shared" si="0"/>
        <v>234081.13</v>
      </c>
    </row>
    <row r="38" spans="1:13">
      <c r="A38" s="114" t="s">
        <v>53</v>
      </c>
      <c r="B38" s="115">
        <v>35246</v>
      </c>
      <c r="C38" s="114" t="s">
        <v>67</v>
      </c>
      <c r="D38" s="116">
        <v>45759.92</v>
      </c>
      <c r="E38" s="117" t="s">
        <v>14</v>
      </c>
      <c r="F38" s="118">
        <v>1830.4</v>
      </c>
      <c r="G38" s="116">
        <v>39353.51</v>
      </c>
      <c r="H38" s="119">
        <v>530</v>
      </c>
      <c r="I38" s="114" t="s">
        <v>49</v>
      </c>
      <c r="J38" s="114" t="s">
        <v>16</v>
      </c>
      <c r="K38" s="120" t="s">
        <v>17</v>
      </c>
      <c r="L38" s="114" t="s">
        <v>51</v>
      </c>
      <c r="M38" s="107">
        <f t="shared" si="0"/>
        <v>37523.11</v>
      </c>
    </row>
    <row r="39" spans="1:13">
      <c r="A39" s="114" t="s">
        <v>53</v>
      </c>
      <c r="B39" s="115">
        <v>35246</v>
      </c>
      <c r="C39" s="114" t="s">
        <v>68</v>
      </c>
      <c r="D39" s="116">
        <v>4355.72</v>
      </c>
      <c r="E39" s="117" t="s">
        <v>14</v>
      </c>
      <c r="F39" s="118">
        <v>174.23</v>
      </c>
      <c r="G39" s="116">
        <v>3745.91</v>
      </c>
      <c r="H39" s="119">
        <v>530</v>
      </c>
      <c r="I39" s="114" t="s">
        <v>49</v>
      </c>
      <c r="J39" s="114" t="s">
        <v>16</v>
      </c>
      <c r="K39" s="120" t="s">
        <v>17</v>
      </c>
      <c r="L39" s="114" t="s">
        <v>51</v>
      </c>
      <c r="M39" s="107">
        <f t="shared" si="0"/>
        <v>3571.68</v>
      </c>
    </row>
    <row r="40" spans="1:13">
      <c r="A40" s="114" t="s">
        <v>53</v>
      </c>
      <c r="B40" s="115">
        <v>35246</v>
      </c>
      <c r="C40" s="114" t="s">
        <v>69</v>
      </c>
      <c r="D40" s="116">
        <v>67350.77</v>
      </c>
      <c r="E40" s="117" t="s">
        <v>14</v>
      </c>
      <c r="F40" s="118">
        <v>2694.03</v>
      </c>
      <c r="G40" s="116">
        <v>57921.64</v>
      </c>
      <c r="H40" s="119">
        <v>530</v>
      </c>
      <c r="I40" s="114" t="s">
        <v>49</v>
      </c>
      <c r="J40" s="114" t="s">
        <v>16</v>
      </c>
      <c r="K40" s="120" t="s">
        <v>17</v>
      </c>
      <c r="L40" s="114" t="s">
        <v>51</v>
      </c>
      <c r="M40" s="107">
        <f t="shared" si="0"/>
        <v>55227.61</v>
      </c>
    </row>
    <row r="41" spans="1:13">
      <c r="A41" s="114" t="s">
        <v>53</v>
      </c>
      <c r="B41" s="115">
        <v>35246</v>
      </c>
      <c r="C41" s="114" t="s">
        <v>70</v>
      </c>
      <c r="D41" s="116">
        <v>23899.93</v>
      </c>
      <c r="E41" s="117" t="s">
        <v>14</v>
      </c>
      <c r="F41" s="118">
        <v>956</v>
      </c>
      <c r="G41" s="116">
        <v>20553.93</v>
      </c>
      <c r="H41" s="119">
        <v>530</v>
      </c>
      <c r="I41" s="114" t="s">
        <v>49</v>
      </c>
      <c r="J41" s="114" t="s">
        <v>16</v>
      </c>
      <c r="K41" s="120" t="s">
        <v>17</v>
      </c>
      <c r="L41" s="114" t="s">
        <v>51</v>
      </c>
      <c r="M41" s="107">
        <f t="shared" si="0"/>
        <v>19597.93</v>
      </c>
    </row>
    <row r="42" spans="1:13">
      <c r="A42" s="114" t="s">
        <v>53</v>
      </c>
      <c r="B42" s="115">
        <v>35611</v>
      </c>
      <c r="C42" s="114" t="s">
        <v>71</v>
      </c>
      <c r="D42" s="116">
        <v>191053.97</v>
      </c>
      <c r="E42" s="117" t="s">
        <v>14</v>
      </c>
      <c r="F42" s="118">
        <v>7642.16</v>
      </c>
      <c r="G42" s="116">
        <v>156664.25</v>
      </c>
      <c r="H42" s="119">
        <v>530</v>
      </c>
      <c r="I42" s="114" t="s">
        <v>49</v>
      </c>
      <c r="J42" s="114" t="s">
        <v>16</v>
      </c>
      <c r="K42" s="120" t="s">
        <v>17</v>
      </c>
      <c r="L42" s="114" t="s">
        <v>51</v>
      </c>
      <c r="M42" s="107">
        <f t="shared" si="0"/>
        <v>149022.09</v>
      </c>
    </row>
    <row r="43" spans="1:13">
      <c r="A43" s="114" t="s">
        <v>53</v>
      </c>
      <c r="B43" s="115">
        <v>35611</v>
      </c>
      <c r="C43" s="114" t="s">
        <v>72</v>
      </c>
      <c r="D43" s="116">
        <v>528676.96</v>
      </c>
      <c r="E43" s="117" t="s">
        <v>14</v>
      </c>
      <c r="F43" s="118">
        <v>21147.08</v>
      </c>
      <c r="G43" s="116">
        <v>433515.1</v>
      </c>
      <c r="H43" s="119">
        <v>530</v>
      </c>
      <c r="I43" s="114" t="s">
        <v>49</v>
      </c>
      <c r="J43" s="114" t="s">
        <v>16</v>
      </c>
      <c r="K43" s="120" t="s">
        <v>17</v>
      </c>
      <c r="L43" s="114" t="s">
        <v>51</v>
      </c>
      <c r="M43" s="107">
        <f t="shared" si="0"/>
        <v>412368.01999999996</v>
      </c>
    </row>
    <row r="44" spans="1:13">
      <c r="A44" s="114" t="s">
        <v>53</v>
      </c>
      <c r="B44" s="115">
        <v>35611</v>
      </c>
      <c r="C44" s="114" t="s">
        <v>73</v>
      </c>
      <c r="D44" s="116">
        <v>65359.74</v>
      </c>
      <c r="E44" s="117" t="s">
        <v>14</v>
      </c>
      <c r="F44" s="118">
        <v>2614.39</v>
      </c>
      <c r="G44" s="116">
        <v>53594.98</v>
      </c>
      <c r="H44" s="119">
        <v>530</v>
      </c>
      <c r="I44" s="114" t="s">
        <v>49</v>
      </c>
      <c r="J44" s="114" t="s">
        <v>16</v>
      </c>
      <c r="K44" s="120" t="s">
        <v>17</v>
      </c>
      <c r="L44" s="114" t="s">
        <v>51</v>
      </c>
      <c r="M44" s="107">
        <f t="shared" si="0"/>
        <v>50980.590000000004</v>
      </c>
    </row>
    <row r="45" spans="1:13">
      <c r="A45" s="114" t="s">
        <v>53</v>
      </c>
      <c r="B45" s="115">
        <v>35611</v>
      </c>
      <c r="C45" s="114" t="s">
        <v>74</v>
      </c>
      <c r="D45" s="116">
        <v>452.24</v>
      </c>
      <c r="E45" s="117" t="s">
        <v>14</v>
      </c>
      <c r="F45" s="118">
        <v>18.09</v>
      </c>
      <c r="G45" s="116">
        <v>370.83</v>
      </c>
      <c r="H45" s="119">
        <v>530</v>
      </c>
      <c r="I45" s="114" t="s">
        <v>49</v>
      </c>
      <c r="J45" s="114" t="s">
        <v>16</v>
      </c>
      <c r="K45" s="120" t="s">
        <v>17</v>
      </c>
      <c r="L45" s="114" t="s">
        <v>51</v>
      </c>
      <c r="M45" s="107">
        <f t="shared" si="0"/>
        <v>352.74</v>
      </c>
    </row>
    <row r="46" spans="1:13">
      <c r="A46" s="114" t="s">
        <v>53</v>
      </c>
      <c r="B46" s="115">
        <v>35611</v>
      </c>
      <c r="C46" s="114" t="s">
        <v>75</v>
      </c>
      <c r="D46" s="116">
        <v>39285.839999999997</v>
      </c>
      <c r="E46" s="117" t="s">
        <v>14</v>
      </c>
      <c r="F46" s="118">
        <v>1571.44</v>
      </c>
      <c r="G46" s="116">
        <v>32214.34</v>
      </c>
      <c r="H46" s="119">
        <v>530</v>
      </c>
      <c r="I46" s="114" t="s">
        <v>49</v>
      </c>
      <c r="J46" s="114" t="s">
        <v>16</v>
      </c>
      <c r="K46" s="120" t="s">
        <v>17</v>
      </c>
      <c r="L46" s="114" t="s">
        <v>51</v>
      </c>
      <c r="M46" s="107">
        <f t="shared" si="0"/>
        <v>30642.9</v>
      </c>
    </row>
    <row r="47" spans="1:13">
      <c r="A47" s="114" t="s">
        <v>53</v>
      </c>
      <c r="B47" s="115">
        <v>35611</v>
      </c>
      <c r="C47" s="114" t="s">
        <v>76</v>
      </c>
      <c r="D47" s="116">
        <v>71026.52</v>
      </c>
      <c r="E47" s="117" t="s">
        <v>14</v>
      </c>
      <c r="F47" s="118">
        <v>2841.06</v>
      </c>
      <c r="G47" s="116">
        <v>58241.73</v>
      </c>
      <c r="H47" s="119">
        <v>530</v>
      </c>
      <c r="I47" s="114" t="s">
        <v>49</v>
      </c>
      <c r="J47" s="114" t="s">
        <v>16</v>
      </c>
      <c r="K47" s="120" t="s">
        <v>17</v>
      </c>
      <c r="L47" s="114" t="s">
        <v>51</v>
      </c>
      <c r="M47" s="107">
        <f t="shared" si="0"/>
        <v>55400.670000000006</v>
      </c>
    </row>
    <row r="48" spans="1:13">
      <c r="A48" s="114" t="s">
        <v>53</v>
      </c>
      <c r="B48" s="115">
        <v>35976</v>
      </c>
      <c r="C48" s="114" t="s">
        <v>77</v>
      </c>
      <c r="D48" s="116">
        <v>108690.37</v>
      </c>
      <c r="E48" s="117" t="s">
        <v>14</v>
      </c>
      <c r="F48" s="118">
        <v>4347.62</v>
      </c>
      <c r="G48" s="116">
        <v>84778.46</v>
      </c>
      <c r="H48" s="119">
        <v>530</v>
      </c>
      <c r="I48" s="114" t="s">
        <v>49</v>
      </c>
      <c r="J48" s="114" t="s">
        <v>16</v>
      </c>
      <c r="K48" s="120" t="s">
        <v>17</v>
      </c>
      <c r="L48" s="114" t="s">
        <v>51</v>
      </c>
      <c r="M48" s="107">
        <f t="shared" si="0"/>
        <v>80430.840000000011</v>
      </c>
    </row>
    <row r="49" spans="1:13">
      <c r="A49" s="114" t="s">
        <v>53</v>
      </c>
      <c r="B49" s="115">
        <v>35976</v>
      </c>
      <c r="C49" s="114" t="s">
        <v>78</v>
      </c>
      <c r="D49" s="116">
        <v>541565.9</v>
      </c>
      <c r="E49" s="117" t="s">
        <v>14</v>
      </c>
      <c r="F49" s="118">
        <v>21662.639999999999</v>
      </c>
      <c r="G49" s="116">
        <v>422421.38</v>
      </c>
      <c r="H49" s="119">
        <v>530</v>
      </c>
      <c r="I49" s="114" t="s">
        <v>49</v>
      </c>
      <c r="J49" s="114" t="s">
        <v>16</v>
      </c>
      <c r="K49" s="120" t="s">
        <v>17</v>
      </c>
      <c r="L49" s="114" t="s">
        <v>51</v>
      </c>
      <c r="M49" s="107">
        <f t="shared" si="0"/>
        <v>400758.74</v>
      </c>
    </row>
    <row r="50" spans="1:13">
      <c r="A50" s="114" t="s">
        <v>53</v>
      </c>
      <c r="B50" s="115">
        <v>35976</v>
      </c>
      <c r="C50" s="114" t="s">
        <v>79</v>
      </c>
      <c r="D50" s="116">
        <v>60747.56</v>
      </c>
      <c r="E50" s="117" t="s">
        <v>14</v>
      </c>
      <c r="F50" s="118">
        <v>2429.9</v>
      </c>
      <c r="G50" s="116">
        <v>47383.05</v>
      </c>
      <c r="H50" s="119">
        <v>530</v>
      </c>
      <c r="I50" s="114" t="s">
        <v>49</v>
      </c>
      <c r="J50" s="114" t="s">
        <v>16</v>
      </c>
      <c r="K50" s="120" t="s">
        <v>17</v>
      </c>
      <c r="L50" s="114" t="s">
        <v>51</v>
      </c>
      <c r="M50" s="107">
        <f t="shared" si="0"/>
        <v>44953.15</v>
      </c>
    </row>
    <row r="51" spans="1:13">
      <c r="A51" s="114" t="s">
        <v>53</v>
      </c>
      <c r="B51" s="115">
        <v>35976</v>
      </c>
      <c r="C51" s="114" t="s">
        <v>80</v>
      </c>
      <c r="D51" s="116">
        <v>455.4</v>
      </c>
      <c r="E51" s="117" t="s">
        <v>14</v>
      </c>
      <c r="F51" s="118">
        <v>18.22</v>
      </c>
      <c r="G51" s="116">
        <v>355.18</v>
      </c>
      <c r="H51" s="119">
        <v>530</v>
      </c>
      <c r="I51" s="114" t="s">
        <v>49</v>
      </c>
      <c r="J51" s="114" t="s">
        <v>16</v>
      </c>
      <c r="K51" s="120" t="s">
        <v>17</v>
      </c>
      <c r="L51" s="114" t="s">
        <v>51</v>
      </c>
      <c r="M51" s="107">
        <f t="shared" si="0"/>
        <v>336.96000000000004</v>
      </c>
    </row>
    <row r="52" spans="1:13">
      <c r="A52" s="114" t="s">
        <v>53</v>
      </c>
      <c r="B52" s="115">
        <v>35976</v>
      </c>
      <c r="C52" s="114" t="s">
        <v>81</v>
      </c>
      <c r="D52" s="116">
        <v>57049.8</v>
      </c>
      <c r="E52" s="117" t="s">
        <v>14</v>
      </c>
      <c r="F52" s="118">
        <v>2281.9899999999998</v>
      </c>
      <c r="G52" s="116">
        <v>44498.8</v>
      </c>
      <c r="H52" s="119">
        <v>530</v>
      </c>
      <c r="I52" s="114" t="s">
        <v>49</v>
      </c>
      <c r="J52" s="114" t="s">
        <v>16</v>
      </c>
      <c r="K52" s="120" t="s">
        <v>17</v>
      </c>
      <c r="L52" s="114" t="s">
        <v>51</v>
      </c>
      <c r="M52" s="107">
        <f t="shared" si="0"/>
        <v>42216.810000000005</v>
      </c>
    </row>
    <row r="53" spans="1:13" s="97" customFormat="1">
      <c r="A53" s="114" t="s">
        <v>53</v>
      </c>
      <c r="B53" s="115">
        <v>35976</v>
      </c>
      <c r="C53" s="114" t="s">
        <v>82</v>
      </c>
      <c r="D53" s="116">
        <v>86547.9</v>
      </c>
      <c r="E53" s="117" t="s">
        <v>14</v>
      </c>
      <c r="F53" s="118">
        <v>3461.92</v>
      </c>
      <c r="G53" s="116">
        <v>67507.33</v>
      </c>
      <c r="H53" s="119">
        <v>530</v>
      </c>
      <c r="I53" s="114" t="s">
        <v>49</v>
      </c>
      <c r="J53" s="114" t="s">
        <v>16</v>
      </c>
      <c r="K53" s="120" t="s">
        <v>17</v>
      </c>
      <c r="L53" s="114" t="s">
        <v>51</v>
      </c>
      <c r="M53" s="107">
        <f t="shared" si="0"/>
        <v>64045.41</v>
      </c>
    </row>
    <row r="54" spans="1:13" s="97" customFormat="1">
      <c r="A54" s="114" t="s">
        <v>53</v>
      </c>
      <c r="B54" s="115">
        <v>36341</v>
      </c>
      <c r="C54" s="114" t="s">
        <v>83</v>
      </c>
      <c r="D54" s="116">
        <v>64436.04</v>
      </c>
      <c r="E54" s="117" t="s">
        <v>14</v>
      </c>
      <c r="F54" s="118">
        <v>2577.44</v>
      </c>
      <c r="G54" s="116">
        <v>47682.64</v>
      </c>
      <c r="H54" s="119">
        <v>530</v>
      </c>
      <c r="I54" s="114" t="s">
        <v>49</v>
      </c>
      <c r="J54" s="114" t="s">
        <v>16</v>
      </c>
      <c r="K54" s="120" t="s">
        <v>17</v>
      </c>
      <c r="L54" s="114" t="s">
        <v>51</v>
      </c>
      <c r="M54" s="107">
        <f t="shared" si="0"/>
        <v>45105.2</v>
      </c>
    </row>
    <row r="55" spans="1:13" s="97" customFormat="1">
      <c r="A55" s="114" t="s">
        <v>53</v>
      </c>
      <c r="B55" s="115">
        <v>36341</v>
      </c>
      <c r="C55" s="114" t="s">
        <v>84</v>
      </c>
      <c r="D55" s="116">
        <v>635881.01</v>
      </c>
      <c r="E55" s="117" t="s">
        <v>14</v>
      </c>
      <c r="F55" s="118">
        <v>25435.24</v>
      </c>
      <c r="G55" s="116">
        <v>470551.94</v>
      </c>
      <c r="H55" s="119">
        <v>530</v>
      </c>
      <c r="I55" s="114" t="s">
        <v>49</v>
      </c>
      <c r="J55" s="114" t="s">
        <v>16</v>
      </c>
      <c r="K55" s="120" t="s">
        <v>17</v>
      </c>
      <c r="L55" s="114" t="s">
        <v>51</v>
      </c>
      <c r="M55" s="107">
        <f t="shared" si="0"/>
        <v>445116.7</v>
      </c>
    </row>
    <row r="56" spans="1:13" s="97" customFormat="1">
      <c r="A56" s="114" t="s">
        <v>53</v>
      </c>
      <c r="B56" s="115">
        <v>36341</v>
      </c>
      <c r="C56" s="114" t="s">
        <v>85</v>
      </c>
      <c r="D56" s="116">
        <v>78409.919999999998</v>
      </c>
      <c r="E56" s="117" t="s">
        <v>14</v>
      </c>
      <c r="F56" s="118">
        <v>3136.4</v>
      </c>
      <c r="G56" s="116">
        <v>58023.32</v>
      </c>
      <c r="H56" s="119">
        <v>530</v>
      </c>
      <c r="I56" s="114" t="s">
        <v>49</v>
      </c>
      <c r="J56" s="114" t="s">
        <v>16</v>
      </c>
      <c r="K56" s="120" t="s">
        <v>17</v>
      </c>
      <c r="L56" s="114" t="s">
        <v>51</v>
      </c>
      <c r="M56" s="107">
        <f t="shared" si="0"/>
        <v>54886.92</v>
      </c>
    </row>
    <row r="57" spans="1:13" s="97" customFormat="1">
      <c r="A57" s="114" t="s">
        <v>53</v>
      </c>
      <c r="B57" s="115">
        <v>36341</v>
      </c>
      <c r="C57" s="114" t="s">
        <v>86</v>
      </c>
      <c r="D57" s="116">
        <v>3265.77</v>
      </c>
      <c r="E57" s="117" t="s">
        <v>14</v>
      </c>
      <c r="F57" s="118">
        <v>130.63</v>
      </c>
      <c r="G57" s="116">
        <v>2416.65</v>
      </c>
      <c r="H57" s="119">
        <v>530</v>
      </c>
      <c r="I57" s="114" t="s">
        <v>49</v>
      </c>
      <c r="J57" s="114" t="s">
        <v>16</v>
      </c>
      <c r="K57" s="120" t="s">
        <v>17</v>
      </c>
      <c r="L57" s="114" t="s">
        <v>51</v>
      </c>
      <c r="M57" s="107">
        <f t="shared" si="0"/>
        <v>2286.02</v>
      </c>
    </row>
    <row r="58" spans="1:13" s="97" customFormat="1">
      <c r="A58" s="114" t="s">
        <v>53</v>
      </c>
      <c r="B58" s="115">
        <v>36341</v>
      </c>
      <c r="C58" s="114" t="s">
        <v>87</v>
      </c>
      <c r="D58" s="116">
        <v>116493.72</v>
      </c>
      <c r="E58" s="117" t="s">
        <v>14</v>
      </c>
      <c r="F58" s="118">
        <v>4659.74</v>
      </c>
      <c r="G58" s="116">
        <v>86205.34</v>
      </c>
      <c r="H58" s="119">
        <v>530</v>
      </c>
      <c r="I58" s="114" t="s">
        <v>49</v>
      </c>
      <c r="J58" s="114" t="s">
        <v>16</v>
      </c>
      <c r="K58" s="120" t="s">
        <v>17</v>
      </c>
      <c r="L58" s="114" t="s">
        <v>51</v>
      </c>
      <c r="M58" s="107">
        <f t="shared" si="0"/>
        <v>81545.599999999991</v>
      </c>
    </row>
    <row r="59" spans="1:13" s="97" customFormat="1">
      <c r="A59" s="114" t="s">
        <v>53</v>
      </c>
      <c r="B59" s="115">
        <v>36341</v>
      </c>
      <c r="C59" s="114" t="s">
        <v>88</v>
      </c>
      <c r="D59" s="116">
        <v>295878.23</v>
      </c>
      <c r="E59" s="117" t="s">
        <v>14</v>
      </c>
      <c r="F59" s="118">
        <v>11835.13</v>
      </c>
      <c r="G59" s="116">
        <v>218949.88</v>
      </c>
      <c r="H59" s="119">
        <v>530</v>
      </c>
      <c r="I59" s="114" t="s">
        <v>49</v>
      </c>
      <c r="J59" s="114" t="s">
        <v>16</v>
      </c>
      <c r="K59" s="120" t="s">
        <v>17</v>
      </c>
      <c r="L59" s="114" t="s">
        <v>51</v>
      </c>
      <c r="M59" s="107">
        <f t="shared" si="0"/>
        <v>207114.75</v>
      </c>
    </row>
    <row r="60" spans="1:13" s="97" customFormat="1">
      <c r="A60" s="114" t="s">
        <v>53</v>
      </c>
      <c r="B60" s="115">
        <v>36707</v>
      </c>
      <c r="C60" s="114" t="s">
        <v>89</v>
      </c>
      <c r="D60" s="116">
        <v>108563.73</v>
      </c>
      <c r="E60" s="117" t="s">
        <v>14</v>
      </c>
      <c r="F60" s="118">
        <v>4342.55</v>
      </c>
      <c r="G60" s="116">
        <v>75994.600000000006</v>
      </c>
      <c r="H60" s="119">
        <v>530</v>
      </c>
      <c r="I60" s="114" t="s">
        <v>49</v>
      </c>
      <c r="J60" s="114" t="s">
        <v>16</v>
      </c>
      <c r="K60" s="120" t="s">
        <v>17</v>
      </c>
      <c r="L60" s="114" t="s">
        <v>51</v>
      </c>
      <c r="M60" s="107">
        <f t="shared" si="0"/>
        <v>71652.05</v>
      </c>
    </row>
    <row r="61" spans="1:13" s="97" customFormat="1">
      <c r="A61" s="114" t="s">
        <v>53</v>
      </c>
      <c r="B61" s="115">
        <v>36707</v>
      </c>
      <c r="C61" s="114" t="s">
        <v>90</v>
      </c>
      <c r="D61" s="116">
        <v>306327.67999999999</v>
      </c>
      <c r="E61" s="117" t="s">
        <v>14</v>
      </c>
      <c r="F61" s="118">
        <v>12253.11</v>
      </c>
      <c r="G61" s="116">
        <v>214429.36</v>
      </c>
      <c r="H61" s="119">
        <v>530</v>
      </c>
      <c r="I61" s="114" t="s">
        <v>49</v>
      </c>
      <c r="J61" s="114" t="s">
        <v>16</v>
      </c>
      <c r="K61" s="120" t="s">
        <v>17</v>
      </c>
      <c r="L61" s="114" t="s">
        <v>51</v>
      </c>
      <c r="M61" s="107">
        <f t="shared" si="0"/>
        <v>202176.25</v>
      </c>
    </row>
    <row r="62" spans="1:13" s="97" customFormat="1">
      <c r="A62" s="114" t="s">
        <v>53</v>
      </c>
      <c r="B62" s="115">
        <v>36707</v>
      </c>
      <c r="C62" s="114" t="s">
        <v>91</v>
      </c>
      <c r="D62" s="116">
        <v>47355.28</v>
      </c>
      <c r="E62" s="117" t="s">
        <v>14</v>
      </c>
      <c r="F62" s="118">
        <v>1894.21</v>
      </c>
      <c r="G62" s="116">
        <v>33148.67</v>
      </c>
      <c r="H62" s="119">
        <v>530</v>
      </c>
      <c r="I62" s="114" t="s">
        <v>49</v>
      </c>
      <c r="J62" s="114" t="s">
        <v>16</v>
      </c>
      <c r="K62" s="120" t="s">
        <v>17</v>
      </c>
      <c r="L62" s="114" t="s">
        <v>51</v>
      </c>
      <c r="M62" s="107">
        <f t="shared" si="0"/>
        <v>31254.46</v>
      </c>
    </row>
    <row r="63" spans="1:13" s="97" customFormat="1">
      <c r="A63" s="114" t="s">
        <v>53</v>
      </c>
      <c r="B63" s="115">
        <v>36707</v>
      </c>
      <c r="C63" s="114" t="s">
        <v>92</v>
      </c>
      <c r="D63" s="116">
        <v>5438.27</v>
      </c>
      <c r="E63" s="117" t="s">
        <v>14</v>
      </c>
      <c r="F63" s="118">
        <v>217.53</v>
      </c>
      <c r="G63" s="116">
        <v>3806.77</v>
      </c>
      <c r="H63" s="119">
        <v>530</v>
      </c>
      <c r="I63" s="114" t="s">
        <v>49</v>
      </c>
      <c r="J63" s="114" t="s">
        <v>16</v>
      </c>
      <c r="K63" s="120" t="s">
        <v>17</v>
      </c>
      <c r="L63" s="114" t="s">
        <v>51</v>
      </c>
      <c r="M63" s="107">
        <f t="shared" si="0"/>
        <v>3589.24</v>
      </c>
    </row>
    <row r="64" spans="1:13" s="97" customFormat="1">
      <c r="A64" s="114" t="s">
        <v>53</v>
      </c>
      <c r="B64" s="115">
        <v>36707</v>
      </c>
      <c r="C64" s="114" t="s">
        <v>93</v>
      </c>
      <c r="D64" s="116">
        <v>144412.72</v>
      </c>
      <c r="E64" s="117" t="s">
        <v>14</v>
      </c>
      <c r="F64" s="118">
        <v>5776.51</v>
      </c>
      <c r="G64" s="116">
        <v>101088.89</v>
      </c>
      <c r="H64" s="119">
        <v>530</v>
      </c>
      <c r="I64" s="114" t="s">
        <v>49</v>
      </c>
      <c r="J64" s="114" t="s">
        <v>16</v>
      </c>
      <c r="K64" s="120" t="s">
        <v>17</v>
      </c>
      <c r="L64" s="114" t="s">
        <v>51</v>
      </c>
      <c r="M64" s="107">
        <f t="shared" si="0"/>
        <v>95312.38</v>
      </c>
    </row>
    <row r="65" spans="1:13" s="97" customFormat="1">
      <c r="A65" s="114" t="s">
        <v>53</v>
      </c>
      <c r="B65" s="115">
        <v>36707</v>
      </c>
      <c r="C65" s="114" t="s">
        <v>94</v>
      </c>
      <c r="D65" s="116">
        <v>367401.8</v>
      </c>
      <c r="E65" s="117" t="s">
        <v>14</v>
      </c>
      <c r="F65" s="118">
        <v>14696.07</v>
      </c>
      <c r="G65" s="116">
        <v>257181.22</v>
      </c>
      <c r="H65" s="119">
        <v>530</v>
      </c>
      <c r="I65" s="114" t="s">
        <v>49</v>
      </c>
      <c r="J65" s="114" t="s">
        <v>16</v>
      </c>
      <c r="K65" s="120" t="s">
        <v>17</v>
      </c>
      <c r="L65" s="114" t="s">
        <v>51</v>
      </c>
      <c r="M65" s="107">
        <f t="shared" si="0"/>
        <v>242485.15</v>
      </c>
    </row>
    <row r="66" spans="1:13" s="97" customFormat="1">
      <c r="A66" s="114" t="s">
        <v>53</v>
      </c>
      <c r="B66" s="115">
        <v>37072</v>
      </c>
      <c r="C66" s="114" t="s">
        <v>95</v>
      </c>
      <c r="D66" s="116">
        <v>33275.870000000003</v>
      </c>
      <c r="E66" s="117" t="s">
        <v>14</v>
      </c>
      <c r="F66" s="118">
        <v>1331.04</v>
      </c>
      <c r="G66" s="116">
        <v>21962.03</v>
      </c>
      <c r="H66" s="119">
        <v>530</v>
      </c>
      <c r="I66" s="114" t="s">
        <v>49</v>
      </c>
      <c r="J66" s="114" t="s">
        <v>16</v>
      </c>
      <c r="K66" s="120" t="s">
        <v>17</v>
      </c>
      <c r="L66" s="114" t="s">
        <v>51</v>
      </c>
      <c r="M66" s="107">
        <f t="shared" si="0"/>
        <v>20630.989999999998</v>
      </c>
    </row>
    <row r="67" spans="1:13" s="97" customFormat="1">
      <c r="A67" s="114" t="s">
        <v>53</v>
      </c>
      <c r="B67" s="115">
        <v>37072</v>
      </c>
      <c r="C67" s="114" t="s">
        <v>96</v>
      </c>
      <c r="D67" s="116">
        <v>220523.1</v>
      </c>
      <c r="E67" s="117" t="s">
        <v>14</v>
      </c>
      <c r="F67" s="118">
        <v>8820.93</v>
      </c>
      <c r="G67" s="116">
        <v>145545.20000000001</v>
      </c>
      <c r="H67" s="119">
        <v>530</v>
      </c>
      <c r="I67" s="114" t="s">
        <v>49</v>
      </c>
      <c r="J67" s="114" t="s">
        <v>16</v>
      </c>
      <c r="K67" s="120" t="s">
        <v>17</v>
      </c>
      <c r="L67" s="114" t="s">
        <v>51</v>
      </c>
      <c r="M67" s="107">
        <f t="shared" si="0"/>
        <v>136724.27000000002</v>
      </c>
    </row>
    <row r="68" spans="1:13" s="97" customFormat="1">
      <c r="A68" s="114" t="s">
        <v>53</v>
      </c>
      <c r="B68" s="115">
        <v>37072</v>
      </c>
      <c r="C68" s="114" t="s">
        <v>97</v>
      </c>
      <c r="D68" s="116">
        <v>23243.46</v>
      </c>
      <c r="E68" s="117" t="s">
        <v>14</v>
      </c>
      <c r="F68" s="118">
        <v>929.74</v>
      </c>
      <c r="G68" s="116">
        <v>15340.66</v>
      </c>
      <c r="H68" s="119">
        <v>530</v>
      </c>
      <c r="I68" s="114" t="s">
        <v>49</v>
      </c>
      <c r="J68" s="114" t="s">
        <v>16</v>
      </c>
      <c r="K68" s="120" t="s">
        <v>17</v>
      </c>
      <c r="L68" s="114" t="s">
        <v>51</v>
      </c>
      <c r="M68" s="107">
        <f t="shared" si="0"/>
        <v>14410.92</v>
      </c>
    </row>
    <row r="69" spans="1:13" s="97" customFormat="1">
      <c r="A69" s="114" t="s">
        <v>53</v>
      </c>
      <c r="B69" s="115">
        <v>37072</v>
      </c>
      <c r="C69" s="114" t="s">
        <v>98</v>
      </c>
      <c r="D69" s="116">
        <v>483.36</v>
      </c>
      <c r="E69" s="117" t="s">
        <v>14</v>
      </c>
      <c r="F69" s="118">
        <v>19.34</v>
      </c>
      <c r="G69" s="116">
        <v>318.97000000000003</v>
      </c>
      <c r="H69" s="119">
        <v>530</v>
      </c>
      <c r="I69" s="114" t="s">
        <v>49</v>
      </c>
      <c r="J69" s="114" t="s">
        <v>16</v>
      </c>
      <c r="K69" s="120" t="s">
        <v>17</v>
      </c>
      <c r="L69" s="114" t="s">
        <v>51</v>
      </c>
      <c r="M69" s="107">
        <f t="shared" si="0"/>
        <v>299.63000000000005</v>
      </c>
    </row>
    <row r="70" spans="1:13" s="97" customFormat="1">
      <c r="A70" s="114" t="s">
        <v>53</v>
      </c>
      <c r="B70" s="115">
        <v>37072</v>
      </c>
      <c r="C70" s="114" t="s">
        <v>99</v>
      </c>
      <c r="D70" s="116">
        <v>84165.9</v>
      </c>
      <c r="E70" s="117" t="s">
        <v>14</v>
      </c>
      <c r="F70" s="118">
        <v>3687.27</v>
      </c>
      <c r="G70" s="116">
        <v>56511.34</v>
      </c>
      <c r="H70" s="119">
        <v>530</v>
      </c>
      <c r="I70" s="114" t="s">
        <v>49</v>
      </c>
      <c r="J70" s="114" t="s">
        <v>16</v>
      </c>
      <c r="K70" s="120" t="s">
        <v>17</v>
      </c>
      <c r="L70" s="114" t="s">
        <v>51</v>
      </c>
      <c r="M70" s="107">
        <f t="shared" si="0"/>
        <v>52824.07</v>
      </c>
    </row>
    <row r="71" spans="1:13" s="97" customFormat="1">
      <c r="A71" s="114" t="s">
        <v>53</v>
      </c>
      <c r="B71" s="115">
        <v>37072</v>
      </c>
      <c r="C71" s="114" t="s">
        <v>100</v>
      </c>
      <c r="D71" s="116">
        <v>213442.97</v>
      </c>
      <c r="E71" s="117" t="s">
        <v>14</v>
      </c>
      <c r="F71" s="118">
        <v>8537.7199999999993</v>
      </c>
      <c r="G71" s="116">
        <v>140872.35</v>
      </c>
      <c r="H71" s="119">
        <v>530</v>
      </c>
      <c r="I71" s="114" t="s">
        <v>49</v>
      </c>
      <c r="J71" s="114" t="s">
        <v>16</v>
      </c>
      <c r="K71" s="120" t="s">
        <v>17</v>
      </c>
      <c r="L71" s="114" t="s">
        <v>51</v>
      </c>
      <c r="M71" s="107">
        <f t="shared" si="0"/>
        <v>132334.63</v>
      </c>
    </row>
    <row r="72" spans="1:13" s="97" customFormat="1">
      <c r="A72" s="114" t="s">
        <v>53</v>
      </c>
      <c r="B72" s="115">
        <v>37437</v>
      </c>
      <c r="C72" s="114" t="s">
        <v>101</v>
      </c>
      <c r="D72" s="116">
        <v>99355.58</v>
      </c>
      <c r="E72" s="117" t="s">
        <v>14</v>
      </c>
      <c r="F72" s="118">
        <v>3974.22</v>
      </c>
      <c r="G72" s="116">
        <v>61600.41</v>
      </c>
      <c r="H72" s="119">
        <v>530</v>
      </c>
      <c r="I72" s="114" t="s">
        <v>49</v>
      </c>
      <c r="J72" s="114" t="s">
        <v>16</v>
      </c>
      <c r="K72" s="120" t="s">
        <v>17</v>
      </c>
      <c r="L72" s="114" t="s">
        <v>51</v>
      </c>
      <c r="M72" s="107">
        <f t="shared" si="0"/>
        <v>57626.19</v>
      </c>
    </row>
    <row r="73" spans="1:13" s="97" customFormat="1">
      <c r="A73" s="114" t="s">
        <v>53</v>
      </c>
      <c r="B73" s="115">
        <v>37437</v>
      </c>
      <c r="C73" s="114" t="s">
        <v>102</v>
      </c>
      <c r="D73" s="116">
        <v>790860.92</v>
      </c>
      <c r="E73" s="117" t="s">
        <v>14</v>
      </c>
      <c r="F73" s="118">
        <v>31634.44</v>
      </c>
      <c r="G73" s="116">
        <v>490333.73</v>
      </c>
      <c r="H73" s="119">
        <v>530</v>
      </c>
      <c r="I73" s="114" t="s">
        <v>49</v>
      </c>
      <c r="J73" s="114" t="s">
        <v>16</v>
      </c>
      <c r="K73" s="120" t="s">
        <v>17</v>
      </c>
      <c r="L73" s="114" t="s">
        <v>51</v>
      </c>
      <c r="M73" s="107">
        <f t="shared" si="0"/>
        <v>458699.29</v>
      </c>
    </row>
    <row r="74" spans="1:13" s="97" customFormat="1">
      <c r="A74" s="114" t="s">
        <v>53</v>
      </c>
      <c r="B74" s="115">
        <v>37437</v>
      </c>
      <c r="C74" s="114" t="s">
        <v>103</v>
      </c>
      <c r="D74" s="116">
        <v>35064.74</v>
      </c>
      <c r="E74" s="117" t="s">
        <v>14</v>
      </c>
      <c r="F74" s="118">
        <v>1402.59</v>
      </c>
      <c r="G74" s="116">
        <v>21740.14</v>
      </c>
      <c r="H74" s="119">
        <v>530</v>
      </c>
      <c r="I74" s="114" t="s">
        <v>49</v>
      </c>
      <c r="J74" s="114" t="s">
        <v>16</v>
      </c>
      <c r="K74" s="120" t="s">
        <v>17</v>
      </c>
      <c r="L74" s="114" t="s">
        <v>51</v>
      </c>
      <c r="M74" s="107">
        <f t="shared" si="0"/>
        <v>20337.55</v>
      </c>
    </row>
    <row r="75" spans="1:13" s="97" customFormat="1">
      <c r="A75" s="114" t="s">
        <v>53</v>
      </c>
      <c r="B75" s="115">
        <v>37437</v>
      </c>
      <c r="C75" s="114" t="s">
        <v>104</v>
      </c>
      <c r="D75" s="116">
        <v>2592.52</v>
      </c>
      <c r="E75" s="117" t="s">
        <v>14</v>
      </c>
      <c r="F75" s="118">
        <v>103.7</v>
      </c>
      <c r="G75" s="116">
        <v>1607.35</v>
      </c>
      <c r="H75" s="119">
        <v>530</v>
      </c>
      <c r="I75" s="114" t="s">
        <v>49</v>
      </c>
      <c r="J75" s="114" t="s">
        <v>16</v>
      </c>
      <c r="K75" s="120" t="s">
        <v>17</v>
      </c>
      <c r="L75" s="114" t="s">
        <v>51</v>
      </c>
      <c r="M75" s="107">
        <f t="shared" si="0"/>
        <v>1503.6499999999999</v>
      </c>
    </row>
    <row r="76" spans="1:13" s="97" customFormat="1">
      <c r="A76" s="114" t="s">
        <v>53</v>
      </c>
      <c r="B76" s="115">
        <v>37437</v>
      </c>
      <c r="C76" s="114" t="s">
        <v>105</v>
      </c>
      <c r="D76" s="116">
        <v>44496.44</v>
      </c>
      <c r="E76" s="117" t="s">
        <v>14</v>
      </c>
      <c r="F76" s="118">
        <v>1779.86</v>
      </c>
      <c r="G76" s="116">
        <v>27587.77</v>
      </c>
      <c r="H76" s="119">
        <v>530</v>
      </c>
      <c r="I76" s="114" t="s">
        <v>49</v>
      </c>
      <c r="J76" s="114" t="s">
        <v>16</v>
      </c>
      <c r="K76" s="120" t="s">
        <v>17</v>
      </c>
      <c r="L76" s="114" t="s">
        <v>51</v>
      </c>
      <c r="M76" s="107">
        <f t="shared" si="0"/>
        <v>25807.91</v>
      </c>
    </row>
    <row r="77" spans="1:13" s="97" customFormat="1">
      <c r="A77" s="114" t="s">
        <v>53</v>
      </c>
      <c r="B77" s="115">
        <v>37437</v>
      </c>
      <c r="C77" s="114" t="s">
        <v>106</v>
      </c>
      <c r="D77" s="116">
        <v>225650.92</v>
      </c>
      <c r="E77" s="117" t="s">
        <v>14</v>
      </c>
      <c r="F77" s="118">
        <v>9026.0400000000009</v>
      </c>
      <c r="G77" s="116">
        <v>139903.54</v>
      </c>
      <c r="H77" s="119">
        <v>530</v>
      </c>
      <c r="I77" s="114" t="s">
        <v>49</v>
      </c>
      <c r="J77" s="114" t="s">
        <v>16</v>
      </c>
      <c r="K77" s="120" t="s">
        <v>17</v>
      </c>
      <c r="L77" s="114" t="s">
        <v>51</v>
      </c>
      <c r="M77" s="107">
        <f t="shared" si="0"/>
        <v>130877.5</v>
      </c>
    </row>
    <row r="78" spans="1:13" s="97" customFormat="1">
      <c r="A78" s="114" t="s">
        <v>53</v>
      </c>
      <c r="B78" s="115">
        <v>37802</v>
      </c>
      <c r="C78" s="114" t="s">
        <v>107</v>
      </c>
      <c r="D78" s="116">
        <v>45494.239999999998</v>
      </c>
      <c r="E78" s="117" t="s">
        <v>14</v>
      </c>
      <c r="F78" s="118">
        <v>1819.77</v>
      </c>
      <c r="G78" s="116">
        <v>26386.66</v>
      </c>
      <c r="H78" s="119">
        <v>530</v>
      </c>
      <c r="I78" s="114" t="s">
        <v>49</v>
      </c>
      <c r="J78" s="114" t="s">
        <v>16</v>
      </c>
      <c r="K78" s="120" t="s">
        <v>17</v>
      </c>
      <c r="L78" s="114" t="s">
        <v>51</v>
      </c>
      <c r="M78" s="107">
        <f t="shared" si="0"/>
        <v>24566.89</v>
      </c>
    </row>
    <row r="79" spans="1:13" s="97" customFormat="1">
      <c r="A79" s="114" t="s">
        <v>53</v>
      </c>
      <c r="B79" s="115">
        <v>37802</v>
      </c>
      <c r="C79" s="114" t="s">
        <v>108</v>
      </c>
      <c r="D79" s="116">
        <v>631936.86</v>
      </c>
      <c r="E79" s="117" t="s">
        <v>14</v>
      </c>
      <c r="F79" s="118">
        <v>25277.48</v>
      </c>
      <c r="G79" s="116">
        <v>366523.32</v>
      </c>
      <c r="H79" s="119">
        <v>530</v>
      </c>
      <c r="I79" s="114" t="s">
        <v>49</v>
      </c>
      <c r="J79" s="114" t="s">
        <v>16</v>
      </c>
      <c r="K79" s="120" t="s">
        <v>17</v>
      </c>
      <c r="L79" s="114" t="s">
        <v>51</v>
      </c>
      <c r="M79" s="107">
        <f t="shared" si="0"/>
        <v>341245.84</v>
      </c>
    </row>
    <row r="80" spans="1:13" s="97" customFormat="1">
      <c r="A80" s="114" t="s">
        <v>53</v>
      </c>
      <c r="B80" s="115">
        <v>37802</v>
      </c>
      <c r="C80" s="114" t="s">
        <v>109</v>
      </c>
      <c r="D80" s="116">
        <v>45652.86</v>
      </c>
      <c r="E80" s="117" t="s">
        <v>14</v>
      </c>
      <c r="F80" s="118">
        <v>1826.12</v>
      </c>
      <c r="G80" s="116">
        <v>26478.6</v>
      </c>
      <c r="H80" s="119">
        <v>530</v>
      </c>
      <c r="I80" s="114" t="s">
        <v>49</v>
      </c>
      <c r="J80" s="114" t="s">
        <v>16</v>
      </c>
      <c r="K80" s="120" t="s">
        <v>17</v>
      </c>
      <c r="L80" s="114" t="s">
        <v>51</v>
      </c>
      <c r="M80" s="107">
        <f t="shared" si="0"/>
        <v>24652.48</v>
      </c>
    </row>
    <row r="81" spans="1:13" s="97" customFormat="1">
      <c r="A81" s="114" t="s">
        <v>53</v>
      </c>
      <c r="B81" s="115">
        <v>37802</v>
      </c>
      <c r="C81" s="114" t="s">
        <v>110</v>
      </c>
      <c r="D81" s="116">
        <v>4278.96</v>
      </c>
      <c r="E81" s="117" t="s">
        <v>14</v>
      </c>
      <c r="F81" s="118">
        <v>171.16</v>
      </c>
      <c r="G81" s="116">
        <v>2481.77</v>
      </c>
      <c r="H81" s="119">
        <v>530</v>
      </c>
      <c r="I81" s="114" t="s">
        <v>49</v>
      </c>
      <c r="J81" s="114" t="s">
        <v>16</v>
      </c>
      <c r="K81" s="120" t="s">
        <v>17</v>
      </c>
      <c r="L81" s="114" t="s">
        <v>51</v>
      </c>
      <c r="M81" s="107">
        <f t="shared" si="0"/>
        <v>2310.61</v>
      </c>
    </row>
    <row r="82" spans="1:13" s="97" customFormat="1">
      <c r="A82" s="114" t="s">
        <v>53</v>
      </c>
      <c r="B82" s="115">
        <v>37802</v>
      </c>
      <c r="C82" s="114" t="s">
        <v>111</v>
      </c>
      <c r="D82" s="116">
        <v>117790.72</v>
      </c>
      <c r="E82" s="117" t="s">
        <v>14</v>
      </c>
      <c r="F82" s="118">
        <v>4711.63</v>
      </c>
      <c r="G82" s="116">
        <v>68318.600000000006</v>
      </c>
      <c r="H82" s="119">
        <v>530</v>
      </c>
      <c r="I82" s="114" t="s">
        <v>49</v>
      </c>
      <c r="J82" s="114" t="s">
        <v>16</v>
      </c>
      <c r="K82" s="120" t="s">
        <v>17</v>
      </c>
      <c r="L82" s="114" t="s">
        <v>51</v>
      </c>
      <c r="M82" s="107">
        <f t="shared" si="0"/>
        <v>63606.970000000008</v>
      </c>
    </row>
    <row r="83" spans="1:13" s="97" customFormat="1">
      <c r="A83" s="114" t="s">
        <v>53</v>
      </c>
      <c r="B83" s="115">
        <v>37802</v>
      </c>
      <c r="C83" s="114" t="s">
        <v>112</v>
      </c>
      <c r="D83" s="116">
        <v>71264.08</v>
      </c>
      <c r="E83" s="117" t="s">
        <v>14</v>
      </c>
      <c r="F83" s="118">
        <v>2850.56</v>
      </c>
      <c r="G83" s="116">
        <v>41333.120000000003</v>
      </c>
      <c r="H83" s="119">
        <v>530</v>
      </c>
      <c r="I83" s="114" t="s">
        <v>49</v>
      </c>
      <c r="J83" s="114" t="s">
        <v>16</v>
      </c>
      <c r="K83" s="120" t="s">
        <v>17</v>
      </c>
      <c r="L83" s="114" t="s">
        <v>51</v>
      </c>
      <c r="M83" s="107">
        <f t="shared" si="0"/>
        <v>38482.560000000005</v>
      </c>
    </row>
    <row r="84" spans="1:13">
      <c r="A84" s="114" t="s">
        <v>53</v>
      </c>
      <c r="B84" s="115">
        <v>38168</v>
      </c>
      <c r="C84" s="114" t="s">
        <v>113</v>
      </c>
      <c r="D84" s="116">
        <v>167634.23999999999</v>
      </c>
      <c r="E84" s="117" t="s">
        <v>14</v>
      </c>
      <c r="F84" s="118">
        <v>6705.37</v>
      </c>
      <c r="G84" s="116">
        <v>90522.48</v>
      </c>
      <c r="H84" s="119">
        <v>530</v>
      </c>
      <c r="I84" s="114" t="s">
        <v>49</v>
      </c>
      <c r="J84" s="114" t="s">
        <v>16</v>
      </c>
      <c r="K84" s="120" t="s">
        <v>17</v>
      </c>
      <c r="L84" s="114" t="s">
        <v>51</v>
      </c>
      <c r="M84" s="107">
        <f t="shared" si="0"/>
        <v>83817.11</v>
      </c>
    </row>
    <row r="85" spans="1:13">
      <c r="A85" s="114" t="s">
        <v>53</v>
      </c>
      <c r="B85" s="115">
        <v>38168</v>
      </c>
      <c r="C85" s="114" t="s">
        <v>114</v>
      </c>
      <c r="D85" s="116">
        <v>659262.56000000006</v>
      </c>
      <c r="E85" s="117" t="s">
        <v>14</v>
      </c>
      <c r="F85" s="118">
        <v>26370.5</v>
      </c>
      <c r="G85" s="116">
        <v>356001.75</v>
      </c>
      <c r="H85" s="119">
        <v>530</v>
      </c>
      <c r="I85" s="114" t="s">
        <v>49</v>
      </c>
      <c r="J85" s="114" t="s">
        <v>16</v>
      </c>
      <c r="K85" s="120" t="s">
        <v>17</v>
      </c>
      <c r="L85" s="114" t="s">
        <v>51</v>
      </c>
      <c r="M85" s="107">
        <f t="shared" si="0"/>
        <v>329631.25</v>
      </c>
    </row>
    <row r="86" spans="1:13">
      <c r="A86" s="114" t="s">
        <v>53</v>
      </c>
      <c r="B86" s="115">
        <v>38168</v>
      </c>
      <c r="C86" s="114" t="s">
        <v>115</v>
      </c>
      <c r="D86" s="116">
        <v>60192.84</v>
      </c>
      <c r="E86" s="117" t="s">
        <v>14</v>
      </c>
      <c r="F86" s="118">
        <v>2407.71</v>
      </c>
      <c r="G86" s="116">
        <v>32504.080000000002</v>
      </c>
      <c r="H86" s="119">
        <v>530</v>
      </c>
      <c r="I86" s="114" t="s">
        <v>49</v>
      </c>
      <c r="J86" s="114" t="s">
        <v>16</v>
      </c>
      <c r="K86" s="120" t="s">
        <v>17</v>
      </c>
      <c r="L86" s="114" t="s">
        <v>51</v>
      </c>
      <c r="M86" s="107">
        <f t="shared" si="0"/>
        <v>30096.370000000003</v>
      </c>
    </row>
    <row r="87" spans="1:13">
      <c r="A87" s="114" t="s">
        <v>53</v>
      </c>
      <c r="B87" s="115">
        <v>38168</v>
      </c>
      <c r="C87" s="114" t="s">
        <v>116</v>
      </c>
      <c r="D87" s="116">
        <v>6116.43</v>
      </c>
      <c r="E87" s="117" t="s">
        <v>14</v>
      </c>
      <c r="F87" s="118">
        <v>244.66</v>
      </c>
      <c r="G87" s="116">
        <v>3302.83</v>
      </c>
      <c r="H87" s="119">
        <v>530</v>
      </c>
      <c r="I87" s="114" t="s">
        <v>49</v>
      </c>
      <c r="J87" s="114" t="s">
        <v>16</v>
      </c>
      <c r="K87" s="120" t="s">
        <v>17</v>
      </c>
      <c r="L87" s="114" t="s">
        <v>51</v>
      </c>
      <c r="M87" s="107">
        <f t="shared" si="0"/>
        <v>3058.17</v>
      </c>
    </row>
    <row r="88" spans="1:13">
      <c r="A88" s="114" t="s">
        <v>53</v>
      </c>
      <c r="B88" s="115">
        <v>38168</v>
      </c>
      <c r="C88" s="114" t="s">
        <v>117</v>
      </c>
      <c r="D88" s="116">
        <v>91261.85</v>
      </c>
      <c r="E88" s="117" t="s">
        <v>14</v>
      </c>
      <c r="F88" s="118">
        <v>3650.47</v>
      </c>
      <c r="G88" s="116">
        <v>49281.34</v>
      </c>
      <c r="H88" s="119">
        <v>530</v>
      </c>
      <c r="I88" s="114" t="s">
        <v>49</v>
      </c>
      <c r="J88" s="114" t="s">
        <v>16</v>
      </c>
      <c r="K88" s="120" t="s">
        <v>17</v>
      </c>
      <c r="L88" s="114" t="s">
        <v>51</v>
      </c>
      <c r="M88" s="107">
        <f t="shared" ref="M88:M151" si="1">G88-F88</f>
        <v>45630.869999999995</v>
      </c>
    </row>
    <row r="89" spans="1:13">
      <c r="A89" s="114" t="s">
        <v>53</v>
      </c>
      <c r="B89" s="115">
        <v>38168</v>
      </c>
      <c r="C89" s="114" t="s">
        <v>118</v>
      </c>
      <c r="D89" s="116">
        <v>213405.5</v>
      </c>
      <c r="E89" s="117" t="s">
        <v>14</v>
      </c>
      <c r="F89" s="118">
        <v>8536.2199999999993</v>
      </c>
      <c r="G89" s="116">
        <v>115238.97</v>
      </c>
      <c r="H89" s="119">
        <v>530</v>
      </c>
      <c r="I89" s="114" t="s">
        <v>49</v>
      </c>
      <c r="J89" s="114" t="s">
        <v>16</v>
      </c>
      <c r="K89" s="120" t="s">
        <v>17</v>
      </c>
      <c r="L89" s="114" t="s">
        <v>51</v>
      </c>
      <c r="M89" s="107">
        <f t="shared" si="1"/>
        <v>106702.75</v>
      </c>
    </row>
    <row r="90" spans="1:13">
      <c r="A90" s="114" t="s">
        <v>53</v>
      </c>
      <c r="B90" s="115">
        <v>38533</v>
      </c>
      <c r="C90" s="114" t="s">
        <v>119</v>
      </c>
      <c r="D90" s="116">
        <v>154298.98000000001</v>
      </c>
      <c r="E90" s="117" t="s">
        <v>14</v>
      </c>
      <c r="F90" s="118">
        <v>6171.96</v>
      </c>
      <c r="G90" s="116">
        <v>77149.48</v>
      </c>
      <c r="H90" s="119">
        <v>530</v>
      </c>
      <c r="I90" s="114" t="s">
        <v>49</v>
      </c>
      <c r="J90" s="114" t="s">
        <v>16</v>
      </c>
      <c r="K90" s="120" t="s">
        <v>17</v>
      </c>
      <c r="L90" s="114" t="s">
        <v>51</v>
      </c>
      <c r="M90" s="107">
        <f t="shared" si="1"/>
        <v>70977.51999999999</v>
      </c>
    </row>
    <row r="91" spans="1:13">
      <c r="A91" s="114" t="s">
        <v>53</v>
      </c>
      <c r="B91" s="115">
        <v>38533</v>
      </c>
      <c r="C91" s="114" t="s">
        <v>120</v>
      </c>
      <c r="D91" s="116">
        <v>1340153.79</v>
      </c>
      <c r="E91" s="117" t="s">
        <v>14</v>
      </c>
      <c r="F91" s="118">
        <v>53606.15</v>
      </c>
      <c r="G91" s="116">
        <v>670076.87</v>
      </c>
      <c r="H91" s="119">
        <v>530</v>
      </c>
      <c r="I91" s="114" t="s">
        <v>49</v>
      </c>
      <c r="J91" s="114" t="s">
        <v>16</v>
      </c>
      <c r="K91" s="120" t="s">
        <v>17</v>
      </c>
      <c r="L91" s="114" t="s">
        <v>51</v>
      </c>
      <c r="M91" s="107">
        <f t="shared" si="1"/>
        <v>616470.72</v>
      </c>
    </row>
    <row r="92" spans="1:13">
      <c r="A92" s="114" t="s">
        <v>53</v>
      </c>
      <c r="B92" s="115">
        <v>38533</v>
      </c>
      <c r="C92" s="114" t="s">
        <v>121</v>
      </c>
      <c r="D92" s="116">
        <v>43414.86</v>
      </c>
      <c r="E92" s="117" t="s">
        <v>14</v>
      </c>
      <c r="F92" s="118">
        <v>1736.59</v>
      </c>
      <c r="G92" s="116">
        <v>21707.37</v>
      </c>
      <c r="H92" s="119">
        <v>530</v>
      </c>
      <c r="I92" s="114" t="s">
        <v>49</v>
      </c>
      <c r="J92" s="114" t="s">
        <v>16</v>
      </c>
      <c r="K92" s="120" t="s">
        <v>17</v>
      </c>
      <c r="L92" s="114" t="s">
        <v>51</v>
      </c>
      <c r="M92" s="107">
        <f t="shared" si="1"/>
        <v>19970.78</v>
      </c>
    </row>
    <row r="93" spans="1:13">
      <c r="A93" s="114" t="s">
        <v>53</v>
      </c>
      <c r="B93" s="115">
        <v>38533</v>
      </c>
      <c r="C93" s="114" t="s">
        <v>122</v>
      </c>
      <c r="D93" s="116">
        <v>3997.92</v>
      </c>
      <c r="E93" s="117" t="s">
        <v>14</v>
      </c>
      <c r="F93" s="118">
        <v>159.91999999999999</v>
      </c>
      <c r="G93" s="116">
        <v>1998.92</v>
      </c>
      <c r="H93" s="119">
        <v>530</v>
      </c>
      <c r="I93" s="114" t="s">
        <v>49</v>
      </c>
      <c r="J93" s="114" t="s">
        <v>16</v>
      </c>
      <c r="K93" s="120" t="s">
        <v>17</v>
      </c>
      <c r="L93" s="114" t="s">
        <v>51</v>
      </c>
      <c r="M93" s="107">
        <f t="shared" si="1"/>
        <v>1839</v>
      </c>
    </row>
    <row r="94" spans="1:13">
      <c r="A94" s="114" t="s">
        <v>53</v>
      </c>
      <c r="B94" s="115">
        <v>38533</v>
      </c>
      <c r="C94" s="114" t="s">
        <v>123</v>
      </c>
      <c r="D94" s="116">
        <v>143432.01</v>
      </c>
      <c r="E94" s="117" t="s">
        <v>14</v>
      </c>
      <c r="F94" s="118">
        <v>5737.28</v>
      </c>
      <c r="G94" s="116">
        <v>71716</v>
      </c>
      <c r="H94" s="119">
        <v>530</v>
      </c>
      <c r="I94" s="114" t="s">
        <v>49</v>
      </c>
      <c r="J94" s="114" t="s">
        <v>16</v>
      </c>
      <c r="K94" s="120" t="s">
        <v>17</v>
      </c>
      <c r="L94" s="114" t="s">
        <v>51</v>
      </c>
      <c r="M94" s="107">
        <f t="shared" si="1"/>
        <v>65978.720000000001</v>
      </c>
    </row>
    <row r="95" spans="1:13">
      <c r="A95" s="114" t="s">
        <v>53</v>
      </c>
      <c r="B95" s="115">
        <v>38533</v>
      </c>
      <c r="C95" s="114" t="s">
        <v>124</v>
      </c>
      <c r="D95" s="116">
        <v>145144.82</v>
      </c>
      <c r="E95" s="117" t="s">
        <v>14</v>
      </c>
      <c r="F95" s="118">
        <v>5805.79</v>
      </c>
      <c r="G95" s="116">
        <v>72572.37</v>
      </c>
      <c r="H95" s="119">
        <v>530</v>
      </c>
      <c r="I95" s="114" t="s">
        <v>49</v>
      </c>
      <c r="J95" s="114" t="s">
        <v>16</v>
      </c>
      <c r="K95" s="120" t="s">
        <v>17</v>
      </c>
      <c r="L95" s="114" t="s">
        <v>51</v>
      </c>
      <c r="M95" s="107">
        <f t="shared" si="1"/>
        <v>66766.58</v>
      </c>
    </row>
    <row r="96" spans="1:13">
      <c r="A96" s="114" t="s">
        <v>53</v>
      </c>
      <c r="B96" s="115">
        <v>38898</v>
      </c>
      <c r="C96" s="114" t="s">
        <v>125</v>
      </c>
      <c r="D96" s="116">
        <v>132641.70000000001</v>
      </c>
      <c r="E96" s="117" t="s">
        <v>14</v>
      </c>
      <c r="F96" s="118">
        <v>5305.67</v>
      </c>
      <c r="G96" s="116">
        <v>61015.15</v>
      </c>
      <c r="H96" s="119">
        <v>530</v>
      </c>
      <c r="I96" s="114" t="s">
        <v>49</v>
      </c>
      <c r="J96" s="114" t="s">
        <v>16</v>
      </c>
      <c r="K96" s="120" t="s">
        <v>17</v>
      </c>
      <c r="L96" s="114" t="s">
        <v>51</v>
      </c>
      <c r="M96" s="107">
        <f t="shared" si="1"/>
        <v>55709.48</v>
      </c>
    </row>
    <row r="97" spans="1:13">
      <c r="A97" s="114" t="s">
        <v>53</v>
      </c>
      <c r="B97" s="115">
        <v>38898</v>
      </c>
      <c r="C97" s="114" t="s">
        <v>126</v>
      </c>
      <c r="D97" s="116">
        <v>856491.65</v>
      </c>
      <c r="E97" s="117" t="s">
        <v>14</v>
      </c>
      <c r="F97" s="118">
        <v>34259.67</v>
      </c>
      <c r="G97" s="116">
        <v>393986.11</v>
      </c>
      <c r="H97" s="119">
        <v>530</v>
      </c>
      <c r="I97" s="114" t="s">
        <v>49</v>
      </c>
      <c r="J97" s="114" t="s">
        <v>16</v>
      </c>
      <c r="K97" s="120" t="s">
        <v>17</v>
      </c>
      <c r="L97" s="114" t="s">
        <v>51</v>
      </c>
      <c r="M97" s="107">
        <f t="shared" si="1"/>
        <v>359726.44</v>
      </c>
    </row>
    <row r="98" spans="1:13">
      <c r="A98" s="114" t="s">
        <v>53</v>
      </c>
      <c r="B98" s="115">
        <v>38898</v>
      </c>
      <c r="C98" s="114" t="s">
        <v>127</v>
      </c>
      <c r="D98" s="116">
        <v>37449.69</v>
      </c>
      <c r="E98" s="117" t="s">
        <v>14</v>
      </c>
      <c r="F98" s="118">
        <v>1497.99</v>
      </c>
      <c r="G98" s="116">
        <v>17226.830000000002</v>
      </c>
      <c r="H98" s="119">
        <v>530</v>
      </c>
      <c r="I98" s="114" t="s">
        <v>49</v>
      </c>
      <c r="J98" s="114" t="s">
        <v>16</v>
      </c>
      <c r="K98" s="120" t="s">
        <v>17</v>
      </c>
      <c r="L98" s="114" t="s">
        <v>51</v>
      </c>
      <c r="M98" s="107">
        <f t="shared" si="1"/>
        <v>15728.840000000002</v>
      </c>
    </row>
    <row r="99" spans="1:13">
      <c r="A99" s="114" t="s">
        <v>53</v>
      </c>
      <c r="B99" s="115">
        <v>38898</v>
      </c>
      <c r="C99" s="114" t="s">
        <v>128</v>
      </c>
      <c r="D99" s="116">
        <v>3260.24</v>
      </c>
      <c r="E99" s="117" t="s">
        <v>14</v>
      </c>
      <c r="F99" s="118">
        <v>130.41</v>
      </c>
      <c r="G99" s="116">
        <v>1499.71</v>
      </c>
      <c r="H99" s="119">
        <v>530</v>
      </c>
      <c r="I99" s="114" t="s">
        <v>49</v>
      </c>
      <c r="J99" s="114" t="s">
        <v>16</v>
      </c>
      <c r="K99" s="120" t="s">
        <v>17</v>
      </c>
      <c r="L99" s="114" t="s">
        <v>51</v>
      </c>
      <c r="M99" s="107">
        <f t="shared" si="1"/>
        <v>1369.3</v>
      </c>
    </row>
    <row r="100" spans="1:13">
      <c r="A100" s="114" t="s">
        <v>53</v>
      </c>
      <c r="B100" s="115">
        <v>38898</v>
      </c>
      <c r="C100" s="114" t="s">
        <v>129</v>
      </c>
      <c r="D100" s="116">
        <v>91422.62</v>
      </c>
      <c r="E100" s="117" t="s">
        <v>14</v>
      </c>
      <c r="F100" s="118">
        <v>3656.9</v>
      </c>
      <c r="G100" s="116">
        <v>42054.35</v>
      </c>
      <c r="H100" s="119">
        <v>530</v>
      </c>
      <c r="I100" s="114" t="s">
        <v>49</v>
      </c>
      <c r="J100" s="114" t="s">
        <v>16</v>
      </c>
      <c r="K100" s="120" t="s">
        <v>17</v>
      </c>
      <c r="L100" s="114" t="s">
        <v>51</v>
      </c>
      <c r="M100" s="107">
        <f t="shared" si="1"/>
        <v>38397.449999999997</v>
      </c>
    </row>
    <row r="101" spans="1:13">
      <c r="A101" s="114" t="s">
        <v>53</v>
      </c>
      <c r="B101" s="115">
        <v>38898</v>
      </c>
      <c r="C101" s="114" t="s">
        <v>130</v>
      </c>
      <c r="D101" s="116">
        <v>59289.09</v>
      </c>
      <c r="E101" s="117" t="s">
        <v>14</v>
      </c>
      <c r="F101" s="118">
        <v>2371.56</v>
      </c>
      <c r="G101" s="116">
        <v>27272.94</v>
      </c>
      <c r="H101" s="119">
        <v>530</v>
      </c>
      <c r="I101" s="114" t="s">
        <v>49</v>
      </c>
      <c r="J101" s="114" t="s">
        <v>16</v>
      </c>
      <c r="K101" s="120" t="s">
        <v>17</v>
      </c>
      <c r="L101" s="114" t="s">
        <v>51</v>
      </c>
      <c r="M101" s="107">
        <f t="shared" si="1"/>
        <v>24901.379999999997</v>
      </c>
    </row>
    <row r="102" spans="1:13">
      <c r="A102" s="114" t="s">
        <v>53</v>
      </c>
      <c r="B102" s="115">
        <v>39263</v>
      </c>
      <c r="C102" s="114" t="s">
        <v>131</v>
      </c>
      <c r="D102" s="116">
        <v>91938.21</v>
      </c>
      <c r="E102" s="117" t="s">
        <v>14</v>
      </c>
      <c r="F102" s="118">
        <v>3677.53</v>
      </c>
      <c r="G102" s="116">
        <v>38614.019999999997</v>
      </c>
      <c r="H102" s="119">
        <v>530</v>
      </c>
      <c r="I102" s="114" t="s">
        <v>49</v>
      </c>
      <c r="J102" s="114" t="s">
        <v>16</v>
      </c>
      <c r="K102" s="120" t="s">
        <v>17</v>
      </c>
      <c r="L102" s="114" t="s">
        <v>51</v>
      </c>
      <c r="M102" s="107">
        <f t="shared" si="1"/>
        <v>34936.49</v>
      </c>
    </row>
    <row r="103" spans="1:13">
      <c r="A103" s="114" t="s">
        <v>53</v>
      </c>
      <c r="B103" s="115">
        <v>39263</v>
      </c>
      <c r="C103" s="114" t="s">
        <v>132</v>
      </c>
      <c r="D103" s="116">
        <v>1292311.23</v>
      </c>
      <c r="E103" s="117" t="s">
        <v>14</v>
      </c>
      <c r="F103" s="118">
        <v>51692.45</v>
      </c>
      <c r="G103" s="116">
        <v>542770.69999999995</v>
      </c>
      <c r="H103" s="119">
        <v>530</v>
      </c>
      <c r="I103" s="114" t="s">
        <v>49</v>
      </c>
      <c r="J103" s="114" t="s">
        <v>16</v>
      </c>
      <c r="K103" s="120" t="s">
        <v>17</v>
      </c>
      <c r="L103" s="114" t="s">
        <v>51</v>
      </c>
      <c r="M103" s="107">
        <f t="shared" si="1"/>
        <v>491078.24999999994</v>
      </c>
    </row>
    <row r="104" spans="1:13">
      <c r="A104" s="114" t="s">
        <v>53</v>
      </c>
      <c r="B104" s="115">
        <v>39263</v>
      </c>
      <c r="C104" s="114" t="s">
        <v>133</v>
      </c>
      <c r="D104" s="116">
        <v>27779.03</v>
      </c>
      <c r="E104" s="117" t="s">
        <v>14</v>
      </c>
      <c r="F104" s="118">
        <v>1111.1600000000001</v>
      </c>
      <c r="G104" s="116">
        <v>11667.18</v>
      </c>
      <c r="H104" s="119">
        <v>530</v>
      </c>
      <c r="I104" s="114" t="s">
        <v>49</v>
      </c>
      <c r="J104" s="114" t="s">
        <v>16</v>
      </c>
      <c r="K104" s="120" t="s">
        <v>17</v>
      </c>
      <c r="L104" s="114" t="s">
        <v>51</v>
      </c>
      <c r="M104" s="107">
        <f t="shared" si="1"/>
        <v>10556.02</v>
      </c>
    </row>
    <row r="105" spans="1:13">
      <c r="A105" s="114" t="s">
        <v>53</v>
      </c>
      <c r="B105" s="115">
        <v>39263</v>
      </c>
      <c r="C105" s="114" t="s">
        <v>134</v>
      </c>
      <c r="D105" s="116">
        <v>693.88</v>
      </c>
      <c r="E105" s="117" t="s">
        <v>14</v>
      </c>
      <c r="F105" s="118">
        <v>27.75</v>
      </c>
      <c r="G105" s="116">
        <v>291.37</v>
      </c>
      <c r="H105" s="119">
        <v>530</v>
      </c>
      <c r="I105" s="114" t="s">
        <v>49</v>
      </c>
      <c r="J105" s="114" t="s">
        <v>16</v>
      </c>
      <c r="K105" s="120" t="s">
        <v>17</v>
      </c>
      <c r="L105" s="114" t="s">
        <v>51</v>
      </c>
      <c r="M105" s="107">
        <f t="shared" si="1"/>
        <v>263.62</v>
      </c>
    </row>
    <row r="106" spans="1:13">
      <c r="A106" s="114" t="s">
        <v>53</v>
      </c>
      <c r="B106" s="115">
        <v>39263</v>
      </c>
      <c r="C106" s="114" t="s">
        <v>135</v>
      </c>
      <c r="D106" s="116">
        <v>102055.75</v>
      </c>
      <c r="E106" s="117" t="s">
        <v>14</v>
      </c>
      <c r="F106" s="118">
        <v>4082.23</v>
      </c>
      <c r="G106" s="116">
        <v>42863.41</v>
      </c>
      <c r="H106" s="119">
        <v>530</v>
      </c>
      <c r="I106" s="114" t="s">
        <v>49</v>
      </c>
      <c r="J106" s="114" t="s">
        <v>16</v>
      </c>
      <c r="K106" s="120" t="s">
        <v>17</v>
      </c>
      <c r="L106" s="114" t="s">
        <v>51</v>
      </c>
      <c r="M106" s="107">
        <f t="shared" si="1"/>
        <v>38781.18</v>
      </c>
    </row>
    <row r="107" spans="1:13">
      <c r="A107" s="114" t="s">
        <v>53</v>
      </c>
      <c r="B107" s="115">
        <v>39263</v>
      </c>
      <c r="C107" s="114" t="s">
        <v>136</v>
      </c>
      <c r="D107" s="116">
        <v>55292.35</v>
      </c>
      <c r="E107" s="117" t="s">
        <v>14</v>
      </c>
      <c r="F107" s="118">
        <v>2211.69</v>
      </c>
      <c r="G107" s="116">
        <v>23222.74</v>
      </c>
      <c r="H107" s="119">
        <v>530</v>
      </c>
      <c r="I107" s="114" t="s">
        <v>49</v>
      </c>
      <c r="J107" s="114" t="s">
        <v>16</v>
      </c>
      <c r="K107" s="120" t="s">
        <v>17</v>
      </c>
      <c r="L107" s="114" t="s">
        <v>51</v>
      </c>
      <c r="M107" s="107">
        <f t="shared" si="1"/>
        <v>21011.050000000003</v>
      </c>
    </row>
    <row r="108" spans="1:13">
      <c r="A108" s="114" t="s">
        <v>53</v>
      </c>
      <c r="B108" s="115">
        <v>39629</v>
      </c>
      <c r="C108" s="114" t="s">
        <v>137</v>
      </c>
      <c r="D108" s="116">
        <v>107514.68</v>
      </c>
      <c r="E108" s="117" t="s">
        <v>14</v>
      </c>
      <c r="F108" s="118">
        <v>4300.59</v>
      </c>
      <c r="G108" s="116">
        <v>40855.54</v>
      </c>
      <c r="H108" s="119">
        <v>530</v>
      </c>
      <c r="I108" s="114" t="s">
        <v>49</v>
      </c>
      <c r="J108" s="114" t="s">
        <v>16</v>
      </c>
      <c r="K108" s="120" t="s">
        <v>17</v>
      </c>
      <c r="L108" s="114" t="s">
        <v>51</v>
      </c>
      <c r="M108" s="107">
        <f t="shared" si="1"/>
        <v>36554.949999999997</v>
      </c>
    </row>
    <row r="109" spans="1:13">
      <c r="A109" s="114" t="s">
        <v>53</v>
      </c>
      <c r="B109" s="115">
        <v>39629</v>
      </c>
      <c r="C109" s="114" t="s">
        <v>138</v>
      </c>
      <c r="D109" s="116">
        <v>521688.55</v>
      </c>
      <c r="E109" s="117" t="s">
        <v>14</v>
      </c>
      <c r="F109" s="118">
        <v>20867.54</v>
      </c>
      <c r="G109" s="116">
        <v>198241.63</v>
      </c>
      <c r="H109" s="119">
        <v>530</v>
      </c>
      <c r="I109" s="114" t="s">
        <v>49</v>
      </c>
      <c r="J109" s="114" t="s">
        <v>16</v>
      </c>
      <c r="K109" s="120" t="s">
        <v>17</v>
      </c>
      <c r="L109" s="114" t="s">
        <v>51</v>
      </c>
      <c r="M109" s="107">
        <f t="shared" si="1"/>
        <v>177374.09</v>
      </c>
    </row>
    <row r="110" spans="1:13">
      <c r="A110" s="114" t="s">
        <v>53</v>
      </c>
      <c r="B110" s="115">
        <v>39629</v>
      </c>
      <c r="C110" s="114" t="s">
        <v>139</v>
      </c>
      <c r="D110" s="116">
        <v>29057.11</v>
      </c>
      <c r="E110" s="117" t="s">
        <v>14</v>
      </c>
      <c r="F110" s="118">
        <v>1162.28</v>
      </c>
      <c r="G110" s="116">
        <v>11041.66</v>
      </c>
      <c r="H110" s="119">
        <v>530</v>
      </c>
      <c r="I110" s="114" t="s">
        <v>49</v>
      </c>
      <c r="J110" s="114" t="s">
        <v>16</v>
      </c>
      <c r="K110" s="120" t="s">
        <v>17</v>
      </c>
      <c r="L110" s="114" t="s">
        <v>51</v>
      </c>
      <c r="M110" s="107">
        <f t="shared" si="1"/>
        <v>9879.3799999999992</v>
      </c>
    </row>
    <row r="111" spans="1:13">
      <c r="A111" s="114" t="s">
        <v>53</v>
      </c>
      <c r="B111" s="115">
        <v>39629</v>
      </c>
      <c r="C111" s="114" t="s">
        <v>140</v>
      </c>
      <c r="D111" s="116">
        <v>3027.49</v>
      </c>
      <c r="E111" s="117" t="s">
        <v>14</v>
      </c>
      <c r="F111" s="118">
        <v>121.1</v>
      </c>
      <c r="G111" s="116">
        <v>1150.44</v>
      </c>
      <c r="H111" s="119">
        <v>530</v>
      </c>
      <c r="I111" s="114" t="s">
        <v>49</v>
      </c>
      <c r="J111" s="114" t="s">
        <v>16</v>
      </c>
      <c r="K111" s="120" t="s">
        <v>17</v>
      </c>
      <c r="L111" s="114" t="s">
        <v>51</v>
      </c>
      <c r="M111" s="107">
        <f t="shared" si="1"/>
        <v>1029.3400000000001</v>
      </c>
    </row>
    <row r="112" spans="1:13">
      <c r="A112" s="114" t="s">
        <v>53</v>
      </c>
      <c r="B112" s="115">
        <v>39629</v>
      </c>
      <c r="C112" s="114" t="s">
        <v>141</v>
      </c>
      <c r="D112" s="116">
        <v>18850.64</v>
      </c>
      <c r="E112" s="117" t="s">
        <v>14</v>
      </c>
      <c r="F112" s="118">
        <v>754.02</v>
      </c>
      <c r="G112" s="116">
        <v>7163.19</v>
      </c>
      <c r="H112" s="119">
        <v>530</v>
      </c>
      <c r="I112" s="114" t="s">
        <v>49</v>
      </c>
      <c r="J112" s="114" t="s">
        <v>16</v>
      </c>
      <c r="K112" s="120" t="s">
        <v>17</v>
      </c>
      <c r="L112" s="114" t="s">
        <v>51</v>
      </c>
      <c r="M112" s="107">
        <f t="shared" si="1"/>
        <v>6409.17</v>
      </c>
    </row>
    <row r="113" spans="1:13">
      <c r="A113" s="114" t="s">
        <v>53</v>
      </c>
      <c r="B113" s="115">
        <v>39629</v>
      </c>
      <c r="C113" s="114" t="s">
        <v>142</v>
      </c>
      <c r="D113" s="116">
        <v>39399.57</v>
      </c>
      <c r="E113" s="117" t="s">
        <v>14</v>
      </c>
      <c r="F113" s="118">
        <v>1575.98</v>
      </c>
      <c r="G113" s="116">
        <v>14971.81</v>
      </c>
      <c r="H113" s="119">
        <v>530</v>
      </c>
      <c r="I113" s="114" t="s">
        <v>49</v>
      </c>
      <c r="J113" s="114" t="s">
        <v>16</v>
      </c>
      <c r="K113" s="120" t="s">
        <v>17</v>
      </c>
      <c r="L113" s="114" t="s">
        <v>51</v>
      </c>
      <c r="M113" s="107">
        <f t="shared" si="1"/>
        <v>13395.83</v>
      </c>
    </row>
    <row r="114" spans="1:13">
      <c r="A114" s="114" t="s">
        <v>53</v>
      </c>
      <c r="B114" s="115">
        <v>39994</v>
      </c>
      <c r="C114" s="114" t="s">
        <v>143</v>
      </c>
      <c r="D114" s="116">
        <v>38239.46</v>
      </c>
      <c r="E114" s="117" t="s">
        <v>14</v>
      </c>
      <c r="F114" s="118">
        <v>1529.58</v>
      </c>
      <c r="G114" s="116">
        <v>13001.4</v>
      </c>
      <c r="H114" s="119">
        <v>530</v>
      </c>
      <c r="I114" s="114" t="s">
        <v>49</v>
      </c>
      <c r="J114" s="114" t="s">
        <v>16</v>
      </c>
      <c r="K114" s="120" t="s">
        <v>17</v>
      </c>
      <c r="L114" s="114" t="s">
        <v>51</v>
      </c>
      <c r="M114" s="107">
        <f t="shared" si="1"/>
        <v>11471.82</v>
      </c>
    </row>
    <row r="115" spans="1:13">
      <c r="A115" s="114" t="s">
        <v>53</v>
      </c>
      <c r="B115" s="115">
        <v>39994</v>
      </c>
      <c r="C115" s="114" t="s">
        <v>144</v>
      </c>
      <c r="D115" s="116">
        <v>415583.49</v>
      </c>
      <c r="E115" s="117" t="s">
        <v>14</v>
      </c>
      <c r="F115" s="118">
        <v>16623.34</v>
      </c>
      <c r="G115" s="116">
        <v>141298.37</v>
      </c>
      <c r="H115" s="119">
        <v>530</v>
      </c>
      <c r="I115" s="114" t="s">
        <v>49</v>
      </c>
      <c r="J115" s="114" t="s">
        <v>16</v>
      </c>
      <c r="K115" s="120" t="s">
        <v>17</v>
      </c>
      <c r="L115" s="114" t="s">
        <v>51</v>
      </c>
      <c r="M115" s="107">
        <f t="shared" si="1"/>
        <v>124675.03</v>
      </c>
    </row>
    <row r="116" spans="1:13">
      <c r="A116" s="114" t="s">
        <v>53</v>
      </c>
      <c r="B116" s="115">
        <v>39994</v>
      </c>
      <c r="C116" s="114" t="s">
        <v>145</v>
      </c>
      <c r="D116" s="116">
        <v>17279.22</v>
      </c>
      <c r="E116" s="117" t="s">
        <v>14</v>
      </c>
      <c r="F116" s="118">
        <v>691.17</v>
      </c>
      <c r="G116" s="116">
        <v>5874.92</v>
      </c>
      <c r="H116" s="119">
        <v>530</v>
      </c>
      <c r="I116" s="114" t="s">
        <v>49</v>
      </c>
      <c r="J116" s="114" t="s">
        <v>16</v>
      </c>
      <c r="K116" s="120" t="s">
        <v>17</v>
      </c>
      <c r="L116" s="114" t="s">
        <v>51</v>
      </c>
      <c r="M116" s="107">
        <f t="shared" si="1"/>
        <v>5183.75</v>
      </c>
    </row>
    <row r="117" spans="1:13">
      <c r="A117" s="114" t="s">
        <v>53</v>
      </c>
      <c r="B117" s="115">
        <v>39994</v>
      </c>
      <c r="C117" s="114" t="s">
        <v>146</v>
      </c>
      <c r="D117" s="116">
        <v>1118.45</v>
      </c>
      <c r="E117" s="117" t="s">
        <v>14</v>
      </c>
      <c r="F117" s="118">
        <v>44.74</v>
      </c>
      <c r="G117" s="116">
        <v>380.23</v>
      </c>
      <c r="H117" s="119">
        <v>530</v>
      </c>
      <c r="I117" s="114" t="s">
        <v>49</v>
      </c>
      <c r="J117" s="114" t="s">
        <v>16</v>
      </c>
      <c r="K117" s="120" t="s">
        <v>17</v>
      </c>
      <c r="L117" s="114" t="s">
        <v>51</v>
      </c>
      <c r="M117" s="107">
        <f t="shared" si="1"/>
        <v>335.49</v>
      </c>
    </row>
    <row r="118" spans="1:13">
      <c r="A118" s="114" t="s">
        <v>53</v>
      </c>
      <c r="B118" s="115">
        <v>39994</v>
      </c>
      <c r="C118" s="114" t="s">
        <v>147</v>
      </c>
      <c r="D118" s="116">
        <v>22850.720000000001</v>
      </c>
      <c r="E118" s="117" t="s">
        <v>14</v>
      </c>
      <c r="F118" s="118">
        <v>914.03</v>
      </c>
      <c r="G118" s="116">
        <v>7769.22</v>
      </c>
      <c r="H118" s="119">
        <v>530</v>
      </c>
      <c r="I118" s="114" t="s">
        <v>49</v>
      </c>
      <c r="J118" s="114" t="s">
        <v>16</v>
      </c>
      <c r="K118" s="120" t="s">
        <v>17</v>
      </c>
      <c r="L118" s="114" t="s">
        <v>51</v>
      </c>
      <c r="M118" s="107">
        <f t="shared" si="1"/>
        <v>6855.1900000000005</v>
      </c>
    </row>
    <row r="119" spans="1:13">
      <c r="A119" s="114" t="s">
        <v>53</v>
      </c>
      <c r="B119" s="115">
        <v>39994</v>
      </c>
      <c r="C119" s="114" t="s">
        <v>148</v>
      </c>
      <c r="D119" s="116">
        <v>24967.33</v>
      </c>
      <c r="E119" s="117" t="s">
        <v>14</v>
      </c>
      <c r="F119" s="118">
        <v>998.69</v>
      </c>
      <c r="G119" s="116">
        <v>8488.86</v>
      </c>
      <c r="H119" s="119">
        <v>530</v>
      </c>
      <c r="I119" s="114" t="s">
        <v>49</v>
      </c>
      <c r="J119" s="114" t="s">
        <v>16</v>
      </c>
      <c r="K119" s="120" t="s">
        <v>17</v>
      </c>
      <c r="L119" s="114" t="s">
        <v>51</v>
      </c>
      <c r="M119" s="107">
        <f t="shared" si="1"/>
        <v>7490.17</v>
      </c>
    </row>
    <row r="120" spans="1:13">
      <c r="A120" s="114" t="s">
        <v>53</v>
      </c>
      <c r="B120" s="115">
        <v>40359</v>
      </c>
      <c r="C120" s="114" t="s">
        <v>149</v>
      </c>
      <c r="D120" s="116">
        <v>90663.71</v>
      </c>
      <c r="E120" s="117" t="s">
        <v>14</v>
      </c>
      <c r="F120" s="118">
        <v>3626.55</v>
      </c>
      <c r="G120" s="116">
        <v>27199.09</v>
      </c>
      <c r="H120" s="119">
        <v>530</v>
      </c>
      <c r="I120" s="114" t="s">
        <v>49</v>
      </c>
      <c r="J120" s="114" t="s">
        <v>16</v>
      </c>
      <c r="K120" s="120" t="s">
        <v>17</v>
      </c>
      <c r="L120" s="114" t="s">
        <v>51</v>
      </c>
      <c r="M120" s="107">
        <f t="shared" si="1"/>
        <v>23572.54</v>
      </c>
    </row>
    <row r="121" spans="1:13">
      <c r="A121" s="114" t="s">
        <v>53</v>
      </c>
      <c r="B121" s="115">
        <v>40359</v>
      </c>
      <c r="C121" s="114" t="s">
        <v>150</v>
      </c>
      <c r="D121" s="116">
        <v>322007.3</v>
      </c>
      <c r="E121" s="117" t="s">
        <v>14</v>
      </c>
      <c r="F121" s="118">
        <v>12880.29</v>
      </c>
      <c r="G121" s="116">
        <v>96602.17</v>
      </c>
      <c r="H121" s="119">
        <v>530</v>
      </c>
      <c r="I121" s="114" t="s">
        <v>49</v>
      </c>
      <c r="J121" s="114" t="s">
        <v>16</v>
      </c>
      <c r="K121" s="120" t="s">
        <v>17</v>
      </c>
      <c r="L121" s="114" t="s">
        <v>51</v>
      </c>
      <c r="M121" s="107">
        <f t="shared" si="1"/>
        <v>83721.88</v>
      </c>
    </row>
    <row r="122" spans="1:13">
      <c r="A122" s="114" t="s">
        <v>53</v>
      </c>
      <c r="B122" s="115">
        <v>40359</v>
      </c>
      <c r="C122" s="114" t="s">
        <v>151</v>
      </c>
      <c r="D122" s="116">
        <v>27091.56</v>
      </c>
      <c r="E122" s="117" t="s">
        <v>14</v>
      </c>
      <c r="F122" s="118">
        <v>1083.6600000000001</v>
      </c>
      <c r="G122" s="116">
        <v>8127.45</v>
      </c>
      <c r="H122" s="119">
        <v>530</v>
      </c>
      <c r="I122" s="114" t="s">
        <v>49</v>
      </c>
      <c r="J122" s="114" t="s">
        <v>16</v>
      </c>
      <c r="K122" s="120" t="s">
        <v>17</v>
      </c>
      <c r="L122" s="114" t="s">
        <v>51</v>
      </c>
      <c r="M122" s="107">
        <f t="shared" si="1"/>
        <v>7043.79</v>
      </c>
    </row>
    <row r="123" spans="1:13">
      <c r="A123" s="114" t="s">
        <v>53</v>
      </c>
      <c r="B123" s="115">
        <v>40359</v>
      </c>
      <c r="C123" s="114" t="s">
        <v>152</v>
      </c>
      <c r="D123" s="116">
        <v>4921.07</v>
      </c>
      <c r="E123" s="117" t="s">
        <v>14</v>
      </c>
      <c r="F123" s="118">
        <v>196.84</v>
      </c>
      <c r="G123" s="116">
        <v>1476.3</v>
      </c>
      <c r="H123" s="119">
        <v>530</v>
      </c>
      <c r="I123" s="114" t="s">
        <v>49</v>
      </c>
      <c r="J123" s="114" t="s">
        <v>16</v>
      </c>
      <c r="K123" s="120" t="s">
        <v>17</v>
      </c>
      <c r="L123" s="114" t="s">
        <v>51</v>
      </c>
      <c r="M123" s="107">
        <f t="shared" si="1"/>
        <v>1279.46</v>
      </c>
    </row>
    <row r="124" spans="1:13">
      <c r="A124" s="114" t="s">
        <v>53</v>
      </c>
      <c r="B124" s="115">
        <v>40359</v>
      </c>
      <c r="C124" s="114" t="s">
        <v>153</v>
      </c>
      <c r="D124" s="116">
        <v>89025.79</v>
      </c>
      <c r="E124" s="117" t="s">
        <v>14</v>
      </c>
      <c r="F124" s="118">
        <v>3561.03</v>
      </c>
      <c r="G124" s="116">
        <v>26707.72</v>
      </c>
      <c r="H124" s="119">
        <v>530</v>
      </c>
      <c r="I124" s="114" t="s">
        <v>49</v>
      </c>
      <c r="J124" s="114" t="s">
        <v>16</v>
      </c>
      <c r="K124" s="120" t="s">
        <v>17</v>
      </c>
      <c r="L124" s="114" t="s">
        <v>51</v>
      </c>
      <c r="M124" s="107">
        <f t="shared" si="1"/>
        <v>23146.690000000002</v>
      </c>
    </row>
    <row r="125" spans="1:13">
      <c r="A125" s="114" t="s">
        <v>53</v>
      </c>
      <c r="B125" s="115">
        <v>40359</v>
      </c>
      <c r="C125" s="114" t="s">
        <v>154</v>
      </c>
      <c r="D125" s="116">
        <v>33059.120000000003</v>
      </c>
      <c r="E125" s="117" t="s">
        <v>14</v>
      </c>
      <c r="F125" s="118">
        <v>1322.36</v>
      </c>
      <c r="G125" s="116">
        <v>9917.7000000000007</v>
      </c>
      <c r="H125" s="119">
        <v>530</v>
      </c>
      <c r="I125" s="114" t="s">
        <v>49</v>
      </c>
      <c r="J125" s="114" t="s">
        <v>16</v>
      </c>
      <c r="K125" s="120" t="s">
        <v>17</v>
      </c>
      <c r="L125" s="114" t="s">
        <v>51</v>
      </c>
      <c r="M125" s="107">
        <f t="shared" si="1"/>
        <v>8595.34</v>
      </c>
    </row>
    <row r="126" spans="1:13">
      <c r="A126" s="114" t="s">
        <v>53</v>
      </c>
      <c r="B126" s="115">
        <v>40359</v>
      </c>
      <c r="C126" s="114" t="s">
        <v>155</v>
      </c>
      <c r="D126" s="116">
        <v>34228.93</v>
      </c>
      <c r="E126" s="117" t="s">
        <v>14</v>
      </c>
      <c r="F126" s="118">
        <v>1369.16</v>
      </c>
      <c r="G126" s="116">
        <v>10268.629999999999</v>
      </c>
      <c r="H126" s="119">
        <v>530</v>
      </c>
      <c r="I126" s="114" t="s">
        <v>49</v>
      </c>
      <c r="J126" s="114" t="s">
        <v>16</v>
      </c>
      <c r="K126" s="120" t="s">
        <v>17</v>
      </c>
      <c r="L126" s="114" t="s">
        <v>51</v>
      </c>
      <c r="M126" s="107">
        <f t="shared" si="1"/>
        <v>8899.4699999999993</v>
      </c>
    </row>
    <row r="127" spans="1:13">
      <c r="A127" s="114" t="s">
        <v>53</v>
      </c>
      <c r="B127" s="115">
        <v>40724</v>
      </c>
      <c r="C127" s="114" t="s">
        <v>156</v>
      </c>
      <c r="D127" s="116">
        <v>138346.29</v>
      </c>
      <c r="E127" s="117" t="s">
        <v>14</v>
      </c>
      <c r="F127" s="118">
        <v>5533.85</v>
      </c>
      <c r="G127" s="116">
        <v>35970.019999999997</v>
      </c>
      <c r="H127" s="119">
        <v>530</v>
      </c>
      <c r="I127" s="114" t="s">
        <v>49</v>
      </c>
      <c r="J127" s="114" t="s">
        <v>16</v>
      </c>
      <c r="K127" s="120" t="s">
        <v>17</v>
      </c>
      <c r="L127" s="114" t="s">
        <v>51</v>
      </c>
      <c r="M127" s="107">
        <f t="shared" si="1"/>
        <v>30436.17</v>
      </c>
    </row>
    <row r="128" spans="1:13">
      <c r="A128" s="114" t="s">
        <v>53</v>
      </c>
      <c r="B128" s="115">
        <v>40724</v>
      </c>
      <c r="C128" s="114" t="s">
        <v>157</v>
      </c>
      <c r="D128" s="116">
        <v>687955.82</v>
      </c>
      <c r="E128" s="117" t="s">
        <v>14</v>
      </c>
      <c r="F128" s="118">
        <v>27518.23</v>
      </c>
      <c r="G128" s="116">
        <v>178868.49</v>
      </c>
      <c r="H128" s="119">
        <v>530</v>
      </c>
      <c r="I128" s="114" t="s">
        <v>49</v>
      </c>
      <c r="J128" s="114" t="s">
        <v>16</v>
      </c>
      <c r="K128" s="120" t="s">
        <v>17</v>
      </c>
      <c r="L128" s="114" t="s">
        <v>51</v>
      </c>
      <c r="M128" s="107">
        <f t="shared" si="1"/>
        <v>151350.25999999998</v>
      </c>
    </row>
    <row r="129" spans="1:13">
      <c r="A129" s="114" t="s">
        <v>53</v>
      </c>
      <c r="B129" s="115">
        <v>40724</v>
      </c>
      <c r="C129" s="114" t="s">
        <v>158</v>
      </c>
      <c r="D129" s="116">
        <v>28489.89</v>
      </c>
      <c r="E129" s="117" t="s">
        <v>14</v>
      </c>
      <c r="F129" s="118">
        <v>1139.5899999999999</v>
      </c>
      <c r="G129" s="116">
        <v>7407.33</v>
      </c>
      <c r="H129" s="119">
        <v>530</v>
      </c>
      <c r="I129" s="114" t="s">
        <v>49</v>
      </c>
      <c r="J129" s="114" t="s">
        <v>16</v>
      </c>
      <c r="K129" s="120" t="s">
        <v>17</v>
      </c>
      <c r="L129" s="114" t="s">
        <v>51</v>
      </c>
      <c r="M129" s="107">
        <f t="shared" si="1"/>
        <v>6267.74</v>
      </c>
    </row>
    <row r="130" spans="1:13">
      <c r="A130" s="114" t="s">
        <v>53</v>
      </c>
      <c r="B130" s="115">
        <v>40724</v>
      </c>
      <c r="C130" s="114" t="s">
        <v>159</v>
      </c>
      <c r="D130" s="116">
        <v>7025.65</v>
      </c>
      <c r="E130" s="117" t="s">
        <v>14</v>
      </c>
      <c r="F130" s="118">
        <v>281.02</v>
      </c>
      <c r="G130" s="116">
        <v>1826.63</v>
      </c>
      <c r="H130" s="119">
        <v>530</v>
      </c>
      <c r="I130" s="114" t="s">
        <v>49</v>
      </c>
      <c r="J130" s="114" t="s">
        <v>16</v>
      </c>
      <c r="K130" s="120" t="s">
        <v>17</v>
      </c>
      <c r="L130" s="114" t="s">
        <v>51</v>
      </c>
      <c r="M130" s="107">
        <f t="shared" si="1"/>
        <v>1545.6100000000001</v>
      </c>
    </row>
    <row r="131" spans="1:13">
      <c r="A131" s="114" t="s">
        <v>53</v>
      </c>
      <c r="B131" s="115">
        <v>40724</v>
      </c>
      <c r="C131" s="114" t="s">
        <v>160</v>
      </c>
      <c r="D131" s="116">
        <v>29654.720000000001</v>
      </c>
      <c r="E131" s="117" t="s">
        <v>14</v>
      </c>
      <c r="F131" s="118">
        <v>1186.19</v>
      </c>
      <c r="G131" s="116">
        <v>7710.2</v>
      </c>
      <c r="H131" s="119">
        <v>530</v>
      </c>
      <c r="I131" s="114" t="s">
        <v>49</v>
      </c>
      <c r="J131" s="114" t="s">
        <v>16</v>
      </c>
      <c r="K131" s="120" t="s">
        <v>17</v>
      </c>
      <c r="L131" s="114" t="s">
        <v>51</v>
      </c>
      <c r="M131" s="107">
        <f t="shared" si="1"/>
        <v>6524.01</v>
      </c>
    </row>
    <row r="132" spans="1:13">
      <c r="A132" s="114" t="s">
        <v>53</v>
      </c>
      <c r="B132" s="115">
        <v>40724</v>
      </c>
      <c r="C132" s="114" t="s">
        <v>161</v>
      </c>
      <c r="D132" s="116">
        <v>20488.11</v>
      </c>
      <c r="E132" s="117" t="s">
        <v>14</v>
      </c>
      <c r="F132" s="118">
        <v>819.52</v>
      </c>
      <c r="G132" s="116">
        <v>5326.88</v>
      </c>
      <c r="H132" s="119">
        <v>530</v>
      </c>
      <c r="I132" s="114" t="s">
        <v>49</v>
      </c>
      <c r="J132" s="114" t="s">
        <v>16</v>
      </c>
      <c r="K132" s="120" t="s">
        <v>17</v>
      </c>
      <c r="L132" s="114" t="s">
        <v>51</v>
      </c>
      <c r="M132" s="107">
        <f t="shared" si="1"/>
        <v>4507.3600000000006</v>
      </c>
    </row>
    <row r="133" spans="1:13">
      <c r="A133" s="114" t="s">
        <v>53</v>
      </c>
      <c r="B133" s="115">
        <v>41090</v>
      </c>
      <c r="C133" s="114" t="s">
        <v>162</v>
      </c>
      <c r="D133" s="116">
        <v>233868.22</v>
      </c>
      <c r="E133" s="117" t="s">
        <v>14</v>
      </c>
      <c r="F133" s="118">
        <v>9354.73</v>
      </c>
      <c r="G133" s="116">
        <v>51450.98</v>
      </c>
      <c r="H133" s="119">
        <v>530</v>
      </c>
      <c r="I133" s="114" t="s">
        <v>49</v>
      </c>
      <c r="J133" s="114" t="s">
        <v>16</v>
      </c>
      <c r="K133" s="120" t="s">
        <v>17</v>
      </c>
      <c r="L133" s="114" t="s">
        <v>51</v>
      </c>
      <c r="M133" s="107">
        <f t="shared" si="1"/>
        <v>42096.25</v>
      </c>
    </row>
    <row r="134" spans="1:13">
      <c r="A134" s="114" t="s">
        <v>53</v>
      </c>
      <c r="B134" s="115">
        <v>41090</v>
      </c>
      <c r="C134" s="114" t="s">
        <v>163</v>
      </c>
      <c r="D134" s="116">
        <v>947377.22</v>
      </c>
      <c r="E134" s="117" t="s">
        <v>14</v>
      </c>
      <c r="F134" s="118">
        <v>37895.089999999997</v>
      </c>
      <c r="G134" s="116">
        <v>208422.96</v>
      </c>
      <c r="H134" s="119">
        <v>530</v>
      </c>
      <c r="I134" s="114" t="s">
        <v>49</v>
      </c>
      <c r="J134" s="114" t="s">
        <v>16</v>
      </c>
      <c r="K134" s="120" t="s">
        <v>17</v>
      </c>
      <c r="L134" s="114" t="s">
        <v>51</v>
      </c>
      <c r="M134" s="107">
        <f t="shared" si="1"/>
        <v>170527.87</v>
      </c>
    </row>
    <row r="135" spans="1:13">
      <c r="A135" s="114" t="s">
        <v>53</v>
      </c>
      <c r="B135" s="115">
        <v>41090</v>
      </c>
      <c r="C135" s="114" t="s">
        <v>164</v>
      </c>
      <c r="D135" s="116">
        <v>26927.14</v>
      </c>
      <c r="E135" s="117" t="s">
        <v>14</v>
      </c>
      <c r="F135" s="118">
        <v>1077.08</v>
      </c>
      <c r="G135" s="116">
        <v>5923.94</v>
      </c>
      <c r="H135" s="119">
        <v>530</v>
      </c>
      <c r="I135" s="114" t="s">
        <v>49</v>
      </c>
      <c r="J135" s="114" t="s">
        <v>16</v>
      </c>
      <c r="K135" s="120" t="s">
        <v>17</v>
      </c>
      <c r="L135" s="114" t="s">
        <v>51</v>
      </c>
      <c r="M135" s="107">
        <f t="shared" si="1"/>
        <v>4846.8599999999997</v>
      </c>
    </row>
    <row r="136" spans="1:13">
      <c r="A136" s="114" t="s">
        <v>53</v>
      </c>
      <c r="B136" s="115">
        <v>41090</v>
      </c>
      <c r="C136" s="114" t="s">
        <v>165</v>
      </c>
      <c r="D136" s="116">
        <v>4226.42</v>
      </c>
      <c r="E136" s="117" t="s">
        <v>14</v>
      </c>
      <c r="F136" s="118">
        <v>169.05</v>
      </c>
      <c r="G136" s="116">
        <v>929.77</v>
      </c>
      <c r="H136" s="119">
        <v>530</v>
      </c>
      <c r="I136" s="114" t="s">
        <v>49</v>
      </c>
      <c r="J136" s="114" t="s">
        <v>16</v>
      </c>
      <c r="K136" s="120" t="s">
        <v>17</v>
      </c>
      <c r="L136" s="114" t="s">
        <v>51</v>
      </c>
      <c r="M136" s="107">
        <f t="shared" si="1"/>
        <v>760.72</v>
      </c>
    </row>
    <row r="137" spans="1:13">
      <c r="A137" s="114" t="s">
        <v>53</v>
      </c>
      <c r="B137" s="115">
        <v>41090</v>
      </c>
      <c r="C137" s="114" t="s">
        <v>166</v>
      </c>
      <c r="D137" s="116">
        <v>8901.99</v>
      </c>
      <c r="E137" s="117" t="s">
        <v>14</v>
      </c>
      <c r="F137" s="118">
        <v>356.08</v>
      </c>
      <c r="G137" s="116">
        <v>1958.41</v>
      </c>
      <c r="H137" s="119">
        <v>530</v>
      </c>
      <c r="I137" s="114" t="s">
        <v>49</v>
      </c>
      <c r="J137" s="114" t="s">
        <v>16</v>
      </c>
      <c r="K137" s="120" t="s">
        <v>17</v>
      </c>
      <c r="L137" s="114" t="s">
        <v>51</v>
      </c>
      <c r="M137" s="107">
        <f t="shared" si="1"/>
        <v>1602.3300000000002</v>
      </c>
    </row>
    <row r="138" spans="1:13">
      <c r="A138" s="114" t="s">
        <v>53</v>
      </c>
      <c r="B138" s="115">
        <v>41090</v>
      </c>
      <c r="C138" s="114" t="s">
        <v>167</v>
      </c>
      <c r="D138" s="116">
        <v>22233.87</v>
      </c>
      <c r="E138" s="117" t="s">
        <v>14</v>
      </c>
      <c r="F138" s="118">
        <v>889.35</v>
      </c>
      <c r="G138" s="116">
        <v>4891.42</v>
      </c>
      <c r="H138" s="119">
        <v>530</v>
      </c>
      <c r="I138" s="114" t="s">
        <v>49</v>
      </c>
      <c r="J138" s="114" t="s">
        <v>16</v>
      </c>
      <c r="K138" s="120" t="s">
        <v>17</v>
      </c>
      <c r="L138" s="114" t="s">
        <v>51</v>
      </c>
      <c r="M138" s="107">
        <f t="shared" si="1"/>
        <v>4002.07</v>
      </c>
    </row>
    <row r="139" spans="1:13">
      <c r="A139" s="114" t="s">
        <v>53</v>
      </c>
      <c r="B139" s="115">
        <v>41455</v>
      </c>
      <c r="C139" s="114" t="s">
        <v>168</v>
      </c>
      <c r="D139" s="116">
        <v>319514.32</v>
      </c>
      <c r="E139" s="117" t="s">
        <v>14</v>
      </c>
      <c r="F139" s="118">
        <v>12780.57</v>
      </c>
      <c r="G139" s="116">
        <v>57512.56</v>
      </c>
      <c r="H139" s="119">
        <v>530</v>
      </c>
      <c r="I139" s="114" t="s">
        <v>49</v>
      </c>
      <c r="J139" s="114" t="s">
        <v>16</v>
      </c>
      <c r="K139" s="120" t="s">
        <v>17</v>
      </c>
      <c r="L139" s="114" t="s">
        <v>51</v>
      </c>
      <c r="M139" s="107">
        <f t="shared" si="1"/>
        <v>44731.99</v>
      </c>
    </row>
    <row r="140" spans="1:13">
      <c r="A140" s="114" t="s">
        <v>53</v>
      </c>
      <c r="B140" s="115">
        <v>41455</v>
      </c>
      <c r="C140" s="114" t="s">
        <v>169</v>
      </c>
      <c r="D140" s="116">
        <v>1200167.7</v>
      </c>
      <c r="E140" s="117" t="s">
        <v>14</v>
      </c>
      <c r="F140" s="118">
        <v>48006.7</v>
      </c>
      <c r="G140" s="116">
        <v>216030.15</v>
      </c>
      <c r="H140" s="119">
        <v>530</v>
      </c>
      <c r="I140" s="114" t="s">
        <v>49</v>
      </c>
      <c r="J140" s="114" t="s">
        <v>16</v>
      </c>
      <c r="K140" s="120" t="s">
        <v>17</v>
      </c>
      <c r="L140" s="114" t="s">
        <v>51</v>
      </c>
      <c r="M140" s="107">
        <f t="shared" si="1"/>
        <v>168023.45</v>
      </c>
    </row>
    <row r="141" spans="1:13">
      <c r="A141" s="114" t="s">
        <v>53</v>
      </c>
      <c r="B141" s="115">
        <v>41455</v>
      </c>
      <c r="C141" s="114" t="s">
        <v>170</v>
      </c>
      <c r="D141" s="116">
        <v>42799.34</v>
      </c>
      <c r="E141" s="117" t="s">
        <v>14</v>
      </c>
      <c r="F141" s="118">
        <v>1711.97</v>
      </c>
      <c r="G141" s="116">
        <v>7703.86</v>
      </c>
      <c r="H141" s="119">
        <v>530</v>
      </c>
      <c r="I141" s="114" t="s">
        <v>49</v>
      </c>
      <c r="J141" s="114" t="s">
        <v>16</v>
      </c>
      <c r="K141" s="120" t="s">
        <v>17</v>
      </c>
      <c r="L141" s="114" t="s">
        <v>51</v>
      </c>
      <c r="M141" s="107">
        <f t="shared" si="1"/>
        <v>5991.8899999999994</v>
      </c>
    </row>
    <row r="142" spans="1:13">
      <c r="A142" s="114" t="s">
        <v>53</v>
      </c>
      <c r="B142" s="115">
        <v>41455</v>
      </c>
      <c r="C142" s="114" t="s">
        <v>171</v>
      </c>
      <c r="D142" s="116">
        <v>5552.01</v>
      </c>
      <c r="E142" s="117" t="s">
        <v>14</v>
      </c>
      <c r="F142" s="118">
        <v>222.08</v>
      </c>
      <c r="G142" s="116">
        <v>999.36</v>
      </c>
      <c r="H142" s="119">
        <v>530</v>
      </c>
      <c r="I142" s="114" t="s">
        <v>49</v>
      </c>
      <c r="J142" s="114" t="s">
        <v>16</v>
      </c>
      <c r="K142" s="120" t="s">
        <v>17</v>
      </c>
      <c r="L142" s="114" t="s">
        <v>51</v>
      </c>
      <c r="M142" s="107">
        <f t="shared" si="1"/>
        <v>777.28</v>
      </c>
    </row>
    <row r="143" spans="1:13">
      <c r="A143" s="114" t="s">
        <v>53</v>
      </c>
      <c r="B143" s="115">
        <v>41455</v>
      </c>
      <c r="C143" s="114" t="s">
        <v>172</v>
      </c>
      <c r="D143" s="116">
        <v>14188.87</v>
      </c>
      <c r="E143" s="117" t="s">
        <v>14</v>
      </c>
      <c r="F143" s="118">
        <v>567.54999999999995</v>
      </c>
      <c r="G143" s="116">
        <v>2553.96</v>
      </c>
      <c r="H143" s="119">
        <v>530</v>
      </c>
      <c r="I143" s="114" t="s">
        <v>49</v>
      </c>
      <c r="J143" s="114" t="s">
        <v>16</v>
      </c>
      <c r="K143" s="120" t="s">
        <v>17</v>
      </c>
      <c r="L143" s="114" t="s">
        <v>51</v>
      </c>
      <c r="M143" s="107">
        <f t="shared" si="1"/>
        <v>1986.41</v>
      </c>
    </row>
    <row r="144" spans="1:13">
      <c r="A144" s="114" t="s">
        <v>53</v>
      </c>
      <c r="B144" s="115">
        <v>41455</v>
      </c>
      <c r="C144" s="114" t="s">
        <v>173</v>
      </c>
      <c r="D144" s="116">
        <v>20788.21</v>
      </c>
      <c r="E144" s="117" t="s">
        <v>14</v>
      </c>
      <c r="F144" s="118">
        <v>831.52</v>
      </c>
      <c r="G144" s="116">
        <v>3741.84</v>
      </c>
      <c r="H144" s="119">
        <v>530</v>
      </c>
      <c r="I144" s="114" t="s">
        <v>49</v>
      </c>
      <c r="J144" s="114" t="s">
        <v>16</v>
      </c>
      <c r="K144" s="120" t="s">
        <v>17</v>
      </c>
      <c r="L144" s="114" t="s">
        <v>51</v>
      </c>
      <c r="M144" s="107">
        <f t="shared" si="1"/>
        <v>2910.32</v>
      </c>
    </row>
    <row r="145" spans="1:13">
      <c r="A145" s="114" t="s">
        <v>53</v>
      </c>
      <c r="B145" s="115">
        <v>41820</v>
      </c>
      <c r="C145" s="114" t="s">
        <v>174</v>
      </c>
      <c r="D145" s="116">
        <v>295469.46999999997</v>
      </c>
      <c r="E145" s="117" t="s">
        <v>14</v>
      </c>
      <c r="F145" s="118">
        <v>11818.77</v>
      </c>
      <c r="G145" s="116">
        <v>41365.69</v>
      </c>
      <c r="H145" s="119">
        <v>530</v>
      </c>
      <c r="I145" s="114" t="s">
        <v>49</v>
      </c>
      <c r="J145" s="114" t="s">
        <v>16</v>
      </c>
      <c r="K145" s="120" t="s">
        <v>17</v>
      </c>
      <c r="L145" s="114" t="s">
        <v>51</v>
      </c>
      <c r="M145" s="107">
        <f t="shared" si="1"/>
        <v>29546.920000000002</v>
      </c>
    </row>
    <row r="146" spans="1:13">
      <c r="A146" s="114" t="s">
        <v>53</v>
      </c>
      <c r="B146" s="115">
        <v>41820</v>
      </c>
      <c r="C146" s="114" t="s">
        <v>175</v>
      </c>
      <c r="D146" s="116">
        <v>1321214.23</v>
      </c>
      <c r="E146" s="117" t="s">
        <v>14</v>
      </c>
      <c r="F146" s="118">
        <v>52848.57</v>
      </c>
      <c r="G146" s="116">
        <v>184969.98</v>
      </c>
      <c r="H146" s="119">
        <v>530</v>
      </c>
      <c r="I146" s="114" t="s">
        <v>49</v>
      </c>
      <c r="J146" s="114" t="s">
        <v>16</v>
      </c>
      <c r="K146" s="120" t="s">
        <v>17</v>
      </c>
      <c r="L146" s="114" t="s">
        <v>51</v>
      </c>
      <c r="M146" s="107">
        <f t="shared" si="1"/>
        <v>132121.41</v>
      </c>
    </row>
    <row r="147" spans="1:13">
      <c r="A147" s="114" t="s">
        <v>53</v>
      </c>
      <c r="B147" s="115">
        <v>41820</v>
      </c>
      <c r="C147" s="114" t="s">
        <v>176</v>
      </c>
      <c r="D147" s="116">
        <v>61727.72</v>
      </c>
      <c r="E147" s="117" t="s">
        <v>14</v>
      </c>
      <c r="F147" s="118">
        <v>2469.1</v>
      </c>
      <c r="G147" s="116">
        <v>8641.85</v>
      </c>
      <c r="H147" s="119">
        <v>530</v>
      </c>
      <c r="I147" s="114" t="s">
        <v>49</v>
      </c>
      <c r="J147" s="114" t="s">
        <v>16</v>
      </c>
      <c r="K147" s="120" t="s">
        <v>17</v>
      </c>
      <c r="L147" s="114" t="s">
        <v>51</v>
      </c>
      <c r="M147" s="107">
        <f t="shared" si="1"/>
        <v>6172.75</v>
      </c>
    </row>
    <row r="148" spans="1:13">
      <c r="A148" s="114" t="s">
        <v>177</v>
      </c>
      <c r="B148" s="115">
        <v>33785</v>
      </c>
      <c r="C148" s="114" t="s">
        <v>178</v>
      </c>
      <c r="D148" s="116">
        <v>10779.54</v>
      </c>
      <c r="E148" s="117" t="s">
        <v>14</v>
      </c>
      <c r="F148" s="118">
        <v>0</v>
      </c>
      <c r="G148" s="116">
        <v>10779.54</v>
      </c>
      <c r="H148" s="119">
        <v>530</v>
      </c>
      <c r="I148" s="114" t="s">
        <v>49</v>
      </c>
      <c r="J148" s="114" t="s">
        <v>50</v>
      </c>
      <c r="K148" s="120" t="s">
        <v>17</v>
      </c>
      <c r="L148" s="114" t="s">
        <v>51</v>
      </c>
      <c r="M148" s="107">
        <f t="shared" si="1"/>
        <v>10779.54</v>
      </c>
    </row>
    <row r="149" spans="1:13">
      <c r="A149" s="114" t="s">
        <v>177</v>
      </c>
      <c r="B149" s="115">
        <v>34150</v>
      </c>
      <c r="C149" s="114" t="s">
        <v>179</v>
      </c>
      <c r="D149" s="116">
        <v>98333.03</v>
      </c>
      <c r="E149" s="117" t="s">
        <v>14</v>
      </c>
      <c r="F149" s="118">
        <v>0</v>
      </c>
      <c r="G149" s="116">
        <v>98333.03</v>
      </c>
      <c r="H149" s="119">
        <v>530</v>
      </c>
      <c r="I149" s="114" t="s">
        <v>49</v>
      </c>
      <c r="J149" s="114" t="s">
        <v>50</v>
      </c>
      <c r="K149" s="120" t="s">
        <v>17</v>
      </c>
      <c r="L149" s="114" t="s">
        <v>51</v>
      </c>
      <c r="M149" s="107">
        <f t="shared" si="1"/>
        <v>98333.03</v>
      </c>
    </row>
    <row r="150" spans="1:13">
      <c r="A150" s="114" t="s">
        <v>177</v>
      </c>
      <c r="B150" s="115">
        <v>34508</v>
      </c>
      <c r="C150" s="114" t="s">
        <v>180</v>
      </c>
      <c r="D150" s="116">
        <v>123267.4</v>
      </c>
      <c r="E150" s="117" t="s">
        <v>14</v>
      </c>
      <c r="F150" s="118">
        <v>0</v>
      </c>
      <c r="G150" s="116">
        <v>123267.4</v>
      </c>
      <c r="H150" s="119">
        <v>530</v>
      </c>
      <c r="I150" s="114" t="s">
        <v>49</v>
      </c>
      <c r="J150" s="114" t="s">
        <v>50</v>
      </c>
      <c r="K150" s="120" t="s">
        <v>17</v>
      </c>
      <c r="L150" s="114" t="s">
        <v>51</v>
      </c>
      <c r="M150" s="107">
        <f t="shared" si="1"/>
        <v>123267.4</v>
      </c>
    </row>
    <row r="151" spans="1:13">
      <c r="A151" s="114" t="s">
        <v>177</v>
      </c>
      <c r="B151" s="115">
        <v>34880</v>
      </c>
      <c r="C151" s="114" t="s">
        <v>181</v>
      </c>
      <c r="D151" s="116">
        <v>15486.16</v>
      </c>
      <c r="E151" s="117" t="s">
        <v>14</v>
      </c>
      <c r="F151" s="118">
        <v>0</v>
      </c>
      <c r="G151" s="116">
        <v>15486.16</v>
      </c>
      <c r="H151" s="119">
        <v>530</v>
      </c>
      <c r="I151" s="114" t="s">
        <v>49</v>
      </c>
      <c r="J151" s="114" t="s">
        <v>50</v>
      </c>
      <c r="K151" s="120" t="s">
        <v>17</v>
      </c>
      <c r="L151" s="114" t="s">
        <v>51</v>
      </c>
      <c r="M151" s="107">
        <f t="shared" si="1"/>
        <v>15486.16</v>
      </c>
    </row>
    <row r="152" spans="1:13">
      <c r="A152" s="114" t="s">
        <v>177</v>
      </c>
      <c r="B152" s="115">
        <v>35246</v>
      </c>
      <c r="C152" s="114" t="s">
        <v>182</v>
      </c>
      <c r="D152" s="116">
        <v>133571.95000000001</v>
      </c>
      <c r="E152" s="117" t="s">
        <v>14</v>
      </c>
      <c r="F152" s="118">
        <v>0</v>
      </c>
      <c r="G152" s="116">
        <v>133571.95000000001</v>
      </c>
      <c r="H152" s="119">
        <v>530</v>
      </c>
      <c r="I152" s="114" t="s">
        <v>49</v>
      </c>
      <c r="J152" s="114" t="s">
        <v>50</v>
      </c>
      <c r="K152" s="120" t="s">
        <v>17</v>
      </c>
      <c r="L152" s="114" t="s">
        <v>51</v>
      </c>
      <c r="M152" s="107">
        <f t="shared" ref="M152:M215" si="2">G152-F152</f>
        <v>133571.95000000001</v>
      </c>
    </row>
    <row r="153" spans="1:13">
      <c r="A153" s="114" t="s">
        <v>177</v>
      </c>
      <c r="B153" s="115">
        <v>35611</v>
      </c>
      <c r="C153" s="114" t="s">
        <v>183</v>
      </c>
      <c r="D153" s="116">
        <v>123764.47</v>
      </c>
      <c r="E153" s="117" t="s">
        <v>14</v>
      </c>
      <c r="F153" s="118">
        <v>0</v>
      </c>
      <c r="G153" s="116">
        <v>123764.47</v>
      </c>
      <c r="H153" s="119">
        <v>530</v>
      </c>
      <c r="I153" s="114" t="s">
        <v>49</v>
      </c>
      <c r="J153" s="114" t="s">
        <v>50</v>
      </c>
      <c r="K153" s="120" t="s">
        <v>17</v>
      </c>
      <c r="L153" s="114" t="s">
        <v>51</v>
      </c>
      <c r="M153" s="107">
        <f t="shared" si="2"/>
        <v>123764.47</v>
      </c>
    </row>
    <row r="154" spans="1:13">
      <c r="A154" s="114" t="s">
        <v>184</v>
      </c>
      <c r="B154" s="115">
        <v>34515</v>
      </c>
      <c r="C154" s="114" t="s">
        <v>185</v>
      </c>
      <c r="D154" s="116">
        <v>179417.99</v>
      </c>
      <c r="E154" s="117" t="s">
        <v>14</v>
      </c>
      <c r="F154" s="118">
        <v>7176.72</v>
      </c>
      <c r="G154" s="116">
        <v>168652.91</v>
      </c>
      <c r="H154" s="119">
        <v>530</v>
      </c>
      <c r="I154" s="114" t="s">
        <v>49</v>
      </c>
      <c r="J154" s="114" t="s">
        <v>16</v>
      </c>
      <c r="K154" s="120" t="s">
        <v>17</v>
      </c>
      <c r="L154" s="114" t="s">
        <v>51</v>
      </c>
      <c r="M154" s="107">
        <f t="shared" si="2"/>
        <v>161476.19</v>
      </c>
    </row>
    <row r="155" spans="1:13">
      <c r="A155" s="114" t="s">
        <v>184</v>
      </c>
      <c r="B155" s="115">
        <v>34880</v>
      </c>
      <c r="C155" s="114" t="s">
        <v>186</v>
      </c>
      <c r="D155" s="116">
        <v>8551.7999999999993</v>
      </c>
      <c r="E155" s="117" t="s">
        <v>14</v>
      </c>
      <c r="F155" s="118">
        <v>342.08</v>
      </c>
      <c r="G155" s="116">
        <v>7696.6</v>
      </c>
      <c r="H155" s="119">
        <v>530</v>
      </c>
      <c r="I155" s="114" t="s">
        <v>49</v>
      </c>
      <c r="J155" s="114" t="s">
        <v>16</v>
      </c>
      <c r="K155" s="120" t="s">
        <v>17</v>
      </c>
      <c r="L155" s="114" t="s">
        <v>51</v>
      </c>
      <c r="M155" s="107">
        <f t="shared" si="2"/>
        <v>7354.52</v>
      </c>
    </row>
    <row r="156" spans="1:13">
      <c r="A156" s="114" t="s">
        <v>187</v>
      </c>
      <c r="B156" s="115">
        <v>35246</v>
      </c>
      <c r="C156" s="114" t="s">
        <v>188</v>
      </c>
      <c r="D156" s="116">
        <v>7314</v>
      </c>
      <c r="E156" s="117" t="s">
        <v>14</v>
      </c>
      <c r="F156" s="118">
        <v>292.56</v>
      </c>
      <c r="G156" s="116">
        <v>6290.04</v>
      </c>
      <c r="H156" s="119">
        <v>530</v>
      </c>
      <c r="I156" s="114" t="s">
        <v>49</v>
      </c>
      <c r="J156" s="114" t="s">
        <v>16</v>
      </c>
      <c r="K156" s="120" t="s">
        <v>17</v>
      </c>
      <c r="L156" s="114" t="s">
        <v>51</v>
      </c>
      <c r="M156" s="107">
        <f t="shared" si="2"/>
        <v>5997.48</v>
      </c>
    </row>
    <row r="157" spans="1:13">
      <c r="A157" s="114" t="s">
        <v>187</v>
      </c>
      <c r="B157" s="115">
        <v>35611</v>
      </c>
      <c r="C157" s="114" t="s">
        <v>189</v>
      </c>
      <c r="D157" s="116">
        <v>492773.81</v>
      </c>
      <c r="E157" s="117" t="s">
        <v>14</v>
      </c>
      <c r="F157" s="118">
        <v>19710.96</v>
      </c>
      <c r="G157" s="116">
        <v>404074.49</v>
      </c>
      <c r="H157" s="119">
        <v>530</v>
      </c>
      <c r="I157" s="114" t="s">
        <v>49</v>
      </c>
      <c r="J157" s="114" t="s">
        <v>16</v>
      </c>
      <c r="K157" s="120" t="s">
        <v>17</v>
      </c>
      <c r="L157" s="114" t="s">
        <v>51</v>
      </c>
      <c r="M157" s="107">
        <f t="shared" si="2"/>
        <v>384363.52999999997</v>
      </c>
    </row>
    <row r="158" spans="1:13">
      <c r="A158" s="114" t="s">
        <v>187</v>
      </c>
      <c r="B158" s="115">
        <v>35976</v>
      </c>
      <c r="C158" s="114" t="s">
        <v>190</v>
      </c>
      <c r="D158" s="116">
        <v>273195.12</v>
      </c>
      <c r="E158" s="117" t="s">
        <v>14</v>
      </c>
      <c r="F158" s="118">
        <v>10927.81</v>
      </c>
      <c r="G158" s="116">
        <v>213092.16</v>
      </c>
      <c r="H158" s="119">
        <v>530</v>
      </c>
      <c r="I158" s="114" t="s">
        <v>49</v>
      </c>
      <c r="J158" s="114" t="s">
        <v>16</v>
      </c>
      <c r="K158" s="120" t="s">
        <v>17</v>
      </c>
      <c r="L158" s="114" t="s">
        <v>51</v>
      </c>
      <c r="M158" s="107">
        <f t="shared" si="2"/>
        <v>202164.35</v>
      </c>
    </row>
    <row r="159" spans="1:13">
      <c r="A159" s="114" t="s">
        <v>191</v>
      </c>
      <c r="B159" s="115">
        <v>35611</v>
      </c>
      <c r="C159" s="114" t="s">
        <v>192</v>
      </c>
      <c r="D159" s="116">
        <v>341218.03</v>
      </c>
      <c r="E159" s="117" t="s">
        <v>14</v>
      </c>
      <c r="F159" s="118">
        <v>13648.72</v>
      </c>
      <c r="G159" s="116">
        <v>279798.76</v>
      </c>
      <c r="H159" s="119">
        <v>530</v>
      </c>
      <c r="I159" s="114" t="s">
        <v>49</v>
      </c>
      <c r="J159" s="114" t="s">
        <v>16</v>
      </c>
      <c r="K159" s="120" t="s">
        <v>17</v>
      </c>
      <c r="L159" s="114" t="s">
        <v>51</v>
      </c>
      <c r="M159" s="107">
        <f t="shared" si="2"/>
        <v>266150.04000000004</v>
      </c>
    </row>
    <row r="160" spans="1:13">
      <c r="A160" s="114" t="s">
        <v>191</v>
      </c>
      <c r="B160" s="115">
        <v>35625</v>
      </c>
      <c r="C160" s="114" t="s">
        <v>193</v>
      </c>
      <c r="D160" s="116">
        <v>32705.24</v>
      </c>
      <c r="E160" s="117" t="s">
        <v>14</v>
      </c>
      <c r="F160" s="118">
        <v>1308.21</v>
      </c>
      <c r="G160" s="116">
        <v>25510.080000000002</v>
      </c>
      <c r="H160" s="119">
        <v>530</v>
      </c>
      <c r="I160" s="114" t="s">
        <v>49</v>
      </c>
      <c r="J160" s="114" t="s">
        <v>16</v>
      </c>
      <c r="K160" s="120" t="s">
        <v>17</v>
      </c>
      <c r="L160" s="114" t="s">
        <v>51</v>
      </c>
      <c r="M160" s="107">
        <f t="shared" si="2"/>
        <v>24201.870000000003</v>
      </c>
    </row>
    <row r="161" spans="1:14">
      <c r="A161" s="114" t="s">
        <v>191</v>
      </c>
      <c r="B161" s="115">
        <v>35625</v>
      </c>
      <c r="C161" s="114" t="s">
        <v>193</v>
      </c>
      <c r="D161" s="116">
        <v>32705.24</v>
      </c>
      <c r="E161" s="117" t="s">
        <v>14</v>
      </c>
      <c r="F161" s="118">
        <v>1308.21</v>
      </c>
      <c r="G161" s="116">
        <v>25510.080000000002</v>
      </c>
      <c r="H161" s="119">
        <v>530</v>
      </c>
      <c r="I161" s="114" t="s">
        <v>49</v>
      </c>
      <c r="J161" s="114" t="s">
        <v>16</v>
      </c>
      <c r="K161" s="120" t="s">
        <v>17</v>
      </c>
      <c r="L161" s="114" t="s">
        <v>51</v>
      </c>
      <c r="M161" s="107">
        <f t="shared" si="2"/>
        <v>24201.870000000003</v>
      </c>
    </row>
    <row r="162" spans="1:14">
      <c r="A162" s="114" t="s">
        <v>191</v>
      </c>
      <c r="B162" s="115">
        <v>35755</v>
      </c>
      <c r="C162" s="114" t="s">
        <v>194</v>
      </c>
      <c r="D162" s="116">
        <v>125758</v>
      </c>
      <c r="E162" s="117" t="s">
        <v>14</v>
      </c>
      <c r="F162" s="118">
        <v>5030.32</v>
      </c>
      <c r="G162" s="116">
        <v>98091.23</v>
      </c>
      <c r="H162" s="119">
        <v>530</v>
      </c>
      <c r="I162" s="114" t="s">
        <v>49</v>
      </c>
      <c r="J162" s="114" t="s">
        <v>16</v>
      </c>
      <c r="K162" s="120" t="s">
        <v>17</v>
      </c>
      <c r="L162" s="114" t="s">
        <v>51</v>
      </c>
      <c r="M162" s="107">
        <f t="shared" si="2"/>
        <v>93060.91</v>
      </c>
    </row>
    <row r="163" spans="1:14">
      <c r="A163" s="114" t="s">
        <v>191</v>
      </c>
      <c r="B163" s="115">
        <v>35976</v>
      </c>
      <c r="C163" s="114" t="s">
        <v>195</v>
      </c>
      <c r="D163" s="116">
        <v>439035.53</v>
      </c>
      <c r="E163" s="117" t="s">
        <v>14</v>
      </c>
      <c r="F163" s="118">
        <v>17561.419999999998</v>
      </c>
      <c r="G163" s="116">
        <v>342447.69</v>
      </c>
      <c r="H163" s="119">
        <v>530</v>
      </c>
      <c r="I163" s="114" t="s">
        <v>49</v>
      </c>
      <c r="J163" s="114" t="s">
        <v>16</v>
      </c>
      <c r="K163" s="120" t="s">
        <v>17</v>
      </c>
      <c r="L163" s="114" t="s">
        <v>51</v>
      </c>
      <c r="M163" s="107">
        <f t="shared" si="2"/>
        <v>324886.27</v>
      </c>
    </row>
    <row r="164" spans="1:14">
      <c r="A164" s="114" t="s">
        <v>191</v>
      </c>
      <c r="B164" s="115">
        <v>36341</v>
      </c>
      <c r="C164" s="114" t="s">
        <v>196</v>
      </c>
      <c r="D164" s="116">
        <v>38017.07</v>
      </c>
      <c r="E164" s="117" t="s">
        <v>14</v>
      </c>
      <c r="F164" s="118">
        <v>1520.68</v>
      </c>
      <c r="G164" s="116">
        <v>28132.58</v>
      </c>
      <c r="H164" s="119">
        <v>530</v>
      </c>
      <c r="I164" s="114" t="s">
        <v>49</v>
      </c>
      <c r="J164" s="114" t="s">
        <v>16</v>
      </c>
      <c r="K164" s="120" t="s">
        <v>17</v>
      </c>
      <c r="L164" s="114" t="s">
        <v>51</v>
      </c>
      <c r="M164" s="107">
        <f t="shared" si="2"/>
        <v>26611.9</v>
      </c>
    </row>
    <row r="165" spans="1:14">
      <c r="A165" s="114" t="s">
        <v>191</v>
      </c>
      <c r="B165" s="115">
        <v>40359</v>
      </c>
      <c r="C165" s="114" t="s">
        <v>197</v>
      </c>
      <c r="D165" s="116">
        <v>59115.199999999997</v>
      </c>
      <c r="E165" s="117" t="s">
        <v>14</v>
      </c>
      <c r="F165" s="118">
        <v>2364.6</v>
      </c>
      <c r="G165" s="116">
        <v>13005.3</v>
      </c>
      <c r="H165" s="119">
        <v>530</v>
      </c>
      <c r="I165" s="114" t="s">
        <v>49</v>
      </c>
      <c r="J165" s="114" t="s">
        <v>16</v>
      </c>
      <c r="K165" s="120" t="s">
        <v>17</v>
      </c>
      <c r="L165" s="114" t="s">
        <v>51</v>
      </c>
      <c r="M165" s="107">
        <f t="shared" si="2"/>
        <v>10640.699999999999</v>
      </c>
    </row>
    <row r="166" spans="1:14">
      <c r="A166" s="114" t="s">
        <v>191</v>
      </c>
      <c r="B166" s="115">
        <v>40724</v>
      </c>
      <c r="C166" s="114" t="s">
        <v>198</v>
      </c>
      <c r="D166" s="116">
        <v>3784791</v>
      </c>
      <c r="E166" s="117" t="s">
        <v>14</v>
      </c>
      <c r="F166" s="118">
        <v>151391.64000000001</v>
      </c>
      <c r="G166" s="116">
        <v>832654.02</v>
      </c>
      <c r="H166" s="119">
        <v>530</v>
      </c>
      <c r="I166" s="114" t="s">
        <v>49</v>
      </c>
      <c r="J166" s="114" t="s">
        <v>16</v>
      </c>
      <c r="K166" s="120" t="s">
        <v>17</v>
      </c>
      <c r="L166" s="114" t="s">
        <v>51</v>
      </c>
      <c r="M166" s="107">
        <f t="shared" si="2"/>
        <v>681262.38</v>
      </c>
    </row>
    <row r="167" spans="1:14">
      <c r="A167" s="114" t="s">
        <v>191</v>
      </c>
      <c r="B167" s="115">
        <v>41090</v>
      </c>
      <c r="C167" s="114" t="s">
        <v>199</v>
      </c>
      <c r="D167" s="116">
        <v>141438.69</v>
      </c>
      <c r="E167" s="117" t="s">
        <v>14</v>
      </c>
      <c r="F167" s="118">
        <v>5657.54</v>
      </c>
      <c r="G167" s="116">
        <v>31116.47</v>
      </c>
      <c r="H167" s="119">
        <v>530</v>
      </c>
      <c r="I167" s="114" t="s">
        <v>49</v>
      </c>
      <c r="J167" s="114" t="s">
        <v>16</v>
      </c>
      <c r="K167" s="120" t="s">
        <v>17</v>
      </c>
      <c r="L167" s="114" t="s">
        <v>51</v>
      </c>
      <c r="M167" s="107">
        <f t="shared" si="2"/>
        <v>25458.93</v>
      </c>
    </row>
    <row r="168" spans="1:14">
      <c r="A168" s="114" t="s">
        <v>191</v>
      </c>
      <c r="B168" s="115">
        <v>41455</v>
      </c>
      <c r="C168" s="114" t="s">
        <v>200</v>
      </c>
      <c r="D168" s="116">
        <v>261360.03</v>
      </c>
      <c r="E168" s="117" t="s">
        <v>14</v>
      </c>
      <c r="F168" s="118">
        <v>10454.4</v>
      </c>
      <c r="G168" s="116">
        <v>47044.800000000003</v>
      </c>
      <c r="H168" s="119">
        <v>530</v>
      </c>
      <c r="I168" s="114" t="s">
        <v>49</v>
      </c>
      <c r="J168" s="114" t="s">
        <v>16</v>
      </c>
      <c r="K168" s="120" t="s">
        <v>17</v>
      </c>
      <c r="L168" s="114" t="s">
        <v>51</v>
      </c>
      <c r="M168" s="107">
        <f t="shared" si="2"/>
        <v>36590.400000000001</v>
      </c>
    </row>
    <row r="169" spans="1:14">
      <c r="A169" s="147" t="s">
        <v>201</v>
      </c>
      <c r="B169" s="148">
        <v>41989</v>
      </c>
      <c r="C169" s="147" t="s">
        <v>202</v>
      </c>
      <c r="D169" s="149">
        <f>63126.64/2</f>
        <v>31563.32</v>
      </c>
      <c r="E169" s="150" t="s">
        <v>14</v>
      </c>
      <c r="F169" s="151">
        <f>12625.33/2</f>
        <v>6312.665</v>
      </c>
      <c r="G169" s="149">
        <f>31563.31/2</f>
        <v>15781.655000000001</v>
      </c>
      <c r="H169" s="152">
        <v>530</v>
      </c>
      <c r="I169" s="147" t="s">
        <v>15</v>
      </c>
      <c r="J169" s="147" t="s">
        <v>16</v>
      </c>
      <c r="K169" s="153" t="s">
        <v>17</v>
      </c>
      <c r="L169" s="147" t="s">
        <v>51</v>
      </c>
      <c r="M169" s="154">
        <f t="shared" si="2"/>
        <v>9468.9900000000016</v>
      </c>
      <c r="N169" s="96" t="s">
        <v>696</v>
      </c>
    </row>
    <row r="170" spans="1:14">
      <c r="A170" s="114" t="s">
        <v>203</v>
      </c>
      <c r="B170" s="115">
        <v>38168</v>
      </c>
      <c r="C170" s="114" t="s">
        <v>204</v>
      </c>
      <c r="D170" s="116">
        <v>313528.71000000002</v>
      </c>
      <c r="E170" s="117" t="s">
        <v>14</v>
      </c>
      <c r="F170" s="118">
        <v>12541.15</v>
      </c>
      <c r="G170" s="116">
        <v>156764.32999999999</v>
      </c>
      <c r="H170" s="119">
        <v>530</v>
      </c>
      <c r="I170" s="114" t="s">
        <v>49</v>
      </c>
      <c r="J170" s="114" t="s">
        <v>16</v>
      </c>
      <c r="K170" s="120" t="s">
        <v>17</v>
      </c>
      <c r="L170" s="114" t="s">
        <v>51</v>
      </c>
      <c r="M170" s="107">
        <f t="shared" si="2"/>
        <v>144223.18</v>
      </c>
    </row>
    <row r="171" spans="1:14">
      <c r="A171" s="114" t="s">
        <v>205</v>
      </c>
      <c r="B171" s="115">
        <v>39848</v>
      </c>
      <c r="C171" s="114" t="s">
        <v>206</v>
      </c>
      <c r="D171" s="116">
        <v>22287</v>
      </c>
      <c r="E171" s="117" t="s">
        <v>24</v>
      </c>
      <c r="F171" s="118">
        <v>0</v>
      </c>
      <c r="G171" s="116">
        <v>0</v>
      </c>
      <c r="H171" s="119">
        <v>530</v>
      </c>
      <c r="I171" s="114" t="s">
        <v>207</v>
      </c>
      <c r="J171" s="114" t="s">
        <v>16</v>
      </c>
      <c r="K171" s="120" t="s">
        <v>17</v>
      </c>
      <c r="L171" s="114" t="s">
        <v>51</v>
      </c>
      <c r="M171" s="107">
        <f t="shared" si="2"/>
        <v>0</v>
      </c>
    </row>
    <row r="172" spans="1:14">
      <c r="A172" s="114" t="s">
        <v>208</v>
      </c>
      <c r="B172" s="115">
        <v>40359</v>
      </c>
      <c r="C172" s="114" t="s">
        <v>209</v>
      </c>
      <c r="D172" s="116">
        <v>31611.21</v>
      </c>
      <c r="E172" s="117" t="s">
        <v>14</v>
      </c>
      <c r="F172" s="118">
        <v>0</v>
      </c>
      <c r="G172" s="116">
        <v>31611.21</v>
      </c>
      <c r="H172" s="119">
        <v>530</v>
      </c>
      <c r="I172" s="114" t="s">
        <v>21</v>
      </c>
      <c r="J172" s="114" t="s">
        <v>50</v>
      </c>
      <c r="K172" s="120" t="s">
        <v>17</v>
      </c>
      <c r="L172" s="114" t="s">
        <v>51</v>
      </c>
      <c r="M172" s="107">
        <f t="shared" si="2"/>
        <v>31611.21</v>
      </c>
    </row>
    <row r="173" spans="1:14">
      <c r="A173" s="114" t="s">
        <v>210</v>
      </c>
      <c r="B173" s="115">
        <v>40359</v>
      </c>
      <c r="C173" s="114" t="s">
        <v>211</v>
      </c>
      <c r="D173" s="116">
        <v>37287.79</v>
      </c>
      <c r="E173" s="117" t="s">
        <v>14</v>
      </c>
      <c r="F173" s="118">
        <v>1491.51</v>
      </c>
      <c r="G173" s="116">
        <v>9694.81</v>
      </c>
      <c r="H173" s="119">
        <v>530</v>
      </c>
      <c r="I173" s="114" t="s">
        <v>49</v>
      </c>
      <c r="J173" s="114" t="s">
        <v>16</v>
      </c>
      <c r="K173" s="120" t="s">
        <v>17</v>
      </c>
      <c r="L173" s="114" t="s">
        <v>51</v>
      </c>
      <c r="M173" s="107">
        <f t="shared" si="2"/>
        <v>8203.2999999999993</v>
      </c>
    </row>
    <row r="174" spans="1:14">
      <c r="A174" s="114" t="s">
        <v>212</v>
      </c>
      <c r="B174" s="115">
        <v>41090</v>
      </c>
      <c r="C174" s="114" t="s">
        <v>213</v>
      </c>
      <c r="D174" s="116">
        <v>166763.71</v>
      </c>
      <c r="E174" s="117" t="s">
        <v>14</v>
      </c>
      <c r="F174" s="118">
        <v>16676.38</v>
      </c>
      <c r="G174" s="116">
        <v>166763.71</v>
      </c>
      <c r="H174" s="119">
        <v>530</v>
      </c>
      <c r="I174" s="114" t="s">
        <v>21</v>
      </c>
      <c r="J174" s="114" t="s">
        <v>50</v>
      </c>
      <c r="K174" s="120" t="s">
        <v>17</v>
      </c>
      <c r="L174" s="114" t="s">
        <v>51</v>
      </c>
      <c r="M174" s="107">
        <f t="shared" si="2"/>
        <v>150087.32999999999</v>
      </c>
    </row>
    <row r="175" spans="1:14">
      <c r="A175" s="114" t="s">
        <v>212</v>
      </c>
      <c r="B175" s="115">
        <v>41455</v>
      </c>
      <c r="C175" s="114" t="s">
        <v>214</v>
      </c>
      <c r="D175" s="116">
        <v>6121.8</v>
      </c>
      <c r="E175" s="117" t="s">
        <v>14</v>
      </c>
      <c r="F175" s="118">
        <v>1224.3599999999999</v>
      </c>
      <c r="G175" s="116">
        <v>5509.62</v>
      </c>
      <c r="H175" s="119">
        <v>530</v>
      </c>
      <c r="I175" s="114" t="s">
        <v>21</v>
      </c>
      <c r="J175" s="114" t="s">
        <v>16</v>
      </c>
      <c r="K175" s="120" t="s">
        <v>17</v>
      </c>
      <c r="L175" s="114" t="s">
        <v>51</v>
      </c>
      <c r="M175" s="107">
        <f t="shared" si="2"/>
        <v>4285.26</v>
      </c>
    </row>
    <row r="176" spans="1:14">
      <c r="A176" s="114" t="s">
        <v>215</v>
      </c>
      <c r="B176" s="115">
        <v>41455</v>
      </c>
      <c r="C176" s="114" t="s">
        <v>216</v>
      </c>
      <c r="D176" s="116">
        <v>489442.63</v>
      </c>
      <c r="E176" s="117" t="s">
        <v>14</v>
      </c>
      <c r="F176" s="118">
        <v>19577.7</v>
      </c>
      <c r="G176" s="116">
        <v>88099.65</v>
      </c>
      <c r="H176" s="119">
        <v>530</v>
      </c>
      <c r="I176" s="114" t="s">
        <v>15</v>
      </c>
      <c r="J176" s="114" t="s">
        <v>16</v>
      </c>
      <c r="K176" s="120" t="s">
        <v>17</v>
      </c>
      <c r="L176" s="114" t="s">
        <v>51</v>
      </c>
      <c r="M176" s="107">
        <f t="shared" si="2"/>
        <v>68521.95</v>
      </c>
    </row>
    <row r="177" spans="1:13">
      <c r="A177" s="114" t="s">
        <v>217</v>
      </c>
      <c r="B177" s="115">
        <v>41232</v>
      </c>
      <c r="C177" s="114" t="s">
        <v>218</v>
      </c>
      <c r="D177" s="116">
        <v>6831.4</v>
      </c>
      <c r="E177" s="117" t="s">
        <v>14</v>
      </c>
      <c r="F177" s="118">
        <v>273.25</v>
      </c>
      <c r="G177" s="116">
        <v>1229.6199999999999</v>
      </c>
      <c r="H177" s="119">
        <v>530</v>
      </c>
      <c r="I177" s="114" t="s">
        <v>15</v>
      </c>
      <c r="J177" s="114" t="s">
        <v>16</v>
      </c>
      <c r="K177" s="120" t="s">
        <v>17</v>
      </c>
      <c r="L177" s="114" t="s">
        <v>51</v>
      </c>
      <c r="M177" s="107">
        <f t="shared" si="2"/>
        <v>956.36999999999989</v>
      </c>
    </row>
    <row r="178" spans="1:13">
      <c r="A178" s="114" t="s">
        <v>219</v>
      </c>
      <c r="B178" s="115">
        <v>41820</v>
      </c>
      <c r="C178" s="114" t="s">
        <v>220</v>
      </c>
      <c r="D178" s="116">
        <v>137978.47</v>
      </c>
      <c r="E178" s="117" t="s">
        <v>14</v>
      </c>
      <c r="F178" s="118">
        <v>5519.13</v>
      </c>
      <c r="G178" s="116">
        <v>13797.82</v>
      </c>
      <c r="H178" s="119">
        <v>530</v>
      </c>
      <c r="I178" s="114" t="s">
        <v>221</v>
      </c>
      <c r="J178" s="114" t="s">
        <v>16</v>
      </c>
      <c r="K178" s="120" t="s">
        <v>17</v>
      </c>
      <c r="L178" s="114" t="s">
        <v>51</v>
      </c>
      <c r="M178" s="107">
        <f t="shared" si="2"/>
        <v>8278.6899999999987</v>
      </c>
    </row>
    <row r="179" spans="1:13">
      <c r="A179" s="114" t="s">
        <v>219</v>
      </c>
      <c r="B179" s="115">
        <v>42185</v>
      </c>
      <c r="C179" s="114" t="s">
        <v>222</v>
      </c>
      <c r="D179" s="116">
        <v>256777.19</v>
      </c>
      <c r="E179" s="117" t="s">
        <v>14</v>
      </c>
      <c r="F179" s="118">
        <v>10271.08</v>
      </c>
      <c r="G179" s="116">
        <v>25677.7</v>
      </c>
      <c r="H179" s="119">
        <v>530</v>
      </c>
      <c r="I179" s="114" t="s">
        <v>221</v>
      </c>
      <c r="J179" s="114" t="s">
        <v>16</v>
      </c>
      <c r="K179" s="120" t="s">
        <v>17</v>
      </c>
      <c r="L179" s="114" t="s">
        <v>51</v>
      </c>
      <c r="M179" s="107">
        <f t="shared" si="2"/>
        <v>15406.62</v>
      </c>
    </row>
    <row r="180" spans="1:13">
      <c r="A180" s="114" t="s">
        <v>223</v>
      </c>
      <c r="B180" s="115">
        <v>41610</v>
      </c>
      <c r="C180" s="114" t="s">
        <v>224</v>
      </c>
      <c r="D180" s="116">
        <v>31802</v>
      </c>
      <c r="E180" s="117" t="s">
        <v>14</v>
      </c>
      <c r="F180" s="118">
        <v>2650.16</v>
      </c>
      <c r="G180" s="116">
        <v>9275.56</v>
      </c>
      <c r="H180" s="119">
        <v>530</v>
      </c>
      <c r="I180" s="114" t="s">
        <v>15</v>
      </c>
      <c r="J180" s="114" t="s">
        <v>16</v>
      </c>
      <c r="K180" s="120" t="s">
        <v>17</v>
      </c>
      <c r="L180" s="114" t="s">
        <v>51</v>
      </c>
      <c r="M180" s="107">
        <f t="shared" si="2"/>
        <v>6625.4</v>
      </c>
    </row>
    <row r="181" spans="1:13">
      <c r="A181" s="129" t="s">
        <v>225</v>
      </c>
      <c r="B181" s="130">
        <v>41820</v>
      </c>
      <c r="C181" s="129" t="s">
        <v>226</v>
      </c>
      <c r="D181" s="131">
        <v>293686.05</v>
      </c>
      <c r="E181" s="132" t="s">
        <v>14</v>
      </c>
      <c r="F181" s="133">
        <v>5873.72</v>
      </c>
      <c r="G181" s="131">
        <v>5873.72</v>
      </c>
      <c r="H181" s="134">
        <v>530</v>
      </c>
      <c r="I181" s="129" t="s">
        <v>15</v>
      </c>
      <c r="J181" s="129" t="s">
        <v>16</v>
      </c>
      <c r="K181" s="135" t="s">
        <v>17</v>
      </c>
      <c r="L181" s="129" t="s">
        <v>51</v>
      </c>
      <c r="M181" s="107">
        <f t="shared" si="2"/>
        <v>0</v>
      </c>
    </row>
    <row r="182" spans="1:13">
      <c r="A182" s="129" t="s">
        <v>225</v>
      </c>
      <c r="B182" s="130">
        <v>42004</v>
      </c>
      <c r="C182" s="129" t="s">
        <v>227</v>
      </c>
      <c r="D182" s="131">
        <v>719974.45</v>
      </c>
      <c r="E182" s="132" t="s">
        <v>14</v>
      </c>
      <c r="F182" s="133">
        <v>14399.48</v>
      </c>
      <c r="G182" s="131">
        <v>14399.48</v>
      </c>
      <c r="H182" s="134">
        <v>530</v>
      </c>
      <c r="I182" s="129" t="s">
        <v>15</v>
      </c>
      <c r="J182" s="129" t="s">
        <v>16</v>
      </c>
      <c r="K182" s="135" t="s">
        <v>17</v>
      </c>
      <c r="L182" s="129" t="s">
        <v>51</v>
      </c>
      <c r="M182" s="107">
        <f t="shared" si="2"/>
        <v>0</v>
      </c>
    </row>
    <row r="183" spans="1:13">
      <c r="A183" s="129" t="s">
        <v>225</v>
      </c>
      <c r="B183" s="130">
        <v>42486</v>
      </c>
      <c r="C183" s="129" t="s">
        <v>228</v>
      </c>
      <c r="D183" s="131">
        <v>6932.96</v>
      </c>
      <c r="E183" s="132" t="s">
        <v>14</v>
      </c>
      <c r="F183" s="133">
        <v>138.65</v>
      </c>
      <c r="G183" s="131">
        <v>138.65</v>
      </c>
      <c r="H183" s="134">
        <v>530</v>
      </c>
      <c r="I183" s="129" t="s">
        <v>15</v>
      </c>
      <c r="J183" s="129" t="s">
        <v>16</v>
      </c>
      <c r="K183" s="135" t="s">
        <v>17</v>
      </c>
      <c r="L183" s="129" t="s">
        <v>51</v>
      </c>
      <c r="M183" s="107">
        <f t="shared" si="2"/>
        <v>0</v>
      </c>
    </row>
    <row r="184" spans="1:13">
      <c r="A184" s="114" t="s">
        <v>229</v>
      </c>
      <c r="B184" s="115">
        <v>41991</v>
      </c>
      <c r="C184" s="114" t="s">
        <v>230</v>
      </c>
      <c r="D184" s="116">
        <v>52196.79</v>
      </c>
      <c r="E184" s="117" t="s">
        <v>14</v>
      </c>
      <c r="F184" s="118">
        <v>2087.87</v>
      </c>
      <c r="G184" s="116">
        <v>5219.67</v>
      </c>
      <c r="H184" s="119">
        <v>530</v>
      </c>
      <c r="I184" s="114" t="s">
        <v>15</v>
      </c>
      <c r="J184" s="114" t="s">
        <v>16</v>
      </c>
      <c r="K184" s="120" t="s">
        <v>17</v>
      </c>
      <c r="L184" s="114" t="s">
        <v>51</v>
      </c>
      <c r="M184" s="107">
        <f t="shared" si="2"/>
        <v>3131.8</v>
      </c>
    </row>
    <row r="185" spans="1:13">
      <c r="A185" s="114" t="s">
        <v>231</v>
      </c>
      <c r="B185" s="115">
        <v>41997</v>
      </c>
      <c r="C185" s="114" t="s">
        <v>232</v>
      </c>
      <c r="D185" s="116">
        <v>62325.2</v>
      </c>
      <c r="E185" s="117" t="s">
        <v>14</v>
      </c>
      <c r="F185" s="118">
        <v>2493</v>
      </c>
      <c r="G185" s="116">
        <v>6232.5</v>
      </c>
      <c r="H185" s="119">
        <v>530</v>
      </c>
      <c r="I185" s="114" t="s">
        <v>15</v>
      </c>
      <c r="J185" s="114" t="s">
        <v>16</v>
      </c>
      <c r="K185" s="120" t="s">
        <v>17</v>
      </c>
      <c r="L185" s="114" t="s">
        <v>51</v>
      </c>
      <c r="M185" s="107">
        <f t="shared" si="2"/>
        <v>3739.5</v>
      </c>
    </row>
    <row r="186" spans="1:13">
      <c r="A186" s="114" t="s">
        <v>233</v>
      </c>
      <c r="B186" s="115">
        <v>41997</v>
      </c>
      <c r="C186" s="114" t="s">
        <v>234</v>
      </c>
      <c r="D186" s="116">
        <v>30945.41</v>
      </c>
      <c r="E186" s="117" t="s">
        <v>14</v>
      </c>
      <c r="F186" s="118">
        <v>1237.81</v>
      </c>
      <c r="G186" s="116">
        <v>3094.52</v>
      </c>
      <c r="H186" s="119">
        <v>530</v>
      </c>
      <c r="I186" s="114" t="s">
        <v>15</v>
      </c>
      <c r="J186" s="114" t="s">
        <v>16</v>
      </c>
      <c r="K186" s="120" t="s">
        <v>17</v>
      </c>
      <c r="L186" s="114" t="s">
        <v>51</v>
      </c>
      <c r="M186" s="107">
        <f t="shared" si="2"/>
        <v>1856.71</v>
      </c>
    </row>
    <row r="187" spans="1:13">
      <c r="A187" s="114" t="s">
        <v>235</v>
      </c>
      <c r="B187" s="115">
        <v>41848</v>
      </c>
      <c r="C187" s="114" t="s">
        <v>236</v>
      </c>
      <c r="D187" s="116">
        <v>5045.6000000000004</v>
      </c>
      <c r="E187" s="117" t="s">
        <v>14</v>
      </c>
      <c r="F187" s="118">
        <v>504.56</v>
      </c>
      <c r="G187" s="116">
        <v>1261.4000000000001</v>
      </c>
      <c r="H187" s="119">
        <v>530</v>
      </c>
      <c r="I187" s="114" t="s">
        <v>15</v>
      </c>
      <c r="J187" s="114" t="s">
        <v>16</v>
      </c>
      <c r="K187" s="120" t="s">
        <v>17</v>
      </c>
      <c r="L187" s="114" t="s">
        <v>51</v>
      </c>
      <c r="M187" s="107">
        <f t="shared" si="2"/>
        <v>756.84000000000015</v>
      </c>
    </row>
    <row r="188" spans="1:13">
      <c r="A188" s="114" t="s">
        <v>237</v>
      </c>
      <c r="B188" s="115">
        <v>42465</v>
      </c>
      <c r="C188" s="114" t="s">
        <v>238</v>
      </c>
      <c r="D188" s="116">
        <v>7119.57</v>
      </c>
      <c r="E188" s="117" t="s">
        <v>14</v>
      </c>
      <c r="F188" s="118">
        <v>1017.08</v>
      </c>
      <c r="G188" s="116">
        <v>1525.62</v>
      </c>
      <c r="H188" s="119">
        <v>530</v>
      </c>
      <c r="I188" s="114" t="s">
        <v>15</v>
      </c>
      <c r="J188" s="114" t="s">
        <v>16</v>
      </c>
      <c r="K188" s="120" t="s">
        <v>17</v>
      </c>
      <c r="L188" s="114" t="s">
        <v>51</v>
      </c>
      <c r="M188" s="107">
        <f t="shared" si="2"/>
        <v>508.53999999999985</v>
      </c>
    </row>
    <row r="189" spans="1:13">
      <c r="A189" s="114" t="s">
        <v>239</v>
      </c>
      <c r="B189" s="115">
        <v>42444</v>
      </c>
      <c r="C189" s="114" t="s">
        <v>240</v>
      </c>
      <c r="D189" s="116">
        <v>18442.95</v>
      </c>
      <c r="E189" s="117" t="s">
        <v>14</v>
      </c>
      <c r="F189" s="118">
        <v>737.71</v>
      </c>
      <c r="G189" s="116">
        <v>1106.56</v>
      </c>
      <c r="H189" s="119">
        <v>530</v>
      </c>
      <c r="I189" s="114" t="s">
        <v>15</v>
      </c>
      <c r="J189" s="114" t="s">
        <v>16</v>
      </c>
      <c r="K189" s="120" t="s">
        <v>17</v>
      </c>
      <c r="L189" s="114" t="s">
        <v>51</v>
      </c>
      <c r="M189" s="107">
        <f t="shared" si="2"/>
        <v>368.84999999999991</v>
      </c>
    </row>
    <row r="190" spans="1:13">
      <c r="A190" s="114" t="s">
        <v>241</v>
      </c>
      <c r="B190" s="115">
        <v>42435</v>
      </c>
      <c r="C190" s="114" t="s">
        <v>242</v>
      </c>
      <c r="D190" s="116">
        <v>7316.23</v>
      </c>
      <c r="E190" s="117" t="s">
        <v>14</v>
      </c>
      <c r="F190" s="118">
        <v>292.64</v>
      </c>
      <c r="G190" s="116">
        <v>438.96</v>
      </c>
      <c r="H190" s="119">
        <v>530</v>
      </c>
      <c r="I190" s="114" t="s">
        <v>15</v>
      </c>
      <c r="J190" s="114" t="s">
        <v>16</v>
      </c>
      <c r="K190" s="120" t="s">
        <v>17</v>
      </c>
      <c r="L190" s="114" t="s">
        <v>51</v>
      </c>
      <c r="M190" s="107">
        <f t="shared" si="2"/>
        <v>146.32</v>
      </c>
    </row>
    <row r="191" spans="1:13">
      <c r="A191" s="114" t="s">
        <v>243</v>
      </c>
      <c r="B191" s="115">
        <v>42437</v>
      </c>
      <c r="C191" s="114" t="s">
        <v>242</v>
      </c>
      <c r="D191" s="116">
        <v>7316.23</v>
      </c>
      <c r="E191" s="117" t="s">
        <v>14</v>
      </c>
      <c r="F191" s="118">
        <v>292.64</v>
      </c>
      <c r="G191" s="116">
        <v>438.96</v>
      </c>
      <c r="H191" s="119">
        <v>530</v>
      </c>
      <c r="I191" s="114" t="s">
        <v>15</v>
      </c>
      <c r="J191" s="114" t="s">
        <v>16</v>
      </c>
      <c r="K191" s="120" t="s">
        <v>17</v>
      </c>
      <c r="L191" s="114" t="s">
        <v>51</v>
      </c>
      <c r="M191" s="107">
        <f t="shared" si="2"/>
        <v>146.32</v>
      </c>
    </row>
    <row r="192" spans="1:13">
      <c r="A192" s="114" t="s">
        <v>244</v>
      </c>
      <c r="B192" s="115">
        <v>42437</v>
      </c>
      <c r="C192" s="114" t="s">
        <v>245</v>
      </c>
      <c r="D192" s="116">
        <v>10439.36</v>
      </c>
      <c r="E192" s="117" t="s">
        <v>14</v>
      </c>
      <c r="F192" s="118">
        <v>417.57</v>
      </c>
      <c r="G192" s="116">
        <v>626.35</v>
      </c>
      <c r="H192" s="119">
        <v>530</v>
      </c>
      <c r="I192" s="114" t="s">
        <v>15</v>
      </c>
      <c r="J192" s="114" t="s">
        <v>16</v>
      </c>
      <c r="K192" s="120" t="s">
        <v>17</v>
      </c>
      <c r="L192" s="114" t="s">
        <v>51</v>
      </c>
      <c r="M192" s="107">
        <f t="shared" si="2"/>
        <v>208.78000000000003</v>
      </c>
    </row>
    <row r="193" spans="1:13">
      <c r="A193" s="114" t="s">
        <v>246</v>
      </c>
      <c r="B193" s="115">
        <v>42437</v>
      </c>
      <c r="C193" s="114" t="s">
        <v>245</v>
      </c>
      <c r="D193" s="116">
        <v>10439.36</v>
      </c>
      <c r="E193" s="117" t="s">
        <v>14</v>
      </c>
      <c r="F193" s="118">
        <v>417.57</v>
      </c>
      <c r="G193" s="116">
        <v>626.35</v>
      </c>
      <c r="H193" s="119">
        <v>530</v>
      </c>
      <c r="I193" s="114" t="s">
        <v>15</v>
      </c>
      <c r="J193" s="114" t="s">
        <v>16</v>
      </c>
      <c r="K193" s="120" t="s">
        <v>17</v>
      </c>
      <c r="L193" s="114" t="s">
        <v>51</v>
      </c>
      <c r="M193" s="107">
        <f t="shared" si="2"/>
        <v>208.78000000000003</v>
      </c>
    </row>
    <row r="194" spans="1:13">
      <c r="A194" s="114" t="s">
        <v>247</v>
      </c>
      <c r="B194" s="115">
        <v>42437</v>
      </c>
      <c r="C194" s="114" t="s">
        <v>240</v>
      </c>
      <c r="D194" s="116">
        <v>20362.009999999998</v>
      </c>
      <c r="E194" s="117" t="s">
        <v>14</v>
      </c>
      <c r="F194" s="118">
        <v>814.48</v>
      </c>
      <c r="G194" s="116">
        <v>1221.72</v>
      </c>
      <c r="H194" s="119">
        <v>530</v>
      </c>
      <c r="I194" s="114" t="s">
        <v>15</v>
      </c>
      <c r="J194" s="114" t="s">
        <v>16</v>
      </c>
      <c r="K194" s="120" t="s">
        <v>17</v>
      </c>
      <c r="L194" s="114" t="s">
        <v>51</v>
      </c>
      <c r="M194" s="107">
        <f t="shared" si="2"/>
        <v>407.24</v>
      </c>
    </row>
    <row r="195" spans="1:13">
      <c r="A195" s="114" t="s">
        <v>248</v>
      </c>
      <c r="B195" s="115">
        <v>42437</v>
      </c>
      <c r="C195" s="114" t="s">
        <v>240</v>
      </c>
      <c r="D195" s="116">
        <v>20362.009999999998</v>
      </c>
      <c r="E195" s="117" t="s">
        <v>14</v>
      </c>
      <c r="F195" s="118">
        <v>814.48</v>
      </c>
      <c r="G195" s="116">
        <v>1221.72</v>
      </c>
      <c r="H195" s="119">
        <v>530</v>
      </c>
      <c r="I195" s="114" t="s">
        <v>15</v>
      </c>
      <c r="J195" s="114" t="s">
        <v>16</v>
      </c>
      <c r="K195" s="120" t="s">
        <v>17</v>
      </c>
      <c r="L195" s="114" t="s">
        <v>51</v>
      </c>
      <c r="M195" s="107">
        <f t="shared" si="2"/>
        <v>407.24</v>
      </c>
    </row>
    <row r="196" spans="1:13">
      <c r="A196" s="114" t="s">
        <v>249</v>
      </c>
      <c r="B196" s="115">
        <v>42395</v>
      </c>
      <c r="C196" s="114" t="s">
        <v>245</v>
      </c>
      <c r="D196" s="116">
        <v>9448.24</v>
      </c>
      <c r="E196" s="117" t="s">
        <v>14</v>
      </c>
      <c r="F196" s="118">
        <v>377.92</v>
      </c>
      <c r="G196" s="116">
        <v>566.88</v>
      </c>
      <c r="H196" s="119">
        <v>530</v>
      </c>
      <c r="I196" s="114" t="s">
        <v>15</v>
      </c>
      <c r="J196" s="114" t="s">
        <v>16</v>
      </c>
      <c r="K196" s="120" t="s">
        <v>17</v>
      </c>
      <c r="L196" s="114" t="s">
        <v>51</v>
      </c>
      <c r="M196" s="107">
        <f t="shared" si="2"/>
        <v>188.95999999999998</v>
      </c>
    </row>
    <row r="197" spans="1:13">
      <c r="A197" s="114" t="s">
        <v>250</v>
      </c>
      <c r="B197" s="115">
        <v>42395</v>
      </c>
      <c r="C197" s="114" t="s">
        <v>245</v>
      </c>
      <c r="D197" s="116">
        <v>9448.24</v>
      </c>
      <c r="E197" s="117" t="s">
        <v>14</v>
      </c>
      <c r="F197" s="118">
        <v>377.92</v>
      </c>
      <c r="G197" s="116">
        <v>566.88</v>
      </c>
      <c r="H197" s="119">
        <v>530</v>
      </c>
      <c r="I197" s="114" t="s">
        <v>15</v>
      </c>
      <c r="J197" s="114" t="s">
        <v>16</v>
      </c>
      <c r="K197" s="120" t="s">
        <v>17</v>
      </c>
      <c r="L197" s="114" t="s">
        <v>51</v>
      </c>
      <c r="M197" s="107">
        <f t="shared" si="2"/>
        <v>188.95999999999998</v>
      </c>
    </row>
    <row r="198" spans="1:13">
      <c r="A198" s="114" t="s">
        <v>251</v>
      </c>
      <c r="B198" s="115">
        <v>42272</v>
      </c>
      <c r="C198" s="114" t="s">
        <v>245</v>
      </c>
      <c r="D198" s="116">
        <v>10439.36</v>
      </c>
      <c r="E198" s="117" t="s">
        <v>14</v>
      </c>
      <c r="F198" s="118">
        <v>417.57</v>
      </c>
      <c r="G198" s="116">
        <v>626.35</v>
      </c>
      <c r="H198" s="119">
        <v>530</v>
      </c>
      <c r="I198" s="114" t="s">
        <v>15</v>
      </c>
      <c r="J198" s="114" t="s">
        <v>16</v>
      </c>
      <c r="K198" s="120" t="s">
        <v>17</v>
      </c>
      <c r="L198" s="114" t="s">
        <v>51</v>
      </c>
      <c r="M198" s="107">
        <f t="shared" si="2"/>
        <v>208.78000000000003</v>
      </c>
    </row>
    <row r="199" spans="1:13">
      <c r="A199" s="114" t="s">
        <v>252</v>
      </c>
      <c r="B199" s="115">
        <v>42272</v>
      </c>
      <c r="C199" s="114" t="s">
        <v>245</v>
      </c>
      <c r="D199" s="116">
        <v>10439.36</v>
      </c>
      <c r="E199" s="117" t="s">
        <v>14</v>
      </c>
      <c r="F199" s="118">
        <v>417.57</v>
      </c>
      <c r="G199" s="116">
        <v>626.35</v>
      </c>
      <c r="H199" s="119">
        <v>530</v>
      </c>
      <c r="I199" s="114" t="s">
        <v>15</v>
      </c>
      <c r="J199" s="114" t="s">
        <v>16</v>
      </c>
      <c r="K199" s="120" t="s">
        <v>17</v>
      </c>
      <c r="L199" s="114" t="s">
        <v>51</v>
      </c>
      <c r="M199" s="107">
        <f t="shared" si="2"/>
        <v>208.78000000000003</v>
      </c>
    </row>
    <row r="200" spans="1:13">
      <c r="A200" s="114" t="s">
        <v>253</v>
      </c>
      <c r="B200" s="115">
        <v>42272</v>
      </c>
      <c r="C200" s="114" t="s">
        <v>245</v>
      </c>
      <c r="D200" s="116">
        <v>10439.36</v>
      </c>
      <c r="E200" s="117" t="s">
        <v>14</v>
      </c>
      <c r="F200" s="118">
        <v>417.57</v>
      </c>
      <c r="G200" s="116">
        <v>626.35</v>
      </c>
      <c r="H200" s="119">
        <v>530</v>
      </c>
      <c r="I200" s="114" t="s">
        <v>15</v>
      </c>
      <c r="J200" s="114" t="s">
        <v>16</v>
      </c>
      <c r="K200" s="120" t="s">
        <v>17</v>
      </c>
      <c r="L200" s="114" t="s">
        <v>51</v>
      </c>
      <c r="M200" s="107">
        <f t="shared" si="2"/>
        <v>208.78000000000003</v>
      </c>
    </row>
    <row r="201" spans="1:13">
      <c r="A201" s="114" t="s">
        <v>254</v>
      </c>
      <c r="B201" s="115">
        <v>42272</v>
      </c>
      <c r="C201" s="114" t="s">
        <v>245</v>
      </c>
      <c r="D201" s="116">
        <v>12465.04</v>
      </c>
      <c r="E201" s="117" t="s">
        <v>14</v>
      </c>
      <c r="F201" s="118">
        <v>498.6</v>
      </c>
      <c r="G201" s="116">
        <v>747.9</v>
      </c>
      <c r="H201" s="119">
        <v>530</v>
      </c>
      <c r="I201" s="114" t="s">
        <v>15</v>
      </c>
      <c r="J201" s="114" t="s">
        <v>16</v>
      </c>
      <c r="K201" s="120" t="s">
        <v>17</v>
      </c>
      <c r="L201" s="114" t="s">
        <v>51</v>
      </c>
      <c r="M201" s="107">
        <f t="shared" si="2"/>
        <v>249.29999999999995</v>
      </c>
    </row>
    <row r="202" spans="1:13">
      <c r="A202" s="114" t="s">
        <v>255</v>
      </c>
      <c r="B202" s="115">
        <v>42272</v>
      </c>
      <c r="C202" s="114" t="s">
        <v>245</v>
      </c>
      <c r="D202" s="116">
        <v>12465.04</v>
      </c>
      <c r="E202" s="117" t="s">
        <v>14</v>
      </c>
      <c r="F202" s="118">
        <v>498.6</v>
      </c>
      <c r="G202" s="116">
        <v>747.9</v>
      </c>
      <c r="H202" s="119">
        <v>530</v>
      </c>
      <c r="I202" s="114" t="s">
        <v>15</v>
      </c>
      <c r="J202" s="114" t="s">
        <v>16</v>
      </c>
      <c r="K202" s="120" t="s">
        <v>17</v>
      </c>
      <c r="L202" s="114" t="s">
        <v>51</v>
      </c>
      <c r="M202" s="107">
        <f t="shared" si="2"/>
        <v>249.29999999999995</v>
      </c>
    </row>
    <row r="203" spans="1:13">
      <c r="A203" s="114" t="s">
        <v>256</v>
      </c>
      <c r="B203" s="115">
        <v>42377</v>
      </c>
      <c r="C203" s="114" t="s">
        <v>257</v>
      </c>
      <c r="D203" s="116">
        <v>71084</v>
      </c>
      <c r="E203" s="117" t="s">
        <v>14</v>
      </c>
      <c r="F203" s="118">
        <v>3554.2</v>
      </c>
      <c r="G203" s="116">
        <v>5331.29</v>
      </c>
      <c r="H203" s="119">
        <v>530</v>
      </c>
      <c r="I203" s="114" t="s">
        <v>15</v>
      </c>
      <c r="J203" s="114" t="s">
        <v>16</v>
      </c>
      <c r="K203" s="120" t="s">
        <v>17</v>
      </c>
      <c r="L203" s="114" t="s">
        <v>51</v>
      </c>
      <c r="M203" s="107">
        <f t="shared" si="2"/>
        <v>1777.0900000000001</v>
      </c>
    </row>
    <row r="204" spans="1:13">
      <c r="A204" s="121" t="s">
        <v>258</v>
      </c>
      <c r="B204" s="122">
        <v>42773</v>
      </c>
      <c r="C204" s="121" t="s">
        <v>259</v>
      </c>
      <c r="D204" s="123">
        <v>8751.9699999999993</v>
      </c>
      <c r="E204" s="124" t="s">
        <v>14</v>
      </c>
      <c r="F204" s="125">
        <v>175.03</v>
      </c>
      <c r="G204" s="123">
        <v>175.03</v>
      </c>
      <c r="H204" s="126">
        <v>530</v>
      </c>
      <c r="I204" s="121" t="s">
        <v>15</v>
      </c>
      <c r="J204" s="121" t="s">
        <v>16</v>
      </c>
      <c r="K204" s="127" t="s">
        <v>17</v>
      </c>
      <c r="L204" s="121" t="s">
        <v>51</v>
      </c>
      <c r="M204" s="107">
        <f t="shared" si="2"/>
        <v>0</v>
      </c>
    </row>
    <row r="205" spans="1:13">
      <c r="A205" s="121" t="s">
        <v>260</v>
      </c>
      <c r="B205" s="122">
        <v>42773</v>
      </c>
      <c r="C205" s="121" t="s">
        <v>259</v>
      </c>
      <c r="D205" s="123">
        <v>8751.9699999999993</v>
      </c>
      <c r="E205" s="124" t="s">
        <v>14</v>
      </c>
      <c r="F205" s="125">
        <v>175.03</v>
      </c>
      <c r="G205" s="123">
        <v>175.03</v>
      </c>
      <c r="H205" s="126">
        <v>530</v>
      </c>
      <c r="I205" s="121" t="s">
        <v>15</v>
      </c>
      <c r="J205" s="121" t="s">
        <v>16</v>
      </c>
      <c r="K205" s="127" t="s">
        <v>17</v>
      </c>
      <c r="L205" s="121" t="s">
        <v>51</v>
      </c>
      <c r="M205" s="107">
        <f t="shared" si="2"/>
        <v>0</v>
      </c>
    </row>
    <row r="206" spans="1:13">
      <c r="A206" s="121" t="s">
        <v>261</v>
      </c>
      <c r="B206" s="122">
        <v>42773</v>
      </c>
      <c r="C206" s="121" t="s">
        <v>259</v>
      </c>
      <c r="D206" s="123">
        <v>8751.9699999999993</v>
      </c>
      <c r="E206" s="124" t="s">
        <v>14</v>
      </c>
      <c r="F206" s="125">
        <v>175.03</v>
      </c>
      <c r="G206" s="123">
        <v>175.03</v>
      </c>
      <c r="H206" s="126">
        <v>530</v>
      </c>
      <c r="I206" s="121" t="s">
        <v>15</v>
      </c>
      <c r="J206" s="121" t="s">
        <v>16</v>
      </c>
      <c r="K206" s="127" t="s">
        <v>17</v>
      </c>
      <c r="L206" s="121" t="s">
        <v>51</v>
      </c>
      <c r="M206" s="107">
        <f t="shared" si="2"/>
        <v>0</v>
      </c>
    </row>
    <row r="207" spans="1:13">
      <c r="A207" s="121" t="s">
        <v>262</v>
      </c>
      <c r="B207" s="122">
        <v>42773</v>
      </c>
      <c r="C207" s="121" t="s">
        <v>263</v>
      </c>
      <c r="D207" s="123">
        <v>7992.82</v>
      </c>
      <c r="E207" s="124" t="s">
        <v>14</v>
      </c>
      <c r="F207" s="125">
        <v>159.85</v>
      </c>
      <c r="G207" s="123">
        <v>159.85</v>
      </c>
      <c r="H207" s="126">
        <v>530</v>
      </c>
      <c r="I207" s="121" t="s">
        <v>15</v>
      </c>
      <c r="J207" s="121" t="s">
        <v>16</v>
      </c>
      <c r="K207" s="127" t="s">
        <v>17</v>
      </c>
      <c r="L207" s="121" t="s">
        <v>51</v>
      </c>
      <c r="M207" s="107">
        <f t="shared" si="2"/>
        <v>0</v>
      </c>
    </row>
    <row r="208" spans="1:13">
      <c r="A208" s="121" t="s">
        <v>264</v>
      </c>
      <c r="B208" s="122">
        <v>42661</v>
      </c>
      <c r="C208" s="121" t="s">
        <v>263</v>
      </c>
      <c r="D208" s="123">
        <v>7992.83</v>
      </c>
      <c r="E208" s="124" t="s">
        <v>14</v>
      </c>
      <c r="F208" s="125">
        <v>159.85</v>
      </c>
      <c r="G208" s="123">
        <v>159.85</v>
      </c>
      <c r="H208" s="126">
        <v>530</v>
      </c>
      <c r="I208" s="121" t="s">
        <v>15</v>
      </c>
      <c r="J208" s="121" t="s">
        <v>16</v>
      </c>
      <c r="K208" s="127" t="s">
        <v>17</v>
      </c>
      <c r="L208" s="121" t="s">
        <v>51</v>
      </c>
      <c r="M208" s="107">
        <f t="shared" si="2"/>
        <v>0</v>
      </c>
    </row>
    <row r="209" spans="1:13">
      <c r="A209" s="121" t="s">
        <v>265</v>
      </c>
      <c r="B209" s="122">
        <v>42661</v>
      </c>
      <c r="C209" s="121" t="s">
        <v>263</v>
      </c>
      <c r="D209" s="123">
        <v>7992.82</v>
      </c>
      <c r="E209" s="124" t="s">
        <v>14</v>
      </c>
      <c r="F209" s="125">
        <v>159.85</v>
      </c>
      <c r="G209" s="123">
        <v>159.85</v>
      </c>
      <c r="H209" s="126">
        <v>530</v>
      </c>
      <c r="I209" s="121" t="s">
        <v>15</v>
      </c>
      <c r="J209" s="121" t="s">
        <v>16</v>
      </c>
      <c r="K209" s="127" t="s">
        <v>17</v>
      </c>
      <c r="L209" s="121" t="s">
        <v>51</v>
      </c>
      <c r="M209" s="107">
        <f t="shared" si="2"/>
        <v>0</v>
      </c>
    </row>
    <row r="210" spans="1:13">
      <c r="A210" s="121" t="s">
        <v>266</v>
      </c>
      <c r="B210" s="122">
        <v>42661</v>
      </c>
      <c r="C210" s="121" t="s">
        <v>267</v>
      </c>
      <c r="D210" s="123">
        <v>6072.06</v>
      </c>
      <c r="E210" s="124" t="s">
        <v>14</v>
      </c>
      <c r="F210" s="125">
        <v>121.44</v>
      </c>
      <c r="G210" s="123">
        <v>121.44</v>
      </c>
      <c r="H210" s="126">
        <v>530</v>
      </c>
      <c r="I210" s="121" t="s">
        <v>15</v>
      </c>
      <c r="J210" s="121" t="s">
        <v>16</v>
      </c>
      <c r="K210" s="127" t="s">
        <v>17</v>
      </c>
      <c r="L210" s="121" t="s">
        <v>51</v>
      </c>
      <c r="M210" s="107">
        <f t="shared" si="2"/>
        <v>0</v>
      </c>
    </row>
    <row r="211" spans="1:13">
      <c r="A211" s="121" t="s">
        <v>268</v>
      </c>
      <c r="B211" s="122">
        <v>42661</v>
      </c>
      <c r="C211" s="121" t="s">
        <v>267</v>
      </c>
      <c r="D211" s="123">
        <v>6072.06</v>
      </c>
      <c r="E211" s="124" t="s">
        <v>14</v>
      </c>
      <c r="F211" s="125">
        <v>121.44</v>
      </c>
      <c r="G211" s="123">
        <v>121.44</v>
      </c>
      <c r="H211" s="126">
        <v>530</v>
      </c>
      <c r="I211" s="121" t="s">
        <v>15</v>
      </c>
      <c r="J211" s="121" t="s">
        <v>16</v>
      </c>
      <c r="K211" s="127" t="s">
        <v>17</v>
      </c>
      <c r="L211" s="121" t="s">
        <v>51</v>
      </c>
      <c r="M211" s="107">
        <f t="shared" si="2"/>
        <v>0</v>
      </c>
    </row>
    <row r="212" spans="1:13">
      <c r="A212" s="121" t="s">
        <v>269</v>
      </c>
      <c r="B212" s="122">
        <v>42661</v>
      </c>
      <c r="C212" s="121" t="s">
        <v>267</v>
      </c>
      <c r="D212" s="123">
        <v>6072.06</v>
      </c>
      <c r="E212" s="124" t="s">
        <v>14</v>
      </c>
      <c r="F212" s="125">
        <v>121.44</v>
      </c>
      <c r="G212" s="123">
        <v>121.44</v>
      </c>
      <c r="H212" s="126">
        <v>530</v>
      </c>
      <c r="I212" s="121" t="s">
        <v>15</v>
      </c>
      <c r="J212" s="121" t="s">
        <v>16</v>
      </c>
      <c r="K212" s="127" t="s">
        <v>17</v>
      </c>
      <c r="L212" s="121" t="s">
        <v>51</v>
      </c>
      <c r="M212" s="107">
        <f t="shared" si="2"/>
        <v>0</v>
      </c>
    </row>
    <row r="213" spans="1:13">
      <c r="A213" s="121" t="s">
        <v>270</v>
      </c>
      <c r="B213" s="122">
        <v>42661</v>
      </c>
      <c r="C213" s="121" t="s">
        <v>267</v>
      </c>
      <c r="D213" s="123">
        <v>6072.06</v>
      </c>
      <c r="E213" s="124" t="s">
        <v>14</v>
      </c>
      <c r="F213" s="125">
        <v>121.44</v>
      </c>
      <c r="G213" s="123">
        <v>121.44</v>
      </c>
      <c r="H213" s="126">
        <v>530</v>
      </c>
      <c r="I213" s="121" t="s">
        <v>15</v>
      </c>
      <c r="J213" s="121" t="s">
        <v>16</v>
      </c>
      <c r="K213" s="127" t="s">
        <v>17</v>
      </c>
      <c r="L213" s="121" t="s">
        <v>51</v>
      </c>
      <c r="M213" s="107">
        <f t="shared" si="2"/>
        <v>0</v>
      </c>
    </row>
    <row r="214" spans="1:13">
      <c r="A214" s="121" t="s">
        <v>271</v>
      </c>
      <c r="B214" s="122">
        <v>42661</v>
      </c>
      <c r="C214" s="121" t="s">
        <v>267</v>
      </c>
      <c r="D214" s="123">
        <v>6072.06</v>
      </c>
      <c r="E214" s="124" t="s">
        <v>14</v>
      </c>
      <c r="F214" s="125">
        <v>121.44</v>
      </c>
      <c r="G214" s="123">
        <v>121.44</v>
      </c>
      <c r="H214" s="126">
        <v>530</v>
      </c>
      <c r="I214" s="121" t="s">
        <v>15</v>
      </c>
      <c r="J214" s="121" t="s">
        <v>16</v>
      </c>
      <c r="K214" s="127" t="s">
        <v>17</v>
      </c>
      <c r="L214" s="121" t="s">
        <v>51</v>
      </c>
      <c r="M214" s="107">
        <f t="shared" si="2"/>
        <v>0</v>
      </c>
    </row>
    <row r="215" spans="1:13">
      <c r="A215" s="121" t="s">
        <v>272</v>
      </c>
      <c r="B215" s="122">
        <v>42661</v>
      </c>
      <c r="C215" s="121" t="s">
        <v>273</v>
      </c>
      <c r="D215" s="123">
        <v>10851.6</v>
      </c>
      <c r="E215" s="124" t="s">
        <v>14</v>
      </c>
      <c r="F215" s="125">
        <v>217.03</v>
      </c>
      <c r="G215" s="123">
        <v>217.03</v>
      </c>
      <c r="H215" s="126">
        <v>530</v>
      </c>
      <c r="I215" s="121" t="s">
        <v>15</v>
      </c>
      <c r="J215" s="121" t="s">
        <v>16</v>
      </c>
      <c r="K215" s="127" t="s">
        <v>17</v>
      </c>
      <c r="L215" s="121" t="s">
        <v>51</v>
      </c>
      <c r="M215" s="107">
        <f t="shared" si="2"/>
        <v>0</v>
      </c>
    </row>
    <row r="216" spans="1:13">
      <c r="A216" s="121" t="s">
        <v>274</v>
      </c>
      <c r="B216" s="122">
        <v>42661</v>
      </c>
      <c r="C216" s="121" t="s">
        <v>273</v>
      </c>
      <c r="D216" s="123">
        <v>10851.6</v>
      </c>
      <c r="E216" s="124" t="s">
        <v>14</v>
      </c>
      <c r="F216" s="125">
        <v>217.03</v>
      </c>
      <c r="G216" s="123">
        <v>217.03</v>
      </c>
      <c r="H216" s="126">
        <v>530</v>
      </c>
      <c r="I216" s="121" t="s">
        <v>15</v>
      </c>
      <c r="J216" s="121" t="s">
        <v>16</v>
      </c>
      <c r="K216" s="127" t="s">
        <v>17</v>
      </c>
      <c r="L216" s="121" t="s">
        <v>51</v>
      </c>
      <c r="M216" s="107">
        <f t="shared" ref="M216:M235" si="3">G216-F216</f>
        <v>0</v>
      </c>
    </row>
    <row r="217" spans="1:13">
      <c r="A217" s="121" t="s">
        <v>275</v>
      </c>
      <c r="B217" s="122">
        <v>42886</v>
      </c>
      <c r="C217" s="121" t="s">
        <v>259</v>
      </c>
      <c r="D217" s="123">
        <v>8982.5400000000009</v>
      </c>
      <c r="E217" s="124" t="s">
        <v>14</v>
      </c>
      <c r="F217" s="125">
        <v>179.65</v>
      </c>
      <c r="G217" s="123">
        <v>179.65</v>
      </c>
      <c r="H217" s="126">
        <v>530</v>
      </c>
      <c r="I217" s="121" t="s">
        <v>15</v>
      </c>
      <c r="J217" s="121" t="s">
        <v>16</v>
      </c>
      <c r="K217" s="127" t="s">
        <v>17</v>
      </c>
      <c r="L217" s="121" t="s">
        <v>51</v>
      </c>
      <c r="M217" s="107">
        <f t="shared" si="3"/>
        <v>0</v>
      </c>
    </row>
    <row r="218" spans="1:13">
      <c r="A218" s="121" t="s">
        <v>276</v>
      </c>
      <c r="B218" s="122">
        <v>42886</v>
      </c>
      <c r="C218" s="121" t="s">
        <v>259</v>
      </c>
      <c r="D218" s="123">
        <v>8982.5400000000009</v>
      </c>
      <c r="E218" s="124" t="s">
        <v>14</v>
      </c>
      <c r="F218" s="125">
        <v>179.65</v>
      </c>
      <c r="G218" s="123">
        <v>179.65</v>
      </c>
      <c r="H218" s="126">
        <v>530</v>
      </c>
      <c r="I218" s="121" t="s">
        <v>15</v>
      </c>
      <c r="J218" s="121" t="s">
        <v>16</v>
      </c>
      <c r="K218" s="127" t="s">
        <v>17</v>
      </c>
      <c r="L218" s="121" t="s">
        <v>51</v>
      </c>
      <c r="M218" s="107">
        <f t="shared" si="3"/>
        <v>0</v>
      </c>
    </row>
    <row r="219" spans="1:13">
      <c r="A219" s="121" t="s">
        <v>277</v>
      </c>
      <c r="B219" s="122">
        <v>42886</v>
      </c>
      <c r="C219" s="121" t="s">
        <v>259</v>
      </c>
      <c r="D219" s="123">
        <v>8982.5400000000009</v>
      </c>
      <c r="E219" s="124" t="s">
        <v>14</v>
      </c>
      <c r="F219" s="125">
        <v>179.65</v>
      </c>
      <c r="G219" s="123">
        <v>179.65</v>
      </c>
      <c r="H219" s="126">
        <v>530</v>
      </c>
      <c r="I219" s="121" t="s">
        <v>15</v>
      </c>
      <c r="J219" s="121" t="s">
        <v>16</v>
      </c>
      <c r="K219" s="127" t="s">
        <v>17</v>
      </c>
      <c r="L219" s="121" t="s">
        <v>51</v>
      </c>
      <c r="M219" s="107">
        <f t="shared" si="3"/>
        <v>0</v>
      </c>
    </row>
    <row r="220" spans="1:13">
      <c r="A220" s="121" t="s">
        <v>278</v>
      </c>
      <c r="B220" s="122">
        <v>42886</v>
      </c>
      <c r="C220" s="121" t="s">
        <v>279</v>
      </c>
      <c r="D220" s="123">
        <v>17042.490000000002</v>
      </c>
      <c r="E220" s="124" t="s">
        <v>14</v>
      </c>
      <c r="F220" s="125">
        <v>340.84</v>
      </c>
      <c r="G220" s="123">
        <v>340.84</v>
      </c>
      <c r="H220" s="126">
        <v>530</v>
      </c>
      <c r="I220" s="121" t="s">
        <v>15</v>
      </c>
      <c r="J220" s="121" t="s">
        <v>16</v>
      </c>
      <c r="K220" s="127" t="s">
        <v>17</v>
      </c>
      <c r="L220" s="121" t="s">
        <v>51</v>
      </c>
      <c r="M220" s="107">
        <f t="shared" si="3"/>
        <v>0</v>
      </c>
    </row>
    <row r="221" spans="1:13">
      <c r="A221" s="121" t="s">
        <v>280</v>
      </c>
      <c r="B221" s="122">
        <v>42886</v>
      </c>
      <c r="C221" s="121" t="s">
        <v>279</v>
      </c>
      <c r="D221" s="123">
        <v>17042.5</v>
      </c>
      <c r="E221" s="124" t="s">
        <v>14</v>
      </c>
      <c r="F221" s="125">
        <v>340.84</v>
      </c>
      <c r="G221" s="123">
        <v>340.84</v>
      </c>
      <c r="H221" s="126">
        <v>530</v>
      </c>
      <c r="I221" s="121" t="s">
        <v>15</v>
      </c>
      <c r="J221" s="121" t="s">
        <v>16</v>
      </c>
      <c r="K221" s="127" t="s">
        <v>17</v>
      </c>
      <c r="L221" s="121" t="s">
        <v>51</v>
      </c>
      <c r="M221" s="107">
        <f t="shared" si="3"/>
        <v>0</v>
      </c>
    </row>
    <row r="222" spans="1:13">
      <c r="A222" s="121" t="s">
        <v>281</v>
      </c>
      <c r="B222" s="122">
        <v>42886</v>
      </c>
      <c r="C222" s="121" t="s">
        <v>267</v>
      </c>
      <c r="D222" s="123">
        <v>6232.21</v>
      </c>
      <c r="E222" s="124" t="s">
        <v>14</v>
      </c>
      <c r="F222" s="125">
        <v>124.64</v>
      </c>
      <c r="G222" s="123">
        <v>124.64</v>
      </c>
      <c r="H222" s="126">
        <v>530</v>
      </c>
      <c r="I222" s="121" t="s">
        <v>15</v>
      </c>
      <c r="J222" s="121" t="s">
        <v>16</v>
      </c>
      <c r="K222" s="127" t="s">
        <v>17</v>
      </c>
      <c r="L222" s="121" t="s">
        <v>51</v>
      </c>
      <c r="M222" s="107">
        <f t="shared" si="3"/>
        <v>0</v>
      </c>
    </row>
    <row r="223" spans="1:13">
      <c r="A223" s="121" t="s">
        <v>282</v>
      </c>
      <c r="B223" s="122">
        <v>42886</v>
      </c>
      <c r="C223" s="121" t="s">
        <v>267</v>
      </c>
      <c r="D223" s="123">
        <v>6232.21</v>
      </c>
      <c r="E223" s="124" t="s">
        <v>14</v>
      </c>
      <c r="F223" s="125">
        <v>124.64</v>
      </c>
      <c r="G223" s="123">
        <v>124.64</v>
      </c>
      <c r="H223" s="126">
        <v>530</v>
      </c>
      <c r="I223" s="121" t="s">
        <v>15</v>
      </c>
      <c r="J223" s="121" t="s">
        <v>16</v>
      </c>
      <c r="K223" s="127" t="s">
        <v>17</v>
      </c>
      <c r="L223" s="121" t="s">
        <v>51</v>
      </c>
      <c r="M223" s="107">
        <f t="shared" si="3"/>
        <v>0</v>
      </c>
    </row>
    <row r="224" spans="1:13">
      <c r="A224" s="121" t="s">
        <v>283</v>
      </c>
      <c r="B224" s="122">
        <v>42886</v>
      </c>
      <c r="C224" s="121" t="s">
        <v>267</v>
      </c>
      <c r="D224" s="123">
        <v>6232.21</v>
      </c>
      <c r="E224" s="124" t="s">
        <v>14</v>
      </c>
      <c r="F224" s="125">
        <v>124.64</v>
      </c>
      <c r="G224" s="123">
        <v>124.64</v>
      </c>
      <c r="H224" s="126">
        <v>530</v>
      </c>
      <c r="I224" s="121" t="s">
        <v>15</v>
      </c>
      <c r="J224" s="121" t="s">
        <v>16</v>
      </c>
      <c r="K224" s="127" t="s">
        <v>17</v>
      </c>
      <c r="L224" s="121" t="s">
        <v>51</v>
      </c>
      <c r="M224" s="107">
        <f t="shared" si="3"/>
        <v>0</v>
      </c>
    </row>
    <row r="225" spans="1:15">
      <c r="A225" s="121" t="s">
        <v>284</v>
      </c>
      <c r="B225" s="122">
        <v>42886</v>
      </c>
      <c r="C225" s="121" t="s">
        <v>267</v>
      </c>
      <c r="D225" s="123">
        <v>6232.2</v>
      </c>
      <c r="E225" s="124" t="s">
        <v>14</v>
      </c>
      <c r="F225" s="125">
        <v>124.64</v>
      </c>
      <c r="G225" s="123">
        <v>124.64</v>
      </c>
      <c r="H225" s="126">
        <v>530</v>
      </c>
      <c r="I225" s="121" t="s">
        <v>15</v>
      </c>
      <c r="J225" s="121" t="s">
        <v>16</v>
      </c>
      <c r="K225" s="127" t="s">
        <v>17</v>
      </c>
      <c r="L225" s="121" t="s">
        <v>51</v>
      </c>
      <c r="M225" s="107">
        <f t="shared" si="3"/>
        <v>0</v>
      </c>
    </row>
    <row r="226" spans="1:15">
      <c r="A226" s="121" t="s">
        <v>285</v>
      </c>
      <c r="B226" s="122">
        <v>42886</v>
      </c>
      <c r="C226" s="121" t="s">
        <v>267</v>
      </c>
      <c r="D226" s="123">
        <v>6232.2</v>
      </c>
      <c r="E226" s="124" t="s">
        <v>14</v>
      </c>
      <c r="F226" s="125">
        <v>124.64</v>
      </c>
      <c r="G226" s="123">
        <v>124.64</v>
      </c>
      <c r="H226" s="126">
        <v>530</v>
      </c>
      <c r="I226" s="121" t="s">
        <v>15</v>
      </c>
      <c r="J226" s="121" t="s">
        <v>16</v>
      </c>
      <c r="K226" s="127" t="s">
        <v>17</v>
      </c>
      <c r="L226" s="121" t="s">
        <v>51</v>
      </c>
      <c r="M226" s="107">
        <f t="shared" si="3"/>
        <v>0</v>
      </c>
    </row>
    <row r="227" spans="1:15">
      <c r="A227" s="121" t="s">
        <v>286</v>
      </c>
      <c r="B227" s="122">
        <v>42886</v>
      </c>
      <c r="C227" s="121" t="s">
        <v>267</v>
      </c>
      <c r="D227" s="123">
        <v>6232.2</v>
      </c>
      <c r="E227" s="124" t="s">
        <v>14</v>
      </c>
      <c r="F227" s="125">
        <v>124.64</v>
      </c>
      <c r="G227" s="123">
        <v>124.64</v>
      </c>
      <c r="H227" s="126">
        <v>530</v>
      </c>
      <c r="I227" s="121" t="s">
        <v>15</v>
      </c>
      <c r="J227" s="121" t="s">
        <v>16</v>
      </c>
      <c r="K227" s="127" t="s">
        <v>17</v>
      </c>
      <c r="L227" s="121" t="s">
        <v>51</v>
      </c>
      <c r="M227" s="107">
        <f t="shared" si="3"/>
        <v>0</v>
      </c>
    </row>
    <row r="228" spans="1:15">
      <c r="A228" s="121" t="s">
        <v>287</v>
      </c>
      <c r="B228" s="122">
        <v>42916</v>
      </c>
      <c r="C228" s="121" t="s">
        <v>267</v>
      </c>
      <c r="D228" s="123">
        <v>6072.06</v>
      </c>
      <c r="E228" s="124" t="s">
        <v>14</v>
      </c>
      <c r="F228" s="125">
        <v>121.44</v>
      </c>
      <c r="G228" s="123">
        <v>121.44</v>
      </c>
      <c r="H228" s="126">
        <v>530</v>
      </c>
      <c r="I228" s="121" t="s">
        <v>15</v>
      </c>
      <c r="J228" s="121" t="s">
        <v>16</v>
      </c>
      <c r="K228" s="127" t="s">
        <v>17</v>
      </c>
      <c r="L228" s="121" t="s">
        <v>51</v>
      </c>
      <c r="M228" s="107">
        <f t="shared" si="3"/>
        <v>0</v>
      </c>
    </row>
    <row r="229" spans="1:15">
      <c r="A229" s="121" t="s">
        <v>288</v>
      </c>
      <c r="B229" s="122">
        <v>42916</v>
      </c>
      <c r="C229" s="121" t="s">
        <v>267</v>
      </c>
      <c r="D229" s="123">
        <v>6072.06</v>
      </c>
      <c r="E229" s="124" t="s">
        <v>14</v>
      </c>
      <c r="F229" s="125">
        <v>121.44</v>
      </c>
      <c r="G229" s="123">
        <v>121.44</v>
      </c>
      <c r="H229" s="126">
        <v>530</v>
      </c>
      <c r="I229" s="121" t="s">
        <v>15</v>
      </c>
      <c r="J229" s="121" t="s">
        <v>16</v>
      </c>
      <c r="K229" s="127" t="s">
        <v>17</v>
      </c>
      <c r="L229" s="121" t="s">
        <v>51</v>
      </c>
      <c r="M229" s="107">
        <f t="shared" si="3"/>
        <v>0</v>
      </c>
    </row>
    <row r="230" spans="1:15">
      <c r="A230" s="121" t="s">
        <v>289</v>
      </c>
      <c r="B230" s="122">
        <v>42916</v>
      </c>
      <c r="C230" s="121" t="s">
        <v>267</v>
      </c>
      <c r="D230" s="123">
        <v>6072.06</v>
      </c>
      <c r="E230" s="124" t="s">
        <v>14</v>
      </c>
      <c r="F230" s="125">
        <v>121.44</v>
      </c>
      <c r="G230" s="123">
        <v>121.44</v>
      </c>
      <c r="H230" s="126">
        <v>530</v>
      </c>
      <c r="I230" s="121" t="s">
        <v>15</v>
      </c>
      <c r="J230" s="121" t="s">
        <v>16</v>
      </c>
      <c r="K230" s="127" t="s">
        <v>17</v>
      </c>
      <c r="L230" s="121" t="s">
        <v>51</v>
      </c>
      <c r="M230" s="107">
        <f t="shared" si="3"/>
        <v>0</v>
      </c>
    </row>
    <row r="231" spans="1:15">
      <c r="A231" s="121" t="s">
        <v>290</v>
      </c>
      <c r="B231" s="122">
        <v>42916</v>
      </c>
      <c r="C231" s="121" t="s">
        <v>267</v>
      </c>
      <c r="D231" s="123">
        <v>6072.06</v>
      </c>
      <c r="E231" s="124" t="s">
        <v>14</v>
      </c>
      <c r="F231" s="125">
        <v>121.44</v>
      </c>
      <c r="G231" s="123">
        <v>121.44</v>
      </c>
      <c r="H231" s="126">
        <v>530</v>
      </c>
      <c r="I231" s="121" t="s">
        <v>15</v>
      </c>
      <c r="J231" s="121" t="s">
        <v>16</v>
      </c>
      <c r="K231" s="127" t="s">
        <v>17</v>
      </c>
      <c r="L231" s="121" t="s">
        <v>51</v>
      </c>
      <c r="M231" s="107">
        <f t="shared" si="3"/>
        <v>0</v>
      </c>
    </row>
    <row r="232" spans="1:15">
      <c r="A232" s="121" t="s">
        <v>291</v>
      </c>
      <c r="B232" s="122">
        <v>42916</v>
      </c>
      <c r="C232" s="121" t="s">
        <v>292</v>
      </c>
      <c r="D232" s="123">
        <v>15607.16</v>
      </c>
      <c r="E232" s="124" t="s">
        <v>14</v>
      </c>
      <c r="F232" s="125">
        <v>312.14</v>
      </c>
      <c r="G232" s="123">
        <v>312.14</v>
      </c>
      <c r="H232" s="126">
        <v>530</v>
      </c>
      <c r="I232" s="121" t="s">
        <v>15</v>
      </c>
      <c r="J232" s="121" t="s">
        <v>16</v>
      </c>
      <c r="K232" s="127" t="s">
        <v>17</v>
      </c>
      <c r="L232" s="121" t="s">
        <v>51</v>
      </c>
      <c r="M232" s="107">
        <f t="shared" si="3"/>
        <v>0</v>
      </c>
    </row>
    <row r="233" spans="1:15">
      <c r="A233" s="121" t="s">
        <v>293</v>
      </c>
      <c r="B233" s="122">
        <v>42916</v>
      </c>
      <c r="C233" s="121" t="s">
        <v>292</v>
      </c>
      <c r="D233" s="123">
        <v>15607.16</v>
      </c>
      <c r="E233" s="124" t="s">
        <v>14</v>
      </c>
      <c r="F233" s="125">
        <v>312.14</v>
      </c>
      <c r="G233" s="123">
        <v>312.14</v>
      </c>
      <c r="H233" s="126">
        <v>530</v>
      </c>
      <c r="I233" s="121" t="s">
        <v>15</v>
      </c>
      <c r="J233" s="121" t="s">
        <v>16</v>
      </c>
      <c r="K233" s="127" t="s">
        <v>17</v>
      </c>
      <c r="L233" s="121" t="s">
        <v>51</v>
      </c>
      <c r="M233" s="107">
        <f t="shared" si="3"/>
        <v>0</v>
      </c>
      <c r="O233" s="101">
        <f>10211511.67</f>
        <v>10211511.67</v>
      </c>
    </row>
    <row r="234" spans="1:15">
      <c r="A234" s="121" t="s">
        <v>294</v>
      </c>
      <c r="B234" s="122">
        <v>42916</v>
      </c>
      <c r="C234" s="121" t="s">
        <v>295</v>
      </c>
      <c r="D234" s="123">
        <v>7255.03</v>
      </c>
      <c r="E234" s="124" t="s">
        <v>14</v>
      </c>
      <c r="F234" s="125">
        <v>241.83</v>
      </c>
      <c r="G234" s="123">
        <v>241.83</v>
      </c>
      <c r="H234" s="126">
        <v>530</v>
      </c>
      <c r="I234" s="121" t="s">
        <v>15</v>
      </c>
      <c r="J234" s="121" t="s">
        <v>16</v>
      </c>
      <c r="K234" s="127" t="s">
        <v>17</v>
      </c>
      <c r="L234" s="121" t="s">
        <v>51</v>
      </c>
      <c r="M234" s="107">
        <f t="shared" si="3"/>
        <v>0</v>
      </c>
      <c r="O234" s="101">
        <f>O232-O233</f>
        <v>-10211511.67</v>
      </c>
    </row>
    <row r="235" spans="1:15">
      <c r="A235" s="114"/>
      <c r="B235" s="115"/>
      <c r="C235" s="114" t="s">
        <v>665</v>
      </c>
      <c r="D235" s="116">
        <f>SUM(D486:D487)*0.7</f>
        <v>29968.637999999995</v>
      </c>
      <c r="E235" s="117" t="s">
        <v>14</v>
      </c>
      <c r="F235" s="118">
        <f>SUM(F486:F487)*0.7</f>
        <v>2635.0099999999998</v>
      </c>
      <c r="G235" s="118">
        <f>SUM(G486:G487)*0.7</f>
        <v>2815.9249999999997</v>
      </c>
      <c r="H235" s="119"/>
      <c r="I235" s="114"/>
      <c r="J235" s="114"/>
      <c r="K235" s="120"/>
      <c r="L235" s="114"/>
      <c r="M235" s="107">
        <f t="shared" si="3"/>
        <v>180.91499999999996</v>
      </c>
      <c r="O235" s="101"/>
    </row>
    <row r="236" spans="1:15">
      <c r="A236" s="114"/>
      <c r="B236" s="115"/>
      <c r="C236" s="114"/>
      <c r="D236" s="128">
        <f>SUM(D23:D235)</f>
        <v>31786499.457999978</v>
      </c>
      <c r="E236" s="117"/>
      <c r="F236" s="128">
        <f>SUM(F23:F235)</f>
        <v>1226741.2749999985</v>
      </c>
      <c r="G236" s="128">
        <f>SUM(G23:G235)</f>
        <v>14649376.959999999</v>
      </c>
      <c r="H236" s="119"/>
      <c r="I236" s="114"/>
      <c r="J236" s="114"/>
      <c r="K236" s="120"/>
      <c r="L236" s="114"/>
      <c r="O236" s="101"/>
    </row>
    <row r="237" spans="1:15">
      <c r="A237" s="114"/>
      <c r="B237" s="115"/>
      <c r="C237" s="114"/>
      <c r="D237" s="116"/>
      <c r="E237" s="117"/>
      <c r="F237" s="118"/>
      <c r="G237" s="116"/>
      <c r="H237" s="119"/>
      <c r="I237" s="114"/>
      <c r="J237" s="114"/>
      <c r="K237" s="120"/>
      <c r="L237" s="114"/>
      <c r="O237" s="101"/>
    </row>
    <row r="238" spans="1:15">
      <c r="A238" s="114" t="s">
        <v>307</v>
      </c>
      <c r="B238" s="115">
        <v>34494</v>
      </c>
      <c r="C238" s="114" t="s">
        <v>308</v>
      </c>
      <c r="D238" s="116">
        <v>11734.02</v>
      </c>
      <c r="E238" s="117" t="s">
        <v>14</v>
      </c>
      <c r="F238" s="118">
        <v>469.36</v>
      </c>
      <c r="G238" s="116">
        <v>11029.96</v>
      </c>
      <c r="H238" s="119">
        <v>530</v>
      </c>
      <c r="I238" s="114" t="s">
        <v>309</v>
      </c>
      <c r="J238" s="114" t="s">
        <v>16</v>
      </c>
      <c r="K238" s="120" t="s">
        <v>17</v>
      </c>
      <c r="L238" s="114" t="s">
        <v>298</v>
      </c>
    </row>
    <row r="239" spans="1:15">
      <c r="A239" s="114" t="s">
        <v>381</v>
      </c>
      <c r="B239" s="115">
        <v>39263</v>
      </c>
      <c r="C239" s="114" t="s">
        <v>382</v>
      </c>
      <c r="D239" s="116">
        <v>9480.0499999999993</v>
      </c>
      <c r="E239" s="117" t="s">
        <v>14</v>
      </c>
      <c r="F239" s="118">
        <v>0</v>
      </c>
      <c r="G239" s="116">
        <v>9480.0499999999993</v>
      </c>
      <c r="H239" s="119">
        <v>530</v>
      </c>
      <c r="I239" s="114" t="s">
        <v>21</v>
      </c>
      <c r="J239" s="114" t="s">
        <v>50</v>
      </c>
      <c r="K239" s="120" t="s">
        <v>17</v>
      </c>
      <c r="L239" s="114" t="s">
        <v>298</v>
      </c>
    </row>
    <row r="240" spans="1:15">
      <c r="A240" s="114" t="s">
        <v>381</v>
      </c>
      <c r="B240" s="115">
        <v>39381</v>
      </c>
      <c r="C240" s="114" t="s">
        <v>383</v>
      </c>
      <c r="D240" s="116">
        <v>10936.22</v>
      </c>
      <c r="E240" s="117" t="s">
        <v>14</v>
      </c>
      <c r="F240" s="118">
        <v>0</v>
      </c>
      <c r="G240" s="116">
        <v>10936.22</v>
      </c>
      <c r="H240" s="119">
        <v>530</v>
      </c>
      <c r="I240" s="114" t="s">
        <v>21</v>
      </c>
      <c r="J240" s="114" t="s">
        <v>50</v>
      </c>
      <c r="K240" s="120" t="s">
        <v>17</v>
      </c>
      <c r="L240" s="114" t="s">
        <v>298</v>
      </c>
    </row>
    <row r="241" spans="1:12">
      <c r="A241" s="136" t="s">
        <v>305</v>
      </c>
      <c r="B241" s="137">
        <v>34227</v>
      </c>
      <c r="C241" s="136" t="s">
        <v>306</v>
      </c>
      <c r="D241" s="138">
        <f>37238/2</f>
        <v>18619</v>
      </c>
      <c r="E241" s="139" t="s">
        <v>14</v>
      </c>
      <c r="F241" s="140">
        <v>0</v>
      </c>
      <c r="G241" s="138">
        <v>18619</v>
      </c>
      <c r="H241" s="141">
        <v>530</v>
      </c>
      <c r="I241" s="136" t="s">
        <v>15</v>
      </c>
      <c r="J241" s="136" t="s">
        <v>50</v>
      </c>
      <c r="K241" s="142" t="s">
        <v>17</v>
      </c>
      <c r="L241" s="136" t="s">
        <v>298</v>
      </c>
    </row>
    <row r="242" spans="1:12">
      <c r="A242" s="114" t="s">
        <v>367</v>
      </c>
      <c r="B242" s="115">
        <v>37326</v>
      </c>
      <c r="C242" s="114" t="s">
        <v>368</v>
      </c>
      <c r="D242" s="116">
        <v>35895</v>
      </c>
      <c r="E242" s="117" t="s">
        <v>14</v>
      </c>
      <c r="F242" s="118">
        <v>0</v>
      </c>
      <c r="G242" s="116">
        <v>35895</v>
      </c>
      <c r="H242" s="119">
        <v>530</v>
      </c>
      <c r="I242" s="114" t="s">
        <v>15</v>
      </c>
      <c r="J242" s="114" t="s">
        <v>50</v>
      </c>
      <c r="K242" s="120" t="s">
        <v>17</v>
      </c>
      <c r="L242" s="114" t="s">
        <v>298</v>
      </c>
    </row>
    <row r="243" spans="1:12">
      <c r="A243" s="114" t="s">
        <v>369</v>
      </c>
      <c r="B243" s="115">
        <v>37190</v>
      </c>
      <c r="C243" s="114" t="s">
        <v>370</v>
      </c>
      <c r="D243" s="116">
        <v>82732.34</v>
      </c>
      <c r="E243" s="117" t="s">
        <v>14</v>
      </c>
      <c r="F243" s="118">
        <v>0</v>
      </c>
      <c r="G243" s="116">
        <v>82732.34</v>
      </c>
      <c r="H243" s="119">
        <v>530</v>
      </c>
      <c r="I243" s="114" t="s">
        <v>15</v>
      </c>
      <c r="J243" s="114" t="s">
        <v>50</v>
      </c>
      <c r="K243" s="120" t="s">
        <v>17</v>
      </c>
      <c r="L243" s="114" t="s">
        <v>298</v>
      </c>
    </row>
    <row r="244" spans="1:12">
      <c r="A244" s="114" t="s">
        <v>393</v>
      </c>
      <c r="B244" s="115">
        <v>40162</v>
      </c>
      <c r="C244" s="114" t="s">
        <v>394</v>
      </c>
      <c r="D244" s="116">
        <v>29082.35</v>
      </c>
      <c r="E244" s="117" t="s">
        <v>14</v>
      </c>
      <c r="F244" s="118">
        <v>0</v>
      </c>
      <c r="G244" s="116">
        <v>29082.35</v>
      </c>
      <c r="H244" s="119">
        <v>530</v>
      </c>
      <c r="I244" s="114" t="s">
        <v>15</v>
      </c>
      <c r="J244" s="114" t="s">
        <v>50</v>
      </c>
      <c r="K244" s="120" t="s">
        <v>17</v>
      </c>
      <c r="L244" s="114" t="s">
        <v>298</v>
      </c>
    </row>
    <row r="245" spans="1:12">
      <c r="A245" s="114" t="s">
        <v>403</v>
      </c>
      <c r="B245" s="115">
        <v>41455</v>
      </c>
      <c r="C245" s="114" t="s">
        <v>404</v>
      </c>
      <c r="D245" s="116">
        <v>16846</v>
      </c>
      <c r="E245" s="117" t="s">
        <v>14</v>
      </c>
      <c r="F245" s="118">
        <v>1684.6</v>
      </c>
      <c r="G245" s="116">
        <v>7580.69</v>
      </c>
      <c r="H245" s="119">
        <v>530</v>
      </c>
      <c r="I245" s="114" t="s">
        <v>15</v>
      </c>
      <c r="J245" s="114" t="s">
        <v>16</v>
      </c>
      <c r="K245" s="120" t="s">
        <v>17</v>
      </c>
      <c r="L245" s="114" t="s">
        <v>298</v>
      </c>
    </row>
    <row r="246" spans="1:12">
      <c r="A246" s="114" t="s">
        <v>405</v>
      </c>
      <c r="B246" s="115">
        <v>42157</v>
      </c>
      <c r="C246" s="114" t="s">
        <v>406</v>
      </c>
      <c r="D246" s="116">
        <v>9735.36</v>
      </c>
      <c r="E246" s="117" t="s">
        <v>14</v>
      </c>
      <c r="F246" s="118">
        <v>973.53</v>
      </c>
      <c r="G246" s="116">
        <v>1460.29</v>
      </c>
      <c r="H246" s="119">
        <v>530</v>
      </c>
      <c r="I246" s="114" t="s">
        <v>15</v>
      </c>
      <c r="J246" s="114" t="s">
        <v>16</v>
      </c>
      <c r="K246" s="120" t="s">
        <v>17</v>
      </c>
      <c r="L246" s="114" t="s">
        <v>298</v>
      </c>
    </row>
    <row r="247" spans="1:12">
      <c r="A247" s="114" t="s">
        <v>405</v>
      </c>
      <c r="B247" s="115">
        <v>42523</v>
      </c>
      <c r="C247" s="114" t="s">
        <v>407</v>
      </c>
      <c r="D247" s="116">
        <v>124325.98</v>
      </c>
      <c r="E247" s="117" t="s">
        <v>14</v>
      </c>
      <c r="F247" s="118">
        <v>12432.59</v>
      </c>
      <c r="G247" s="116">
        <v>18648.88</v>
      </c>
      <c r="H247" s="119">
        <v>530</v>
      </c>
      <c r="I247" s="114" t="s">
        <v>15</v>
      </c>
      <c r="J247" s="114" t="s">
        <v>16</v>
      </c>
      <c r="K247" s="120" t="s">
        <v>17</v>
      </c>
      <c r="L247" s="114" t="s">
        <v>298</v>
      </c>
    </row>
    <row r="248" spans="1:12">
      <c r="A248" s="114" t="s">
        <v>408</v>
      </c>
      <c r="B248" s="115">
        <v>42185</v>
      </c>
      <c r="C248" s="114" t="s">
        <v>409</v>
      </c>
      <c r="D248" s="116">
        <v>243368.8</v>
      </c>
      <c r="E248" s="117" t="s">
        <v>14</v>
      </c>
      <c r="F248" s="118">
        <v>9734.75</v>
      </c>
      <c r="G248" s="116">
        <v>14602.12</v>
      </c>
      <c r="H248" s="119">
        <v>530</v>
      </c>
      <c r="I248" s="114" t="s">
        <v>15</v>
      </c>
      <c r="J248" s="114" t="s">
        <v>16</v>
      </c>
      <c r="K248" s="120" t="s">
        <v>17</v>
      </c>
      <c r="L248" s="114" t="s">
        <v>298</v>
      </c>
    </row>
    <row r="249" spans="1:12">
      <c r="A249" s="114" t="s">
        <v>408</v>
      </c>
      <c r="B249" s="115">
        <v>42290</v>
      </c>
      <c r="C249" s="114" t="s">
        <v>410</v>
      </c>
      <c r="D249" s="116">
        <v>79682.509999999995</v>
      </c>
      <c r="E249" s="117" t="s">
        <v>14</v>
      </c>
      <c r="F249" s="118">
        <v>3187.3</v>
      </c>
      <c r="G249" s="116">
        <v>4780.95</v>
      </c>
      <c r="H249" s="119">
        <v>530</v>
      </c>
      <c r="I249" s="114" t="s">
        <v>15</v>
      </c>
      <c r="J249" s="114" t="s">
        <v>16</v>
      </c>
      <c r="K249" s="120" t="s">
        <v>17</v>
      </c>
      <c r="L249" s="114" t="s">
        <v>298</v>
      </c>
    </row>
    <row r="250" spans="1:12" s="100" customFormat="1">
      <c r="A250" s="129" t="s">
        <v>411</v>
      </c>
      <c r="B250" s="130">
        <v>42185</v>
      </c>
      <c r="C250" s="129" t="s">
        <v>412</v>
      </c>
      <c r="D250" s="131">
        <v>59798.29</v>
      </c>
      <c r="E250" s="132" t="s">
        <v>14</v>
      </c>
      <c r="F250" s="133">
        <v>597.98</v>
      </c>
      <c r="G250" s="131">
        <v>597.98</v>
      </c>
      <c r="H250" s="134">
        <v>530</v>
      </c>
      <c r="I250" s="129" t="s">
        <v>15</v>
      </c>
      <c r="J250" s="129" t="s">
        <v>16</v>
      </c>
      <c r="K250" s="135" t="s">
        <v>17</v>
      </c>
      <c r="L250" s="129" t="s">
        <v>298</v>
      </c>
    </row>
    <row r="251" spans="1:12" s="100" customFormat="1">
      <c r="A251" s="129" t="s">
        <v>411</v>
      </c>
      <c r="B251" s="130">
        <v>42551</v>
      </c>
      <c r="C251" s="129" t="s">
        <v>413</v>
      </c>
      <c r="D251" s="131">
        <v>3042808.37</v>
      </c>
      <c r="E251" s="132" t="s">
        <v>14</v>
      </c>
      <c r="F251" s="133">
        <v>30428.080000000002</v>
      </c>
      <c r="G251" s="131">
        <v>30428.080000000002</v>
      </c>
      <c r="H251" s="134">
        <v>530</v>
      </c>
      <c r="I251" s="129" t="s">
        <v>15</v>
      </c>
      <c r="J251" s="129" t="s">
        <v>16</v>
      </c>
      <c r="K251" s="135" t="s">
        <v>17</v>
      </c>
      <c r="L251" s="129" t="s">
        <v>298</v>
      </c>
    </row>
    <row r="252" spans="1:12" s="97" customFormat="1">
      <c r="A252" s="121" t="s">
        <v>411</v>
      </c>
      <c r="B252" s="122">
        <v>42916</v>
      </c>
      <c r="C252" s="121" t="s">
        <v>414</v>
      </c>
      <c r="D252" s="123">
        <v>45342.720000000001</v>
      </c>
      <c r="E252" s="124" t="s">
        <v>14</v>
      </c>
      <c r="F252" s="125">
        <v>453.42</v>
      </c>
      <c r="G252" s="123">
        <v>453.42</v>
      </c>
      <c r="H252" s="126">
        <v>530</v>
      </c>
      <c r="I252" s="121" t="s">
        <v>15</v>
      </c>
      <c r="J252" s="121" t="s">
        <v>16</v>
      </c>
      <c r="K252" s="127" t="s">
        <v>17</v>
      </c>
      <c r="L252" s="121" t="s">
        <v>298</v>
      </c>
    </row>
    <row r="253" spans="1:12">
      <c r="A253" s="114" t="s">
        <v>415</v>
      </c>
      <c r="B253" s="115">
        <v>42185</v>
      </c>
      <c r="C253" s="114" t="s">
        <v>416</v>
      </c>
      <c r="D253" s="116">
        <v>11716.5</v>
      </c>
      <c r="E253" s="117" t="s">
        <v>14</v>
      </c>
      <c r="F253" s="118">
        <v>390.55</v>
      </c>
      <c r="G253" s="116">
        <v>976.36</v>
      </c>
      <c r="H253" s="119">
        <v>530</v>
      </c>
      <c r="I253" s="114" t="s">
        <v>15</v>
      </c>
      <c r="J253" s="114" t="s">
        <v>16</v>
      </c>
      <c r="K253" s="120" t="s">
        <v>17</v>
      </c>
      <c r="L253" s="114" t="s">
        <v>298</v>
      </c>
    </row>
    <row r="254" spans="1:12">
      <c r="A254" s="114" t="s">
        <v>417</v>
      </c>
      <c r="B254" s="115">
        <v>42367</v>
      </c>
      <c r="C254" s="114" t="s">
        <v>418</v>
      </c>
      <c r="D254" s="116">
        <v>98026.07</v>
      </c>
      <c r="E254" s="117" t="s">
        <v>14</v>
      </c>
      <c r="F254" s="118">
        <v>9802.6</v>
      </c>
      <c r="G254" s="116">
        <v>14703.9</v>
      </c>
      <c r="H254" s="119">
        <v>530</v>
      </c>
      <c r="I254" s="114" t="s">
        <v>15</v>
      </c>
      <c r="J254" s="114" t="s">
        <v>16</v>
      </c>
      <c r="K254" s="120" t="s">
        <v>17</v>
      </c>
      <c r="L254" s="114" t="s">
        <v>298</v>
      </c>
    </row>
    <row r="255" spans="1:12">
      <c r="A255" s="114" t="s">
        <v>419</v>
      </c>
      <c r="B255" s="115">
        <v>42367</v>
      </c>
      <c r="C255" s="114" t="s">
        <v>420</v>
      </c>
      <c r="D255" s="116">
        <v>79575.77</v>
      </c>
      <c r="E255" s="117" t="s">
        <v>14</v>
      </c>
      <c r="F255" s="118">
        <v>7957.57</v>
      </c>
      <c r="G255" s="116">
        <v>11936.35</v>
      </c>
      <c r="H255" s="119">
        <v>530</v>
      </c>
      <c r="I255" s="114" t="s">
        <v>15</v>
      </c>
      <c r="J255" s="114" t="s">
        <v>16</v>
      </c>
      <c r="K255" s="120" t="s">
        <v>17</v>
      </c>
      <c r="L255" s="114" t="s">
        <v>298</v>
      </c>
    </row>
    <row r="256" spans="1:12">
      <c r="A256" s="114" t="s">
        <v>421</v>
      </c>
      <c r="B256" s="115">
        <v>42388</v>
      </c>
      <c r="C256" s="114" t="s">
        <v>422</v>
      </c>
      <c r="D256" s="116">
        <v>28704.74</v>
      </c>
      <c r="E256" s="117" t="s">
        <v>14</v>
      </c>
      <c r="F256" s="118">
        <v>2870.47</v>
      </c>
      <c r="G256" s="116">
        <v>4305.7</v>
      </c>
      <c r="H256" s="119">
        <v>530</v>
      </c>
      <c r="I256" s="114" t="s">
        <v>15</v>
      </c>
      <c r="J256" s="114" t="s">
        <v>16</v>
      </c>
      <c r="K256" s="120" t="s">
        <v>17</v>
      </c>
      <c r="L256" s="114" t="s">
        <v>298</v>
      </c>
    </row>
    <row r="257" spans="1:12">
      <c r="A257" s="114" t="s">
        <v>423</v>
      </c>
      <c r="B257" s="115">
        <v>42388</v>
      </c>
      <c r="C257" s="114" t="s">
        <v>424</v>
      </c>
      <c r="D257" s="116">
        <v>23812.44</v>
      </c>
      <c r="E257" s="117" t="s">
        <v>14</v>
      </c>
      <c r="F257" s="118">
        <v>2381.2399999999998</v>
      </c>
      <c r="G257" s="116">
        <v>3571.86</v>
      </c>
      <c r="H257" s="119">
        <v>530</v>
      </c>
      <c r="I257" s="114" t="s">
        <v>15</v>
      </c>
      <c r="J257" s="114" t="s">
        <v>16</v>
      </c>
      <c r="K257" s="120" t="s">
        <v>17</v>
      </c>
      <c r="L257" s="114" t="s">
        <v>298</v>
      </c>
    </row>
    <row r="258" spans="1:12">
      <c r="A258" s="114" t="s">
        <v>425</v>
      </c>
      <c r="B258" s="115">
        <v>42388</v>
      </c>
      <c r="C258" s="114" t="s">
        <v>426</v>
      </c>
      <c r="D258" s="116">
        <v>10674.44</v>
      </c>
      <c r="E258" s="117" t="s">
        <v>14</v>
      </c>
      <c r="F258" s="118">
        <v>1067.44</v>
      </c>
      <c r="G258" s="116">
        <v>1601.16</v>
      </c>
      <c r="H258" s="119">
        <v>530</v>
      </c>
      <c r="I258" s="114" t="s">
        <v>15</v>
      </c>
      <c r="J258" s="114" t="s">
        <v>16</v>
      </c>
      <c r="K258" s="120" t="s">
        <v>17</v>
      </c>
      <c r="L258" s="114" t="s">
        <v>298</v>
      </c>
    </row>
    <row r="259" spans="1:12">
      <c r="A259" s="114" t="s">
        <v>430</v>
      </c>
      <c r="B259" s="115">
        <v>42200</v>
      </c>
      <c r="C259" s="114" t="s">
        <v>431</v>
      </c>
      <c r="D259" s="116">
        <v>6559.76</v>
      </c>
      <c r="E259" s="117" t="s">
        <v>14</v>
      </c>
      <c r="F259" s="118">
        <v>819.97</v>
      </c>
      <c r="G259" s="116">
        <v>1229.95</v>
      </c>
      <c r="H259" s="119">
        <v>530</v>
      </c>
      <c r="I259" s="114" t="s">
        <v>15</v>
      </c>
      <c r="J259" s="114" t="s">
        <v>16</v>
      </c>
      <c r="K259" s="120" t="s">
        <v>17</v>
      </c>
      <c r="L259" s="114" t="s">
        <v>298</v>
      </c>
    </row>
    <row r="260" spans="1:12" s="100" customFormat="1">
      <c r="A260" s="129" t="s">
        <v>432</v>
      </c>
      <c r="B260" s="130">
        <v>42551</v>
      </c>
      <c r="C260" s="129" t="s">
        <v>433</v>
      </c>
      <c r="D260" s="131">
        <v>102259.95</v>
      </c>
      <c r="E260" s="132" t="s">
        <v>14</v>
      </c>
      <c r="F260" s="133">
        <v>2045.19</v>
      </c>
      <c r="G260" s="131">
        <v>2045.19</v>
      </c>
      <c r="H260" s="134">
        <v>530</v>
      </c>
      <c r="I260" s="129" t="s">
        <v>15</v>
      </c>
      <c r="J260" s="129" t="s">
        <v>16</v>
      </c>
      <c r="K260" s="135" t="s">
        <v>17</v>
      </c>
      <c r="L260" s="129" t="s">
        <v>298</v>
      </c>
    </row>
    <row r="261" spans="1:12" s="97" customFormat="1">
      <c r="A261" s="121" t="s">
        <v>432</v>
      </c>
      <c r="B261" s="122">
        <v>42916</v>
      </c>
      <c r="C261" s="121" t="s">
        <v>434</v>
      </c>
      <c r="D261" s="123">
        <v>320462.40000000002</v>
      </c>
      <c r="E261" s="124" t="s">
        <v>14</v>
      </c>
      <c r="F261" s="125">
        <v>6409.24</v>
      </c>
      <c r="G261" s="123">
        <v>6409.24</v>
      </c>
      <c r="H261" s="126">
        <v>530</v>
      </c>
      <c r="I261" s="121" t="s">
        <v>15</v>
      </c>
      <c r="J261" s="121" t="s">
        <v>16</v>
      </c>
      <c r="K261" s="127" t="s">
        <v>17</v>
      </c>
      <c r="L261" s="121" t="s">
        <v>298</v>
      </c>
    </row>
    <row r="262" spans="1:12">
      <c r="A262" s="114" t="s">
        <v>435</v>
      </c>
      <c r="B262" s="115">
        <v>42551</v>
      </c>
      <c r="C262" s="114" t="s">
        <v>436</v>
      </c>
      <c r="D262" s="116">
        <v>156568</v>
      </c>
      <c r="E262" s="117" t="s">
        <v>14</v>
      </c>
      <c r="F262" s="118">
        <v>7828.4</v>
      </c>
      <c r="G262" s="116">
        <v>11742.6</v>
      </c>
      <c r="H262" s="119">
        <v>530</v>
      </c>
      <c r="I262" s="114" t="s">
        <v>15</v>
      </c>
      <c r="J262" s="114" t="s">
        <v>16</v>
      </c>
      <c r="K262" s="120" t="s">
        <v>17</v>
      </c>
      <c r="L262" s="114" t="s">
        <v>298</v>
      </c>
    </row>
    <row r="263" spans="1:12">
      <c r="A263" s="114" t="s">
        <v>339</v>
      </c>
      <c r="B263" s="115">
        <v>34880</v>
      </c>
      <c r="C263" s="114" t="s">
        <v>340</v>
      </c>
      <c r="D263" s="116">
        <v>157685.44</v>
      </c>
      <c r="E263" s="117" t="s">
        <v>14</v>
      </c>
      <c r="F263" s="118">
        <v>6307.42</v>
      </c>
      <c r="G263" s="116">
        <v>141916.88</v>
      </c>
      <c r="H263" s="119">
        <v>530</v>
      </c>
      <c r="I263" s="114" t="s">
        <v>49</v>
      </c>
      <c r="J263" s="114" t="s">
        <v>16</v>
      </c>
      <c r="K263" s="120" t="s">
        <v>17</v>
      </c>
      <c r="L263" s="114" t="s">
        <v>298</v>
      </c>
    </row>
    <row r="264" spans="1:12">
      <c r="A264" s="114" t="s">
        <v>339</v>
      </c>
      <c r="B264" s="115">
        <v>35246</v>
      </c>
      <c r="C264" s="114" t="s">
        <v>341</v>
      </c>
      <c r="D264" s="116">
        <v>16639.55</v>
      </c>
      <c r="E264" s="117" t="s">
        <v>14</v>
      </c>
      <c r="F264" s="118">
        <v>665.59</v>
      </c>
      <c r="G264" s="116">
        <v>14309.98</v>
      </c>
      <c r="H264" s="119">
        <v>530</v>
      </c>
      <c r="I264" s="114" t="s">
        <v>49</v>
      </c>
      <c r="J264" s="114" t="s">
        <v>16</v>
      </c>
      <c r="K264" s="120" t="s">
        <v>17</v>
      </c>
      <c r="L264" s="114" t="s">
        <v>298</v>
      </c>
    </row>
    <row r="265" spans="1:12">
      <c r="A265" s="114" t="s">
        <v>339</v>
      </c>
      <c r="B265" s="115">
        <v>35976</v>
      </c>
      <c r="C265" s="114" t="s">
        <v>342</v>
      </c>
      <c r="D265" s="116">
        <v>26504.67</v>
      </c>
      <c r="E265" s="117" t="s">
        <v>14</v>
      </c>
      <c r="F265" s="118">
        <v>1060.19</v>
      </c>
      <c r="G265" s="116">
        <v>20673.62</v>
      </c>
      <c r="H265" s="119">
        <v>530</v>
      </c>
      <c r="I265" s="114" t="s">
        <v>49</v>
      </c>
      <c r="J265" s="114" t="s">
        <v>16</v>
      </c>
      <c r="K265" s="120" t="s">
        <v>17</v>
      </c>
      <c r="L265" s="114" t="s">
        <v>298</v>
      </c>
    </row>
    <row r="266" spans="1:12">
      <c r="A266" s="114" t="s">
        <v>339</v>
      </c>
      <c r="B266" s="115">
        <v>36341</v>
      </c>
      <c r="C266" s="114" t="s">
        <v>343</v>
      </c>
      <c r="D266" s="116">
        <v>14081.37</v>
      </c>
      <c r="E266" s="117" t="s">
        <v>14</v>
      </c>
      <c r="F266" s="118">
        <v>563.26</v>
      </c>
      <c r="G266" s="116">
        <v>10420.17</v>
      </c>
      <c r="H266" s="119">
        <v>530</v>
      </c>
      <c r="I266" s="114" t="s">
        <v>49</v>
      </c>
      <c r="J266" s="114" t="s">
        <v>16</v>
      </c>
      <c r="K266" s="120" t="s">
        <v>17</v>
      </c>
      <c r="L266" s="114" t="s">
        <v>298</v>
      </c>
    </row>
    <row r="267" spans="1:12">
      <c r="A267" s="114" t="s">
        <v>351</v>
      </c>
      <c r="B267" s="115">
        <v>35246</v>
      </c>
      <c r="C267" s="114" t="s">
        <v>352</v>
      </c>
      <c r="D267" s="116">
        <v>103048.33</v>
      </c>
      <c r="E267" s="117" t="s">
        <v>14</v>
      </c>
      <c r="F267" s="118">
        <v>4121.9399999999996</v>
      </c>
      <c r="G267" s="116">
        <v>88621.54</v>
      </c>
      <c r="H267" s="119">
        <v>530</v>
      </c>
      <c r="I267" s="114" t="s">
        <v>49</v>
      </c>
      <c r="J267" s="114" t="s">
        <v>16</v>
      </c>
      <c r="K267" s="120" t="s">
        <v>17</v>
      </c>
      <c r="L267" s="114" t="s">
        <v>298</v>
      </c>
    </row>
    <row r="268" spans="1:12">
      <c r="A268" s="114" t="s">
        <v>351</v>
      </c>
      <c r="B268" s="115">
        <v>35611</v>
      </c>
      <c r="C268" s="114" t="s">
        <v>353</v>
      </c>
      <c r="D268" s="116">
        <v>2821.05</v>
      </c>
      <c r="E268" s="117" t="s">
        <v>14</v>
      </c>
      <c r="F268" s="118">
        <v>112.84</v>
      </c>
      <c r="G268" s="116">
        <v>2313.2199999999998</v>
      </c>
      <c r="H268" s="119">
        <v>530</v>
      </c>
      <c r="I268" s="114" t="s">
        <v>49</v>
      </c>
      <c r="J268" s="114" t="s">
        <v>16</v>
      </c>
      <c r="K268" s="120" t="s">
        <v>17</v>
      </c>
      <c r="L268" s="114" t="s">
        <v>298</v>
      </c>
    </row>
    <row r="269" spans="1:12">
      <c r="A269" s="114" t="s">
        <v>371</v>
      </c>
      <c r="B269" s="115">
        <v>38168</v>
      </c>
      <c r="C269" s="114" t="s">
        <v>372</v>
      </c>
      <c r="D269" s="116">
        <v>3164560.58</v>
      </c>
      <c r="E269" s="117" t="s">
        <v>14</v>
      </c>
      <c r="F269" s="118">
        <v>126582.42</v>
      </c>
      <c r="G269" s="116">
        <v>1455697.83</v>
      </c>
      <c r="H269" s="119">
        <v>530</v>
      </c>
      <c r="I269" s="114" t="s">
        <v>49</v>
      </c>
      <c r="J269" s="114" t="s">
        <v>16</v>
      </c>
      <c r="K269" s="120" t="s">
        <v>17</v>
      </c>
      <c r="L269" s="114" t="s">
        <v>298</v>
      </c>
    </row>
    <row r="270" spans="1:12">
      <c r="A270" s="114" t="s">
        <v>371</v>
      </c>
      <c r="B270" s="115">
        <v>38533</v>
      </c>
      <c r="C270" s="114" t="s">
        <v>373</v>
      </c>
      <c r="D270" s="116">
        <v>11772162.369999999</v>
      </c>
      <c r="E270" s="117" t="s">
        <v>14</v>
      </c>
      <c r="F270" s="118">
        <v>470886.49</v>
      </c>
      <c r="G270" s="116">
        <v>5415194.6299999999</v>
      </c>
      <c r="H270" s="119">
        <v>530</v>
      </c>
      <c r="I270" s="114" t="s">
        <v>49</v>
      </c>
      <c r="J270" s="114" t="s">
        <v>16</v>
      </c>
      <c r="K270" s="120" t="s">
        <v>17</v>
      </c>
      <c r="L270" s="114" t="s">
        <v>298</v>
      </c>
    </row>
    <row r="271" spans="1:12">
      <c r="A271" s="114" t="s">
        <v>371</v>
      </c>
      <c r="B271" s="115">
        <v>38898</v>
      </c>
      <c r="C271" s="114" t="s">
        <v>374</v>
      </c>
      <c r="D271" s="116">
        <v>436927.25</v>
      </c>
      <c r="E271" s="117" t="s">
        <v>14</v>
      </c>
      <c r="F271" s="118">
        <v>17477.09</v>
      </c>
      <c r="G271" s="116">
        <v>200986.53</v>
      </c>
      <c r="H271" s="119">
        <v>530</v>
      </c>
      <c r="I271" s="114" t="s">
        <v>49</v>
      </c>
      <c r="J271" s="114" t="s">
        <v>16</v>
      </c>
      <c r="K271" s="120" t="s">
        <v>17</v>
      </c>
      <c r="L271" s="114" t="s">
        <v>298</v>
      </c>
    </row>
    <row r="272" spans="1:12">
      <c r="A272" s="114" t="s">
        <v>371</v>
      </c>
      <c r="B272" s="115">
        <v>39263</v>
      </c>
      <c r="C272" s="114" t="s">
        <v>375</v>
      </c>
      <c r="D272" s="116">
        <v>109278.53</v>
      </c>
      <c r="E272" s="117" t="s">
        <v>14</v>
      </c>
      <c r="F272" s="118">
        <v>4553.2700000000004</v>
      </c>
      <c r="G272" s="116">
        <v>47809.33</v>
      </c>
      <c r="H272" s="119">
        <v>530</v>
      </c>
      <c r="I272" s="114" t="s">
        <v>49</v>
      </c>
      <c r="J272" s="114" t="s">
        <v>16</v>
      </c>
      <c r="K272" s="120" t="s">
        <v>17</v>
      </c>
      <c r="L272" s="114" t="s">
        <v>298</v>
      </c>
    </row>
    <row r="273" spans="1:15">
      <c r="A273" s="114" t="s">
        <v>203</v>
      </c>
      <c r="B273" s="115">
        <v>38168</v>
      </c>
      <c r="C273" s="114" t="s">
        <v>376</v>
      </c>
      <c r="D273" s="116">
        <v>979812.88</v>
      </c>
      <c r="E273" s="117" t="s">
        <v>14</v>
      </c>
      <c r="F273" s="118">
        <v>39192.51</v>
      </c>
      <c r="G273" s="116">
        <v>489906.37</v>
      </c>
      <c r="H273" s="119">
        <v>530</v>
      </c>
      <c r="I273" s="114" t="s">
        <v>49</v>
      </c>
      <c r="J273" s="114" t="s">
        <v>16</v>
      </c>
      <c r="K273" s="120" t="s">
        <v>17</v>
      </c>
      <c r="L273" s="114" t="s">
        <v>298</v>
      </c>
    </row>
    <row r="274" spans="1:15">
      <c r="A274" s="114" t="s">
        <v>203</v>
      </c>
      <c r="B274" s="115">
        <v>38533</v>
      </c>
      <c r="C274" s="114" t="s">
        <v>377</v>
      </c>
      <c r="D274" s="116">
        <v>194949.6</v>
      </c>
      <c r="E274" s="117" t="s">
        <v>14</v>
      </c>
      <c r="F274" s="118">
        <v>7797.98</v>
      </c>
      <c r="G274" s="116">
        <v>97474.75</v>
      </c>
      <c r="H274" s="119">
        <v>530</v>
      </c>
      <c r="I274" s="114" t="s">
        <v>49</v>
      </c>
      <c r="J274" s="114" t="s">
        <v>16</v>
      </c>
      <c r="K274" s="120" t="s">
        <v>17</v>
      </c>
      <c r="L274" s="114" t="s">
        <v>298</v>
      </c>
    </row>
    <row r="275" spans="1:15">
      <c r="A275" s="114" t="s">
        <v>296</v>
      </c>
      <c r="B275" s="115">
        <v>23924</v>
      </c>
      <c r="C275" s="114" t="s">
        <v>297</v>
      </c>
      <c r="D275" s="116">
        <v>496811.6</v>
      </c>
      <c r="E275" s="117" t="s">
        <v>24</v>
      </c>
      <c r="F275" s="118">
        <v>0</v>
      </c>
      <c r="G275" s="116">
        <v>0</v>
      </c>
      <c r="H275" s="119">
        <v>530</v>
      </c>
      <c r="I275" s="114" t="s">
        <v>207</v>
      </c>
      <c r="J275" s="114" t="s">
        <v>16</v>
      </c>
      <c r="K275" s="120" t="s">
        <v>17</v>
      </c>
      <c r="L275" s="114" t="s">
        <v>298</v>
      </c>
    </row>
    <row r="276" spans="1:15">
      <c r="A276" s="114" t="s">
        <v>296</v>
      </c>
      <c r="B276" s="115">
        <v>37756</v>
      </c>
      <c r="C276" s="114" t="s">
        <v>299</v>
      </c>
      <c r="D276" s="116">
        <v>488133.99</v>
      </c>
      <c r="E276" s="117" t="s">
        <v>24</v>
      </c>
      <c r="F276" s="118">
        <v>0</v>
      </c>
      <c r="G276" s="116">
        <v>0</v>
      </c>
      <c r="H276" s="119">
        <v>530</v>
      </c>
      <c r="I276" s="114" t="s">
        <v>207</v>
      </c>
      <c r="J276" s="114" t="s">
        <v>16</v>
      </c>
      <c r="K276" s="120" t="s">
        <v>17</v>
      </c>
      <c r="L276" s="114" t="s">
        <v>298</v>
      </c>
    </row>
    <row r="277" spans="1:15">
      <c r="A277" s="114" t="s">
        <v>296</v>
      </c>
      <c r="B277" s="115">
        <v>38168</v>
      </c>
      <c r="C277" s="114" t="s">
        <v>300</v>
      </c>
      <c r="D277" s="116">
        <v>187628.29</v>
      </c>
      <c r="E277" s="117" t="s">
        <v>24</v>
      </c>
      <c r="F277" s="118">
        <v>0</v>
      </c>
      <c r="G277" s="116">
        <v>0</v>
      </c>
      <c r="H277" s="119">
        <v>530</v>
      </c>
      <c r="I277" s="114" t="s">
        <v>207</v>
      </c>
      <c r="J277" s="114" t="s">
        <v>16</v>
      </c>
      <c r="K277" s="120" t="s">
        <v>17</v>
      </c>
      <c r="L277" s="114" t="s">
        <v>298</v>
      </c>
    </row>
    <row r="278" spans="1:15">
      <c r="A278" s="114" t="s">
        <v>296</v>
      </c>
      <c r="B278" s="115">
        <v>38533</v>
      </c>
      <c r="C278" s="114" t="s">
        <v>301</v>
      </c>
      <c r="D278" s="116">
        <v>12356.35</v>
      </c>
      <c r="E278" s="117" t="s">
        <v>24</v>
      </c>
      <c r="F278" s="118">
        <v>0</v>
      </c>
      <c r="G278" s="116">
        <v>0</v>
      </c>
      <c r="H278" s="119">
        <v>530</v>
      </c>
      <c r="I278" s="114" t="s">
        <v>207</v>
      </c>
      <c r="J278" s="114" t="s">
        <v>16</v>
      </c>
      <c r="K278" s="120" t="s">
        <v>17</v>
      </c>
      <c r="L278" s="114" t="s">
        <v>298</v>
      </c>
    </row>
    <row r="279" spans="1:15">
      <c r="A279" s="114" t="s">
        <v>296</v>
      </c>
      <c r="B279" s="115">
        <v>38898</v>
      </c>
      <c r="C279" s="114" t="s">
        <v>302</v>
      </c>
      <c r="D279" s="116">
        <v>60816.01</v>
      </c>
      <c r="E279" s="117" t="s">
        <v>24</v>
      </c>
      <c r="F279" s="118">
        <v>0</v>
      </c>
      <c r="G279" s="116">
        <v>0</v>
      </c>
      <c r="H279" s="119">
        <v>530</v>
      </c>
      <c r="I279" s="114" t="s">
        <v>207</v>
      </c>
      <c r="J279" s="114" t="s">
        <v>16</v>
      </c>
      <c r="K279" s="120" t="s">
        <v>17</v>
      </c>
      <c r="L279" s="114" t="s">
        <v>298</v>
      </c>
      <c r="M279" s="99"/>
      <c r="N279" s="114"/>
    </row>
    <row r="280" spans="1:15">
      <c r="A280" s="114" t="s">
        <v>427</v>
      </c>
      <c r="B280" s="115">
        <v>42272</v>
      </c>
      <c r="C280" s="114" t="s">
        <v>428</v>
      </c>
      <c r="D280" s="116">
        <v>29336.52</v>
      </c>
      <c r="E280" s="117" t="s">
        <v>14</v>
      </c>
      <c r="F280" s="118">
        <v>1466.82</v>
      </c>
      <c r="G280" s="116">
        <v>2200.23</v>
      </c>
      <c r="H280" s="119">
        <v>530</v>
      </c>
      <c r="I280" s="114" t="s">
        <v>429</v>
      </c>
      <c r="J280" s="114" t="s">
        <v>16</v>
      </c>
      <c r="K280" s="120" t="s">
        <v>17</v>
      </c>
      <c r="L280" s="114" t="s">
        <v>298</v>
      </c>
    </row>
    <row r="281" spans="1:15">
      <c r="A281" s="114" t="s">
        <v>303</v>
      </c>
      <c r="B281" s="115">
        <v>29952</v>
      </c>
      <c r="C281" s="114" t="s">
        <v>304</v>
      </c>
      <c r="D281" s="116">
        <v>45617427</v>
      </c>
      <c r="E281" s="117" t="s">
        <v>14</v>
      </c>
      <c r="F281" s="118">
        <v>0</v>
      </c>
      <c r="G281" s="116">
        <v>45617427</v>
      </c>
      <c r="H281" s="119">
        <v>530</v>
      </c>
      <c r="I281" s="114" t="s">
        <v>221</v>
      </c>
      <c r="J281" s="114" t="s">
        <v>50</v>
      </c>
      <c r="K281" s="120" t="s">
        <v>17</v>
      </c>
      <c r="L281" s="114" t="s">
        <v>298</v>
      </c>
      <c r="O281" s="101">
        <f>O280*2</f>
        <v>0</v>
      </c>
    </row>
    <row r="282" spans="1:15">
      <c r="A282" s="114" t="s">
        <v>310</v>
      </c>
      <c r="B282" s="115">
        <v>34515</v>
      </c>
      <c r="C282" s="114" t="s">
        <v>311</v>
      </c>
      <c r="D282" s="116">
        <v>31419.58</v>
      </c>
      <c r="E282" s="117" t="s">
        <v>14</v>
      </c>
      <c r="F282" s="118">
        <v>1256.79</v>
      </c>
      <c r="G282" s="116">
        <v>29534.39</v>
      </c>
      <c r="H282" s="119">
        <v>530</v>
      </c>
      <c r="I282" s="114" t="s">
        <v>221</v>
      </c>
      <c r="J282" s="114" t="s">
        <v>16</v>
      </c>
      <c r="K282" s="120" t="s">
        <v>17</v>
      </c>
      <c r="L282" s="114" t="s">
        <v>298</v>
      </c>
    </row>
    <row r="283" spans="1:15">
      <c r="A283" s="114" t="s">
        <v>310</v>
      </c>
      <c r="B283" s="115">
        <v>34880</v>
      </c>
      <c r="C283" s="114" t="s">
        <v>312</v>
      </c>
      <c r="D283" s="116">
        <v>123902.38</v>
      </c>
      <c r="E283" s="117" t="s">
        <v>14</v>
      </c>
      <c r="F283" s="118">
        <v>4956.1000000000004</v>
      </c>
      <c r="G283" s="116">
        <v>111512.12</v>
      </c>
      <c r="H283" s="119">
        <v>530</v>
      </c>
      <c r="I283" s="114" t="s">
        <v>221</v>
      </c>
      <c r="J283" s="114" t="s">
        <v>16</v>
      </c>
      <c r="K283" s="120" t="s">
        <v>17</v>
      </c>
      <c r="L283" s="114" t="s">
        <v>298</v>
      </c>
    </row>
    <row r="284" spans="1:15">
      <c r="A284" s="114" t="s">
        <v>310</v>
      </c>
      <c r="B284" s="115">
        <v>35246</v>
      </c>
      <c r="C284" s="114" t="s">
        <v>313</v>
      </c>
      <c r="D284" s="116">
        <v>12311.54</v>
      </c>
      <c r="E284" s="117" t="s">
        <v>14</v>
      </c>
      <c r="F284" s="118">
        <v>492.46</v>
      </c>
      <c r="G284" s="116">
        <v>10587.89</v>
      </c>
      <c r="H284" s="119">
        <v>530</v>
      </c>
      <c r="I284" s="114" t="s">
        <v>221</v>
      </c>
      <c r="J284" s="114" t="s">
        <v>16</v>
      </c>
      <c r="K284" s="120" t="s">
        <v>17</v>
      </c>
      <c r="L284" s="114" t="s">
        <v>298</v>
      </c>
    </row>
    <row r="285" spans="1:15">
      <c r="A285" s="114" t="s">
        <v>310</v>
      </c>
      <c r="B285" s="115">
        <v>35611</v>
      </c>
      <c r="C285" s="114" t="s">
        <v>314</v>
      </c>
      <c r="D285" s="116">
        <v>21385.8</v>
      </c>
      <c r="E285" s="117" t="s">
        <v>14</v>
      </c>
      <c r="F285" s="118">
        <v>855.44</v>
      </c>
      <c r="G285" s="116">
        <v>17536.32</v>
      </c>
      <c r="H285" s="119">
        <v>530</v>
      </c>
      <c r="I285" s="114" t="s">
        <v>221</v>
      </c>
      <c r="J285" s="114" t="s">
        <v>16</v>
      </c>
      <c r="K285" s="120" t="s">
        <v>17</v>
      </c>
      <c r="L285" s="114" t="s">
        <v>298</v>
      </c>
    </row>
    <row r="286" spans="1:15">
      <c r="A286" s="114" t="s">
        <v>310</v>
      </c>
      <c r="B286" s="115">
        <v>35976</v>
      </c>
      <c r="C286" s="114" t="s">
        <v>315</v>
      </c>
      <c r="D286" s="116">
        <v>38711.07</v>
      </c>
      <c r="E286" s="117" t="s">
        <v>14</v>
      </c>
      <c r="F286" s="118">
        <v>1548.45</v>
      </c>
      <c r="G286" s="116">
        <v>30194.59</v>
      </c>
      <c r="H286" s="119">
        <v>530</v>
      </c>
      <c r="I286" s="114" t="s">
        <v>221</v>
      </c>
      <c r="J286" s="114" t="s">
        <v>16</v>
      </c>
      <c r="K286" s="120" t="s">
        <v>17</v>
      </c>
      <c r="L286" s="114" t="s">
        <v>298</v>
      </c>
    </row>
    <row r="287" spans="1:15">
      <c r="A287" s="114" t="s">
        <v>316</v>
      </c>
      <c r="B287" s="115">
        <v>24653</v>
      </c>
      <c r="C287" s="114" t="s">
        <v>317</v>
      </c>
      <c r="D287" s="116">
        <v>6172889.1500000004</v>
      </c>
      <c r="E287" s="117" t="s">
        <v>14</v>
      </c>
      <c r="F287" s="118">
        <v>0</v>
      </c>
      <c r="G287" s="116">
        <v>6172889.1500000004</v>
      </c>
      <c r="H287" s="119">
        <v>530</v>
      </c>
      <c r="I287" s="114" t="s">
        <v>221</v>
      </c>
      <c r="J287" s="114" t="s">
        <v>50</v>
      </c>
      <c r="K287" s="120" t="s">
        <v>17</v>
      </c>
      <c r="L287" s="114" t="s">
        <v>298</v>
      </c>
    </row>
    <row r="288" spans="1:15">
      <c r="A288" s="114" t="s">
        <v>316</v>
      </c>
      <c r="B288" s="115">
        <v>25019</v>
      </c>
      <c r="C288" s="114" t="s">
        <v>318</v>
      </c>
      <c r="D288" s="116">
        <v>1336630.3500000001</v>
      </c>
      <c r="E288" s="117" t="s">
        <v>14</v>
      </c>
      <c r="F288" s="118">
        <v>0</v>
      </c>
      <c r="G288" s="116">
        <v>1336630.3500000001</v>
      </c>
      <c r="H288" s="119">
        <v>530</v>
      </c>
      <c r="I288" s="114" t="s">
        <v>221</v>
      </c>
      <c r="J288" s="114" t="s">
        <v>50</v>
      </c>
      <c r="K288" s="120" t="s">
        <v>17</v>
      </c>
      <c r="L288" s="114" t="s">
        <v>298</v>
      </c>
    </row>
    <row r="289" spans="1:12">
      <c r="A289" s="114" t="s">
        <v>316</v>
      </c>
      <c r="B289" s="115">
        <v>26114</v>
      </c>
      <c r="C289" s="114" t="s">
        <v>319</v>
      </c>
      <c r="D289" s="116">
        <v>2009295.05</v>
      </c>
      <c r="E289" s="117" t="s">
        <v>14</v>
      </c>
      <c r="F289" s="118">
        <v>0</v>
      </c>
      <c r="G289" s="116">
        <v>2009295.05</v>
      </c>
      <c r="H289" s="119">
        <v>530</v>
      </c>
      <c r="I289" s="114" t="s">
        <v>221</v>
      </c>
      <c r="J289" s="114" t="s">
        <v>50</v>
      </c>
      <c r="K289" s="120" t="s">
        <v>17</v>
      </c>
      <c r="L289" s="114" t="s">
        <v>298</v>
      </c>
    </row>
    <row r="290" spans="1:12">
      <c r="A290" s="114" t="s">
        <v>316</v>
      </c>
      <c r="B290" s="115">
        <v>26480</v>
      </c>
      <c r="C290" s="114" t="s">
        <v>320</v>
      </c>
      <c r="D290" s="116">
        <v>1062713.07</v>
      </c>
      <c r="E290" s="117" t="s">
        <v>14</v>
      </c>
      <c r="F290" s="118">
        <v>0</v>
      </c>
      <c r="G290" s="116">
        <v>1062713.07</v>
      </c>
      <c r="H290" s="119">
        <v>530</v>
      </c>
      <c r="I290" s="114" t="s">
        <v>221</v>
      </c>
      <c r="J290" s="114" t="s">
        <v>50</v>
      </c>
      <c r="K290" s="120" t="s">
        <v>17</v>
      </c>
      <c r="L290" s="114" t="s">
        <v>298</v>
      </c>
    </row>
    <row r="291" spans="1:12">
      <c r="A291" s="114" t="s">
        <v>316</v>
      </c>
      <c r="B291" s="115">
        <v>26845</v>
      </c>
      <c r="C291" s="114" t="s">
        <v>321</v>
      </c>
      <c r="D291" s="116">
        <v>343699.07</v>
      </c>
      <c r="E291" s="117" t="s">
        <v>14</v>
      </c>
      <c r="F291" s="118">
        <v>0</v>
      </c>
      <c r="G291" s="116">
        <v>343699.07</v>
      </c>
      <c r="H291" s="119">
        <v>530</v>
      </c>
      <c r="I291" s="114" t="s">
        <v>221</v>
      </c>
      <c r="J291" s="114" t="s">
        <v>50</v>
      </c>
      <c r="K291" s="120" t="s">
        <v>17</v>
      </c>
      <c r="L291" s="114" t="s">
        <v>298</v>
      </c>
    </row>
    <row r="292" spans="1:12">
      <c r="A292" s="114" t="s">
        <v>316</v>
      </c>
      <c r="B292" s="115">
        <v>27210</v>
      </c>
      <c r="C292" s="114" t="s">
        <v>322</v>
      </c>
      <c r="D292" s="116">
        <v>229000.84</v>
      </c>
      <c r="E292" s="117" t="s">
        <v>14</v>
      </c>
      <c r="F292" s="118">
        <v>0</v>
      </c>
      <c r="G292" s="116">
        <v>229000.84</v>
      </c>
      <c r="H292" s="119">
        <v>530</v>
      </c>
      <c r="I292" s="114" t="s">
        <v>221</v>
      </c>
      <c r="J292" s="114" t="s">
        <v>50</v>
      </c>
      <c r="K292" s="120" t="s">
        <v>17</v>
      </c>
      <c r="L292" s="114" t="s">
        <v>298</v>
      </c>
    </row>
    <row r="293" spans="1:12">
      <c r="A293" s="114" t="s">
        <v>316</v>
      </c>
      <c r="B293" s="115">
        <v>27575</v>
      </c>
      <c r="C293" s="114" t="s">
        <v>323</v>
      </c>
      <c r="D293" s="116">
        <v>172404.48000000001</v>
      </c>
      <c r="E293" s="117" t="s">
        <v>14</v>
      </c>
      <c r="F293" s="118">
        <v>0</v>
      </c>
      <c r="G293" s="116">
        <v>172404.48000000001</v>
      </c>
      <c r="H293" s="119">
        <v>530</v>
      </c>
      <c r="I293" s="114" t="s">
        <v>221</v>
      </c>
      <c r="J293" s="114" t="s">
        <v>50</v>
      </c>
      <c r="K293" s="120" t="s">
        <v>17</v>
      </c>
      <c r="L293" s="114" t="s">
        <v>298</v>
      </c>
    </row>
    <row r="294" spans="1:12">
      <c r="A294" s="114" t="s">
        <v>316</v>
      </c>
      <c r="B294" s="115">
        <v>27941</v>
      </c>
      <c r="C294" s="114" t="s">
        <v>324</v>
      </c>
      <c r="D294" s="116">
        <v>569310.78</v>
      </c>
      <c r="E294" s="117" t="s">
        <v>14</v>
      </c>
      <c r="F294" s="118">
        <v>0</v>
      </c>
      <c r="G294" s="116">
        <v>569310.78</v>
      </c>
      <c r="H294" s="119">
        <v>530</v>
      </c>
      <c r="I294" s="114" t="s">
        <v>221</v>
      </c>
      <c r="J294" s="114" t="s">
        <v>50</v>
      </c>
      <c r="K294" s="120" t="s">
        <v>17</v>
      </c>
      <c r="L294" s="114" t="s">
        <v>298</v>
      </c>
    </row>
    <row r="295" spans="1:12">
      <c r="A295" s="114" t="s">
        <v>316</v>
      </c>
      <c r="B295" s="115">
        <v>28306</v>
      </c>
      <c r="C295" s="114" t="s">
        <v>325</v>
      </c>
      <c r="D295" s="116">
        <v>368779.24</v>
      </c>
      <c r="E295" s="117" t="s">
        <v>14</v>
      </c>
      <c r="F295" s="118">
        <v>0</v>
      </c>
      <c r="G295" s="116">
        <v>368779.24</v>
      </c>
      <c r="H295" s="119">
        <v>530</v>
      </c>
      <c r="I295" s="114" t="s">
        <v>221</v>
      </c>
      <c r="J295" s="114" t="s">
        <v>50</v>
      </c>
      <c r="K295" s="120" t="s">
        <v>17</v>
      </c>
      <c r="L295" s="114" t="s">
        <v>298</v>
      </c>
    </row>
    <row r="296" spans="1:12">
      <c r="A296" s="114" t="s">
        <v>316</v>
      </c>
      <c r="B296" s="115">
        <v>28671</v>
      </c>
      <c r="C296" s="114" t="s">
        <v>326</v>
      </c>
      <c r="D296" s="116">
        <v>618248.95999999996</v>
      </c>
      <c r="E296" s="117" t="s">
        <v>14</v>
      </c>
      <c r="F296" s="118">
        <v>0</v>
      </c>
      <c r="G296" s="116">
        <v>618248.95999999996</v>
      </c>
      <c r="H296" s="119">
        <v>530</v>
      </c>
      <c r="I296" s="114" t="s">
        <v>221</v>
      </c>
      <c r="J296" s="114" t="s">
        <v>50</v>
      </c>
      <c r="K296" s="120" t="s">
        <v>17</v>
      </c>
      <c r="L296" s="114" t="s">
        <v>298</v>
      </c>
    </row>
    <row r="297" spans="1:12">
      <c r="A297" s="114" t="s">
        <v>316</v>
      </c>
      <c r="B297" s="115">
        <v>29036</v>
      </c>
      <c r="C297" s="114" t="s">
        <v>327</v>
      </c>
      <c r="D297" s="116">
        <v>727796.65</v>
      </c>
      <c r="E297" s="117" t="s">
        <v>14</v>
      </c>
      <c r="F297" s="118">
        <v>0</v>
      </c>
      <c r="G297" s="116">
        <v>727796.65</v>
      </c>
      <c r="H297" s="119">
        <v>530</v>
      </c>
      <c r="I297" s="114" t="s">
        <v>221</v>
      </c>
      <c r="J297" s="114" t="s">
        <v>50</v>
      </c>
      <c r="K297" s="120" t="s">
        <v>17</v>
      </c>
      <c r="L297" s="114" t="s">
        <v>298</v>
      </c>
    </row>
    <row r="298" spans="1:12">
      <c r="A298" s="114" t="s">
        <v>316</v>
      </c>
      <c r="B298" s="115">
        <v>29402</v>
      </c>
      <c r="C298" s="114" t="s">
        <v>328</v>
      </c>
      <c r="D298" s="116">
        <v>699282.7</v>
      </c>
      <c r="E298" s="117" t="s">
        <v>14</v>
      </c>
      <c r="F298" s="118">
        <v>0</v>
      </c>
      <c r="G298" s="116">
        <v>699282.7</v>
      </c>
      <c r="H298" s="119">
        <v>530</v>
      </c>
      <c r="I298" s="114" t="s">
        <v>221</v>
      </c>
      <c r="J298" s="114" t="s">
        <v>50</v>
      </c>
      <c r="K298" s="120" t="s">
        <v>17</v>
      </c>
      <c r="L298" s="114" t="s">
        <v>298</v>
      </c>
    </row>
    <row r="299" spans="1:12">
      <c r="A299" s="114" t="s">
        <v>316</v>
      </c>
      <c r="B299" s="115">
        <v>29767</v>
      </c>
      <c r="C299" s="114" t="s">
        <v>329</v>
      </c>
      <c r="D299" s="116">
        <v>2485688.34</v>
      </c>
      <c r="E299" s="117" t="s">
        <v>14</v>
      </c>
      <c r="F299" s="118">
        <v>0</v>
      </c>
      <c r="G299" s="116">
        <v>2485688.34</v>
      </c>
      <c r="H299" s="119">
        <v>530</v>
      </c>
      <c r="I299" s="114" t="s">
        <v>221</v>
      </c>
      <c r="J299" s="114" t="s">
        <v>50</v>
      </c>
      <c r="K299" s="120" t="s">
        <v>17</v>
      </c>
      <c r="L299" s="114" t="s">
        <v>298</v>
      </c>
    </row>
    <row r="300" spans="1:12">
      <c r="A300" s="114" t="s">
        <v>316</v>
      </c>
      <c r="B300" s="115">
        <v>30132</v>
      </c>
      <c r="C300" s="114" t="s">
        <v>330</v>
      </c>
      <c r="D300" s="116">
        <v>4484432.1399999997</v>
      </c>
      <c r="E300" s="117" t="s">
        <v>14</v>
      </c>
      <c r="F300" s="118">
        <v>0</v>
      </c>
      <c r="G300" s="116">
        <v>4484432.1399999997</v>
      </c>
      <c r="H300" s="119">
        <v>530</v>
      </c>
      <c r="I300" s="114" t="s">
        <v>221</v>
      </c>
      <c r="J300" s="114" t="s">
        <v>50</v>
      </c>
      <c r="K300" s="120" t="s">
        <v>17</v>
      </c>
      <c r="L300" s="114" t="s">
        <v>298</v>
      </c>
    </row>
    <row r="301" spans="1:12">
      <c r="A301" s="114" t="s">
        <v>316</v>
      </c>
      <c r="B301" s="115">
        <v>30497</v>
      </c>
      <c r="C301" s="114" t="s">
        <v>331</v>
      </c>
      <c r="D301" s="116">
        <v>1867986.62</v>
      </c>
      <c r="E301" s="117" t="s">
        <v>14</v>
      </c>
      <c r="F301" s="118">
        <v>0</v>
      </c>
      <c r="G301" s="116">
        <v>1867986.62</v>
      </c>
      <c r="H301" s="119">
        <v>530</v>
      </c>
      <c r="I301" s="114" t="s">
        <v>221</v>
      </c>
      <c r="J301" s="114" t="s">
        <v>50</v>
      </c>
      <c r="K301" s="120" t="s">
        <v>17</v>
      </c>
      <c r="L301" s="114" t="s">
        <v>298</v>
      </c>
    </row>
    <row r="302" spans="1:12">
      <c r="A302" s="114" t="s">
        <v>316</v>
      </c>
      <c r="B302" s="115">
        <v>30863</v>
      </c>
      <c r="C302" s="114" t="s">
        <v>332</v>
      </c>
      <c r="D302" s="116">
        <v>692834.73</v>
      </c>
      <c r="E302" s="117" t="s">
        <v>14</v>
      </c>
      <c r="F302" s="118">
        <v>0</v>
      </c>
      <c r="G302" s="116">
        <v>692834.73</v>
      </c>
      <c r="H302" s="119">
        <v>530</v>
      </c>
      <c r="I302" s="114" t="s">
        <v>221</v>
      </c>
      <c r="J302" s="114" t="s">
        <v>50</v>
      </c>
      <c r="K302" s="120" t="s">
        <v>17</v>
      </c>
      <c r="L302" s="114" t="s">
        <v>298</v>
      </c>
    </row>
    <row r="303" spans="1:12">
      <c r="A303" s="114" t="s">
        <v>316</v>
      </c>
      <c r="B303" s="115">
        <v>32324</v>
      </c>
      <c r="C303" s="114" t="s">
        <v>333</v>
      </c>
      <c r="D303" s="116">
        <v>891848.28</v>
      </c>
      <c r="E303" s="117" t="s">
        <v>14</v>
      </c>
      <c r="F303" s="118">
        <v>0</v>
      </c>
      <c r="G303" s="116">
        <v>891848.28</v>
      </c>
      <c r="H303" s="119">
        <v>530</v>
      </c>
      <c r="I303" s="114" t="s">
        <v>221</v>
      </c>
      <c r="J303" s="114" t="s">
        <v>50</v>
      </c>
      <c r="K303" s="120" t="s">
        <v>17</v>
      </c>
      <c r="L303" s="114" t="s">
        <v>298</v>
      </c>
    </row>
    <row r="304" spans="1:12">
      <c r="A304" s="114" t="s">
        <v>316</v>
      </c>
      <c r="B304" s="115">
        <v>32689</v>
      </c>
      <c r="C304" s="114" t="s">
        <v>334</v>
      </c>
      <c r="D304" s="116">
        <v>1217615.96</v>
      </c>
      <c r="E304" s="117" t="s">
        <v>14</v>
      </c>
      <c r="F304" s="118">
        <v>0</v>
      </c>
      <c r="G304" s="116">
        <v>1217615.96</v>
      </c>
      <c r="H304" s="119">
        <v>530</v>
      </c>
      <c r="I304" s="114" t="s">
        <v>221</v>
      </c>
      <c r="J304" s="114" t="s">
        <v>50</v>
      </c>
      <c r="K304" s="120" t="s">
        <v>17</v>
      </c>
      <c r="L304" s="114" t="s">
        <v>298</v>
      </c>
    </row>
    <row r="305" spans="1:12">
      <c r="A305" s="114" t="s">
        <v>316</v>
      </c>
      <c r="B305" s="115">
        <v>33054</v>
      </c>
      <c r="C305" s="114" t="s">
        <v>335</v>
      </c>
      <c r="D305" s="116">
        <v>1388482.7</v>
      </c>
      <c r="E305" s="117" t="s">
        <v>14</v>
      </c>
      <c r="F305" s="118">
        <v>0</v>
      </c>
      <c r="G305" s="116">
        <v>1388482.7</v>
      </c>
      <c r="H305" s="119">
        <v>530</v>
      </c>
      <c r="I305" s="114" t="s">
        <v>221</v>
      </c>
      <c r="J305" s="114" t="s">
        <v>50</v>
      </c>
      <c r="K305" s="120" t="s">
        <v>17</v>
      </c>
      <c r="L305" s="114" t="s">
        <v>298</v>
      </c>
    </row>
    <row r="306" spans="1:12">
      <c r="A306" s="114" t="s">
        <v>316</v>
      </c>
      <c r="B306" s="115">
        <v>33419</v>
      </c>
      <c r="C306" s="114" t="s">
        <v>336</v>
      </c>
      <c r="D306" s="116">
        <v>1214478.3999999999</v>
      </c>
      <c r="E306" s="117" t="s">
        <v>14</v>
      </c>
      <c r="F306" s="118">
        <v>0</v>
      </c>
      <c r="G306" s="116">
        <v>1214478.3999999999</v>
      </c>
      <c r="H306" s="119">
        <v>530</v>
      </c>
      <c r="I306" s="114" t="s">
        <v>221</v>
      </c>
      <c r="J306" s="114" t="s">
        <v>50</v>
      </c>
      <c r="K306" s="120" t="s">
        <v>17</v>
      </c>
      <c r="L306" s="114" t="s">
        <v>298</v>
      </c>
    </row>
    <row r="307" spans="1:12">
      <c r="A307" s="114" t="s">
        <v>316</v>
      </c>
      <c r="B307" s="115">
        <v>33785</v>
      </c>
      <c r="C307" s="114" t="s">
        <v>337</v>
      </c>
      <c r="D307" s="116">
        <v>1262079.46</v>
      </c>
      <c r="E307" s="117" t="s">
        <v>14</v>
      </c>
      <c r="F307" s="118">
        <v>24806.62</v>
      </c>
      <c r="G307" s="116">
        <v>1262079.46</v>
      </c>
      <c r="H307" s="119">
        <v>530</v>
      </c>
      <c r="I307" s="114" t="s">
        <v>221</v>
      </c>
      <c r="J307" s="114" t="s">
        <v>50</v>
      </c>
      <c r="K307" s="120" t="s">
        <v>17</v>
      </c>
      <c r="L307" s="114" t="s">
        <v>298</v>
      </c>
    </row>
    <row r="308" spans="1:12">
      <c r="A308" s="114" t="s">
        <v>316</v>
      </c>
      <c r="B308" s="115">
        <v>34150</v>
      </c>
      <c r="C308" s="114" t="s">
        <v>338</v>
      </c>
      <c r="D308" s="116">
        <v>1012498.07</v>
      </c>
      <c r="E308" s="117" t="s">
        <v>14</v>
      </c>
      <c r="F308" s="118">
        <v>40439.919999999998</v>
      </c>
      <c r="G308" s="116">
        <v>992278.1</v>
      </c>
      <c r="H308" s="119">
        <v>530</v>
      </c>
      <c r="I308" s="114" t="s">
        <v>221</v>
      </c>
      <c r="J308" s="114" t="s">
        <v>16</v>
      </c>
      <c r="K308" s="120" t="s">
        <v>17</v>
      </c>
      <c r="L308" s="114" t="s">
        <v>298</v>
      </c>
    </row>
    <row r="309" spans="1:12">
      <c r="A309" s="114" t="s">
        <v>344</v>
      </c>
      <c r="B309" s="115">
        <v>34880</v>
      </c>
      <c r="C309" s="114" t="s">
        <v>345</v>
      </c>
      <c r="D309" s="116">
        <v>17966.25</v>
      </c>
      <c r="E309" s="117" t="s">
        <v>14</v>
      </c>
      <c r="F309" s="118">
        <v>718.65</v>
      </c>
      <c r="G309" s="116">
        <v>16169.62</v>
      </c>
      <c r="H309" s="119">
        <v>530</v>
      </c>
      <c r="I309" s="114" t="s">
        <v>221</v>
      </c>
      <c r="J309" s="114" t="s">
        <v>16</v>
      </c>
      <c r="K309" s="120" t="s">
        <v>17</v>
      </c>
      <c r="L309" s="114" t="s">
        <v>298</v>
      </c>
    </row>
    <row r="310" spans="1:12">
      <c r="A310" s="114" t="s">
        <v>344</v>
      </c>
      <c r="B310" s="115">
        <v>35246</v>
      </c>
      <c r="C310" s="114" t="s">
        <v>346</v>
      </c>
      <c r="D310" s="116">
        <v>58686.25</v>
      </c>
      <c r="E310" s="117" t="s">
        <v>14</v>
      </c>
      <c r="F310" s="118">
        <v>2347.4499999999998</v>
      </c>
      <c r="G310" s="116">
        <v>50470.17</v>
      </c>
      <c r="H310" s="119">
        <v>530</v>
      </c>
      <c r="I310" s="114" t="s">
        <v>221</v>
      </c>
      <c r="J310" s="114" t="s">
        <v>16</v>
      </c>
      <c r="K310" s="120" t="s">
        <v>17</v>
      </c>
      <c r="L310" s="114" t="s">
        <v>298</v>
      </c>
    </row>
    <row r="311" spans="1:12">
      <c r="A311" s="114" t="s">
        <v>344</v>
      </c>
      <c r="B311" s="115">
        <v>35611</v>
      </c>
      <c r="C311" s="114" t="s">
        <v>347</v>
      </c>
      <c r="D311" s="116">
        <v>163287.5</v>
      </c>
      <c r="E311" s="117" t="s">
        <v>14</v>
      </c>
      <c r="F311" s="118">
        <v>6531.5</v>
      </c>
      <c r="G311" s="116">
        <v>133895.75</v>
      </c>
      <c r="H311" s="119">
        <v>530</v>
      </c>
      <c r="I311" s="114" t="s">
        <v>221</v>
      </c>
      <c r="J311" s="114" t="s">
        <v>16</v>
      </c>
      <c r="K311" s="120" t="s">
        <v>17</v>
      </c>
      <c r="L311" s="114" t="s">
        <v>298</v>
      </c>
    </row>
    <row r="312" spans="1:12">
      <c r="A312" s="114" t="s">
        <v>348</v>
      </c>
      <c r="B312" s="115">
        <v>35246</v>
      </c>
      <c r="C312" s="114" t="s">
        <v>349</v>
      </c>
      <c r="D312" s="116">
        <v>245822.62</v>
      </c>
      <c r="E312" s="117" t="s">
        <v>14</v>
      </c>
      <c r="F312" s="118">
        <v>9832.91</v>
      </c>
      <c r="G312" s="116">
        <v>211407.43</v>
      </c>
      <c r="H312" s="119">
        <v>530</v>
      </c>
      <c r="I312" s="114" t="s">
        <v>221</v>
      </c>
      <c r="J312" s="114" t="s">
        <v>16</v>
      </c>
      <c r="K312" s="120" t="s">
        <v>17</v>
      </c>
      <c r="L312" s="114" t="s">
        <v>298</v>
      </c>
    </row>
    <row r="313" spans="1:12">
      <c r="A313" s="114" t="s">
        <v>348</v>
      </c>
      <c r="B313" s="115">
        <v>35611</v>
      </c>
      <c r="C313" s="114" t="s">
        <v>350</v>
      </c>
      <c r="D313" s="116">
        <v>23263.59</v>
      </c>
      <c r="E313" s="117" t="s">
        <v>14</v>
      </c>
      <c r="F313" s="118">
        <v>930.55</v>
      </c>
      <c r="G313" s="116">
        <v>19076.11</v>
      </c>
      <c r="H313" s="119">
        <v>530</v>
      </c>
      <c r="I313" s="114" t="s">
        <v>221</v>
      </c>
      <c r="J313" s="114" t="s">
        <v>16</v>
      </c>
      <c r="K313" s="120" t="s">
        <v>17</v>
      </c>
      <c r="L313" s="114" t="s">
        <v>298</v>
      </c>
    </row>
    <row r="314" spans="1:12">
      <c r="A314" s="114" t="s">
        <v>354</v>
      </c>
      <c r="B314" s="115">
        <v>35611</v>
      </c>
      <c r="C314" s="114" t="s">
        <v>355</v>
      </c>
      <c r="D314" s="116">
        <v>7500</v>
      </c>
      <c r="E314" s="117" t="s">
        <v>14</v>
      </c>
      <c r="F314" s="118">
        <v>300</v>
      </c>
      <c r="G314" s="116">
        <v>6150</v>
      </c>
      <c r="H314" s="119">
        <v>530</v>
      </c>
      <c r="I314" s="114" t="s">
        <v>221</v>
      </c>
      <c r="J314" s="114" t="s">
        <v>16</v>
      </c>
      <c r="K314" s="120" t="s">
        <v>17</v>
      </c>
      <c r="L314" s="114" t="s">
        <v>298</v>
      </c>
    </row>
    <row r="315" spans="1:12">
      <c r="A315" s="114" t="s">
        <v>354</v>
      </c>
      <c r="B315" s="115">
        <v>35976</v>
      </c>
      <c r="C315" s="114" t="s">
        <v>356</v>
      </c>
      <c r="D315" s="116">
        <v>42644</v>
      </c>
      <c r="E315" s="117" t="s">
        <v>14</v>
      </c>
      <c r="F315" s="118">
        <v>1705.76</v>
      </c>
      <c r="G315" s="116">
        <v>33262.32</v>
      </c>
      <c r="H315" s="119">
        <v>530</v>
      </c>
      <c r="I315" s="114" t="s">
        <v>221</v>
      </c>
      <c r="J315" s="114" t="s">
        <v>16</v>
      </c>
      <c r="K315" s="120" t="s">
        <v>17</v>
      </c>
      <c r="L315" s="114" t="s">
        <v>298</v>
      </c>
    </row>
    <row r="316" spans="1:12">
      <c r="A316" s="114" t="s">
        <v>357</v>
      </c>
      <c r="B316" s="115">
        <v>36487</v>
      </c>
      <c r="C316" s="114" t="s">
        <v>358</v>
      </c>
      <c r="D316" s="116">
        <v>102760.91</v>
      </c>
      <c r="E316" s="117" t="s">
        <v>14</v>
      </c>
      <c r="F316" s="118">
        <v>4110.4399999999996</v>
      </c>
      <c r="G316" s="116">
        <v>71932.61</v>
      </c>
      <c r="H316" s="119">
        <v>530</v>
      </c>
      <c r="I316" s="114" t="s">
        <v>221</v>
      </c>
      <c r="J316" s="114" t="s">
        <v>16</v>
      </c>
      <c r="K316" s="120" t="s">
        <v>17</v>
      </c>
      <c r="L316" s="114" t="s">
        <v>298</v>
      </c>
    </row>
    <row r="317" spans="1:12">
      <c r="A317" s="114" t="s">
        <v>359</v>
      </c>
      <c r="B317" s="115">
        <v>37072</v>
      </c>
      <c r="C317" s="114" t="s">
        <v>360</v>
      </c>
      <c r="D317" s="116">
        <v>193615.02</v>
      </c>
      <c r="E317" s="117" t="s">
        <v>14</v>
      </c>
      <c r="F317" s="118">
        <v>7744.6</v>
      </c>
      <c r="G317" s="116">
        <v>127785.9</v>
      </c>
      <c r="H317" s="119">
        <v>530</v>
      </c>
      <c r="I317" s="114" t="s">
        <v>221</v>
      </c>
      <c r="J317" s="114" t="s">
        <v>16</v>
      </c>
      <c r="K317" s="120" t="s">
        <v>17</v>
      </c>
      <c r="L317" s="114" t="s">
        <v>298</v>
      </c>
    </row>
    <row r="318" spans="1:12">
      <c r="A318" s="114" t="s">
        <v>359</v>
      </c>
      <c r="B318" s="115">
        <v>37437</v>
      </c>
      <c r="C318" s="114" t="s">
        <v>361</v>
      </c>
      <c r="D318" s="116">
        <v>1360500</v>
      </c>
      <c r="E318" s="117" t="s">
        <v>14</v>
      </c>
      <c r="F318" s="118">
        <v>54420</v>
      </c>
      <c r="G318" s="116">
        <v>843510</v>
      </c>
      <c r="H318" s="119">
        <v>530</v>
      </c>
      <c r="I318" s="114" t="s">
        <v>221</v>
      </c>
      <c r="J318" s="114" t="s">
        <v>16</v>
      </c>
      <c r="K318" s="120" t="s">
        <v>17</v>
      </c>
      <c r="L318" s="114" t="s">
        <v>298</v>
      </c>
    </row>
    <row r="319" spans="1:12">
      <c r="A319" s="114" t="s">
        <v>359</v>
      </c>
      <c r="B319" s="115">
        <v>37802</v>
      </c>
      <c r="C319" s="114" t="s">
        <v>362</v>
      </c>
      <c r="D319" s="116">
        <v>2590317.37</v>
      </c>
      <c r="E319" s="117" t="s">
        <v>14</v>
      </c>
      <c r="F319" s="118">
        <v>103612.7</v>
      </c>
      <c r="G319" s="116">
        <v>1502384.02</v>
      </c>
      <c r="H319" s="119">
        <v>530</v>
      </c>
      <c r="I319" s="114" t="s">
        <v>221</v>
      </c>
      <c r="J319" s="114" t="s">
        <v>16</v>
      </c>
      <c r="K319" s="120" t="s">
        <v>17</v>
      </c>
      <c r="L319" s="114" t="s">
        <v>298</v>
      </c>
    </row>
    <row r="320" spans="1:12">
      <c r="A320" s="114" t="s">
        <v>359</v>
      </c>
      <c r="B320" s="115">
        <v>38168</v>
      </c>
      <c r="C320" s="114" t="s">
        <v>363</v>
      </c>
      <c r="D320" s="116">
        <v>97469.61</v>
      </c>
      <c r="E320" s="117" t="s">
        <v>14</v>
      </c>
      <c r="F320" s="118">
        <v>3898.78</v>
      </c>
      <c r="G320" s="116">
        <v>52633.53</v>
      </c>
      <c r="H320" s="119">
        <v>530</v>
      </c>
      <c r="I320" s="114" t="s">
        <v>221</v>
      </c>
      <c r="J320" s="114" t="s">
        <v>16</v>
      </c>
      <c r="K320" s="120" t="s">
        <v>17</v>
      </c>
      <c r="L320" s="114" t="s">
        <v>298</v>
      </c>
    </row>
    <row r="321" spans="1:14">
      <c r="A321" s="114" t="s">
        <v>359</v>
      </c>
      <c r="B321" s="115">
        <v>38533</v>
      </c>
      <c r="C321" s="114" t="s">
        <v>364</v>
      </c>
      <c r="D321" s="116">
        <v>11458.94</v>
      </c>
      <c r="E321" s="117" t="s">
        <v>14</v>
      </c>
      <c r="F321" s="118">
        <v>458.36</v>
      </c>
      <c r="G321" s="116">
        <v>5729.44</v>
      </c>
      <c r="H321" s="119">
        <v>530</v>
      </c>
      <c r="I321" s="114" t="s">
        <v>221</v>
      </c>
      <c r="J321" s="114" t="s">
        <v>16</v>
      </c>
      <c r="K321" s="120" t="s">
        <v>17</v>
      </c>
      <c r="L321" s="114" t="s">
        <v>298</v>
      </c>
    </row>
    <row r="322" spans="1:14">
      <c r="A322" s="114" t="s">
        <v>365</v>
      </c>
      <c r="B322" s="115">
        <v>37035</v>
      </c>
      <c r="C322" s="114" t="s">
        <v>366</v>
      </c>
      <c r="D322" s="116">
        <v>100323.61</v>
      </c>
      <c r="E322" s="117" t="s">
        <v>14</v>
      </c>
      <c r="F322" s="118">
        <v>4012.95</v>
      </c>
      <c r="G322" s="116">
        <v>66213.539999999994</v>
      </c>
      <c r="H322" s="119">
        <v>530</v>
      </c>
      <c r="I322" s="114" t="s">
        <v>221</v>
      </c>
      <c r="J322" s="114" t="s">
        <v>16</v>
      </c>
      <c r="K322" s="120" t="s">
        <v>17</v>
      </c>
      <c r="L322" s="114" t="s">
        <v>298</v>
      </c>
    </row>
    <row r="323" spans="1:14">
      <c r="A323" s="114" t="s">
        <v>378</v>
      </c>
      <c r="B323" s="115">
        <v>38898</v>
      </c>
      <c r="C323" s="114" t="s">
        <v>379</v>
      </c>
      <c r="D323" s="116">
        <v>383118.09</v>
      </c>
      <c r="E323" s="117" t="s">
        <v>14</v>
      </c>
      <c r="F323" s="118">
        <v>15324.72</v>
      </c>
      <c r="G323" s="116">
        <v>160909.56</v>
      </c>
      <c r="H323" s="119">
        <v>530</v>
      </c>
      <c r="I323" s="114" t="s">
        <v>221</v>
      </c>
      <c r="J323" s="114" t="s">
        <v>16</v>
      </c>
      <c r="K323" s="120" t="s">
        <v>17</v>
      </c>
      <c r="L323" s="114" t="s">
        <v>298</v>
      </c>
    </row>
    <row r="324" spans="1:14">
      <c r="A324" s="114" t="s">
        <v>378</v>
      </c>
      <c r="B324" s="115">
        <v>39263</v>
      </c>
      <c r="C324" s="114" t="s">
        <v>380</v>
      </c>
      <c r="D324" s="116">
        <v>51331.95</v>
      </c>
      <c r="E324" s="117" t="s">
        <v>14</v>
      </c>
      <c r="F324" s="118">
        <v>2053.2800000000002</v>
      </c>
      <c r="G324" s="116">
        <v>21559.39</v>
      </c>
      <c r="H324" s="119">
        <v>530</v>
      </c>
      <c r="I324" s="114" t="s">
        <v>221</v>
      </c>
      <c r="J324" s="114" t="s">
        <v>16</v>
      </c>
      <c r="K324" s="120" t="s">
        <v>17</v>
      </c>
      <c r="L324" s="114" t="s">
        <v>298</v>
      </c>
    </row>
    <row r="325" spans="1:14">
      <c r="A325" s="114" t="s">
        <v>384</v>
      </c>
      <c r="B325" s="115">
        <v>39263</v>
      </c>
      <c r="C325" s="114" t="s">
        <v>385</v>
      </c>
      <c r="D325" s="116">
        <v>132301.48000000001</v>
      </c>
      <c r="E325" s="117" t="s">
        <v>14</v>
      </c>
      <c r="F325" s="118">
        <v>5292.06</v>
      </c>
      <c r="G325" s="116">
        <v>39690.44</v>
      </c>
      <c r="H325" s="119">
        <v>530</v>
      </c>
      <c r="I325" s="114" t="s">
        <v>221</v>
      </c>
      <c r="J325" s="114" t="s">
        <v>16</v>
      </c>
      <c r="K325" s="120" t="s">
        <v>17</v>
      </c>
      <c r="L325" s="114" t="s">
        <v>298</v>
      </c>
    </row>
    <row r="326" spans="1:14">
      <c r="A326" s="114" t="s">
        <v>384</v>
      </c>
      <c r="B326" s="115">
        <v>39629</v>
      </c>
      <c r="C326" s="114" t="s">
        <v>386</v>
      </c>
      <c r="D326" s="116">
        <v>12773</v>
      </c>
      <c r="E326" s="117" t="s">
        <v>14</v>
      </c>
      <c r="F326" s="118">
        <v>510.92</v>
      </c>
      <c r="G326" s="116">
        <v>3831.9</v>
      </c>
      <c r="H326" s="119">
        <v>530</v>
      </c>
      <c r="I326" s="114" t="s">
        <v>221</v>
      </c>
      <c r="J326" s="114" t="s">
        <v>16</v>
      </c>
      <c r="K326" s="120" t="s">
        <v>17</v>
      </c>
      <c r="L326" s="114" t="s">
        <v>298</v>
      </c>
    </row>
    <row r="327" spans="1:14">
      <c r="A327" s="114" t="s">
        <v>384</v>
      </c>
      <c r="B327" s="115">
        <v>39994</v>
      </c>
      <c r="C327" s="114" t="s">
        <v>387</v>
      </c>
      <c r="D327" s="116">
        <v>243980.88</v>
      </c>
      <c r="E327" s="117" t="s">
        <v>14</v>
      </c>
      <c r="F327" s="118">
        <v>9759.23</v>
      </c>
      <c r="G327" s="116">
        <v>73194.22</v>
      </c>
      <c r="H327" s="119">
        <v>530</v>
      </c>
      <c r="I327" s="114" t="s">
        <v>221</v>
      </c>
      <c r="J327" s="114" t="s">
        <v>16</v>
      </c>
      <c r="K327" s="120" t="s">
        <v>17</v>
      </c>
      <c r="L327" s="114" t="s">
        <v>298</v>
      </c>
    </row>
    <row r="328" spans="1:14">
      <c r="A328" s="114" t="s">
        <v>384</v>
      </c>
      <c r="B328" s="115">
        <v>40281</v>
      </c>
      <c r="C328" s="114" t="s">
        <v>388</v>
      </c>
      <c r="D328" s="116">
        <v>54548.32</v>
      </c>
      <c r="E328" s="117" t="s">
        <v>14</v>
      </c>
      <c r="F328" s="118">
        <v>2181.9299999999998</v>
      </c>
      <c r="G328" s="116">
        <v>16364.47</v>
      </c>
      <c r="H328" s="119">
        <v>530</v>
      </c>
      <c r="I328" s="114" t="s">
        <v>221</v>
      </c>
      <c r="J328" s="114" t="s">
        <v>16</v>
      </c>
      <c r="K328" s="120" t="s">
        <v>17</v>
      </c>
      <c r="L328" s="114" t="s">
        <v>298</v>
      </c>
    </row>
    <row r="329" spans="1:14">
      <c r="A329" s="114" t="s">
        <v>389</v>
      </c>
      <c r="B329" s="115">
        <v>39959</v>
      </c>
      <c r="C329" s="114" t="s">
        <v>390</v>
      </c>
      <c r="D329" s="116">
        <v>625884.92000000004</v>
      </c>
      <c r="E329" s="117" t="s">
        <v>14</v>
      </c>
      <c r="F329" s="118">
        <v>25035.39</v>
      </c>
      <c r="G329" s="116">
        <v>212800.81</v>
      </c>
      <c r="H329" s="119">
        <v>530</v>
      </c>
      <c r="I329" s="114" t="s">
        <v>221</v>
      </c>
      <c r="J329" s="114" t="s">
        <v>16</v>
      </c>
      <c r="K329" s="120" t="s">
        <v>17</v>
      </c>
      <c r="L329" s="114" t="s">
        <v>298</v>
      </c>
    </row>
    <row r="330" spans="1:14">
      <c r="A330" s="114" t="s">
        <v>391</v>
      </c>
      <c r="B330" s="115">
        <v>39609</v>
      </c>
      <c r="C330" s="114" t="s">
        <v>392</v>
      </c>
      <c r="D330" s="116">
        <v>169766.92</v>
      </c>
      <c r="E330" s="117" t="s">
        <v>14</v>
      </c>
      <c r="F330" s="118">
        <v>6790.67</v>
      </c>
      <c r="G330" s="116">
        <v>64511.38</v>
      </c>
      <c r="H330" s="119">
        <v>530</v>
      </c>
      <c r="I330" s="114" t="s">
        <v>221</v>
      </c>
      <c r="J330" s="114" t="s">
        <v>16</v>
      </c>
      <c r="K330" s="120" t="s">
        <v>17</v>
      </c>
      <c r="L330" s="114" t="s">
        <v>298</v>
      </c>
    </row>
    <row r="331" spans="1:14">
      <c r="A331" s="114" t="s">
        <v>395</v>
      </c>
      <c r="B331" s="115">
        <v>39994</v>
      </c>
      <c r="C331" s="114" t="s">
        <v>396</v>
      </c>
      <c r="D331" s="116">
        <v>23894.51</v>
      </c>
      <c r="E331" s="117" t="s">
        <v>14</v>
      </c>
      <c r="F331" s="118">
        <v>955.78</v>
      </c>
      <c r="G331" s="116">
        <v>7168.35</v>
      </c>
      <c r="H331" s="119">
        <v>530</v>
      </c>
      <c r="I331" s="114" t="s">
        <v>221</v>
      </c>
      <c r="J331" s="114" t="s">
        <v>16</v>
      </c>
      <c r="K331" s="120" t="s">
        <v>17</v>
      </c>
      <c r="L331" s="114" t="s">
        <v>298</v>
      </c>
    </row>
    <row r="332" spans="1:14">
      <c r="A332" s="114" t="s">
        <v>395</v>
      </c>
      <c r="B332" s="115">
        <v>40359</v>
      </c>
      <c r="C332" s="114" t="s">
        <v>397</v>
      </c>
      <c r="D332" s="116">
        <v>1768967.55</v>
      </c>
      <c r="E332" s="117" t="s">
        <v>14</v>
      </c>
      <c r="F332" s="118">
        <v>70758.7</v>
      </c>
      <c r="G332" s="116">
        <v>530690.25</v>
      </c>
      <c r="H332" s="119">
        <v>530</v>
      </c>
      <c r="I332" s="114" t="s">
        <v>221</v>
      </c>
      <c r="J332" s="114" t="s">
        <v>16</v>
      </c>
      <c r="K332" s="120" t="s">
        <v>17</v>
      </c>
      <c r="L332" s="114" t="s">
        <v>298</v>
      </c>
    </row>
    <row r="333" spans="1:14">
      <c r="A333" s="114" t="s">
        <v>395</v>
      </c>
      <c r="B333" s="115">
        <v>41455</v>
      </c>
      <c r="C333" s="114" t="s">
        <v>398</v>
      </c>
      <c r="D333" s="116">
        <v>1848221.33</v>
      </c>
      <c r="E333" s="117" t="s">
        <v>14</v>
      </c>
      <c r="F333" s="118">
        <v>73928.850000000006</v>
      </c>
      <c r="G333" s="116">
        <v>332679.82</v>
      </c>
      <c r="H333" s="119">
        <v>530</v>
      </c>
      <c r="I333" s="114" t="s">
        <v>221</v>
      </c>
      <c r="J333" s="114" t="s">
        <v>16</v>
      </c>
      <c r="K333" s="120" t="s">
        <v>17</v>
      </c>
      <c r="L333" s="114" t="s">
        <v>298</v>
      </c>
    </row>
    <row r="334" spans="1:14">
      <c r="A334" s="114" t="s">
        <v>399</v>
      </c>
      <c r="B334" s="115">
        <v>41090</v>
      </c>
      <c r="C334" s="114" t="s">
        <v>400</v>
      </c>
      <c r="D334" s="116">
        <v>3066933.12</v>
      </c>
      <c r="E334" s="117" t="s">
        <v>14</v>
      </c>
      <c r="F334" s="118">
        <v>122677.32</v>
      </c>
      <c r="G334" s="116">
        <v>674725.26</v>
      </c>
      <c r="H334" s="119">
        <v>530</v>
      </c>
      <c r="I334" s="114" t="s">
        <v>221</v>
      </c>
      <c r="J334" s="114" t="s">
        <v>16</v>
      </c>
      <c r="K334" s="120" t="s">
        <v>17</v>
      </c>
      <c r="L334" s="114" t="s">
        <v>298</v>
      </c>
    </row>
    <row r="335" spans="1:14">
      <c r="A335" s="114" t="s">
        <v>401</v>
      </c>
      <c r="B335" s="115">
        <v>41170</v>
      </c>
      <c r="C335" s="114" t="s">
        <v>402</v>
      </c>
      <c r="D335" s="116">
        <v>790525.25</v>
      </c>
      <c r="E335" s="117" t="s">
        <v>14</v>
      </c>
      <c r="F335" s="118">
        <v>31621.01</v>
      </c>
      <c r="G335" s="116">
        <v>142294.54</v>
      </c>
      <c r="H335" s="119">
        <v>530</v>
      </c>
      <c r="I335" s="114" t="s">
        <v>221</v>
      </c>
      <c r="J335" s="114" t="s">
        <v>16</v>
      </c>
      <c r="K335" s="120" t="s">
        <v>17</v>
      </c>
      <c r="L335" s="114" t="s">
        <v>298</v>
      </c>
      <c r="M335" s="99"/>
      <c r="N335" s="114"/>
    </row>
    <row r="336" spans="1:14">
      <c r="A336" s="114"/>
      <c r="B336" s="115"/>
      <c r="C336" s="114"/>
      <c r="D336" s="128">
        <f>SUM(D238:D335)</f>
        <v>113773316.86</v>
      </c>
      <c r="E336" s="117"/>
      <c r="F336" s="128">
        <f>SUM(F238:F335)</f>
        <v>1424192.3899999997</v>
      </c>
      <c r="G336" s="128">
        <f>SUM(G238:G335)</f>
        <v>90367982.930000022</v>
      </c>
      <c r="H336" s="119"/>
      <c r="I336" s="114"/>
      <c r="J336" s="114"/>
      <c r="K336" s="120"/>
      <c r="L336" s="114"/>
      <c r="M336" s="99"/>
      <c r="N336" s="114"/>
    </row>
    <row r="337" spans="1:14">
      <c r="A337" s="114"/>
      <c r="B337" s="115"/>
      <c r="C337" s="114"/>
      <c r="D337" s="116"/>
      <c r="E337" s="117"/>
      <c r="F337" s="118"/>
      <c r="G337" s="116"/>
      <c r="H337" s="119"/>
      <c r="I337" s="114"/>
      <c r="J337" s="114"/>
      <c r="K337" s="120"/>
      <c r="L337" s="114"/>
      <c r="M337" s="99"/>
      <c r="N337" s="114"/>
    </row>
    <row r="338" spans="1:14">
      <c r="A338" s="114" t="s">
        <v>305</v>
      </c>
      <c r="B338" s="115">
        <v>34150</v>
      </c>
      <c r="C338" s="114" t="s">
        <v>452</v>
      </c>
      <c r="D338" s="116">
        <v>42571.34</v>
      </c>
      <c r="E338" s="117" t="s">
        <v>14</v>
      </c>
      <c r="F338" s="118">
        <v>1390.67</v>
      </c>
      <c r="G338" s="116">
        <v>34227.32</v>
      </c>
      <c r="H338" s="119">
        <v>530</v>
      </c>
      <c r="I338" s="114" t="s">
        <v>309</v>
      </c>
      <c r="J338" s="114" t="s">
        <v>16</v>
      </c>
      <c r="K338" s="120" t="s">
        <v>17</v>
      </c>
      <c r="L338" s="114" t="s">
        <v>439</v>
      </c>
    </row>
    <row r="339" spans="1:14">
      <c r="A339" s="114" t="s">
        <v>305</v>
      </c>
      <c r="B339" s="115">
        <v>34515</v>
      </c>
      <c r="C339" s="114" t="s">
        <v>453</v>
      </c>
      <c r="D339" s="116">
        <v>59930.33</v>
      </c>
      <c r="E339" s="117" t="s">
        <v>14</v>
      </c>
      <c r="F339" s="118">
        <v>1997.68</v>
      </c>
      <c r="G339" s="116">
        <v>46945.4</v>
      </c>
      <c r="H339" s="119">
        <v>530</v>
      </c>
      <c r="I339" s="114" t="s">
        <v>309</v>
      </c>
      <c r="J339" s="114" t="s">
        <v>16</v>
      </c>
      <c r="K339" s="120" t="s">
        <v>17</v>
      </c>
      <c r="L339" s="114" t="s">
        <v>439</v>
      </c>
    </row>
    <row r="340" spans="1:14">
      <c r="A340" s="114" t="s">
        <v>464</v>
      </c>
      <c r="B340" s="115">
        <v>23743</v>
      </c>
      <c r="C340" s="114" t="s">
        <v>465</v>
      </c>
      <c r="D340" s="116">
        <v>0</v>
      </c>
      <c r="E340" s="117" t="s">
        <v>14</v>
      </c>
      <c r="F340" s="118">
        <v>0</v>
      </c>
      <c r="G340" s="116">
        <v>0</v>
      </c>
      <c r="H340" s="119">
        <v>530</v>
      </c>
      <c r="I340" s="114" t="s">
        <v>309</v>
      </c>
      <c r="J340" s="114" t="s">
        <v>50</v>
      </c>
      <c r="K340" s="120" t="s">
        <v>17</v>
      </c>
      <c r="L340" s="114" t="s">
        <v>439</v>
      </c>
    </row>
    <row r="341" spans="1:14">
      <c r="A341" s="114" t="s">
        <v>464</v>
      </c>
      <c r="B341" s="115">
        <v>34764</v>
      </c>
      <c r="C341" s="114" t="s">
        <v>466</v>
      </c>
      <c r="D341" s="116">
        <v>5250</v>
      </c>
      <c r="E341" s="117" t="s">
        <v>14</v>
      </c>
      <c r="F341" s="118">
        <v>210</v>
      </c>
      <c r="G341" s="116">
        <v>4725</v>
      </c>
      <c r="H341" s="119">
        <v>530</v>
      </c>
      <c r="I341" s="114" t="s">
        <v>309</v>
      </c>
      <c r="J341" s="114" t="s">
        <v>16</v>
      </c>
      <c r="K341" s="120" t="s">
        <v>17</v>
      </c>
      <c r="L341" s="114" t="s">
        <v>439</v>
      </c>
    </row>
    <row r="342" spans="1:14">
      <c r="A342" s="114" t="s">
        <v>546</v>
      </c>
      <c r="B342" s="115">
        <v>39994</v>
      </c>
      <c r="C342" s="114" t="s">
        <v>547</v>
      </c>
      <c r="D342" s="116">
        <v>18822.849999999999</v>
      </c>
      <c r="E342" s="117" t="s">
        <v>14</v>
      </c>
      <c r="F342" s="118">
        <v>1882.29</v>
      </c>
      <c r="G342" s="116">
        <v>15999.41</v>
      </c>
      <c r="H342" s="119">
        <v>530</v>
      </c>
      <c r="I342" s="114" t="s">
        <v>309</v>
      </c>
      <c r="J342" s="114" t="s">
        <v>16</v>
      </c>
      <c r="K342" s="120" t="s">
        <v>17</v>
      </c>
      <c r="L342" s="114" t="s">
        <v>439</v>
      </c>
    </row>
    <row r="343" spans="1:14">
      <c r="A343" s="114" t="s">
        <v>599</v>
      </c>
      <c r="B343" s="115">
        <v>42303</v>
      </c>
      <c r="C343" s="114" t="s">
        <v>600</v>
      </c>
      <c r="D343" s="116">
        <v>36996</v>
      </c>
      <c r="E343" s="117" t="s">
        <v>14</v>
      </c>
      <c r="F343" s="118">
        <v>1479.84</v>
      </c>
      <c r="G343" s="116">
        <v>2219.7600000000002</v>
      </c>
      <c r="H343" s="119">
        <v>530</v>
      </c>
      <c r="I343" s="114" t="s">
        <v>309</v>
      </c>
      <c r="J343" s="114" t="s">
        <v>16</v>
      </c>
      <c r="K343" s="120" t="s">
        <v>17</v>
      </c>
      <c r="L343" s="114" t="s">
        <v>439</v>
      </c>
    </row>
    <row r="344" spans="1:14" s="97" customFormat="1">
      <c r="A344" s="121" t="s">
        <v>603</v>
      </c>
      <c r="B344" s="122">
        <v>42916</v>
      </c>
      <c r="C344" s="121" t="s">
        <v>604</v>
      </c>
      <c r="D344" s="123">
        <v>44483</v>
      </c>
      <c r="E344" s="124" t="s">
        <v>14</v>
      </c>
      <c r="F344" s="125">
        <v>889.66</v>
      </c>
      <c r="G344" s="123">
        <v>889.66</v>
      </c>
      <c r="H344" s="126">
        <v>530</v>
      </c>
      <c r="I344" s="121" t="s">
        <v>309</v>
      </c>
      <c r="J344" s="121" t="s">
        <v>16</v>
      </c>
      <c r="K344" s="127" t="s">
        <v>17</v>
      </c>
      <c r="L344" s="121" t="s">
        <v>439</v>
      </c>
      <c r="M344" s="98"/>
      <c r="N344" s="121"/>
    </row>
    <row r="345" spans="1:14">
      <c r="A345" s="114" t="s">
        <v>495</v>
      </c>
      <c r="B345" s="115">
        <v>37072</v>
      </c>
      <c r="C345" s="114" t="s">
        <v>496</v>
      </c>
      <c r="D345" s="116">
        <v>68752.02</v>
      </c>
      <c r="E345" s="117" t="s">
        <v>14</v>
      </c>
      <c r="F345" s="118">
        <v>0</v>
      </c>
      <c r="G345" s="116">
        <v>68752.02</v>
      </c>
      <c r="H345" s="119">
        <v>530</v>
      </c>
      <c r="I345" s="114" t="s">
        <v>21</v>
      </c>
      <c r="J345" s="114" t="s">
        <v>50</v>
      </c>
      <c r="K345" s="120" t="s">
        <v>17</v>
      </c>
      <c r="L345" s="114" t="s">
        <v>439</v>
      </c>
    </row>
    <row r="346" spans="1:14">
      <c r="A346" s="114" t="s">
        <v>495</v>
      </c>
      <c r="B346" s="115">
        <v>37348</v>
      </c>
      <c r="C346" s="114" t="s">
        <v>497</v>
      </c>
      <c r="D346" s="116">
        <v>72152</v>
      </c>
      <c r="E346" s="117" t="s">
        <v>14</v>
      </c>
      <c r="F346" s="118">
        <v>0</v>
      </c>
      <c r="G346" s="116">
        <v>72152</v>
      </c>
      <c r="H346" s="119">
        <v>530</v>
      </c>
      <c r="I346" s="114" t="s">
        <v>21</v>
      </c>
      <c r="J346" s="114" t="s">
        <v>50</v>
      </c>
      <c r="K346" s="120" t="s">
        <v>17</v>
      </c>
      <c r="L346" s="114" t="s">
        <v>439</v>
      </c>
    </row>
    <row r="347" spans="1:14">
      <c r="A347" s="114" t="s">
        <v>498</v>
      </c>
      <c r="B347" s="115">
        <v>36896</v>
      </c>
      <c r="C347" s="114" t="s">
        <v>499</v>
      </c>
      <c r="D347" s="116">
        <v>16700</v>
      </c>
      <c r="E347" s="117" t="s">
        <v>14</v>
      </c>
      <c r="F347" s="118">
        <v>0</v>
      </c>
      <c r="G347" s="116">
        <v>16700</v>
      </c>
      <c r="H347" s="119">
        <v>530</v>
      </c>
      <c r="I347" s="114" t="s">
        <v>21</v>
      </c>
      <c r="J347" s="114" t="s">
        <v>50</v>
      </c>
      <c r="K347" s="120" t="s">
        <v>17</v>
      </c>
      <c r="L347" s="114" t="s">
        <v>439</v>
      </c>
    </row>
    <row r="348" spans="1:14">
      <c r="A348" s="114" t="s">
        <v>500</v>
      </c>
      <c r="B348" s="115">
        <v>37230</v>
      </c>
      <c r="C348" s="114" t="s">
        <v>501</v>
      </c>
      <c r="D348" s="116">
        <v>4487.3900000000003</v>
      </c>
      <c r="E348" s="117" t="s">
        <v>14</v>
      </c>
      <c r="F348" s="118">
        <v>0</v>
      </c>
      <c r="G348" s="116">
        <v>4487.3900000000003</v>
      </c>
      <c r="H348" s="119">
        <v>530</v>
      </c>
      <c r="I348" s="114" t="s">
        <v>21</v>
      </c>
      <c r="J348" s="114" t="s">
        <v>50</v>
      </c>
      <c r="K348" s="120" t="s">
        <v>17</v>
      </c>
      <c r="L348" s="114" t="s">
        <v>439</v>
      </c>
    </row>
    <row r="349" spans="1:14">
      <c r="A349" s="114" t="s">
        <v>556</v>
      </c>
      <c r="B349" s="115">
        <v>40331</v>
      </c>
      <c r="C349" s="114" t="s">
        <v>557</v>
      </c>
      <c r="D349" s="116">
        <v>25144</v>
      </c>
      <c r="E349" s="117" t="s">
        <v>14</v>
      </c>
      <c r="F349" s="118">
        <v>0</v>
      </c>
      <c r="G349" s="116">
        <v>25144</v>
      </c>
      <c r="H349" s="119">
        <v>530</v>
      </c>
      <c r="I349" s="114" t="s">
        <v>21</v>
      </c>
      <c r="J349" s="114" t="s">
        <v>50</v>
      </c>
      <c r="K349" s="120" t="s">
        <v>17</v>
      </c>
      <c r="L349" s="114" t="s">
        <v>439</v>
      </c>
    </row>
    <row r="350" spans="1:14">
      <c r="A350" s="114" t="s">
        <v>575</v>
      </c>
      <c r="B350" s="115">
        <v>40946</v>
      </c>
      <c r="C350" s="114" t="s">
        <v>576</v>
      </c>
      <c r="D350" s="116">
        <v>7000.32</v>
      </c>
      <c r="E350" s="117" t="s">
        <v>14</v>
      </c>
      <c r="F350" s="118">
        <v>0</v>
      </c>
      <c r="G350" s="116">
        <v>7000.32</v>
      </c>
      <c r="H350" s="119">
        <v>530</v>
      </c>
      <c r="I350" s="114" t="s">
        <v>21</v>
      </c>
      <c r="J350" s="114" t="s">
        <v>50</v>
      </c>
      <c r="K350" s="120" t="s">
        <v>17</v>
      </c>
      <c r="L350" s="114" t="s">
        <v>439</v>
      </c>
    </row>
    <row r="351" spans="1:14">
      <c r="A351" s="114" t="s">
        <v>586</v>
      </c>
      <c r="B351" s="115">
        <v>41346</v>
      </c>
      <c r="C351" s="114" t="s">
        <v>587</v>
      </c>
      <c r="D351" s="116">
        <v>90948.76</v>
      </c>
      <c r="E351" s="117" t="s">
        <v>14</v>
      </c>
      <c r="F351" s="118">
        <v>11368.6</v>
      </c>
      <c r="G351" s="116">
        <v>90948.76</v>
      </c>
      <c r="H351" s="119">
        <v>530</v>
      </c>
      <c r="I351" s="114" t="s">
        <v>21</v>
      </c>
      <c r="J351" s="114" t="s">
        <v>50</v>
      </c>
      <c r="K351" s="120" t="s">
        <v>17</v>
      </c>
      <c r="L351" s="114" t="s">
        <v>439</v>
      </c>
    </row>
    <row r="352" spans="1:14">
      <c r="A352" s="114" t="s">
        <v>591</v>
      </c>
      <c r="B352" s="115">
        <v>41656</v>
      </c>
      <c r="C352" s="114" t="s">
        <v>592</v>
      </c>
      <c r="D352" s="116">
        <v>6462.43</v>
      </c>
      <c r="E352" s="117" t="s">
        <v>14</v>
      </c>
      <c r="F352" s="118">
        <v>1292.49</v>
      </c>
      <c r="G352" s="116">
        <v>4523.6899999999996</v>
      </c>
      <c r="H352" s="119">
        <v>530</v>
      </c>
      <c r="I352" s="114" t="s">
        <v>21</v>
      </c>
      <c r="J352" s="114" t="s">
        <v>16</v>
      </c>
      <c r="K352" s="120" t="s">
        <v>17</v>
      </c>
      <c r="L352" s="114" t="s">
        <v>439</v>
      </c>
      <c r="M352" s="99"/>
    </row>
    <row r="353" spans="1:12">
      <c r="A353" s="114" t="s">
        <v>437</v>
      </c>
      <c r="B353" s="115">
        <v>31048</v>
      </c>
      <c r="C353" s="114" t="s">
        <v>438</v>
      </c>
      <c r="D353" s="116">
        <v>15366.64</v>
      </c>
      <c r="E353" s="117" t="s">
        <v>14</v>
      </c>
      <c r="F353" s="118">
        <v>0</v>
      </c>
      <c r="G353" s="116">
        <v>15366.64</v>
      </c>
      <c r="H353" s="119">
        <v>530</v>
      </c>
      <c r="I353" s="114" t="s">
        <v>15</v>
      </c>
      <c r="J353" s="114" t="s">
        <v>50</v>
      </c>
      <c r="K353" s="120" t="s">
        <v>17</v>
      </c>
      <c r="L353" s="114" t="s">
        <v>439</v>
      </c>
    </row>
    <row r="354" spans="1:12">
      <c r="A354" s="114" t="s">
        <v>440</v>
      </c>
      <c r="B354" s="115">
        <v>30317</v>
      </c>
      <c r="C354" s="114" t="s">
        <v>441</v>
      </c>
      <c r="D354" s="116">
        <v>12041.7</v>
      </c>
      <c r="E354" s="117" t="s">
        <v>14</v>
      </c>
      <c r="F354" s="118">
        <v>0</v>
      </c>
      <c r="G354" s="116">
        <v>12041.69</v>
      </c>
      <c r="H354" s="119">
        <v>530</v>
      </c>
      <c r="I354" s="114" t="s">
        <v>15</v>
      </c>
      <c r="J354" s="114" t="s">
        <v>50</v>
      </c>
      <c r="K354" s="120" t="s">
        <v>17</v>
      </c>
      <c r="L354" s="114" t="s">
        <v>439</v>
      </c>
    </row>
    <row r="355" spans="1:12">
      <c r="A355" s="114" t="s">
        <v>442</v>
      </c>
      <c r="B355" s="115">
        <v>31837</v>
      </c>
      <c r="C355" s="114" t="s">
        <v>443</v>
      </c>
      <c r="D355" s="116">
        <v>8273</v>
      </c>
      <c r="E355" s="117" t="s">
        <v>14</v>
      </c>
      <c r="F355" s="118">
        <v>0</v>
      </c>
      <c r="G355" s="116">
        <v>8273</v>
      </c>
      <c r="H355" s="119">
        <v>530</v>
      </c>
      <c r="I355" s="114" t="s">
        <v>15</v>
      </c>
      <c r="J355" s="114" t="s">
        <v>50</v>
      </c>
      <c r="K355" s="120" t="s">
        <v>17</v>
      </c>
      <c r="L355" s="114" t="s">
        <v>439</v>
      </c>
    </row>
    <row r="356" spans="1:12">
      <c r="A356" s="114" t="s">
        <v>444</v>
      </c>
      <c r="B356" s="115">
        <v>32051</v>
      </c>
      <c r="C356" s="114" t="s">
        <v>445</v>
      </c>
      <c r="D356" s="116">
        <v>6581</v>
      </c>
      <c r="E356" s="117" t="s">
        <v>14</v>
      </c>
      <c r="F356" s="118">
        <v>0</v>
      </c>
      <c r="G356" s="116">
        <v>6581</v>
      </c>
      <c r="H356" s="119">
        <v>530</v>
      </c>
      <c r="I356" s="114" t="s">
        <v>15</v>
      </c>
      <c r="J356" s="114" t="s">
        <v>50</v>
      </c>
      <c r="K356" s="120" t="s">
        <v>17</v>
      </c>
      <c r="L356" s="114" t="s">
        <v>439</v>
      </c>
    </row>
    <row r="357" spans="1:12">
      <c r="A357" s="114" t="s">
        <v>446</v>
      </c>
      <c r="B357" s="115">
        <v>32752</v>
      </c>
      <c r="C357" s="114" t="s">
        <v>447</v>
      </c>
      <c r="D357" s="116">
        <v>31085.25</v>
      </c>
      <c r="E357" s="117" t="s">
        <v>14</v>
      </c>
      <c r="F357" s="118">
        <v>0</v>
      </c>
      <c r="G357" s="116">
        <v>31085.25</v>
      </c>
      <c r="H357" s="119">
        <v>530</v>
      </c>
      <c r="I357" s="114" t="s">
        <v>15</v>
      </c>
      <c r="J357" s="114" t="s">
        <v>50</v>
      </c>
      <c r="K357" s="120" t="s">
        <v>17</v>
      </c>
      <c r="L357" s="114" t="s">
        <v>439</v>
      </c>
    </row>
    <row r="358" spans="1:12">
      <c r="A358" s="114" t="s">
        <v>448</v>
      </c>
      <c r="B358" s="115">
        <v>29403</v>
      </c>
      <c r="C358" s="114" t="s">
        <v>449</v>
      </c>
      <c r="D358" s="116">
        <v>27568.59</v>
      </c>
      <c r="E358" s="117" t="s">
        <v>14</v>
      </c>
      <c r="F358" s="118">
        <v>0</v>
      </c>
      <c r="G358" s="116">
        <v>27568.58</v>
      </c>
      <c r="H358" s="119">
        <v>530</v>
      </c>
      <c r="I358" s="114" t="s">
        <v>15</v>
      </c>
      <c r="J358" s="114" t="s">
        <v>50</v>
      </c>
      <c r="K358" s="120" t="s">
        <v>17</v>
      </c>
      <c r="L358" s="114" t="s">
        <v>439</v>
      </c>
    </row>
    <row r="359" spans="1:12">
      <c r="A359" s="114" t="s">
        <v>450</v>
      </c>
      <c r="B359" s="115">
        <v>32660</v>
      </c>
      <c r="C359" s="114" t="s">
        <v>451</v>
      </c>
      <c r="D359" s="116">
        <v>5061.6000000000004</v>
      </c>
      <c r="E359" s="117" t="s">
        <v>14</v>
      </c>
      <c r="F359" s="118">
        <v>0</v>
      </c>
      <c r="G359" s="116">
        <v>5061.6000000000004</v>
      </c>
      <c r="H359" s="119">
        <v>530</v>
      </c>
      <c r="I359" s="114" t="s">
        <v>15</v>
      </c>
      <c r="J359" s="114" t="s">
        <v>50</v>
      </c>
      <c r="K359" s="120" t="s">
        <v>17</v>
      </c>
      <c r="L359" s="114" t="s">
        <v>439</v>
      </c>
    </row>
    <row r="360" spans="1:12">
      <c r="A360" s="114" t="s">
        <v>462</v>
      </c>
      <c r="B360" s="115">
        <v>34704</v>
      </c>
      <c r="C360" s="114" t="s">
        <v>463</v>
      </c>
      <c r="D360" s="116">
        <v>7845</v>
      </c>
      <c r="E360" s="117" t="s">
        <v>14</v>
      </c>
      <c r="F360" s="118">
        <v>0</v>
      </c>
      <c r="G360" s="116">
        <v>7845</v>
      </c>
      <c r="H360" s="119">
        <v>530</v>
      </c>
      <c r="I360" s="114" t="s">
        <v>15</v>
      </c>
      <c r="J360" s="114" t="s">
        <v>50</v>
      </c>
      <c r="K360" s="120" t="s">
        <v>17</v>
      </c>
      <c r="L360" s="114" t="s">
        <v>439</v>
      </c>
    </row>
    <row r="361" spans="1:12">
      <c r="A361" s="114" t="s">
        <v>469</v>
      </c>
      <c r="B361" s="115">
        <v>34957</v>
      </c>
      <c r="C361" s="114" t="s">
        <v>470</v>
      </c>
      <c r="D361" s="116">
        <v>5295.68</v>
      </c>
      <c r="E361" s="117" t="s">
        <v>14</v>
      </c>
      <c r="F361" s="118">
        <v>0</v>
      </c>
      <c r="G361" s="116">
        <v>5295.68</v>
      </c>
      <c r="H361" s="119">
        <v>530</v>
      </c>
      <c r="I361" s="114" t="s">
        <v>15</v>
      </c>
      <c r="J361" s="114" t="s">
        <v>50</v>
      </c>
      <c r="K361" s="120" t="s">
        <v>17</v>
      </c>
      <c r="L361" s="114" t="s">
        <v>439</v>
      </c>
    </row>
    <row r="362" spans="1:12">
      <c r="A362" s="114" t="s">
        <v>471</v>
      </c>
      <c r="B362" s="115">
        <v>35060</v>
      </c>
      <c r="C362" s="114" t="s">
        <v>472</v>
      </c>
      <c r="D362" s="116">
        <v>6259.99</v>
      </c>
      <c r="E362" s="117" t="s">
        <v>14</v>
      </c>
      <c r="F362" s="118">
        <v>0</v>
      </c>
      <c r="G362" s="116">
        <v>6259.99</v>
      </c>
      <c r="H362" s="119">
        <v>530</v>
      </c>
      <c r="I362" s="114" t="s">
        <v>15</v>
      </c>
      <c r="J362" s="114" t="s">
        <v>50</v>
      </c>
      <c r="K362" s="120" t="s">
        <v>17</v>
      </c>
      <c r="L362" s="114" t="s">
        <v>439</v>
      </c>
    </row>
    <row r="363" spans="1:12">
      <c r="A363" s="114" t="s">
        <v>475</v>
      </c>
      <c r="B363" s="115">
        <v>35492</v>
      </c>
      <c r="C363" s="114" t="s">
        <v>476</v>
      </c>
      <c r="D363" s="116">
        <v>5247</v>
      </c>
      <c r="E363" s="117" t="s">
        <v>14</v>
      </c>
      <c r="F363" s="118">
        <v>0</v>
      </c>
      <c r="G363" s="116">
        <v>5247</v>
      </c>
      <c r="H363" s="119">
        <v>530</v>
      </c>
      <c r="I363" s="114" t="s">
        <v>15</v>
      </c>
      <c r="J363" s="114" t="s">
        <v>50</v>
      </c>
      <c r="K363" s="120" t="s">
        <v>17</v>
      </c>
      <c r="L363" s="114" t="s">
        <v>439</v>
      </c>
    </row>
    <row r="364" spans="1:12">
      <c r="A364" s="114" t="s">
        <v>478</v>
      </c>
      <c r="B364" s="115">
        <v>35962</v>
      </c>
      <c r="C364" s="114" t="s">
        <v>479</v>
      </c>
      <c r="D364" s="116">
        <v>9646</v>
      </c>
      <c r="E364" s="117" t="s">
        <v>14</v>
      </c>
      <c r="F364" s="118">
        <v>0</v>
      </c>
      <c r="G364" s="116">
        <v>9646</v>
      </c>
      <c r="H364" s="119">
        <v>530</v>
      </c>
      <c r="I364" s="114" t="s">
        <v>15</v>
      </c>
      <c r="J364" s="114" t="s">
        <v>50</v>
      </c>
      <c r="K364" s="120" t="s">
        <v>17</v>
      </c>
      <c r="L364" s="114" t="s">
        <v>439</v>
      </c>
    </row>
    <row r="365" spans="1:12">
      <c r="A365" s="114" t="s">
        <v>480</v>
      </c>
      <c r="B365" s="115">
        <v>36270</v>
      </c>
      <c r="C365" s="114" t="s">
        <v>481</v>
      </c>
      <c r="D365" s="116">
        <v>15325</v>
      </c>
      <c r="E365" s="117" t="s">
        <v>14</v>
      </c>
      <c r="F365" s="118">
        <v>0</v>
      </c>
      <c r="G365" s="116">
        <v>15325</v>
      </c>
      <c r="H365" s="119">
        <v>530</v>
      </c>
      <c r="I365" s="114" t="s">
        <v>15</v>
      </c>
      <c r="J365" s="114" t="s">
        <v>50</v>
      </c>
      <c r="K365" s="120" t="s">
        <v>17</v>
      </c>
      <c r="L365" s="114" t="s">
        <v>439</v>
      </c>
    </row>
    <row r="366" spans="1:12">
      <c r="A366" s="114" t="s">
        <v>482</v>
      </c>
      <c r="B366" s="115">
        <v>36507</v>
      </c>
      <c r="C366" s="114" t="s">
        <v>483</v>
      </c>
      <c r="D366" s="116">
        <v>6062.46</v>
      </c>
      <c r="E366" s="117" t="s">
        <v>14</v>
      </c>
      <c r="F366" s="118">
        <v>0</v>
      </c>
      <c r="G366" s="116">
        <v>6062.46</v>
      </c>
      <c r="H366" s="119">
        <v>530</v>
      </c>
      <c r="I366" s="114" t="s">
        <v>15</v>
      </c>
      <c r="J366" s="114" t="s">
        <v>50</v>
      </c>
      <c r="K366" s="120" t="s">
        <v>17</v>
      </c>
      <c r="L366" s="114" t="s">
        <v>439</v>
      </c>
    </row>
    <row r="367" spans="1:12">
      <c r="A367" s="114" t="s">
        <v>201</v>
      </c>
      <c r="B367" s="115">
        <v>39690</v>
      </c>
      <c r="C367" s="114" t="s">
        <v>484</v>
      </c>
      <c r="D367" s="116">
        <v>51840.86</v>
      </c>
      <c r="E367" s="117" t="s">
        <v>14</v>
      </c>
      <c r="F367" s="118">
        <v>0</v>
      </c>
      <c r="G367" s="116">
        <v>51840.86</v>
      </c>
      <c r="H367" s="119">
        <v>530</v>
      </c>
      <c r="I367" s="114" t="s">
        <v>15</v>
      </c>
      <c r="J367" s="114" t="s">
        <v>50</v>
      </c>
      <c r="K367" s="120" t="s">
        <v>17</v>
      </c>
      <c r="L367" s="114" t="s">
        <v>439</v>
      </c>
    </row>
    <row r="368" spans="1:12">
      <c r="A368" s="114" t="s">
        <v>201</v>
      </c>
      <c r="B368" s="115">
        <v>40221</v>
      </c>
      <c r="C368" s="114" t="s">
        <v>485</v>
      </c>
      <c r="D368" s="116">
        <v>51385.36</v>
      </c>
      <c r="E368" s="117" t="s">
        <v>14</v>
      </c>
      <c r="F368" s="118">
        <v>0</v>
      </c>
      <c r="G368" s="116">
        <v>51385.36</v>
      </c>
      <c r="H368" s="119">
        <v>530</v>
      </c>
      <c r="I368" s="114" t="s">
        <v>15</v>
      </c>
      <c r="J368" s="114" t="s">
        <v>50</v>
      </c>
      <c r="K368" s="120" t="s">
        <v>17</v>
      </c>
      <c r="L368" s="114" t="s">
        <v>439</v>
      </c>
    </row>
    <row r="369" spans="1:12">
      <c r="A369" s="114" t="s">
        <v>201</v>
      </c>
      <c r="B369" s="115">
        <v>41820</v>
      </c>
      <c r="C369" s="114" t="s">
        <v>486</v>
      </c>
      <c r="D369" s="116">
        <v>52215</v>
      </c>
      <c r="E369" s="117" t="s">
        <v>14</v>
      </c>
      <c r="F369" s="118">
        <v>10443</v>
      </c>
      <c r="G369" s="116">
        <v>36550.5</v>
      </c>
      <c r="H369" s="119">
        <v>530</v>
      </c>
      <c r="I369" s="114" t="s">
        <v>15</v>
      </c>
      <c r="J369" s="114" t="s">
        <v>16</v>
      </c>
      <c r="K369" s="120" t="s">
        <v>17</v>
      </c>
      <c r="L369" s="114" t="s">
        <v>439</v>
      </c>
    </row>
    <row r="370" spans="1:12">
      <c r="A370" s="114" t="s">
        <v>487</v>
      </c>
      <c r="B370" s="115">
        <v>36959</v>
      </c>
      <c r="C370" s="114" t="s">
        <v>488</v>
      </c>
      <c r="D370" s="116">
        <v>5665</v>
      </c>
      <c r="E370" s="117" t="s">
        <v>14</v>
      </c>
      <c r="F370" s="118">
        <v>0</v>
      </c>
      <c r="G370" s="116">
        <v>5665</v>
      </c>
      <c r="H370" s="119">
        <v>530</v>
      </c>
      <c r="I370" s="114" t="s">
        <v>15</v>
      </c>
      <c r="J370" s="114" t="s">
        <v>50</v>
      </c>
      <c r="K370" s="120" t="s">
        <v>17</v>
      </c>
      <c r="L370" s="114" t="s">
        <v>439</v>
      </c>
    </row>
    <row r="371" spans="1:12">
      <c r="A371" s="114" t="s">
        <v>489</v>
      </c>
      <c r="B371" s="115">
        <v>36766</v>
      </c>
      <c r="C371" s="114" t="s">
        <v>490</v>
      </c>
      <c r="D371" s="116">
        <v>11684</v>
      </c>
      <c r="E371" s="117" t="s">
        <v>14</v>
      </c>
      <c r="F371" s="118">
        <v>0</v>
      </c>
      <c r="G371" s="116">
        <v>11684</v>
      </c>
      <c r="H371" s="119">
        <v>530</v>
      </c>
      <c r="I371" s="114" t="s">
        <v>15</v>
      </c>
      <c r="J371" s="114" t="s">
        <v>50</v>
      </c>
      <c r="K371" s="120" t="s">
        <v>17</v>
      </c>
      <c r="L371" s="114" t="s">
        <v>439</v>
      </c>
    </row>
    <row r="372" spans="1:12">
      <c r="A372" s="114" t="s">
        <v>491</v>
      </c>
      <c r="B372" s="115">
        <v>37061</v>
      </c>
      <c r="C372" s="114" t="s">
        <v>492</v>
      </c>
      <c r="D372" s="116">
        <v>30008.79</v>
      </c>
      <c r="E372" s="117" t="s">
        <v>14</v>
      </c>
      <c r="F372" s="118">
        <v>0</v>
      </c>
      <c r="G372" s="116">
        <v>30008.79</v>
      </c>
      <c r="H372" s="119">
        <v>530</v>
      </c>
      <c r="I372" s="114" t="s">
        <v>15</v>
      </c>
      <c r="J372" s="114" t="s">
        <v>50</v>
      </c>
      <c r="K372" s="120" t="s">
        <v>17</v>
      </c>
      <c r="L372" s="114" t="s">
        <v>439</v>
      </c>
    </row>
    <row r="373" spans="1:12">
      <c r="A373" s="114" t="s">
        <v>493</v>
      </c>
      <c r="B373" s="115">
        <v>36900</v>
      </c>
      <c r="C373" s="114" t="s">
        <v>494</v>
      </c>
      <c r="D373" s="116">
        <v>14375</v>
      </c>
      <c r="E373" s="117" t="s">
        <v>14</v>
      </c>
      <c r="F373" s="118">
        <v>0</v>
      </c>
      <c r="G373" s="116">
        <v>14375</v>
      </c>
      <c r="H373" s="119">
        <v>530</v>
      </c>
      <c r="I373" s="114" t="s">
        <v>15</v>
      </c>
      <c r="J373" s="114" t="s">
        <v>50</v>
      </c>
      <c r="K373" s="120" t="s">
        <v>17</v>
      </c>
      <c r="L373" s="114" t="s">
        <v>439</v>
      </c>
    </row>
    <row r="374" spans="1:12">
      <c r="A374" s="114" t="s">
        <v>502</v>
      </c>
      <c r="B374" s="115">
        <v>37425</v>
      </c>
      <c r="C374" s="114" t="s">
        <v>503</v>
      </c>
      <c r="D374" s="116">
        <v>9860.44</v>
      </c>
      <c r="E374" s="117" t="s">
        <v>14</v>
      </c>
      <c r="F374" s="118">
        <v>0</v>
      </c>
      <c r="G374" s="116">
        <v>9860.44</v>
      </c>
      <c r="H374" s="119">
        <v>530</v>
      </c>
      <c r="I374" s="114" t="s">
        <v>15</v>
      </c>
      <c r="J374" s="114" t="s">
        <v>50</v>
      </c>
      <c r="K374" s="120" t="s">
        <v>17</v>
      </c>
      <c r="L374" s="114" t="s">
        <v>439</v>
      </c>
    </row>
    <row r="375" spans="1:12">
      <c r="A375" s="114" t="s">
        <v>504</v>
      </c>
      <c r="B375" s="115">
        <v>37558</v>
      </c>
      <c r="C375" s="114" t="s">
        <v>505</v>
      </c>
      <c r="D375" s="116">
        <v>28500</v>
      </c>
      <c r="E375" s="117" t="s">
        <v>14</v>
      </c>
      <c r="F375" s="118">
        <v>0</v>
      </c>
      <c r="G375" s="116">
        <v>28500</v>
      </c>
      <c r="H375" s="119">
        <v>530</v>
      </c>
      <c r="I375" s="114" t="s">
        <v>15</v>
      </c>
      <c r="J375" s="114" t="s">
        <v>50</v>
      </c>
      <c r="K375" s="120" t="s">
        <v>17</v>
      </c>
      <c r="L375" s="114" t="s">
        <v>439</v>
      </c>
    </row>
    <row r="376" spans="1:12">
      <c r="A376" s="114" t="s">
        <v>506</v>
      </c>
      <c r="B376" s="115">
        <v>37802</v>
      </c>
      <c r="C376" s="114" t="s">
        <v>507</v>
      </c>
      <c r="D376" s="116">
        <v>7950</v>
      </c>
      <c r="E376" s="117" t="s">
        <v>14</v>
      </c>
      <c r="F376" s="118">
        <v>0</v>
      </c>
      <c r="G376" s="116">
        <v>7950</v>
      </c>
      <c r="H376" s="119">
        <v>530</v>
      </c>
      <c r="I376" s="114" t="s">
        <v>15</v>
      </c>
      <c r="J376" s="114" t="s">
        <v>50</v>
      </c>
      <c r="K376" s="120" t="s">
        <v>17</v>
      </c>
      <c r="L376" s="114" t="s">
        <v>439</v>
      </c>
    </row>
    <row r="377" spans="1:12">
      <c r="A377" s="114" t="s">
        <v>508</v>
      </c>
      <c r="B377" s="115">
        <v>37902</v>
      </c>
      <c r="C377" s="114" t="s">
        <v>509</v>
      </c>
      <c r="D377" s="116">
        <v>13193.23</v>
      </c>
      <c r="E377" s="117" t="s">
        <v>14</v>
      </c>
      <c r="F377" s="118">
        <v>0</v>
      </c>
      <c r="G377" s="116">
        <v>13193.23</v>
      </c>
      <c r="H377" s="119">
        <v>530</v>
      </c>
      <c r="I377" s="114" t="s">
        <v>15</v>
      </c>
      <c r="J377" s="114" t="s">
        <v>50</v>
      </c>
      <c r="K377" s="120" t="s">
        <v>17</v>
      </c>
      <c r="L377" s="114" t="s">
        <v>439</v>
      </c>
    </row>
    <row r="378" spans="1:12">
      <c r="A378" s="114" t="s">
        <v>514</v>
      </c>
      <c r="B378" s="115">
        <v>38755</v>
      </c>
      <c r="C378" s="114" t="s">
        <v>515</v>
      </c>
      <c r="D378" s="116">
        <v>5885</v>
      </c>
      <c r="E378" s="117" t="s">
        <v>14</v>
      </c>
      <c r="F378" s="118">
        <v>0</v>
      </c>
      <c r="G378" s="116">
        <v>5885</v>
      </c>
      <c r="H378" s="119">
        <v>530</v>
      </c>
      <c r="I378" s="114" t="s">
        <v>15</v>
      </c>
      <c r="J378" s="114" t="s">
        <v>50</v>
      </c>
      <c r="K378" s="120" t="s">
        <v>17</v>
      </c>
      <c r="L378" s="114" t="s">
        <v>439</v>
      </c>
    </row>
    <row r="379" spans="1:12">
      <c r="A379" s="114" t="s">
        <v>516</v>
      </c>
      <c r="B379" s="115">
        <v>39126</v>
      </c>
      <c r="C379" s="114" t="s">
        <v>517</v>
      </c>
      <c r="D379" s="116">
        <v>5500</v>
      </c>
      <c r="E379" s="117" t="s">
        <v>14</v>
      </c>
      <c r="F379" s="118">
        <v>275.01</v>
      </c>
      <c r="G379" s="116">
        <v>5500</v>
      </c>
      <c r="H379" s="119">
        <v>530</v>
      </c>
      <c r="I379" s="114" t="s">
        <v>15</v>
      </c>
      <c r="J379" s="114" t="s">
        <v>50</v>
      </c>
      <c r="K379" s="120" t="s">
        <v>17</v>
      </c>
      <c r="L379" s="114" t="s">
        <v>439</v>
      </c>
    </row>
    <row r="380" spans="1:12">
      <c r="A380" s="114" t="s">
        <v>518</v>
      </c>
      <c r="B380" s="115">
        <v>39126</v>
      </c>
      <c r="C380" s="114" t="s">
        <v>519</v>
      </c>
      <c r="D380" s="116">
        <v>12380</v>
      </c>
      <c r="E380" s="117" t="s">
        <v>14</v>
      </c>
      <c r="F380" s="118">
        <v>619</v>
      </c>
      <c r="G380" s="116">
        <v>12380</v>
      </c>
      <c r="H380" s="119">
        <v>530</v>
      </c>
      <c r="I380" s="114" t="s">
        <v>15</v>
      </c>
      <c r="J380" s="114" t="s">
        <v>50</v>
      </c>
      <c r="K380" s="120" t="s">
        <v>17</v>
      </c>
      <c r="L380" s="114" t="s">
        <v>439</v>
      </c>
    </row>
    <row r="381" spans="1:12">
      <c r="A381" s="114" t="s">
        <v>520</v>
      </c>
      <c r="B381" s="115">
        <v>39145</v>
      </c>
      <c r="C381" s="114" t="s">
        <v>521</v>
      </c>
      <c r="D381" s="116">
        <v>6896.15</v>
      </c>
      <c r="E381" s="117" t="s">
        <v>14</v>
      </c>
      <c r="F381" s="118">
        <v>344.82</v>
      </c>
      <c r="G381" s="116">
        <v>6896.15</v>
      </c>
      <c r="H381" s="119">
        <v>530</v>
      </c>
      <c r="I381" s="114" t="s">
        <v>15</v>
      </c>
      <c r="J381" s="114" t="s">
        <v>50</v>
      </c>
      <c r="K381" s="120" t="s">
        <v>17</v>
      </c>
      <c r="L381" s="114" t="s">
        <v>439</v>
      </c>
    </row>
    <row r="382" spans="1:12">
      <c r="A382" s="114" t="s">
        <v>522</v>
      </c>
      <c r="B382" s="115">
        <v>39183</v>
      </c>
      <c r="C382" s="114" t="s">
        <v>523</v>
      </c>
      <c r="D382" s="116">
        <v>5432.73</v>
      </c>
      <c r="E382" s="117" t="s">
        <v>14</v>
      </c>
      <c r="F382" s="118">
        <v>0</v>
      </c>
      <c r="G382" s="116">
        <v>5432.73</v>
      </c>
      <c r="H382" s="119">
        <v>530</v>
      </c>
      <c r="I382" s="114" t="s">
        <v>15</v>
      </c>
      <c r="J382" s="114" t="s">
        <v>50</v>
      </c>
      <c r="K382" s="120" t="s">
        <v>17</v>
      </c>
      <c r="L382" s="114" t="s">
        <v>439</v>
      </c>
    </row>
    <row r="383" spans="1:12">
      <c r="A383" s="114" t="s">
        <v>524</v>
      </c>
      <c r="B383" s="115">
        <v>39080</v>
      </c>
      <c r="C383" s="114" t="s">
        <v>525</v>
      </c>
      <c r="D383" s="116">
        <v>5560</v>
      </c>
      <c r="E383" s="117" t="s">
        <v>14</v>
      </c>
      <c r="F383" s="118">
        <v>0</v>
      </c>
      <c r="G383" s="116">
        <v>5560</v>
      </c>
      <c r="H383" s="119">
        <v>530</v>
      </c>
      <c r="I383" s="114" t="s">
        <v>15</v>
      </c>
      <c r="J383" s="114" t="s">
        <v>50</v>
      </c>
      <c r="K383" s="120" t="s">
        <v>17</v>
      </c>
      <c r="L383" s="114" t="s">
        <v>439</v>
      </c>
    </row>
    <row r="384" spans="1:12">
      <c r="A384" s="114" t="s">
        <v>526</v>
      </c>
      <c r="B384" s="115">
        <v>39057</v>
      </c>
      <c r="C384" s="114" t="s">
        <v>527</v>
      </c>
      <c r="D384" s="116">
        <v>9943.93</v>
      </c>
      <c r="E384" s="117" t="s">
        <v>14</v>
      </c>
      <c r="F384" s="118">
        <v>497.2</v>
      </c>
      <c r="G384" s="116">
        <v>9943.93</v>
      </c>
      <c r="H384" s="119">
        <v>530</v>
      </c>
      <c r="I384" s="114" t="s">
        <v>15</v>
      </c>
      <c r="J384" s="114" t="s">
        <v>50</v>
      </c>
      <c r="K384" s="120" t="s">
        <v>17</v>
      </c>
      <c r="L384" s="114" t="s">
        <v>439</v>
      </c>
    </row>
    <row r="385" spans="1:12">
      <c r="A385" s="114" t="s">
        <v>528</v>
      </c>
      <c r="B385" s="115">
        <v>39162</v>
      </c>
      <c r="C385" s="114" t="s">
        <v>529</v>
      </c>
      <c r="D385" s="116">
        <v>10838.12</v>
      </c>
      <c r="E385" s="117" t="s">
        <v>14</v>
      </c>
      <c r="F385" s="118">
        <v>0</v>
      </c>
      <c r="G385" s="116">
        <v>10838.12</v>
      </c>
      <c r="H385" s="119">
        <v>530</v>
      </c>
      <c r="I385" s="114" t="s">
        <v>15</v>
      </c>
      <c r="J385" s="114" t="s">
        <v>50</v>
      </c>
      <c r="K385" s="120" t="s">
        <v>17</v>
      </c>
      <c r="L385" s="114" t="s">
        <v>439</v>
      </c>
    </row>
    <row r="386" spans="1:12">
      <c r="A386" s="114" t="s">
        <v>530</v>
      </c>
      <c r="B386" s="115">
        <v>39293</v>
      </c>
      <c r="C386" s="114" t="s">
        <v>531</v>
      </c>
      <c r="D386" s="116">
        <v>7520</v>
      </c>
      <c r="E386" s="117" t="s">
        <v>14</v>
      </c>
      <c r="F386" s="118">
        <v>0</v>
      </c>
      <c r="G386" s="116">
        <v>7520</v>
      </c>
      <c r="H386" s="119">
        <v>530</v>
      </c>
      <c r="I386" s="114" t="s">
        <v>15</v>
      </c>
      <c r="J386" s="114" t="s">
        <v>50</v>
      </c>
      <c r="K386" s="120" t="s">
        <v>17</v>
      </c>
      <c r="L386" s="114" t="s">
        <v>439</v>
      </c>
    </row>
    <row r="387" spans="1:12">
      <c r="A387" s="114" t="s">
        <v>532</v>
      </c>
      <c r="B387" s="115">
        <v>39560</v>
      </c>
      <c r="C387" s="114" t="s">
        <v>533</v>
      </c>
      <c r="D387" s="116">
        <v>23126</v>
      </c>
      <c r="E387" s="117" t="s">
        <v>14</v>
      </c>
      <c r="F387" s="118">
        <v>2312.6</v>
      </c>
      <c r="G387" s="116">
        <v>21969.7</v>
      </c>
      <c r="H387" s="119">
        <v>530</v>
      </c>
      <c r="I387" s="114" t="s">
        <v>15</v>
      </c>
      <c r="J387" s="114" t="s">
        <v>16</v>
      </c>
      <c r="K387" s="120" t="s">
        <v>17</v>
      </c>
      <c r="L387" s="114" t="s">
        <v>439</v>
      </c>
    </row>
    <row r="388" spans="1:12">
      <c r="A388" s="114" t="s">
        <v>534</v>
      </c>
      <c r="B388" s="115">
        <v>39511</v>
      </c>
      <c r="C388" s="114" t="s">
        <v>535</v>
      </c>
      <c r="D388" s="116">
        <v>47400</v>
      </c>
      <c r="E388" s="117" t="s">
        <v>14</v>
      </c>
      <c r="F388" s="118">
        <v>0</v>
      </c>
      <c r="G388" s="116">
        <v>47400</v>
      </c>
      <c r="H388" s="119">
        <v>530</v>
      </c>
      <c r="I388" s="114" t="s">
        <v>15</v>
      </c>
      <c r="J388" s="114" t="s">
        <v>50</v>
      </c>
      <c r="K388" s="120" t="s">
        <v>17</v>
      </c>
      <c r="L388" s="114" t="s">
        <v>439</v>
      </c>
    </row>
    <row r="389" spans="1:12">
      <c r="A389" s="114" t="s">
        <v>536</v>
      </c>
      <c r="B389" s="115">
        <v>39511</v>
      </c>
      <c r="C389" s="114" t="s">
        <v>537</v>
      </c>
      <c r="D389" s="116">
        <v>8000</v>
      </c>
      <c r="E389" s="117" t="s">
        <v>14</v>
      </c>
      <c r="F389" s="118">
        <v>0</v>
      </c>
      <c r="G389" s="116">
        <v>8000</v>
      </c>
      <c r="H389" s="119">
        <v>530</v>
      </c>
      <c r="I389" s="114" t="s">
        <v>15</v>
      </c>
      <c r="J389" s="114" t="s">
        <v>50</v>
      </c>
      <c r="K389" s="120" t="s">
        <v>17</v>
      </c>
      <c r="L389" s="114" t="s">
        <v>439</v>
      </c>
    </row>
    <row r="390" spans="1:12">
      <c r="A390" s="114" t="s">
        <v>538</v>
      </c>
      <c r="B390" s="115">
        <v>39759</v>
      </c>
      <c r="C390" s="114" t="s">
        <v>539</v>
      </c>
      <c r="D390" s="116">
        <v>6131.5</v>
      </c>
      <c r="E390" s="117" t="s">
        <v>14</v>
      </c>
      <c r="F390" s="118">
        <v>0</v>
      </c>
      <c r="G390" s="116">
        <v>6131.5</v>
      </c>
      <c r="H390" s="119">
        <v>530</v>
      </c>
      <c r="I390" s="114" t="s">
        <v>15</v>
      </c>
      <c r="J390" s="114" t="s">
        <v>50</v>
      </c>
      <c r="K390" s="120" t="s">
        <v>17</v>
      </c>
      <c r="L390" s="114" t="s">
        <v>439</v>
      </c>
    </row>
    <row r="391" spans="1:12">
      <c r="A391" s="114" t="s">
        <v>540</v>
      </c>
      <c r="B391" s="115">
        <v>39910</v>
      </c>
      <c r="C391" s="114" t="s">
        <v>541</v>
      </c>
      <c r="D391" s="116">
        <v>10660.08</v>
      </c>
      <c r="E391" s="117" t="s">
        <v>14</v>
      </c>
      <c r="F391" s="118">
        <v>1066.01</v>
      </c>
      <c r="G391" s="116">
        <v>9061.06</v>
      </c>
      <c r="H391" s="119">
        <v>530</v>
      </c>
      <c r="I391" s="114" t="s">
        <v>15</v>
      </c>
      <c r="J391" s="114" t="s">
        <v>16</v>
      </c>
      <c r="K391" s="120" t="s">
        <v>17</v>
      </c>
      <c r="L391" s="114" t="s">
        <v>439</v>
      </c>
    </row>
    <row r="392" spans="1:12">
      <c r="A392" s="114" t="s">
        <v>542</v>
      </c>
      <c r="B392" s="115">
        <v>39974</v>
      </c>
      <c r="C392" s="114" t="s">
        <v>543</v>
      </c>
      <c r="D392" s="116">
        <v>5700</v>
      </c>
      <c r="E392" s="117" t="s">
        <v>14</v>
      </c>
      <c r="F392" s="118">
        <v>0</v>
      </c>
      <c r="G392" s="116">
        <v>5700</v>
      </c>
      <c r="H392" s="119">
        <v>530</v>
      </c>
      <c r="I392" s="114" t="s">
        <v>15</v>
      </c>
      <c r="J392" s="114" t="s">
        <v>50</v>
      </c>
      <c r="K392" s="120" t="s">
        <v>17</v>
      </c>
      <c r="L392" s="114" t="s">
        <v>439</v>
      </c>
    </row>
    <row r="393" spans="1:12">
      <c r="A393" s="114" t="s">
        <v>544</v>
      </c>
      <c r="B393" s="115">
        <v>39946</v>
      </c>
      <c r="C393" s="114" t="s">
        <v>545</v>
      </c>
      <c r="D393" s="116">
        <v>6400.72</v>
      </c>
      <c r="E393" s="117" t="s">
        <v>14</v>
      </c>
      <c r="F393" s="118">
        <v>0</v>
      </c>
      <c r="G393" s="116">
        <v>6400.72</v>
      </c>
      <c r="H393" s="119">
        <v>530</v>
      </c>
      <c r="I393" s="114" t="s">
        <v>15</v>
      </c>
      <c r="J393" s="114" t="s">
        <v>50</v>
      </c>
      <c r="K393" s="120" t="s">
        <v>17</v>
      </c>
      <c r="L393" s="114" t="s">
        <v>439</v>
      </c>
    </row>
    <row r="394" spans="1:12">
      <c r="A394" s="114" t="s">
        <v>548</v>
      </c>
      <c r="B394" s="115">
        <v>39743</v>
      </c>
      <c r="C394" s="114" t="s">
        <v>549</v>
      </c>
      <c r="D394" s="116">
        <v>12478.7</v>
      </c>
      <c r="E394" s="117" t="s">
        <v>14</v>
      </c>
      <c r="F394" s="118">
        <v>1247.8699999999999</v>
      </c>
      <c r="G394" s="116">
        <v>10606.89</v>
      </c>
      <c r="H394" s="119">
        <v>530</v>
      </c>
      <c r="I394" s="114" t="s">
        <v>15</v>
      </c>
      <c r="J394" s="114" t="s">
        <v>16</v>
      </c>
      <c r="K394" s="120" t="s">
        <v>17</v>
      </c>
      <c r="L394" s="114" t="s">
        <v>439</v>
      </c>
    </row>
    <row r="395" spans="1:12">
      <c r="A395" s="114" t="s">
        <v>550</v>
      </c>
      <c r="B395" s="115">
        <v>39744</v>
      </c>
      <c r="C395" s="114" t="s">
        <v>551</v>
      </c>
      <c r="D395" s="116">
        <v>11249</v>
      </c>
      <c r="E395" s="117" t="s">
        <v>14</v>
      </c>
      <c r="F395" s="118">
        <v>1124.9000000000001</v>
      </c>
      <c r="G395" s="116">
        <v>9561.65</v>
      </c>
      <c r="H395" s="119">
        <v>530</v>
      </c>
      <c r="I395" s="114" t="s">
        <v>15</v>
      </c>
      <c r="J395" s="114" t="s">
        <v>16</v>
      </c>
      <c r="K395" s="120" t="s">
        <v>17</v>
      </c>
      <c r="L395" s="114" t="s">
        <v>439</v>
      </c>
    </row>
    <row r="396" spans="1:12">
      <c r="A396" s="114" t="s">
        <v>552</v>
      </c>
      <c r="B396" s="115">
        <v>40050</v>
      </c>
      <c r="C396" s="114" t="s">
        <v>553</v>
      </c>
      <c r="D396" s="116">
        <v>26550</v>
      </c>
      <c r="E396" s="117" t="s">
        <v>14</v>
      </c>
      <c r="F396" s="118">
        <v>0</v>
      </c>
      <c r="G396" s="116">
        <v>26550</v>
      </c>
      <c r="H396" s="119">
        <v>530</v>
      </c>
      <c r="I396" s="114" t="s">
        <v>15</v>
      </c>
      <c r="J396" s="114" t="s">
        <v>50</v>
      </c>
      <c r="K396" s="120" t="s">
        <v>17</v>
      </c>
      <c r="L396" s="114" t="s">
        <v>439</v>
      </c>
    </row>
    <row r="397" spans="1:12">
      <c r="A397" s="114" t="s">
        <v>554</v>
      </c>
      <c r="B397" s="115">
        <v>40092</v>
      </c>
      <c r="C397" s="114" t="s">
        <v>555</v>
      </c>
      <c r="D397" s="116">
        <v>7134.76</v>
      </c>
      <c r="E397" s="117" t="s">
        <v>14</v>
      </c>
      <c r="F397" s="118">
        <v>713.48</v>
      </c>
      <c r="G397" s="116">
        <v>5351.06</v>
      </c>
      <c r="H397" s="119">
        <v>530</v>
      </c>
      <c r="I397" s="114" t="s">
        <v>15</v>
      </c>
      <c r="J397" s="114" t="s">
        <v>16</v>
      </c>
      <c r="K397" s="120" t="s">
        <v>17</v>
      </c>
      <c r="L397" s="114" t="s">
        <v>439</v>
      </c>
    </row>
    <row r="398" spans="1:12">
      <c r="A398" s="114" t="s">
        <v>558</v>
      </c>
      <c r="B398" s="115">
        <v>40330</v>
      </c>
      <c r="C398" s="114" t="s">
        <v>559</v>
      </c>
      <c r="D398" s="116">
        <v>5603.6</v>
      </c>
      <c r="E398" s="117" t="s">
        <v>14</v>
      </c>
      <c r="F398" s="118">
        <v>0</v>
      </c>
      <c r="G398" s="116">
        <v>5603.6</v>
      </c>
      <c r="H398" s="119">
        <v>530</v>
      </c>
      <c r="I398" s="114" t="s">
        <v>15</v>
      </c>
      <c r="J398" s="114" t="s">
        <v>50</v>
      </c>
      <c r="K398" s="120" t="s">
        <v>17</v>
      </c>
      <c r="L398" s="114" t="s">
        <v>439</v>
      </c>
    </row>
    <row r="399" spans="1:12">
      <c r="A399" s="114" t="s">
        <v>560</v>
      </c>
      <c r="B399" s="115">
        <v>40422</v>
      </c>
      <c r="C399" s="114" t="s">
        <v>561</v>
      </c>
      <c r="D399" s="116">
        <v>9162.5</v>
      </c>
      <c r="E399" s="117" t="s">
        <v>14</v>
      </c>
      <c r="F399" s="118">
        <v>0</v>
      </c>
      <c r="G399" s="116">
        <v>9162.5</v>
      </c>
      <c r="H399" s="119">
        <v>530</v>
      </c>
      <c r="I399" s="114" t="s">
        <v>15</v>
      </c>
      <c r="J399" s="114" t="s">
        <v>50</v>
      </c>
      <c r="K399" s="120" t="s">
        <v>17</v>
      </c>
      <c r="L399" s="114" t="s">
        <v>439</v>
      </c>
    </row>
    <row r="400" spans="1:12">
      <c r="A400" s="114" t="s">
        <v>562</v>
      </c>
      <c r="B400" s="115">
        <v>40407</v>
      </c>
      <c r="C400" s="114" t="s">
        <v>563</v>
      </c>
      <c r="D400" s="116">
        <v>9616</v>
      </c>
      <c r="E400" s="117" t="s">
        <v>14</v>
      </c>
      <c r="F400" s="118">
        <v>961.6</v>
      </c>
      <c r="G400" s="116">
        <v>6250.39</v>
      </c>
      <c r="H400" s="119">
        <v>530</v>
      </c>
      <c r="I400" s="114" t="s">
        <v>15</v>
      </c>
      <c r="J400" s="114" t="s">
        <v>16</v>
      </c>
      <c r="K400" s="120" t="s">
        <v>17</v>
      </c>
      <c r="L400" s="114" t="s">
        <v>439</v>
      </c>
    </row>
    <row r="401" spans="1:13">
      <c r="A401" s="114" t="s">
        <v>564</v>
      </c>
      <c r="B401" s="115">
        <v>40724</v>
      </c>
      <c r="C401" s="114" t="s">
        <v>565</v>
      </c>
      <c r="D401" s="116">
        <v>6129.98</v>
      </c>
      <c r="E401" s="117" t="s">
        <v>14</v>
      </c>
      <c r="F401" s="118">
        <v>0</v>
      </c>
      <c r="G401" s="116">
        <v>6129.98</v>
      </c>
      <c r="H401" s="119">
        <v>530</v>
      </c>
      <c r="I401" s="114" t="s">
        <v>15</v>
      </c>
      <c r="J401" s="114" t="s">
        <v>50</v>
      </c>
      <c r="K401" s="120" t="s">
        <v>17</v>
      </c>
      <c r="L401" s="114" t="s">
        <v>439</v>
      </c>
    </row>
    <row r="402" spans="1:13">
      <c r="A402" s="114" t="s">
        <v>566</v>
      </c>
      <c r="B402" s="115">
        <v>40724</v>
      </c>
      <c r="C402" s="114" t="s">
        <v>565</v>
      </c>
      <c r="D402" s="116">
        <v>6129.98</v>
      </c>
      <c r="E402" s="117" t="s">
        <v>14</v>
      </c>
      <c r="F402" s="118">
        <v>0</v>
      </c>
      <c r="G402" s="116">
        <v>6129.98</v>
      </c>
      <c r="H402" s="119">
        <v>530</v>
      </c>
      <c r="I402" s="114" t="s">
        <v>15</v>
      </c>
      <c r="J402" s="114" t="s">
        <v>50</v>
      </c>
      <c r="K402" s="120" t="s">
        <v>17</v>
      </c>
      <c r="L402" s="114" t="s">
        <v>439</v>
      </c>
    </row>
    <row r="403" spans="1:13">
      <c r="A403" s="114" t="s">
        <v>567</v>
      </c>
      <c r="B403" s="115">
        <v>40800</v>
      </c>
      <c r="C403" s="114" t="s">
        <v>568</v>
      </c>
      <c r="D403" s="116">
        <v>23960</v>
      </c>
      <c r="E403" s="117" t="s">
        <v>14</v>
      </c>
      <c r="F403" s="118">
        <v>2396</v>
      </c>
      <c r="G403" s="116">
        <v>13178</v>
      </c>
      <c r="H403" s="119">
        <v>530</v>
      </c>
      <c r="I403" s="114" t="s">
        <v>15</v>
      </c>
      <c r="J403" s="114" t="s">
        <v>16</v>
      </c>
      <c r="K403" s="120" t="s">
        <v>17</v>
      </c>
      <c r="L403" s="114" t="s">
        <v>439</v>
      </c>
    </row>
    <row r="404" spans="1:13">
      <c r="A404" s="114" t="s">
        <v>569</v>
      </c>
      <c r="B404" s="115">
        <v>40806</v>
      </c>
      <c r="C404" s="114" t="s">
        <v>570</v>
      </c>
      <c r="D404" s="116">
        <v>34150</v>
      </c>
      <c r="E404" s="117" t="s">
        <v>14</v>
      </c>
      <c r="F404" s="118">
        <v>3415</v>
      </c>
      <c r="G404" s="116">
        <v>18782.490000000002</v>
      </c>
      <c r="H404" s="119">
        <v>530</v>
      </c>
      <c r="I404" s="114" t="s">
        <v>15</v>
      </c>
      <c r="J404" s="114" t="s">
        <v>16</v>
      </c>
      <c r="K404" s="120" t="s">
        <v>17</v>
      </c>
      <c r="L404" s="114" t="s">
        <v>439</v>
      </c>
    </row>
    <row r="405" spans="1:13">
      <c r="A405" s="114" t="s">
        <v>573</v>
      </c>
      <c r="B405" s="115">
        <v>40875</v>
      </c>
      <c r="C405" s="114" t="s">
        <v>574</v>
      </c>
      <c r="D405" s="116">
        <v>5141.22</v>
      </c>
      <c r="E405" s="117" t="s">
        <v>14</v>
      </c>
      <c r="F405" s="118">
        <v>514.13</v>
      </c>
      <c r="G405" s="116">
        <v>5141.22</v>
      </c>
      <c r="H405" s="119">
        <v>530</v>
      </c>
      <c r="I405" s="114" t="s">
        <v>15</v>
      </c>
      <c r="J405" s="114" t="s">
        <v>50</v>
      </c>
      <c r="K405" s="120" t="s">
        <v>17</v>
      </c>
      <c r="L405" s="114" t="s">
        <v>439</v>
      </c>
    </row>
    <row r="406" spans="1:13">
      <c r="A406" s="114" t="s">
        <v>577</v>
      </c>
      <c r="B406" s="115">
        <v>41260</v>
      </c>
      <c r="C406" s="114" t="s">
        <v>578</v>
      </c>
      <c r="D406" s="116">
        <v>7607.47</v>
      </c>
      <c r="E406" s="117" t="s">
        <v>14</v>
      </c>
      <c r="F406" s="118">
        <v>760.75</v>
      </c>
      <c r="G406" s="116">
        <v>3423.34</v>
      </c>
      <c r="H406" s="119">
        <v>530</v>
      </c>
      <c r="I406" s="114" t="s">
        <v>15</v>
      </c>
      <c r="J406" s="114" t="s">
        <v>16</v>
      </c>
      <c r="K406" s="120" t="s">
        <v>17</v>
      </c>
      <c r="L406" s="114" t="s">
        <v>439</v>
      </c>
    </row>
    <row r="407" spans="1:13">
      <c r="A407" s="114" t="s">
        <v>579</v>
      </c>
      <c r="B407" s="115">
        <v>41348</v>
      </c>
      <c r="C407" s="114" t="s">
        <v>580</v>
      </c>
      <c r="D407" s="116">
        <v>10415</v>
      </c>
      <c r="E407" s="117" t="s">
        <v>14</v>
      </c>
      <c r="F407" s="118">
        <v>1041.5</v>
      </c>
      <c r="G407" s="116">
        <v>4686.75</v>
      </c>
      <c r="H407" s="119">
        <v>530</v>
      </c>
      <c r="I407" s="114" t="s">
        <v>15</v>
      </c>
      <c r="J407" s="114" t="s">
        <v>16</v>
      </c>
      <c r="K407" s="120" t="s">
        <v>17</v>
      </c>
      <c r="L407" s="114" t="s">
        <v>439</v>
      </c>
    </row>
    <row r="408" spans="1:13">
      <c r="A408" s="114" t="s">
        <v>581</v>
      </c>
      <c r="B408" s="115">
        <v>41346</v>
      </c>
      <c r="C408" s="114" t="s">
        <v>582</v>
      </c>
      <c r="D408" s="116">
        <v>11071.69</v>
      </c>
      <c r="E408" s="117" t="s">
        <v>14</v>
      </c>
      <c r="F408" s="118">
        <v>2214.34</v>
      </c>
      <c r="G408" s="116">
        <v>9964.51</v>
      </c>
      <c r="H408" s="119">
        <v>530</v>
      </c>
      <c r="I408" s="114" t="s">
        <v>15</v>
      </c>
      <c r="J408" s="114" t="s">
        <v>16</v>
      </c>
      <c r="K408" s="120" t="s">
        <v>17</v>
      </c>
      <c r="L408" s="114" t="s">
        <v>439</v>
      </c>
    </row>
    <row r="409" spans="1:13">
      <c r="A409" s="114" t="s">
        <v>588</v>
      </c>
      <c r="B409" s="115">
        <v>41281</v>
      </c>
      <c r="C409" s="114" t="s">
        <v>545</v>
      </c>
      <c r="D409" s="116">
        <v>6585.44</v>
      </c>
      <c r="E409" s="117" t="s">
        <v>14</v>
      </c>
      <c r="F409" s="118">
        <v>1317.09</v>
      </c>
      <c r="G409" s="116">
        <v>5926.89</v>
      </c>
      <c r="H409" s="119">
        <v>530</v>
      </c>
      <c r="I409" s="114" t="s">
        <v>15</v>
      </c>
      <c r="J409" s="114" t="s">
        <v>16</v>
      </c>
      <c r="K409" s="120" t="s">
        <v>17</v>
      </c>
      <c r="L409" s="114" t="s">
        <v>439</v>
      </c>
    </row>
    <row r="410" spans="1:13">
      <c r="A410" s="114" t="s">
        <v>589</v>
      </c>
      <c r="B410" s="115">
        <v>41715</v>
      </c>
      <c r="C410" s="114" t="s">
        <v>590</v>
      </c>
      <c r="D410" s="116">
        <v>26985</v>
      </c>
      <c r="E410" s="117" t="s">
        <v>14</v>
      </c>
      <c r="F410" s="118">
        <v>1349.25</v>
      </c>
      <c r="G410" s="116">
        <v>4722.37</v>
      </c>
      <c r="H410" s="119">
        <v>530</v>
      </c>
      <c r="I410" s="114" t="s">
        <v>15</v>
      </c>
      <c r="J410" s="114" t="s">
        <v>16</v>
      </c>
      <c r="K410" s="120" t="s">
        <v>17</v>
      </c>
      <c r="L410" s="114" t="s">
        <v>439</v>
      </c>
    </row>
    <row r="411" spans="1:13">
      <c r="A411" s="114" t="s">
        <v>593</v>
      </c>
      <c r="B411" s="115">
        <v>41597</v>
      </c>
      <c r="C411" s="114" t="s">
        <v>594</v>
      </c>
      <c r="D411" s="116">
        <v>22350</v>
      </c>
      <c r="E411" s="117" t="s">
        <v>14</v>
      </c>
      <c r="F411" s="118">
        <v>2793.75</v>
      </c>
      <c r="G411" s="116">
        <v>9778.1200000000008</v>
      </c>
      <c r="H411" s="119">
        <v>530</v>
      </c>
      <c r="I411" s="114" t="s">
        <v>15</v>
      </c>
      <c r="J411" s="114" t="s">
        <v>16</v>
      </c>
      <c r="K411" s="120" t="s">
        <v>17</v>
      </c>
      <c r="L411" s="114" t="s">
        <v>439</v>
      </c>
    </row>
    <row r="412" spans="1:13" s="97" customFormat="1">
      <c r="A412" s="121" t="s">
        <v>601</v>
      </c>
      <c r="B412" s="122">
        <v>42578</v>
      </c>
      <c r="C412" s="121" t="s">
        <v>602</v>
      </c>
      <c r="D412" s="123">
        <v>9035</v>
      </c>
      <c r="E412" s="124" t="s">
        <v>14</v>
      </c>
      <c r="F412" s="125">
        <v>376.45</v>
      </c>
      <c r="G412" s="123">
        <v>376.45</v>
      </c>
      <c r="H412" s="126">
        <v>530</v>
      </c>
      <c r="I412" s="121" t="s">
        <v>15</v>
      </c>
      <c r="J412" s="121" t="s">
        <v>16</v>
      </c>
      <c r="K412" s="127" t="s">
        <v>17</v>
      </c>
      <c r="L412" s="121" t="s">
        <v>439</v>
      </c>
    </row>
    <row r="413" spans="1:13">
      <c r="A413" s="114" t="s">
        <v>583</v>
      </c>
      <c r="B413" s="115">
        <v>41387</v>
      </c>
      <c r="C413" s="114" t="s">
        <v>584</v>
      </c>
      <c r="D413" s="116">
        <v>6044</v>
      </c>
      <c r="E413" s="117" t="s">
        <v>14</v>
      </c>
      <c r="F413" s="118">
        <v>604.4</v>
      </c>
      <c r="G413" s="116">
        <v>2719.8</v>
      </c>
      <c r="H413" s="119">
        <v>530</v>
      </c>
      <c r="I413" s="114" t="s">
        <v>585</v>
      </c>
      <c r="J413" s="114" t="s">
        <v>16</v>
      </c>
      <c r="K413" s="120" t="s">
        <v>17</v>
      </c>
      <c r="L413" s="114" t="s">
        <v>439</v>
      </c>
    </row>
    <row r="414" spans="1:13">
      <c r="A414" s="114" t="s">
        <v>595</v>
      </c>
      <c r="B414" s="115">
        <v>41773</v>
      </c>
      <c r="C414" s="114" t="s">
        <v>596</v>
      </c>
      <c r="D414" s="116">
        <v>8322.4599999999991</v>
      </c>
      <c r="E414" s="117" t="s">
        <v>14</v>
      </c>
      <c r="F414" s="118">
        <v>832.24</v>
      </c>
      <c r="G414" s="116">
        <v>2912.84</v>
      </c>
      <c r="H414" s="119">
        <v>530</v>
      </c>
      <c r="I414" s="114" t="s">
        <v>585</v>
      </c>
      <c r="J414" s="114" t="s">
        <v>16</v>
      </c>
      <c r="K414" s="120" t="s">
        <v>17</v>
      </c>
      <c r="L414" s="114" t="s">
        <v>439</v>
      </c>
    </row>
    <row r="415" spans="1:13">
      <c r="A415" s="114" t="s">
        <v>597</v>
      </c>
      <c r="B415" s="115">
        <v>41808</v>
      </c>
      <c r="C415" s="114" t="s">
        <v>598</v>
      </c>
      <c r="D415" s="116">
        <v>5871.09</v>
      </c>
      <c r="E415" s="117" t="s">
        <v>14</v>
      </c>
      <c r="F415" s="118">
        <v>587.11</v>
      </c>
      <c r="G415" s="116">
        <v>2054.87</v>
      </c>
      <c r="H415" s="119">
        <v>530</v>
      </c>
      <c r="I415" s="114" t="s">
        <v>585</v>
      </c>
      <c r="J415" s="114" t="s">
        <v>16</v>
      </c>
      <c r="K415" s="120" t="s">
        <v>17</v>
      </c>
      <c r="L415" s="114" t="s">
        <v>439</v>
      </c>
      <c r="M415" s="99"/>
    </row>
    <row r="416" spans="1:13">
      <c r="A416" s="114" t="s">
        <v>53</v>
      </c>
      <c r="B416" s="115">
        <v>37072</v>
      </c>
      <c r="C416" s="114" t="s">
        <v>454</v>
      </c>
      <c r="D416" s="116">
        <v>16231.51</v>
      </c>
      <c r="E416" s="117" t="s">
        <v>14</v>
      </c>
      <c r="F416" s="118">
        <v>649.26</v>
      </c>
      <c r="G416" s="116">
        <v>10712.79</v>
      </c>
      <c r="H416" s="119">
        <v>530</v>
      </c>
      <c r="I416" s="114" t="s">
        <v>49</v>
      </c>
      <c r="J416" s="114" t="s">
        <v>16</v>
      </c>
      <c r="K416" s="120" t="s">
        <v>17</v>
      </c>
      <c r="L416" s="114" t="s">
        <v>439</v>
      </c>
    </row>
    <row r="417" spans="1:15">
      <c r="A417" s="114" t="s">
        <v>53</v>
      </c>
      <c r="B417" s="115">
        <v>37437</v>
      </c>
      <c r="C417" s="114" t="s">
        <v>455</v>
      </c>
      <c r="D417" s="116">
        <v>2671.2</v>
      </c>
      <c r="E417" s="117" t="s">
        <v>14</v>
      </c>
      <c r="F417" s="118">
        <v>106.85</v>
      </c>
      <c r="G417" s="116">
        <v>1656.12</v>
      </c>
      <c r="H417" s="119">
        <v>530</v>
      </c>
      <c r="I417" s="114" t="s">
        <v>49</v>
      </c>
      <c r="J417" s="114" t="s">
        <v>16</v>
      </c>
      <c r="K417" s="120" t="s">
        <v>17</v>
      </c>
      <c r="L417" s="114" t="s">
        <v>439</v>
      </c>
    </row>
    <row r="418" spans="1:15">
      <c r="A418" s="114" t="s">
        <v>53</v>
      </c>
      <c r="B418" s="115">
        <v>37802</v>
      </c>
      <c r="C418" s="114" t="s">
        <v>456</v>
      </c>
      <c r="D418" s="116">
        <v>1050</v>
      </c>
      <c r="E418" s="117" t="s">
        <v>14</v>
      </c>
      <c r="F418" s="118">
        <v>42</v>
      </c>
      <c r="G418" s="116">
        <v>609</v>
      </c>
      <c r="H418" s="119">
        <v>530</v>
      </c>
      <c r="I418" s="114" t="s">
        <v>49</v>
      </c>
      <c r="J418" s="114" t="s">
        <v>16</v>
      </c>
      <c r="K418" s="120" t="s">
        <v>17</v>
      </c>
      <c r="L418" s="114" t="s">
        <v>439</v>
      </c>
    </row>
    <row r="419" spans="1:15">
      <c r="A419" s="114" t="s">
        <v>53</v>
      </c>
      <c r="B419" s="115">
        <v>39263</v>
      </c>
      <c r="C419" s="114" t="s">
        <v>457</v>
      </c>
      <c r="D419" s="116">
        <v>16476.59</v>
      </c>
      <c r="E419" s="117" t="s">
        <v>14</v>
      </c>
      <c r="F419" s="118">
        <v>659.06</v>
      </c>
      <c r="G419" s="116">
        <v>6920.13</v>
      </c>
      <c r="H419" s="119">
        <v>530</v>
      </c>
      <c r="I419" s="114" t="s">
        <v>49</v>
      </c>
      <c r="J419" s="114" t="s">
        <v>16</v>
      </c>
      <c r="K419" s="120" t="s">
        <v>17</v>
      </c>
      <c r="L419" s="114" t="s">
        <v>439</v>
      </c>
    </row>
    <row r="420" spans="1:15">
      <c r="A420" s="114" t="s">
        <v>458</v>
      </c>
      <c r="B420" s="115">
        <v>34515</v>
      </c>
      <c r="C420" s="114" t="s">
        <v>459</v>
      </c>
      <c r="D420" s="116">
        <v>45146.77</v>
      </c>
      <c r="E420" s="117" t="s">
        <v>14</v>
      </c>
      <c r="F420" s="118">
        <v>1805.88</v>
      </c>
      <c r="G420" s="116">
        <v>42437.95</v>
      </c>
      <c r="H420" s="119">
        <v>530</v>
      </c>
      <c r="I420" s="114" t="s">
        <v>49</v>
      </c>
      <c r="J420" s="114" t="s">
        <v>16</v>
      </c>
      <c r="K420" s="120" t="s">
        <v>17</v>
      </c>
      <c r="L420" s="114" t="s">
        <v>439</v>
      </c>
    </row>
    <row r="421" spans="1:15">
      <c r="A421" s="114" t="s">
        <v>458</v>
      </c>
      <c r="B421" s="115">
        <v>34515</v>
      </c>
      <c r="C421" s="114" t="s">
        <v>460</v>
      </c>
      <c r="D421" s="116">
        <v>10930</v>
      </c>
      <c r="E421" s="117" t="s">
        <v>14</v>
      </c>
      <c r="F421" s="118">
        <v>0</v>
      </c>
      <c r="G421" s="116">
        <v>10930</v>
      </c>
      <c r="H421" s="119">
        <v>530</v>
      </c>
      <c r="I421" s="114" t="s">
        <v>49</v>
      </c>
      <c r="J421" s="114" t="s">
        <v>50</v>
      </c>
      <c r="K421" s="120" t="s">
        <v>17</v>
      </c>
      <c r="L421" s="114" t="s">
        <v>439</v>
      </c>
    </row>
    <row r="422" spans="1:15">
      <c r="A422" s="114" t="s">
        <v>458</v>
      </c>
      <c r="B422" s="115">
        <v>34880</v>
      </c>
      <c r="C422" s="114" t="s">
        <v>461</v>
      </c>
      <c r="D422" s="116">
        <v>655.8</v>
      </c>
      <c r="E422" s="117" t="s">
        <v>14</v>
      </c>
      <c r="F422" s="118">
        <v>27.33</v>
      </c>
      <c r="G422" s="116">
        <v>614.79999999999995</v>
      </c>
      <c r="H422" s="119">
        <v>530</v>
      </c>
      <c r="I422" s="114" t="s">
        <v>49</v>
      </c>
      <c r="J422" s="114" t="s">
        <v>16</v>
      </c>
      <c r="K422" s="120" t="s">
        <v>17</v>
      </c>
      <c r="L422" s="114" t="s">
        <v>439</v>
      </c>
    </row>
    <row r="423" spans="1:15">
      <c r="A423" s="114" t="s">
        <v>467</v>
      </c>
      <c r="B423" s="115">
        <v>34880</v>
      </c>
      <c r="C423" s="114" t="s">
        <v>468</v>
      </c>
      <c r="D423" s="116">
        <v>48210.45</v>
      </c>
      <c r="E423" s="117" t="s">
        <v>14</v>
      </c>
      <c r="F423" s="118">
        <v>1928.42</v>
      </c>
      <c r="G423" s="116">
        <v>43389.4</v>
      </c>
      <c r="H423" s="119">
        <v>530</v>
      </c>
      <c r="I423" s="114" t="s">
        <v>49</v>
      </c>
      <c r="J423" s="114" t="s">
        <v>16</v>
      </c>
      <c r="K423" s="120" t="s">
        <v>17</v>
      </c>
      <c r="L423" s="114" t="s">
        <v>439</v>
      </c>
    </row>
    <row r="424" spans="1:15">
      <c r="A424" s="114" t="s">
        <v>473</v>
      </c>
      <c r="B424" s="115">
        <v>35246</v>
      </c>
      <c r="C424" s="114" t="s">
        <v>474</v>
      </c>
      <c r="D424" s="116">
        <v>25824.57</v>
      </c>
      <c r="E424" s="117" t="s">
        <v>14</v>
      </c>
      <c r="F424" s="118">
        <v>1032.99</v>
      </c>
      <c r="G424" s="116">
        <v>22209.1</v>
      </c>
      <c r="H424" s="119">
        <v>530</v>
      </c>
      <c r="I424" s="114" t="s">
        <v>49</v>
      </c>
      <c r="J424" s="114" t="s">
        <v>16</v>
      </c>
      <c r="K424" s="120" t="s">
        <v>17</v>
      </c>
      <c r="L424" s="114" t="s">
        <v>439</v>
      </c>
    </row>
    <row r="425" spans="1:15">
      <c r="A425" s="114" t="s">
        <v>191</v>
      </c>
      <c r="B425" s="115">
        <v>35989</v>
      </c>
      <c r="C425" s="114" t="s">
        <v>477</v>
      </c>
      <c r="D425" s="116">
        <v>12000</v>
      </c>
      <c r="E425" s="117" t="s">
        <v>14</v>
      </c>
      <c r="F425" s="118">
        <v>0</v>
      </c>
      <c r="G425" s="116">
        <v>12000</v>
      </c>
      <c r="H425" s="119">
        <v>530</v>
      </c>
      <c r="I425" s="114" t="s">
        <v>49</v>
      </c>
      <c r="J425" s="114" t="s">
        <v>50</v>
      </c>
      <c r="K425" s="120" t="s">
        <v>17</v>
      </c>
      <c r="L425" s="114" t="s">
        <v>439</v>
      </c>
    </row>
    <row r="426" spans="1:15">
      <c r="A426" s="114" t="s">
        <v>510</v>
      </c>
      <c r="B426" s="115">
        <v>38533</v>
      </c>
      <c r="C426" s="114" t="s">
        <v>511</v>
      </c>
      <c r="D426" s="116">
        <v>379433.42</v>
      </c>
      <c r="E426" s="117" t="s">
        <v>14</v>
      </c>
      <c r="F426" s="118">
        <v>15177.34</v>
      </c>
      <c r="G426" s="116">
        <v>174539.32</v>
      </c>
      <c r="H426" s="119">
        <v>530</v>
      </c>
      <c r="I426" s="114" t="s">
        <v>49</v>
      </c>
      <c r="J426" s="114" t="s">
        <v>16</v>
      </c>
      <c r="K426" s="120" t="s">
        <v>17</v>
      </c>
      <c r="L426" s="114" t="s">
        <v>439</v>
      </c>
    </row>
    <row r="427" spans="1:15">
      <c r="A427" s="114" t="s">
        <v>510</v>
      </c>
      <c r="B427" s="115">
        <v>38898</v>
      </c>
      <c r="C427" s="114" t="s">
        <v>512</v>
      </c>
      <c r="D427" s="116">
        <v>821484.7</v>
      </c>
      <c r="E427" s="117" t="s">
        <v>14</v>
      </c>
      <c r="F427" s="118">
        <v>32859.39</v>
      </c>
      <c r="G427" s="116">
        <v>377882.94</v>
      </c>
      <c r="H427" s="119">
        <v>530</v>
      </c>
      <c r="I427" s="114" t="s">
        <v>49</v>
      </c>
      <c r="J427" s="114" t="s">
        <v>16</v>
      </c>
      <c r="K427" s="120" t="s">
        <v>17</v>
      </c>
      <c r="L427" s="114" t="s">
        <v>439</v>
      </c>
    </row>
    <row r="428" spans="1:15">
      <c r="A428" s="114" t="s">
        <v>510</v>
      </c>
      <c r="B428" s="115">
        <v>38951</v>
      </c>
      <c r="C428" s="114" t="s">
        <v>513</v>
      </c>
      <c r="D428" s="116">
        <v>61377.62</v>
      </c>
      <c r="E428" s="117" t="s">
        <v>14</v>
      </c>
      <c r="F428" s="118">
        <v>2557.4</v>
      </c>
      <c r="G428" s="116">
        <v>26852.7</v>
      </c>
      <c r="H428" s="119">
        <v>530</v>
      </c>
      <c r="I428" s="114" t="s">
        <v>49</v>
      </c>
      <c r="J428" s="114" t="s">
        <v>16</v>
      </c>
      <c r="K428" s="120" t="s">
        <v>17</v>
      </c>
      <c r="L428" s="114" t="s">
        <v>439</v>
      </c>
    </row>
    <row r="429" spans="1:15">
      <c r="A429" s="114" t="s">
        <v>571</v>
      </c>
      <c r="B429" s="115">
        <v>40827</v>
      </c>
      <c r="C429" s="114" t="s">
        <v>572</v>
      </c>
      <c r="D429" s="116">
        <v>8693.75</v>
      </c>
      <c r="E429" s="117" t="s">
        <v>14</v>
      </c>
      <c r="F429" s="118">
        <v>0</v>
      </c>
      <c r="G429" s="116">
        <v>8693.75</v>
      </c>
      <c r="H429" s="119">
        <v>530</v>
      </c>
      <c r="I429" s="114" t="s">
        <v>429</v>
      </c>
      <c r="J429" s="114" t="s">
        <v>50</v>
      </c>
      <c r="K429" s="120" t="s">
        <v>17</v>
      </c>
      <c r="L429" s="114" t="s">
        <v>439</v>
      </c>
      <c r="M429" s="99"/>
      <c r="O429" s="101">
        <f>M429+M214+M211+M52</f>
        <v>42216.810000000005</v>
      </c>
    </row>
    <row r="430" spans="1:15">
      <c r="A430" s="114"/>
      <c r="B430" s="115"/>
      <c r="C430" s="114"/>
      <c r="D430" s="128">
        <f>SUM(D338:D429)</f>
        <v>2837190.5300000003</v>
      </c>
      <c r="E430" s="117"/>
      <c r="F430" s="128">
        <f>SUM(F338:F429)</f>
        <v>115164.64999999998</v>
      </c>
      <c r="G430" s="128">
        <f>SUM(G338:G429)</f>
        <v>1900467.4100000004</v>
      </c>
      <c r="H430" s="119"/>
      <c r="I430" s="114"/>
      <c r="J430" s="114"/>
      <c r="K430" s="120"/>
      <c r="L430" s="114"/>
      <c r="M430" s="99"/>
      <c r="O430" s="101"/>
    </row>
    <row r="431" spans="1:15">
      <c r="A431" s="114"/>
      <c r="B431" s="115"/>
      <c r="C431" s="114"/>
      <c r="D431" s="116"/>
      <c r="E431" s="117"/>
      <c r="F431" s="118"/>
      <c r="G431" s="116"/>
      <c r="H431" s="119"/>
      <c r="I431" s="114"/>
      <c r="J431" s="114"/>
      <c r="K431" s="120"/>
      <c r="L431" s="114"/>
      <c r="M431" s="99"/>
      <c r="O431" s="101"/>
    </row>
    <row r="432" spans="1:15">
      <c r="A432" s="114" t="s">
        <v>605</v>
      </c>
      <c r="B432" s="115">
        <v>33419</v>
      </c>
      <c r="C432" s="114" t="s">
        <v>606</v>
      </c>
      <c r="D432" s="116">
        <v>944679.98</v>
      </c>
      <c r="E432" s="117" t="s">
        <v>14</v>
      </c>
      <c r="F432" s="118">
        <v>0</v>
      </c>
      <c r="G432" s="116">
        <v>944679.98</v>
      </c>
      <c r="H432" s="119">
        <v>530</v>
      </c>
      <c r="I432" s="114" t="s">
        <v>49</v>
      </c>
      <c r="J432" s="114" t="s">
        <v>50</v>
      </c>
      <c r="K432" s="120" t="s">
        <v>17</v>
      </c>
      <c r="L432" s="114" t="s">
        <v>607</v>
      </c>
      <c r="M432" s="107">
        <f t="shared" ref="M432:M479" si="4">G432-F432</f>
        <v>944679.98</v>
      </c>
    </row>
    <row r="433" spans="1:14">
      <c r="A433" s="114" t="s">
        <v>608</v>
      </c>
      <c r="B433" s="115">
        <v>33419</v>
      </c>
      <c r="C433" s="114" t="s">
        <v>609</v>
      </c>
      <c r="D433" s="116">
        <v>453159.2</v>
      </c>
      <c r="E433" s="117" t="s">
        <v>14</v>
      </c>
      <c r="F433" s="118">
        <v>0</v>
      </c>
      <c r="G433" s="116">
        <v>453159.2</v>
      </c>
      <c r="H433" s="119">
        <v>530</v>
      </c>
      <c r="I433" s="114" t="s">
        <v>49</v>
      </c>
      <c r="J433" s="114" t="s">
        <v>50</v>
      </c>
      <c r="K433" s="120" t="s">
        <v>17</v>
      </c>
      <c r="L433" s="114" t="s">
        <v>607</v>
      </c>
      <c r="M433" s="107">
        <f t="shared" si="4"/>
        <v>453159.2</v>
      </c>
    </row>
    <row r="434" spans="1:14">
      <c r="A434" s="114" t="s">
        <v>615</v>
      </c>
      <c r="B434" s="115">
        <v>33419</v>
      </c>
      <c r="C434" s="114" t="s">
        <v>616</v>
      </c>
      <c r="D434" s="116">
        <v>439036.04</v>
      </c>
      <c r="E434" s="117" t="s">
        <v>14</v>
      </c>
      <c r="F434" s="118">
        <v>0</v>
      </c>
      <c r="G434" s="116">
        <v>439036.04</v>
      </c>
      <c r="H434" s="119">
        <v>530</v>
      </c>
      <c r="I434" s="114" t="s">
        <v>49</v>
      </c>
      <c r="J434" s="114" t="s">
        <v>50</v>
      </c>
      <c r="K434" s="120" t="s">
        <v>17</v>
      </c>
      <c r="L434" s="114" t="s">
        <v>607</v>
      </c>
      <c r="M434" s="107">
        <f t="shared" si="4"/>
        <v>439036.04</v>
      </c>
    </row>
    <row r="435" spans="1:14">
      <c r="A435" s="114" t="s">
        <v>610</v>
      </c>
      <c r="B435" s="115">
        <v>33785</v>
      </c>
      <c r="C435" s="114" t="s">
        <v>611</v>
      </c>
      <c r="D435" s="116">
        <v>231718.74</v>
      </c>
      <c r="E435" s="117" t="s">
        <v>14</v>
      </c>
      <c r="F435" s="118">
        <v>4634.38</v>
      </c>
      <c r="G435" s="116">
        <v>231718.74</v>
      </c>
      <c r="H435" s="119">
        <v>530</v>
      </c>
      <c r="I435" s="114" t="s">
        <v>49</v>
      </c>
      <c r="J435" s="114" t="s">
        <v>50</v>
      </c>
      <c r="K435" s="120" t="s">
        <v>17</v>
      </c>
      <c r="L435" s="114" t="s">
        <v>607</v>
      </c>
      <c r="M435" s="107">
        <f t="shared" si="4"/>
        <v>227084.36</v>
      </c>
    </row>
    <row r="436" spans="1:14">
      <c r="A436" s="114" t="s">
        <v>615</v>
      </c>
      <c r="B436" s="115">
        <v>33785</v>
      </c>
      <c r="C436" s="114" t="s">
        <v>337</v>
      </c>
      <c r="D436" s="116">
        <v>31777.919999999998</v>
      </c>
      <c r="E436" s="117" t="s">
        <v>14</v>
      </c>
      <c r="F436" s="118">
        <v>635.57000000000005</v>
      </c>
      <c r="G436" s="116">
        <v>31777.919999999998</v>
      </c>
      <c r="H436" s="119">
        <v>530</v>
      </c>
      <c r="I436" s="114" t="s">
        <v>49</v>
      </c>
      <c r="J436" s="114" t="s">
        <v>50</v>
      </c>
      <c r="K436" s="120" t="s">
        <v>17</v>
      </c>
      <c r="L436" s="114" t="s">
        <v>607</v>
      </c>
      <c r="M436" s="107">
        <f t="shared" si="4"/>
        <v>31142.35</v>
      </c>
    </row>
    <row r="437" spans="1:14">
      <c r="A437" s="114" t="s">
        <v>610</v>
      </c>
      <c r="B437" s="115">
        <v>34150</v>
      </c>
      <c r="C437" s="114" t="s">
        <v>612</v>
      </c>
      <c r="D437" s="116">
        <v>1862431.18</v>
      </c>
      <c r="E437" s="117" t="s">
        <v>14</v>
      </c>
      <c r="F437" s="118">
        <v>38833.68</v>
      </c>
      <c r="G437" s="116">
        <v>1862431.18</v>
      </c>
      <c r="H437" s="119">
        <v>530</v>
      </c>
      <c r="I437" s="114" t="s">
        <v>49</v>
      </c>
      <c r="J437" s="114" t="s">
        <v>50</v>
      </c>
      <c r="K437" s="120" t="s">
        <v>17</v>
      </c>
      <c r="L437" s="114" t="s">
        <v>607</v>
      </c>
      <c r="M437" s="107">
        <f t="shared" si="4"/>
        <v>1823597.5</v>
      </c>
    </row>
    <row r="438" spans="1:14">
      <c r="A438" s="114" t="s">
        <v>615</v>
      </c>
      <c r="B438" s="115">
        <v>34150</v>
      </c>
      <c r="C438" s="114" t="s">
        <v>338</v>
      </c>
      <c r="D438" s="116">
        <v>19435</v>
      </c>
      <c r="E438" s="117" t="s">
        <v>14</v>
      </c>
      <c r="F438" s="118">
        <v>777.41</v>
      </c>
      <c r="G438" s="116">
        <v>19046.29</v>
      </c>
      <c r="H438" s="119">
        <v>530</v>
      </c>
      <c r="I438" s="114" t="s">
        <v>49</v>
      </c>
      <c r="J438" s="114" t="s">
        <v>16</v>
      </c>
      <c r="K438" s="120" t="s">
        <v>17</v>
      </c>
      <c r="L438" s="114" t="s">
        <v>607</v>
      </c>
      <c r="M438" s="107">
        <f t="shared" si="4"/>
        <v>18268.88</v>
      </c>
    </row>
    <row r="439" spans="1:14">
      <c r="A439" s="114" t="s">
        <v>615</v>
      </c>
      <c r="B439" s="115">
        <v>34374</v>
      </c>
      <c r="C439" s="114" t="s">
        <v>617</v>
      </c>
      <c r="D439" s="116">
        <v>1157.02</v>
      </c>
      <c r="E439" s="117" t="s">
        <v>14</v>
      </c>
      <c r="F439" s="118">
        <v>46.28</v>
      </c>
      <c r="G439" s="116">
        <v>1087.58</v>
      </c>
      <c r="H439" s="119">
        <v>530</v>
      </c>
      <c r="I439" s="114" t="s">
        <v>49</v>
      </c>
      <c r="J439" s="114" t="s">
        <v>16</v>
      </c>
      <c r="K439" s="120" t="s">
        <v>17</v>
      </c>
      <c r="L439" s="114" t="s">
        <v>607</v>
      </c>
      <c r="M439" s="107">
        <f t="shared" si="4"/>
        <v>1041.3</v>
      </c>
    </row>
    <row r="440" spans="1:14">
      <c r="A440" s="114" t="s">
        <v>610</v>
      </c>
      <c r="B440" s="115">
        <v>34515</v>
      </c>
      <c r="C440" s="114" t="s">
        <v>613</v>
      </c>
      <c r="D440" s="116">
        <v>72333.06</v>
      </c>
      <c r="E440" s="117" t="s">
        <v>14</v>
      </c>
      <c r="F440" s="118">
        <v>2893.33</v>
      </c>
      <c r="G440" s="116">
        <v>67993.06</v>
      </c>
      <c r="H440" s="119">
        <v>530</v>
      </c>
      <c r="I440" s="114" t="s">
        <v>49</v>
      </c>
      <c r="J440" s="114" t="s">
        <v>16</v>
      </c>
      <c r="K440" s="120" t="s">
        <v>17</v>
      </c>
      <c r="L440" s="114" t="s">
        <v>607</v>
      </c>
      <c r="M440" s="107">
        <f t="shared" si="4"/>
        <v>65099.729999999996</v>
      </c>
    </row>
    <row r="441" spans="1:14">
      <c r="A441" s="114" t="s">
        <v>615</v>
      </c>
      <c r="B441" s="115">
        <v>34880</v>
      </c>
      <c r="C441" s="114" t="s">
        <v>618</v>
      </c>
      <c r="D441" s="116">
        <v>89979.01</v>
      </c>
      <c r="E441" s="117" t="s">
        <v>14</v>
      </c>
      <c r="F441" s="118">
        <v>3599.16</v>
      </c>
      <c r="G441" s="116">
        <v>80981.100000000006</v>
      </c>
      <c r="H441" s="119">
        <v>530</v>
      </c>
      <c r="I441" s="114" t="s">
        <v>49</v>
      </c>
      <c r="J441" s="114" t="s">
        <v>16</v>
      </c>
      <c r="K441" s="120" t="s">
        <v>17</v>
      </c>
      <c r="L441" s="114" t="s">
        <v>607</v>
      </c>
      <c r="M441" s="107">
        <f t="shared" si="4"/>
        <v>77381.94</v>
      </c>
    </row>
    <row r="442" spans="1:14" s="97" customFormat="1">
      <c r="A442" s="114" t="s">
        <v>615</v>
      </c>
      <c r="B442" s="115">
        <v>35246</v>
      </c>
      <c r="C442" s="114" t="s">
        <v>619</v>
      </c>
      <c r="D442" s="116">
        <v>5667.01</v>
      </c>
      <c r="E442" s="117" t="s">
        <v>14</v>
      </c>
      <c r="F442" s="118">
        <v>226.68</v>
      </c>
      <c r="G442" s="116">
        <v>4873.62</v>
      </c>
      <c r="H442" s="119">
        <v>530</v>
      </c>
      <c r="I442" s="114" t="s">
        <v>49</v>
      </c>
      <c r="J442" s="114" t="s">
        <v>16</v>
      </c>
      <c r="K442" s="120" t="s">
        <v>17</v>
      </c>
      <c r="L442" s="114" t="s">
        <v>607</v>
      </c>
      <c r="M442" s="107">
        <f t="shared" si="4"/>
        <v>4646.9399999999996</v>
      </c>
    </row>
    <row r="443" spans="1:14">
      <c r="A443" s="114" t="s">
        <v>22</v>
      </c>
      <c r="B443" s="115">
        <v>38533</v>
      </c>
      <c r="C443" s="114" t="s">
        <v>621</v>
      </c>
      <c r="D443" s="116">
        <v>9500</v>
      </c>
      <c r="E443" s="117" t="s">
        <v>24</v>
      </c>
      <c r="F443" s="118">
        <v>0</v>
      </c>
      <c r="G443" s="116">
        <v>0</v>
      </c>
      <c r="H443" s="119">
        <v>530</v>
      </c>
      <c r="I443" s="114" t="s">
        <v>622</v>
      </c>
      <c r="J443" s="114" t="s">
        <v>16</v>
      </c>
      <c r="K443" s="120" t="s">
        <v>17</v>
      </c>
      <c r="L443" s="114" t="s">
        <v>607</v>
      </c>
      <c r="M443" s="107">
        <f t="shared" si="4"/>
        <v>0</v>
      </c>
      <c r="N443" s="114"/>
    </row>
    <row r="444" spans="1:14" s="100" customFormat="1">
      <c r="A444" s="114" t="s">
        <v>22</v>
      </c>
      <c r="B444" s="115">
        <v>38533</v>
      </c>
      <c r="C444" s="114" t="s">
        <v>620</v>
      </c>
      <c r="D444" s="116">
        <v>731586.26</v>
      </c>
      <c r="E444" s="117" t="s">
        <v>14</v>
      </c>
      <c r="F444" s="118">
        <v>29263.45</v>
      </c>
      <c r="G444" s="116">
        <v>102422.08</v>
      </c>
      <c r="H444" s="119">
        <v>530</v>
      </c>
      <c r="I444" s="114" t="s">
        <v>49</v>
      </c>
      <c r="J444" s="114" t="s">
        <v>16</v>
      </c>
      <c r="K444" s="120" t="s">
        <v>17</v>
      </c>
      <c r="L444" s="114" t="s">
        <v>607</v>
      </c>
      <c r="M444" s="107">
        <f t="shared" si="4"/>
        <v>73158.63</v>
      </c>
    </row>
    <row r="445" spans="1:14" s="100" customFormat="1">
      <c r="A445" s="114" t="s">
        <v>22</v>
      </c>
      <c r="B445" s="115">
        <v>38762</v>
      </c>
      <c r="C445" s="114" t="s">
        <v>625</v>
      </c>
      <c r="D445" s="116">
        <v>1404874</v>
      </c>
      <c r="E445" s="117" t="s">
        <v>14</v>
      </c>
      <c r="F445" s="118">
        <v>56194.96</v>
      </c>
      <c r="G445" s="116">
        <v>590047.06999999995</v>
      </c>
      <c r="H445" s="119">
        <v>530</v>
      </c>
      <c r="I445" s="114" t="s">
        <v>49</v>
      </c>
      <c r="J445" s="114" t="s">
        <v>16</v>
      </c>
      <c r="K445" s="120" t="s">
        <v>17</v>
      </c>
      <c r="L445" s="114" t="s">
        <v>607</v>
      </c>
      <c r="M445" s="107">
        <f t="shared" si="4"/>
        <v>533852.11</v>
      </c>
    </row>
    <row r="446" spans="1:14" s="100" customFormat="1">
      <c r="A446" s="114" t="s">
        <v>22</v>
      </c>
      <c r="B446" s="115">
        <v>38898</v>
      </c>
      <c r="C446" s="114" t="s">
        <v>623</v>
      </c>
      <c r="D446" s="116">
        <v>45950</v>
      </c>
      <c r="E446" s="117" t="s">
        <v>24</v>
      </c>
      <c r="F446" s="118">
        <v>0</v>
      </c>
      <c r="G446" s="116">
        <v>0</v>
      </c>
      <c r="H446" s="119">
        <v>530</v>
      </c>
      <c r="I446" s="114" t="s">
        <v>622</v>
      </c>
      <c r="J446" s="114" t="s">
        <v>16</v>
      </c>
      <c r="K446" s="120" t="s">
        <v>17</v>
      </c>
      <c r="L446" s="114" t="s">
        <v>607</v>
      </c>
      <c r="M446" s="107">
        <f t="shared" si="4"/>
        <v>0</v>
      </c>
    </row>
    <row r="447" spans="1:14" s="97" customFormat="1">
      <c r="A447" s="114" t="s">
        <v>22</v>
      </c>
      <c r="B447" s="115">
        <v>38898</v>
      </c>
      <c r="C447" s="114" t="s">
        <v>624</v>
      </c>
      <c r="D447" s="116">
        <v>2359209.1</v>
      </c>
      <c r="E447" s="117" t="s">
        <v>14</v>
      </c>
      <c r="F447" s="118">
        <v>94368.36</v>
      </c>
      <c r="G447" s="116">
        <v>330289.26</v>
      </c>
      <c r="H447" s="119">
        <v>530</v>
      </c>
      <c r="I447" s="114" t="s">
        <v>49</v>
      </c>
      <c r="J447" s="114" t="s">
        <v>16</v>
      </c>
      <c r="K447" s="120" t="s">
        <v>17</v>
      </c>
      <c r="L447" s="114" t="s">
        <v>607</v>
      </c>
      <c r="M447" s="107">
        <f t="shared" si="4"/>
        <v>235920.90000000002</v>
      </c>
    </row>
    <row r="448" spans="1:14">
      <c r="A448" s="114" t="s">
        <v>22</v>
      </c>
      <c r="B448" s="115">
        <v>38898</v>
      </c>
      <c r="C448" s="114" t="s">
        <v>625</v>
      </c>
      <c r="D448" s="116">
        <v>1434834</v>
      </c>
      <c r="E448" s="117" t="s">
        <v>14</v>
      </c>
      <c r="F448" s="118">
        <v>57393.36</v>
      </c>
      <c r="G448" s="116">
        <v>602630.28</v>
      </c>
      <c r="H448" s="119">
        <v>530</v>
      </c>
      <c r="I448" s="114" t="s">
        <v>49</v>
      </c>
      <c r="J448" s="114" t="s">
        <v>16</v>
      </c>
      <c r="K448" s="120" t="s">
        <v>17</v>
      </c>
      <c r="L448" s="114" t="s">
        <v>607</v>
      </c>
      <c r="M448" s="107">
        <f t="shared" si="4"/>
        <v>545236.92000000004</v>
      </c>
    </row>
    <row r="449" spans="1:13">
      <c r="A449" s="114" t="s">
        <v>22</v>
      </c>
      <c r="B449" s="115">
        <v>38898</v>
      </c>
      <c r="C449" s="114" t="s">
        <v>626</v>
      </c>
      <c r="D449" s="116">
        <v>931186.41</v>
      </c>
      <c r="E449" s="117" t="s">
        <v>14</v>
      </c>
      <c r="F449" s="118">
        <v>37247.46</v>
      </c>
      <c r="G449" s="116">
        <v>391098.24</v>
      </c>
      <c r="H449" s="119">
        <v>530</v>
      </c>
      <c r="I449" s="114" t="s">
        <v>49</v>
      </c>
      <c r="J449" s="114" t="s">
        <v>16</v>
      </c>
      <c r="K449" s="120" t="s">
        <v>17</v>
      </c>
      <c r="L449" s="114" t="s">
        <v>607</v>
      </c>
      <c r="M449" s="107">
        <f t="shared" si="4"/>
        <v>353850.77999999997</v>
      </c>
    </row>
    <row r="450" spans="1:13">
      <c r="A450" s="114" t="s">
        <v>22</v>
      </c>
      <c r="B450" s="115">
        <v>38898</v>
      </c>
      <c r="C450" s="114" t="s">
        <v>627</v>
      </c>
      <c r="D450" s="116">
        <v>487407.56</v>
      </c>
      <c r="E450" s="117" t="s">
        <v>14</v>
      </c>
      <c r="F450" s="118">
        <v>19496.3</v>
      </c>
      <c r="G450" s="116">
        <v>204711.15</v>
      </c>
      <c r="H450" s="119">
        <v>530</v>
      </c>
      <c r="I450" s="114" t="s">
        <v>49</v>
      </c>
      <c r="J450" s="114" t="s">
        <v>16</v>
      </c>
      <c r="K450" s="120" t="s">
        <v>17</v>
      </c>
      <c r="L450" s="114" t="s">
        <v>607</v>
      </c>
      <c r="M450" s="107">
        <f t="shared" si="4"/>
        <v>185214.85</v>
      </c>
    </row>
    <row r="451" spans="1:13">
      <c r="A451" s="114" t="s">
        <v>22</v>
      </c>
      <c r="B451" s="115">
        <v>39240</v>
      </c>
      <c r="C451" s="114" t="s">
        <v>630</v>
      </c>
      <c r="D451" s="116">
        <v>867764.23</v>
      </c>
      <c r="E451" s="117" t="s">
        <v>14</v>
      </c>
      <c r="F451" s="118">
        <v>34710.57</v>
      </c>
      <c r="G451" s="116">
        <v>364460.97</v>
      </c>
      <c r="H451" s="119">
        <v>530</v>
      </c>
      <c r="I451" s="114" t="s">
        <v>49</v>
      </c>
      <c r="J451" s="114" t="s">
        <v>16</v>
      </c>
      <c r="K451" s="120" t="s">
        <v>17</v>
      </c>
      <c r="L451" s="114" t="s">
        <v>607</v>
      </c>
      <c r="M451" s="107">
        <f t="shared" si="4"/>
        <v>329750.39999999997</v>
      </c>
    </row>
    <row r="452" spans="1:13">
      <c r="A452" s="114" t="s">
        <v>22</v>
      </c>
      <c r="B452" s="115">
        <v>39263</v>
      </c>
      <c r="C452" s="114" t="s">
        <v>628</v>
      </c>
      <c r="D452" s="116">
        <v>31200</v>
      </c>
      <c r="E452" s="117" t="s">
        <v>24</v>
      </c>
      <c r="F452" s="118">
        <v>0</v>
      </c>
      <c r="G452" s="116">
        <v>0</v>
      </c>
      <c r="H452" s="119">
        <v>530</v>
      </c>
      <c r="I452" s="114" t="s">
        <v>622</v>
      </c>
      <c r="J452" s="114" t="s">
        <v>16</v>
      </c>
      <c r="K452" s="120" t="s">
        <v>17</v>
      </c>
      <c r="L452" s="114" t="s">
        <v>607</v>
      </c>
      <c r="M452" s="107">
        <f t="shared" si="4"/>
        <v>0</v>
      </c>
    </row>
    <row r="453" spans="1:13">
      <c r="A453" s="114" t="s">
        <v>22</v>
      </c>
      <c r="B453" s="115">
        <v>39263</v>
      </c>
      <c r="C453" s="114" t="s">
        <v>629</v>
      </c>
      <c r="D453" s="116">
        <v>5676552.4900000002</v>
      </c>
      <c r="E453" s="117" t="s">
        <v>14</v>
      </c>
      <c r="F453" s="118">
        <v>227062.1</v>
      </c>
      <c r="G453" s="116">
        <v>794717.34</v>
      </c>
      <c r="H453" s="119">
        <v>530</v>
      </c>
      <c r="I453" s="114" t="s">
        <v>49</v>
      </c>
      <c r="J453" s="114" t="s">
        <v>16</v>
      </c>
      <c r="K453" s="120" t="s">
        <v>17</v>
      </c>
      <c r="L453" s="114" t="s">
        <v>607</v>
      </c>
      <c r="M453" s="107">
        <f t="shared" si="4"/>
        <v>567655.24</v>
      </c>
    </row>
    <row r="454" spans="1:13">
      <c r="A454" s="114" t="s">
        <v>22</v>
      </c>
      <c r="B454" s="115">
        <v>39629</v>
      </c>
      <c r="C454" s="114" t="s">
        <v>631</v>
      </c>
      <c r="D454" s="116">
        <v>253967.25</v>
      </c>
      <c r="E454" s="117" t="s">
        <v>24</v>
      </c>
      <c r="F454" s="118">
        <v>0</v>
      </c>
      <c r="G454" s="116">
        <v>0</v>
      </c>
      <c r="H454" s="119">
        <v>530</v>
      </c>
      <c r="I454" s="114" t="s">
        <v>622</v>
      </c>
      <c r="J454" s="114" t="s">
        <v>16</v>
      </c>
      <c r="K454" s="120" t="s">
        <v>17</v>
      </c>
      <c r="L454" s="114" t="s">
        <v>607</v>
      </c>
      <c r="M454" s="107">
        <f t="shared" si="4"/>
        <v>0</v>
      </c>
    </row>
    <row r="455" spans="1:13">
      <c r="A455" s="114" t="s">
        <v>22</v>
      </c>
      <c r="B455" s="115">
        <v>39994</v>
      </c>
      <c r="C455" s="114" t="s">
        <v>632</v>
      </c>
      <c r="D455" s="116">
        <v>18250</v>
      </c>
      <c r="E455" s="117" t="s">
        <v>24</v>
      </c>
      <c r="F455" s="118">
        <v>0</v>
      </c>
      <c r="G455" s="116">
        <v>0</v>
      </c>
      <c r="H455" s="119">
        <v>530</v>
      </c>
      <c r="I455" s="114" t="s">
        <v>622</v>
      </c>
      <c r="J455" s="114" t="s">
        <v>16</v>
      </c>
      <c r="K455" s="120" t="s">
        <v>17</v>
      </c>
      <c r="L455" s="114" t="s">
        <v>607</v>
      </c>
      <c r="M455" s="107">
        <f t="shared" si="4"/>
        <v>0</v>
      </c>
    </row>
    <row r="456" spans="1:13">
      <c r="A456" s="114" t="s">
        <v>22</v>
      </c>
      <c r="B456" s="115">
        <v>39994</v>
      </c>
      <c r="C456" s="114" t="s">
        <v>633</v>
      </c>
      <c r="D456" s="116">
        <v>189995.23</v>
      </c>
      <c r="E456" s="117" t="s">
        <v>14</v>
      </c>
      <c r="F456" s="118">
        <v>7599.81</v>
      </c>
      <c r="G456" s="116">
        <v>26599.32</v>
      </c>
      <c r="H456" s="119">
        <v>530</v>
      </c>
      <c r="I456" s="114" t="s">
        <v>49</v>
      </c>
      <c r="J456" s="114" t="s">
        <v>16</v>
      </c>
      <c r="K456" s="120" t="s">
        <v>17</v>
      </c>
      <c r="L456" s="114" t="s">
        <v>607</v>
      </c>
      <c r="M456" s="107">
        <f t="shared" si="4"/>
        <v>18999.509999999998</v>
      </c>
    </row>
    <row r="457" spans="1:13">
      <c r="A457" s="114" t="s">
        <v>646</v>
      </c>
      <c r="B457" s="115">
        <v>39994</v>
      </c>
      <c r="C457" s="114" t="s">
        <v>647</v>
      </c>
      <c r="D457" s="116">
        <v>2334309.19</v>
      </c>
      <c r="E457" s="117" t="s">
        <v>14</v>
      </c>
      <c r="F457" s="118">
        <v>93372.36</v>
      </c>
      <c r="G457" s="116">
        <v>606920.34</v>
      </c>
      <c r="H457" s="119">
        <v>530</v>
      </c>
      <c r="I457" s="114" t="s">
        <v>49</v>
      </c>
      <c r="J457" s="114" t="s">
        <v>16</v>
      </c>
      <c r="K457" s="120" t="s">
        <v>17</v>
      </c>
      <c r="L457" s="114" t="s">
        <v>607</v>
      </c>
      <c r="M457" s="107">
        <f t="shared" si="4"/>
        <v>513547.98</v>
      </c>
    </row>
    <row r="458" spans="1:13">
      <c r="A458" s="114" t="s">
        <v>22</v>
      </c>
      <c r="B458" s="115">
        <v>40359</v>
      </c>
      <c r="C458" s="114" t="s">
        <v>634</v>
      </c>
      <c r="D458" s="116">
        <v>81584</v>
      </c>
      <c r="E458" s="117" t="s">
        <v>24</v>
      </c>
      <c r="F458" s="118">
        <v>0</v>
      </c>
      <c r="G458" s="116">
        <v>0</v>
      </c>
      <c r="H458" s="119">
        <v>530</v>
      </c>
      <c r="I458" s="114" t="s">
        <v>622</v>
      </c>
      <c r="J458" s="114" t="s">
        <v>16</v>
      </c>
      <c r="K458" s="120" t="s">
        <v>17</v>
      </c>
      <c r="L458" s="114" t="s">
        <v>607</v>
      </c>
      <c r="M458" s="107">
        <f t="shared" si="4"/>
        <v>0</v>
      </c>
    </row>
    <row r="459" spans="1:13">
      <c r="A459" s="114" t="s">
        <v>22</v>
      </c>
      <c r="B459" s="115">
        <v>40359</v>
      </c>
      <c r="C459" s="114" t="s">
        <v>635</v>
      </c>
      <c r="D459" s="116">
        <v>398201.46</v>
      </c>
      <c r="E459" s="117" t="s">
        <v>14</v>
      </c>
      <c r="F459" s="118">
        <v>15928.05</v>
      </c>
      <c r="G459" s="116">
        <v>55748.18</v>
      </c>
      <c r="H459" s="119">
        <v>530</v>
      </c>
      <c r="I459" s="114" t="s">
        <v>49</v>
      </c>
      <c r="J459" s="114" t="s">
        <v>16</v>
      </c>
      <c r="K459" s="120" t="s">
        <v>17</v>
      </c>
      <c r="L459" s="114" t="s">
        <v>607</v>
      </c>
      <c r="M459" s="107">
        <f t="shared" si="4"/>
        <v>39820.130000000005</v>
      </c>
    </row>
    <row r="460" spans="1:13">
      <c r="A460" s="114" t="s">
        <v>646</v>
      </c>
      <c r="B460" s="115">
        <v>40359</v>
      </c>
      <c r="C460" s="114" t="s">
        <v>649</v>
      </c>
      <c r="D460" s="116">
        <v>1055</v>
      </c>
      <c r="E460" s="117" t="s">
        <v>24</v>
      </c>
      <c r="F460" s="118">
        <v>0</v>
      </c>
      <c r="G460" s="116">
        <v>0</v>
      </c>
      <c r="H460" s="119">
        <v>530</v>
      </c>
      <c r="I460" s="114" t="s">
        <v>622</v>
      </c>
      <c r="J460" s="114" t="s">
        <v>16</v>
      </c>
      <c r="K460" s="120" t="s">
        <v>17</v>
      </c>
      <c r="L460" s="114" t="s">
        <v>607</v>
      </c>
      <c r="M460" s="107">
        <f t="shared" si="4"/>
        <v>0</v>
      </c>
    </row>
    <row r="461" spans="1:13">
      <c r="A461" s="114" t="s">
        <v>646</v>
      </c>
      <c r="B461" s="115">
        <v>40359</v>
      </c>
      <c r="C461" s="114" t="s">
        <v>648</v>
      </c>
      <c r="D461" s="116">
        <v>1731332.98</v>
      </c>
      <c r="E461" s="117" t="s">
        <v>14</v>
      </c>
      <c r="F461" s="118">
        <v>69253.320000000007</v>
      </c>
      <c r="G461" s="116">
        <v>450146.57</v>
      </c>
      <c r="H461" s="119">
        <v>530</v>
      </c>
      <c r="I461" s="114" t="s">
        <v>49</v>
      </c>
      <c r="J461" s="114" t="s">
        <v>16</v>
      </c>
      <c r="K461" s="120" t="s">
        <v>17</v>
      </c>
      <c r="L461" s="114" t="s">
        <v>607</v>
      </c>
      <c r="M461" s="107">
        <f t="shared" si="4"/>
        <v>380893.25</v>
      </c>
    </row>
    <row r="462" spans="1:13">
      <c r="A462" s="114" t="s">
        <v>22</v>
      </c>
      <c r="B462" s="115">
        <v>40724</v>
      </c>
      <c r="C462" s="114" t="s">
        <v>636</v>
      </c>
      <c r="D462" s="116">
        <v>60116</v>
      </c>
      <c r="E462" s="117" t="s">
        <v>24</v>
      </c>
      <c r="F462" s="118">
        <v>0</v>
      </c>
      <c r="G462" s="116">
        <v>0</v>
      </c>
      <c r="H462" s="119">
        <v>530</v>
      </c>
      <c r="I462" s="114" t="s">
        <v>622</v>
      </c>
      <c r="J462" s="114" t="s">
        <v>16</v>
      </c>
      <c r="K462" s="120" t="s">
        <v>17</v>
      </c>
      <c r="L462" s="114" t="s">
        <v>607</v>
      </c>
      <c r="M462" s="107">
        <f t="shared" si="4"/>
        <v>0</v>
      </c>
    </row>
    <row r="463" spans="1:13">
      <c r="A463" s="114" t="s">
        <v>22</v>
      </c>
      <c r="B463" s="115">
        <v>40724</v>
      </c>
      <c r="C463" s="114" t="s">
        <v>637</v>
      </c>
      <c r="D463" s="116">
        <v>127019.79</v>
      </c>
      <c r="E463" s="117" t="s">
        <v>14</v>
      </c>
      <c r="F463" s="118">
        <v>5080.79</v>
      </c>
      <c r="G463" s="116">
        <v>17782.77</v>
      </c>
      <c r="H463" s="119">
        <v>530</v>
      </c>
      <c r="I463" s="114" t="s">
        <v>49</v>
      </c>
      <c r="J463" s="114" t="s">
        <v>16</v>
      </c>
      <c r="K463" s="120" t="s">
        <v>17</v>
      </c>
      <c r="L463" s="114" t="s">
        <v>607</v>
      </c>
      <c r="M463" s="107">
        <f t="shared" si="4"/>
        <v>12701.98</v>
      </c>
    </row>
    <row r="464" spans="1:13">
      <c r="A464" s="114" t="s">
        <v>22</v>
      </c>
      <c r="B464" s="115">
        <v>41090</v>
      </c>
      <c r="C464" s="114" t="s">
        <v>638</v>
      </c>
      <c r="D464" s="116">
        <v>63865</v>
      </c>
      <c r="E464" s="117" t="s">
        <v>24</v>
      </c>
      <c r="F464" s="118">
        <v>0</v>
      </c>
      <c r="G464" s="116">
        <v>0</v>
      </c>
      <c r="H464" s="119">
        <v>530</v>
      </c>
      <c r="I464" s="114" t="s">
        <v>622</v>
      </c>
      <c r="J464" s="114" t="s">
        <v>16</v>
      </c>
      <c r="K464" s="120" t="s">
        <v>17</v>
      </c>
      <c r="L464" s="114" t="s">
        <v>607</v>
      </c>
      <c r="M464" s="107">
        <f t="shared" si="4"/>
        <v>0</v>
      </c>
    </row>
    <row r="465" spans="1:14">
      <c r="A465" s="114" t="s">
        <v>22</v>
      </c>
      <c r="B465" s="115">
        <v>41090</v>
      </c>
      <c r="C465" s="114" t="s">
        <v>639</v>
      </c>
      <c r="D465" s="116">
        <v>379613.27</v>
      </c>
      <c r="E465" s="117" t="s">
        <v>14</v>
      </c>
      <c r="F465" s="118">
        <v>15184.53</v>
      </c>
      <c r="G465" s="116">
        <v>53145.86</v>
      </c>
      <c r="H465" s="119">
        <v>530</v>
      </c>
      <c r="I465" s="114" t="s">
        <v>49</v>
      </c>
      <c r="J465" s="114" t="s">
        <v>16</v>
      </c>
      <c r="K465" s="120" t="s">
        <v>17</v>
      </c>
      <c r="L465" s="114" t="s">
        <v>607</v>
      </c>
      <c r="M465" s="107">
        <f t="shared" si="4"/>
        <v>37961.33</v>
      </c>
    </row>
    <row r="466" spans="1:14">
      <c r="A466" s="114" t="s">
        <v>53</v>
      </c>
      <c r="B466" s="115">
        <v>41455</v>
      </c>
      <c r="C466" s="114" t="s">
        <v>614</v>
      </c>
      <c r="D466" s="116">
        <v>19136.21</v>
      </c>
      <c r="E466" s="117" t="s">
        <v>14</v>
      </c>
      <c r="F466" s="118">
        <v>765.45</v>
      </c>
      <c r="G466" s="116">
        <v>3444.49</v>
      </c>
      <c r="H466" s="119">
        <v>530</v>
      </c>
      <c r="I466" s="114" t="s">
        <v>49</v>
      </c>
      <c r="J466" s="114" t="s">
        <v>16</v>
      </c>
      <c r="K466" s="120" t="s">
        <v>17</v>
      </c>
      <c r="L466" s="114" t="s">
        <v>607</v>
      </c>
      <c r="M466" s="107">
        <f t="shared" si="4"/>
        <v>2679.04</v>
      </c>
    </row>
    <row r="467" spans="1:14">
      <c r="A467" s="114" t="s">
        <v>22</v>
      </c>
      <c r="B467" s="115">
        <v>41455</v>
      </c>
      <c r="C467" s="114" t="s">
        <v>640</v>
      </c>
      <c r="D467" s="116">
        <v>12269</v>
      </c>
      <c r="E467" s="117" t="s">
        <v>24</v>
      </c>
      <c r="F467" s="118">
        <v>0</v>
      </c>
      <c r="G467" s="116">
        <v>0</v>
      </c>
      <c r="H467" s="119">
        <v>530</v>
      </c>
      <c r="I467" s="114" t="s">
        <v>622</v>
      </c>
      <c r="J467" s="114" t="s">
        <v>16</v>
      </c>
      <c r="K467" s="120" t="s">
        <v>17</v>
      </c>
      <c r="L467" s="114" t="s">
        <v>607</v>
      </c>
      <c r="M467" s="107">
        <f t="shared" si="4"/>
        <v>0</v>
      </c>
    </row>
    <row r="468" spans="1:14">
      <c r="A468" s="114" t="s">
        <v>22</v>
      </c>
      <c r="B468" s="115">
        <v>41455</v>
      </c>
      <c r="C468" s="114" t="s">
        <v>641</v>
      </c>
      <c r="D468" s="116">
        <v>6230239.4800000004</v>
      </c>
      <c r="E468" s="117" t="s">
        <v>14</v>
      </c>
      <c r="F468" s="118">
        <v>249209.58</v>
      </c>
      <c r="G468" s="116">
        <v>872233.52</v>
      </c>
      <c r="H468" s="119">
        <v>530</v>
      </c>
      <c r="I468" s="114" t="s">
        <v>49</v>
      </c>
      <c r="J468" s="114" t="s">
        <v>16</v>
      </c>
      <c r="K468" s="120" t="s">
        <v>17</v>
      </c>
      <c r="L468" s="114" t="s">
        <v>607</v>
      </c>
      <c r="M468" s="107">
        <f t="shared" si="4"/>
        <v>623023.94000000006</v>
      </c>
    </row>
    <row r="469" spans="1:14">
      <c r="A469" s="114" t="s">
        <v>22</v>
      </c>
      <c r="B469" s="115">
        <v>41820</v>
      </c>
      <c r="C469" s="114" t="s">
        <v>642</v>
      </c>
      <c r="D469" s="116">
        <v>23115.17</v>
      </c>
      <c r="E469" s="117" t="s">
        <v>24</v>
      </c>
      <c r="F469" s="118">
        <v>0</v>
      </c>
      <c r="G469" s="116">
        <v>0</v>
      </c>
      <c r="H469" s="119">
        <v>530</v>
      </c>
      <c r="I469" s="114" t="s">
        <v>622</v>
      </c>
      <c r="J469" s="114" t="s">
        <v>16</v>
      </c>
      <c r="K469" s="120" t="s">
        <v>17</v>
      </c>
      <c r="L469" s="114" t="s">
        <v>607</v>
      </c>
      <c r="M469" s="107">
        <f t="shared" si="4"/>
        <v>0</v>
      </c>
    </row>
    <row r="470" spans="1:14">
      <c r="A470" s="114" t="s">
        <v>22</v>
      </c>
      <c r="B470" s="115">
        <v>41820</v>
      </c>
      <c r="C470" s="114" t="s">
        <v>643</v>
      </c>
      <c r="D470" s="116">
        <v>4019512.78</v>
      </c>
      <c r="E470" s="117" t="s">
        <v>14</v>
      </c>
      <c r="F470" s="118">
        <v>160780.51</v>
      </c>
      <c r="G470" s="116">
        <v>562731.79</v>
      </c>
      <c r="H470" s="119">
        <v>530</v>
      </c>
      <c r="I470" s="114" t="s">
        <v>49</v>
      </c>
      <c r="J470" s="114" t="s">
        <v>16</v>
      </c>
      <c r="K470" s="120" t="s">
        <v>17</v>
      </c>
      <c r="L470" s="114" t="s">
        <v>607</v>
      </c>
      <c r="M470" s="107">
        <f t="shared" si="4"/>
        <v>401951.28</v>
      </c>
    </row>
    <row r="471" spans="1:14">
      <c r="A471" s="129" t="s">
        <v>650</v>
      </c>
      <c r="B471" s="130">
        <v>41820</v>
      </c>
      <c r="C471" s="129" t="s">
        <v>651</v>
      </c>
      <c r="D471" s="131">
        <v>951419.98</v>
      </c>
      <c r="E471" s="132" t="s">
        <v>14</v>
      </c>
      <c r="F471" s="133">
        <v>19028.39</v>
      </c>
      <c r="G471" s="131">
        <v>19028.39</v>
      </c>
      <c r="H471" s="134">
        <v>530</v>
      </c>
      <c r="I471" s="129" t="s">
        <v>15</v>
      </c>
      <c r="J471" s="129" t="s">
        <v>16</v>
      </c>
      <c r="K471" s="135" t="s">
        <v>17</v>
      </c>
      <c r="L471" s="129" t="s">
        <v>607</v>
      </c>
      <c r="M471" s="107">
        <f t="shared" si="4"/>
        <v>0</v>
      </c>
    </row>
    <row r="472" spans="1:14">
      <c r="A472" s="147" t="s">
        <v>201</v>
      </c>
      <c r="B472" s="148">
        <v>41989</v>
      </c>
      <c r="C472" s="147" t="s">
        <v>202</v>
      </c>
      <c r="D472" s="149">
        <f>63126.64/2</f>
        <v>31563.32</v>
      </c>
      <c r="E472" s="150" t="s">
        <v>14</v>
      </c>
      <c r="F472" s="151">
        <f>12625.33/2</f>
        <v>6312.665</v>
      </c>
      <c r="G472" s="149">
        <f>31563.31/2</f>
        <v>15781.655000000001</v>
      </c>
      <c r="H472" s="152">
        <v>530</v>
      </c>
      <c r="I472" s="147" t="s">
        <v>15</v>
      </c>
      <c r="J472" s="147" t="s">
        <v>16</v>
      </c>
      <c r="K472" s="153" t="s">
        <v>17</v>
      </c>
      <c r="L472" s="147" t="s">
        <v>696</v>
      </c>
      <c r="M472" s="154">
        <f t="shared" si="4"/>
        <v>9468.9900000000016</v>
      </c>
    </row>
    <row r="473" spans="1:14">
      <c r="A473" s="129" t="s">
        <v>650</v>
      </c>
      <c r="B473" s="130">
        <v>42004</v>
      </c>
      <c r="C473" s="129" t="s">
        <v>652</v>
      </c>
      <c r="D473" s="131">
        <v>491847.4</v>
      </c>
      <c r="E473" s="132" t="s">
        <v>14</v>
      </c>
      <c r="F473" s="133">
        <v>9836.94</v>
      </c>
      <c r="G473" s="131">
        <v>9836.94</v>
      </c>
      <c r="H473" s="134">
        <v>530</v>
      </c>
      <c r="I473" s="129" t="s">
        <v>15</v>
      </c>
      <c r="J473" s="129" t="s">
        <v>16</v>
      </c>
      <c r="K473" s="135" t="s">
        <v>17</v>
      </c>
      <c r="L473" s="129" t="s">
        <v>607</v>
      </c>
      <c r="M473" s="107">
        <f t="shared" si="4"/>
        <v>0</v>
      </c>
    </row>
    <row r="474" spans="1:14">
      <c r="A474" s="114" t="s">
        <v>22</v>
      </c>
      <c r="B474" s="115">
        <v>42185</v>
      </c>
      <c r="C474" s="114" t="s">
        <v>644</v>
      </c>
      <c r="D474" s="116">
        <v>74715.03</v>
      </c>
      <c r="E474" s="117" t="s">
        <v>14</v>
      </c>
      <c r="F474" s="118">
        <v>2988.6</v>
      </c>
      <c r="G474" s="116">
        <v>7471.5</v>
      </c>
      <c r="H474" s="119">
        <v>530</v>
      </c>
      <c r="I474" s="114" t="s">
        <v>49</v>
      </c>
      <c r="J474" s="114" t="s">
        <v>16</v>
      </c>
      <c r="K474" s="120" t="s">
        <v>17</v>
      </c>
      <c r="L474" s="114" t="s">
        <v>607</v>
      </c>
      <c r="M474" s="107">
        <f t="shared" si="4"/>
        <v>4482.8999999999996</v>
      </c>
    </row>
    <row r="475" spans="1:14">
      <c r="A475" s="114" t="s">
        <v>655</v>
      </c>
      <c r="B475" s="115">
        <v>42185</v>
      </c>
      <c r="C475" s="114" t="s">
        <v>656</v>
      </c>
      <c r="D475" s="116">
        <v>298837.78000000003</v>
      </c>
      <c r="E475" s="117" t="s">
        <v>14</v>
      </c>
      <c r="F475" s="118">
        <v>9961.26</v>
      </c>
      <c r="G475" s="116">
        <v>14941.88</v>
      </c>
      <c r="H475" s="119">
        <v>530</v>
      </c>
      <c r="I475" s="114" t="s">
        <v>15</v>
      </c>
      <c r="J475" s="114" t="s">
        <v>16</v>
      </c>
      <c r="K475" s="120" t="s">
        <v>17</v>
      </c>
      <c r="L475" s="114" t="s">
        <v>607</v>
      </c>
      <c r="M475" s="107">
        <f t="shared" si="4"/>
        <v>4980.619999999999</v>
      </c>
    </row>
    <row r="476" spans="1:14">
      <c r="A476" s="129" t="s">
        <v>650</v>
      </c>
      <c r="B476" s="130">
        <v>42486</v>
      </c>
      <c r="C476" s="129" t="s">
        <v>653</v>
      </c>
      <c r="D476" s="131">
        <v>53615.46</v>
      </c>
      <c r="E476" s="132" t="s">
        <v>14</v>
      </c>
      <c r="F476" s="133">
        <v>1072.3</v>
      </c>
      <c r="G476" s="131">
        <v>1072.3</v>
      </c>
      <c r="H476" s="134">
        <v>530</v>
      </c>
      <c r="I476" s="129" t="s">
        <v>15</v>
      </c>
      <c r="J476" s="129" t="s">
        <v>16</v>
      </c>
      <c r="K476" s="135" t="s">
        <v>17</v>
      </c>
      <c r="L476" s="129" t="s">
        <v>607</v>
      </c>
      <c r="M476" s="107">
        <f t="shared" si="4"/>
        <v>0</v>
      </c>
    </row>
    <row r="477" spans="1:14">
      <c r="A477" s="114" t="s">
        <v>655</v>
      </c>
      <c r="B477" s="115">
        <v>42551</v>
      </c>
      <c r="C477" s="114" t="s">
        <v>657</v>
      </c>
      <c r="D477" s="116">
        <v>25000</v>
      </c>
      <c r="E477" s="117" t="s">
        <v>14</v>
      </c>
      <c r="F477" s="118">
        <v>833.33</v>
      </c>
      <c r="G477" s="116">
        <v>1249.99</v>
      </c>
      <c r="H477" s="119">
        <v>530</v>
      </c>
      <c r="I477" s="114" t="s">
        <v>15</v>
      </c>
      <c r="J477" s="114" t="s">
        <v>16</v>
      </c>
      <c r="K477" s="120" t="s">
        <v>17</v>
      </c>
      <c r="L477" s="114" t="s">
        <v>607</v>
      </c>
      <c r="M477" s="107">
        <f t="shared" si="4"/>
        <v>416.65999999999997</v>
      </c>
    </row>
    <row r="478" spans="1:14">
      <c r="A478" s="121" t="s">
        <v>22</v>
      </c>
      <c r="B478" s="122">
        <v>42916</v>
      </c>
      <c r="C478" s="121" t="s">
        <v>645</v>
      </c>
      <c r="D478" s="123">
        <v>354878.63</v>
      </c>
      <c r="E478" s="124" t="s">
        <v>24</v>
      </c>
      <c r="F478" s="125">
        <v>0</v>
      </c>
      <c r="G478" s="123">
        <v>0</v>
      </c>
      <c r="H478" s="126">
        <v>530</v>
      </c>
      <c r="I478" s="121" t="s">
        <v>622</v>
      </c>
      <c r="J478" s="121" t="s">
        <v>16</v>
      </c>
      <c r="K478" s="127" t="s">
        <v>17</v>
      </c>
      <c r="L478" s="121" t="s">
        <v>607</v>
      </c>
      <c r="M478" s="107">
        <f t="shared" si="4"/>
        <v>0</v>
      </c>
      <c r="N478" s="114"/>
    </row>
    <row r="479" spans="1:14">
      <c r="A479" s="121" t="s">
        <v>650</v>
      </c>
      <c r="B479" s="122">
        <v>42916</v>
      </c>
      <c r="C479" s="121" t="s">
        <v>654</v>
      </c>
      <c r="D479" s="123">
        <v>5671.23</v>
      </c>
      <c r="E479" s="124" t="s">
        <v>14</v>
      </c>
      <c r="F479" s="125">
        <v>113.42</v>
      </c>
      <c r="G479" s="123">
        <v>113.42</v>
      </c>
      <c r="H479" s="126">
        <v>530</v>
      </c>
      <c r="I479" s="121" t="s">
        <v>15</v>
      </c>
      <c r="J479" s="121" t="s">
        <v>16</v>
      </c>
      <c r="K479" s="127" t="s">
        <v>17</v>
      </c>
      <c r="L479" s="121" t="s">
        <v>607</v>
      </c>
      <c r="M479" s="107">
        <f t="shared" si="4"/>
        <v>0</v>
      </c>
      <c r="N479" s="114"/>
    </row>
    <row r="480" spans="1:14">
      <c r="A480" s="114"/>
      <c r="B480" s="115"/>
      <c r="C480" s="114" t="s">
        <v>665</v>
      </c>
      <c r="D480" s="116">
        <f>SUM(D486:D487)*0.3</f>
        <v>12843.701999999999</v>
      </c>
      <c r="E480" s="117" t="s">
        <v>14</v>
      </c>
      <c r="F480" s="118">
        <f>SUM(F486:F487)*0.3</f>
        <v>1129.29</v>
      </c>
      <c r="G480" s="118">
        <f>SUM(G486:G487)*0.3</f>
        <v>1206.825</v>
      </c>
      <c r="H480" s="119"/>
      <c r="I480" s="114"/>
      <c r="J480" s="114"/>
      <c r="K480" s="120"/>
      <c r="L480" s="114"/>
      <c r="M480" s="107">
        <f t="shared" ref="M480" si="5">G480-F480</f>
        <v>77.535000000000082</v>
      </c>
      <c r="N480" s="114"/>
    </row>
    <row r="481" spans="1:13">
      <c r="D481" s="103">
        <f>SUM(D432:D480)</f>
        <v>36375412.552000001</v>
      </c>
      <c r="F481" s="103">
        <f>SUM(F432:F480)</f>
        <v>1275833.6450000003</v>
      </c>
      <c r="G481" s="103">
        <f>SUM(G432:G480)</f>
        <v>10236616.839999998</v>
      </c>
      <c r="H481" s="107">
        <f>G481-F481</f>
        <v>8960783.1949999984</v>
      </c>
    </row>
    <row r="482" spans="1:13">
      <c r="H482" s="107">
        <f>H481-8954470.54</f>
        <v>6312.6549999993294</v>
      </c>
    </row>
    <row r="483" spans="1:13" ht="14.4" thickBot="1">
      <c r="D483" s="143">
        <f>D481+D430+D336+D236+D21</f>
        <v>212081742.80999997</v>
      </c>
      <c r="F483" s="143">
        <f>F481+F430+F336+F236+F21</f>
        <v>4041931.9599999981</v>
      </c>
      <c r="G483" s="143">
        <f>G481+G430+G336+G236+G21</f>
        <v>117154444.14000002</v>
      </c>
    </row>
    <row r="484" spans="1:13" ht="14.4" thickTop="1">
      <c r="D484" s="118"/>
      <c r="G484" s="118"/>
    </row>
    <row r="486" spans="1:13" s="97" customFormat="1">
      <c r="A486" s="121" t="s">
        <v>19</v>
      </c>
      <c r="B486" s="122">
        <v>42783</v>
      </c>
      <c r="C486" s="121" t="s">
        <v>20</v>
      </c>
      <c r="D486" s="123">
        <v>32474</v>
      </c>
      <c r="E486" s="124" t="s">
        <v>14</v>
      </c>
      <c r="F486" s="125">
        <v>3247.39</v>
      </c>
      <c r="G486" s="123">
        <v>3247.39</v>
      </c>
      <c r="H486" s="126">
        <v>530</v>
      </c>
      <c r="I486" s="121" t="s">
        <v>21</v>
      </c>
      <c r="J486" s="121" t="s">
        <v>16</v>
      </c>
      <c r="K486" s="127" t="s">
        <v>17</v>
      </c>
      <c r="L486" s="121" t="s">
        <v>18</v>
      </c>
    </row>
    <row r="487" spans="1:13">
      <c r="A487" s="114" t="s">
        <v>12</v>
      </c>
      <c r="B487" s="115">
        <v>42471</v>
      </c>
      <c r="C487" s="114" t="s">
        <v>13</v>
      </c>
      <c r="D487" s="116">
        <v>10338.34</v>
      </c>
      <c r="E487" s="117" t="s">
        <v>14</v>
      </c>
      <c r="F487" s="118">
        <v>516.91</v>
      </c>
      <c r="G487" s="116">
        <v>775.36</v>
      </c>
      <c r="H487" s="119">
        <v>530</v>
      </c>
      <c r="I487" s="114" t="s">
        <v>15</v>
      </c>
      <c r="J487" s="114" t="s">
        <v>16</v>
      </c>
      <c r="K487" s="120" t="s">
        <v>17</v>
      </c>
      <c r="L487" s="114" t="s">
        <v>18</v>
      </c>
    </row>
    <row r="489" spans="1:13">
      <c r="C489" s="104" t="s">
        <v>666</v>
      </c>
      <c r="D489" s="105">
        <f>D480+D235-D486-D487</f>
        <v>0</v>
      </c>
      <c r="F489" s="105">
        <f>F480+F235-F486-F487</f>
        <v>0</v>
      </c>
      <c r="G489" s="105">
        <f>G480+G235-G486-G487</f>
        <v>0</v>
      </c>
    </row>
    <row r="492" spans="1:13">
      <c r="D492" s="160" t="s">
        <v>659</v>
      </c>
      <c r="E492" s="160"/>
      <c r="F492" s="160"/>
      <c r="G492" s="160"/>
      <c r="H492" s="160"/>
    </row>
    <row r="493" spans="1:13">
      <c r="D493" s="106" t="s">
        <v>667</v>
      </c>
      <c r="F493" s="106" t="s">
        <v>668</v>
      </c>
      <c r="G493" s="106" t="s">
        <v>669</v>
      </c>
      <c r="H493" s="106" t="s">
        <v>670</v>
      </c>
    </row>
    <row r="495" spans="1:13">
      <c r="C495" s="104" t="s">
        <v>671</v>
      </c>
      <c r="D495" s="101">
        <f>34476674.33</f>
        <v>34476674.329999998</v>
      </c>
      <c r="F495" s="101">
        <f>354878.63+5671.23+(32474*0.3)+53615.46+491847.4+951419.98+31563.32</f>
        <v>1898738.22</v>
      </c>
      <c r="G495" s="101">
        <v>0</v>
      </c>
      <c r="H495" s="107">
        <f>SUM(D495:G495)</f>
        <v>36375412.549999997</v>
      </c>
      <c r="I495" s="101">
        <f>H495-D481</f>
        <v>-2.0000040531158447E-3</v>
      </c>
      <c r="M495" s="101"/>
    </row>
    <row r="496" spans="1:13">
      <c r="C496" s="104" t="s">
        <v>672</v>
      </c>
      <c r="D496" s="101">
        <f>30752454.11</f>
        <v>30752454.109999999</v>
      </c>
      <c r="F496" s="101">
        <f>1306806.57</f>
        <v>1306806.57</v>
      </c>
      <c r="G496" s="101">
        <v>-272761.21999999997</v>
      </c>
      <c r="H496" s="107">
        <f t="shared" ref="H496:H501" si="6">SUM(D496:G496)</f>
        <v>31786499.460000001</v>
      </c>
      <c r="I496" s="101">
        <f>H496-D236</f>
        <v>2.000022679567337E-3</v>
      </c>
      <c r="M496" s="101"/>
    </row>
    <row r="497" spans="3:14">
      <c r="C497" s="104" t="s">
        <v>674</v>
      </c>
      <c r="D497" s="101">
        <f>116504585.05</f>
        <v>116504585.05</v>
      </c>
      <c r="F497" s="101">
        <v>3570671.7300000004</v>
      </c>
      <c r="G497" s="101">
        <v>-6301939.9199999999</v>
      </c>
      <c r="H497" s="107">
        <f t="shared" si="6"/>
        <v>113773316.86</v>
      </c>
      <c r="I497" s="101">
        <f>H497-D336</f>
        <v>0</v>
      </c>
      <c r="M497" s="101"/>
    </row>
    <row r="498" spans="3:14">
      <c r="C498" s="104" t="s">
        <v>439</v>
      </c>
      <c r="D498" s="101">
        <f>2807259.72</f>
        <v>2807259.72</v>
      </c>
      <c r="F498" s="101">
        <f>9035+44483</f>
        <v>53518</v>
      </c>
      <c r="G498" s="101">
        <v>-23587.19</v>
      </c>
      <c r="H498" s="107">
        <f t="shared" si="6"/>
        <v>2837190.5300000003</v>
      </c>
      <c r="I498" s="101">
        <f>H498-D430</f>
        <v>0</v>
      </c>
    </row>
    <row r="499" spans="3:14">
      <c r="C499" s="104" t="s">
        <v>26</v>
      </c>
      <c r="D499" s="101">
        <f>29504948.61</f>
        <v>29504948.609999999</v>
      </c>
      <c r="F499" s="101">
        <v>3526717.71</v>
      </c>
      <c r="G499" s="101">
        <v>-5722342.9100000001</v>
      </c>
      <c r="H499" s="107">
        <f t="shared" si="6"/>
        <v>27309323.41</v>
      </c>
      <c r="I499" s="101">
        <f>H499-D21</f>
        <v>0</v>
      </c>
    </row>
    <row r="500" spans="3:14">
      <c r="D500" s="108">
        <f>SUM(D495:D499)</f>
        <v>214045921.81999999</v>
      </c>
      <c r="F500" s="108">
        <f>SUM(F495:F499)</f>
        <v>10356452.23</v>
      </c>
      <c r="G500" s="108">
        <f t="shared" ref="G500:H500" si="7">SUM(G495:G499)</f>
        <v>-12320631.24</v>
      </c>
      <c r="H500" s="108">
        <f t="shared" si="7"/>
        <v>212081742.81</v>
      </c>
      <c r="I500" s="101">
        <f>H500-D483</f>
        <v>0</v>
      </c>
    </row>
    <row r="501" spans="3:14">
      <c r="C501" s="104" t="s">
        <v>673</v>
      </c>
      <c r="D501" s="101">
        <f>2866233.14</f>
        <v>2866233.14</v>
      </c>
      <c r="F501" s="101">
        <f>340861.62</f>
        <v>340861.62</v>
      </c>
      <c r="G501" s="101">
        <f>-787554</f>
        <v>-787554</v>
      </c>
      <c r="H501" s="107">
        <f t="shared" si="6"/>
        <v>2419540.7600000002</v>
      </c>
      <c r="I501" s="101">
        <f>H501-D562</f>
        <v>0</v>
      </c>
    </row>
    <row r="502" spans="3:14" ht="14.4" thickBot="1">
      <c r="D502" s="109">
        <f>SUM(D500:D501)</f>
        <v>216912154.95999998</v>
      </c>
      <c r="F502" s="109">
        <f t="shared" ref="F502:H502" si="8">SUM(F500:F501)</f>
        <v>10697313.85</v>
      </c>
      <c r="G502" s="109">
        <f t="shared" si="8"/>
        <v>-13108185.24</v>
      </c>
      <c r="H502" s="109">
        <f t="shared" si="8"/>
        <v>214501283.56999999</v>
      </c>
      <c r="I502" s="101"/>
    </row>
    <row r="503" spans="3:14" ht="14.4" thickTop="1"/>
    <row r="505" spans="3:14">
      <c r="D505" s="160" t="s">
        <v>695</v>
      </c>
      <c r="E505" s="160"/>
      <c r="F505" s="160"/>
      <c r="G505" s="160"/>
      <c r="H505" s="160"/>
    </row>
    <row r="506" spans="3:14">
      <c r="D506" s="106" t="s">
        <v>667</v>
      </c>
      <c r="F506" s="106" t="s">
        <v>668</v>
      </c>
      <c r="G506" s="106" t="s">
        <v>669</v>
      </c>
      <c r="H506" s="106" t="s">
        <v>670</v>
      </c>
    </row>
    <row r="508" spans="3:14">
      <c r="C508" s="104" t="s">
        <v>671</v>
      </c>
      <c r="D508" s="101">
        <f>8954470.54</f>
        <v>8954470.5399999991</v>
      </c>
      <c r="F508" s="101">
        <v>1282146.2950000002</v>
      </c>
      <c r="G508" s="101">
        <v>0</v>
      </c>
      <c r="H508" s="107">
        <f>SUM(D508:G508)</f>
        <v>10236616.834999999</v>
      </c>
      <c r="I508" s="107">
        <f>H508-G481</f>
        <v>-4.9999989569187164E-3</v>
      </c>
      <c r="M508" s="107">
        <f>H495-H508</f>
        <v>26138795.714999996</v>
      </c>
      <c r="N508" s="96" t="s">
        <v>784</v>
      </c>
    </row>
    <row r="509" spans="3:14">
      <c r="C509" s="104" t="s">
        <v>672</v>
      </c>
      <c r="D509" s="101">
        <f>13670146.25</f>
        <v>13670146.25</v>
      </c>
      <c r="F509" s="101">
        <v>1226741.2749999985</v>
      </c>
      <c r="G509" s="101">
        <v>-247510.56</v>
      </c>
      <c r="H509" s="107">
        <f t="shared" ref="H509:H514" si="9">SUM(D509:G509)</f>
        <v>14649376.964999998</v>
      </c>
      <c r="I509" s="107">
        <f>H509-G236</f>
        <v>4.9999989569187164E-3</v>
      </c>
      <c r="M509" s="107">
        <f>H496-H509</f>
        <v>17137122.495000005</v>
      </c>
      <c r="N509" s="96" t="s">
        <v>785</v>
      </c>
    </row>
    <row r="510" spans="3:14">
      <c r="C510" s="104" t="s">
        <v>674</v>
      </c>
      <c r="D510" s="101">
        <f>94320462.55</f>
        <v>94320462.549999997</v>
      </c>
      <c r="F510" s="101">
        <v>1482624.0099999998</v>
      </c>
      <c r="G510" s="101">
        <v>-5435103.6299999999</v>
      </c>
      <c r="H510" s="107">
        <f t="shared" si="9"/>
        <v>90367982.930000007</v>
      </c>
      <c r="I510" s="107">
        <f>H510-G336</f>
        <v>0</v>
      </c>
    </row>
    <row r="511" spans="3:14">
      <c r="C511" s="104" t="s">
        <v>439</v>
      </c>
      <c r="D511" s="101">
        <f>1806227.77</f>
        <v>1806227.77</v>
      </c>
      <c r="F511" s="101">
        <v>116052.04999999997</v>
      </c>
      <c r="G511" s="101">
        <v>-21812.41</v>
      </c>
      <c r="H511" s="107">
        <f t="shared" si="9"/>
        <v>1900467.4100000001</v>
      </c>
      <c r="I511" s="107">
        <f>H511-G430</f>
        <v>0</v>
      </c>
    </row>
    <row r="512" spans="3:14">
      <c r="C512" s="104" t="s">
        <v>26</v>
      </c>
      <c r="D512" s="101">
        <v>0</v>
      </c>
      <c r="F512" s="101">
        <v>0</v>
      </c>
      <c r="G512" s="101">
        <v>0</v>
      </c>
      <c r="H512" s="107">
        <f t="shared" si="9"/>
        <v>0</v>
      </c>
    </row>
    <row r="513" spans="1:12">
      <c r="D513" s="108">
        <f>SUM(D508:D512)</f>
        <v>118751307.11</v>
      </c>
      <c r="F513" s="108">
        <f>SUM(F508:F512)</f>
        <v>4107563.629999998</v>
      </c>
      <c r="G513" s="108">
        <f t="shared" ref="G513:H513" si="10">SUM(G508:G512)</f>
        <v>-5704426.5999999996</v>
      </c>
      <c r="H513" s="108">
        <f t="shared" si="10"/>
        <v>117154444.14</v>
      </c>
      <c r="I513" s="107">
        <f>H513-G483</f>
        <v>0</v>
      </c>
    </row>
    <row r="514" spans="1:12">
      <c r="C514" s="104" t="s">
        <v>673</v>
      </c>
      <c r="D514" s="101">
        <f>1041466.69</f>
        <v>1041466.69</v>
      </c>
      <c r="F514" s="101">
        <f>132574.62</f>
        <v>132574.62</v>
      </c>
      <c r="G514" s="101">
        <f>-494904</f>
        <v>-494904</v>
      </c>
      <c r="H514" s="107">
        <f t="shared" si="9"/>
        <v>679137.31</v>
      </c>
      <c r="I514" s="107">
        <f>H514-G562</f>
        <v>0</v>
      </c>
    </row>
    <row r="515" spans="1:12" ht="14.4" thickBot="1">
      <c r="D515" s="109">
        <f>SUM(D513:D514)</f>
        <v>119792773.8</v>
      </c>
      <c r="F515" s="109">
        <f t="shared" ref="F515:H515" si="11">SUM(F513:F514)</f>
        <v>4240138.2499999981</v>
      </c>
      <c r="G515" s="109">
        <f t="shared" si="11"/>
        <v>-6199330.5999999996</v>
      </c>
      <c r="H515" s="109">
        <f t="shared" si="11"/>
        <v>117833581.45</v>
      </c>
      <c r="I515" s="107">
        <f>H501-H514</f>
        <v>1740403.4500000002</v>
      </c>
    </row>
    <row r="516" spans="1:12" ht="14.4" thickTop="1">
      <c r="H516" s="101">
        <f>H502-H515</f>
        <v>96667702.11999999</v>
      </c>
    </row>
    <row r="518" spans="1:12">
      <c r="A518" s="155" t="s">
        <v>697</v>
      </c>
      <c r="B518" s="156">
        <v>30103</v>
      </c>
      <c r="C518" s="155" t="s">
        <v>698</v>
      </c>
      <c r="D518" s="157">
        <v>14537.41</v>
      </c>
      <c r="E518" s="155" t="s">
        <v>14</v>
      </c>
      <c r="F518" s="5">
        <v>0</v>
      </c>
      <c r="G518" s="157">
        <v>10978.41</v>
      </c>
      <c r="H518" s="158">
        <v>810</v>
      </c>
      <c r="I518" s="155" t="s">
        <v>699</v>
      </c>
      <c r="J518" s="155" t="s">
        <v>50</v>
      </c>
      <c r="K518" s="156" t="s">
        <v>17</v>
      </c>
      <c r="L518" s="155" t="s">
        <v>700</v>
      </c>
    </row>
    <row r="519" spans="1:12">
      <c r="A519" s="155" t="s">
        <v>701</v>
      </c>
      <c r="B519" s="156">
        <v>31138</v>
      </c>
      <c r="C519" s="155" t="s">
        <v>702</v>
      </c>
      <c r="D519" s="157">
        <v>8200</v>
      </c>
      <c r="E519" s="155" t="s">
        <v>14</v>
      </c>
      <c r="F519" s="5">
        <v>0</v>
      </c>
      <c r="G519" s="157">
        <v>8200</v>
      </c>
      <c r="H519" s="158">
        <v>810</v>
      </c>
      <c r="I519" s="155" t="s">
        <v>699</v>
      </c>
      <c r="J519" s="155" t="s">
        <v>50</v>
      </c>
      <c r="K519" s="156" t="s">
        <v>17</v>
      </c>
      <c r="L519" s="155" t="s">
        <v>700</v>
      </c>
    </row>
    <row r="520" spans="1:12">
      <c r="A520" s="155" t="s">
        <v>703</v>
      </c>
      <c r="B520" s="156">
        <v>31352</v>
      </c>
      <c r="C520" s="155" t="s">
        <v>704</v>
      </c>
      <c r="D520" s="157">
        <v>16644.62</v>
      </c>
      <c r="E520" s="155" t="s">
        <v>14</v>
      </c>
      <c r="F520" s="5">
        <v>0</v>
      </c>
      <c r="G520" s="157">
        <v>15864.62</v>
      </c>
      <c r="H520" s="158">
        <v>810</v>
      </c>
      <c r="I520" s="155" t="s">
        <v>699</v>
      </c>
      <c r="J520" s="155" t="s">
        <v>50</v>
      </c>
      <c r="K520" s="156" t="s">
        <v>17</v>
      </c>
      <c r="L520" s="155" t="s">
        <v>700</v>
      </c>
    </row>
    <row r="521" spans="1:12">
      <c r="A521" s="155" t="s">
        <v>705</v>
      </c>
      <c r="B521" s="156">
        <v>33329</v>
      </c>
      <c r="C521" s="155" t="s">
        <v>706</v>
      </c>
      <c r="D521" s="157">
        <v>26173</v>
      </c>
      <c r="E521" s="155" t="s">
        <v>14</v>
      </c>
      <c r="F521" s="5">
        <v>0</v>
      </c>
      <c r="G521" s="157">
        <v>23556</v>
      </c>
      <c r="H521" s="158">
        <v>810</v>
      </c>
      <c r="I521" s="155" t="s">
        <v>699</v>
      </c>
      <c r="J521" s="155" t="s">
        <v>50</v>
      </c>
      <c r="K521" s="156" t="s">
        <v>17</v>
      </c>
      <c r="L521" s="155" t="s">
        <v>700</v>
      </c>
    </row>
    <row r="522" spans="1:12">
      <c r="A522" s="155" t="s">
        <v>707</v>
      </c>
      <c r="B522" s="156">
        <v>36168</v>
      </c>
      <c r="C522" s="155" t="s">
        <v>708</v>
      </c>
      <c r="D522" s="157">
        <v>20628</v>
      </c>
      <c r="E522" s="155" t="s">
        <v>14</v>
      </c>
      <c r="F522" s="5">
        <v>0</v>
      </c>
      <c r="G522" s="157">
        <v>18565</v>
      </c>
      <c r="H522" s="158">
        <v>810</v>
      </c>
      <c r="I522" s="155" t="s">
        <v>699</v>
      </c>
      <c r="J522" s="155" t="s">
        <v>50</v>
      </c>
      <c r="K522" s="156" t="s">
        <v>17</v>
      </c>
      <c r="L522" s="155" t="s">
        <v>700</v>
      </c>
    </row>
    <row r="523" spans="1:12">
      <c r="A523" s="155" t="s">
        <v>707</v>
      </c>
      <c r="B523" s="156">
        <v>36234</v>
      </c>
      <c r="C523" s="155" t="s">
        <v>709</v>
      </c>
      <c r="D523" s="157">
        <v>5962.24</v>
      </c>
      <c r="E523" s="155" t="s">
        <v>14</v>
      </c>
      <c r="F523" s="5">
        <v>0</v>
      </c>
      <c r="G523" s="157">
        <v>5366.24</v>
      </c>
      <c r="H523" s="158">
        <v>810</v>
      </c>
      <c r="I523" s="155" t="s">
        <v>699</v>
      </c>
      <c r="J523" s="155" t="s">
        <v>50</v>
      </c>
      <c r="K523" s="156" t="s">
        <v>17</v>
      </c>
      <c r="L523" s="155" t="s">
        <v>700</v>
      </c>
    </row>
    <row r="524" spans="1:12">
      <c r="A524" s="155" t="s">
        <v>710</v>
      </c>
      <c r="B524" s="156">
        <v>36536</v>
      </c>
      <c r="C524" s="155" t="s">
        <v>711</v>
      </c>
      <c r="D524" s="157">
        <v>5087.6000000000004</v>
      </c>
      <c r="E524" s="155" t="s">
        <v>14</v>
      </c>
      <c r="F524" s="5">
        <v>0</v>
      </c>
      <c r="G524" s="157">
        <v>5087.6000000000004</v>
      </c>
      <c r="H524" s="158">
        <v>810</v>
      </c>
      <c r="I524" s="155" t="s">
        <v>699</v>
      </c>
      <c r="J524" s="155" t="s">
        <v>50</v>
      </c>
      <c r="K524" s="156" t="s">
        <v>17</v>
      </c>
      <c r="L524" s="155" t="s">
        <v>700</v>
      </c>
    </row>
    <row r="525" spans="1:12">
      <c r="A525" s="155" t="s">
        <v>712</v>
      </c>
      <c r="B525" s="156">
        <v>36719</v>
      </c>
      <c r="C525" s="155" t="s">
        <v>713</v>
      </c>
      <c r="D525" s="157">
        <v>20063.849999999999</v>
      </c>
      <c r="E525" s="155" t="s">
        <v>14</v>
      </c>
      <c r="F525" s="5">
        <v>0</v>
      </c>
      <c r="G525" s="157">
        <v>18057.849999999999</v>
      </c>
      <c r="H525" s="158">
        <v>810</v>
      </c>
      <c r="I525" s="155" t="s">
        <v>699</v>
      </c>
      <c r="J525" s="155" t="s">
        <v>50</v>
      </c>
      <c r="K525" s="156" t="s">
        <v>17</v>
      </c>
      <c r="L525" s="155" t="s">
        <v>700</v>
      </c>
    </row>
    <row r="526" spans="1:12">
      <c r="A526" s="155" t="s">
        <v>714</v>
      </c>
      <c r="B526" s="156">
        <v>37055</v>
      </c>
      <c r="C526" s="155" t="s">
        <v>715</v>
      </c>
      <c r="D526" s="157">
        <v>7437.03</v>
      </c>
      <c r="E526" s="155" t="s">
        <v>14</v>
      </c>
      <c r="F526" s="5">
        <v>185.92</v>
      </c>
      <c r="G526" s="157">
        <v>3067.68</v>
      </c>
      <c r="H526" s="158">
        <v>810</v>
      </c>
      <c r="I526" s="155" t="s">
        <v>699</v>
      </c>
      <c r="J526" s="155" t="s">
        <v>16</v>
      </c>
      <c r="K526" s="156" t="s">
        <v>17</v>
      </c>
      <c r="L526" s="155" t="s">
        <v>700</v>
      </c>
    </row>
    <row r="527" spans="1:12">
      <c r="A527" s="155" t="s">
        <v>716</v>
      </c>
      <c r="B527" s="156">
        <v>37699</v>
      </c>
      <c r="C527" s="155" t="s">
        <v>717</v>
      </c>
      <c r="D527" s="157">
        <v>13386</v>
      </c>
      <c r="E527" s="155" t="s">
        <v>14</v>
      </c>
      <c r="F527" s="5">
        <v>636.11</v>
      </c>
      <c r="G527" s="157">
        <v>12086</v>
      </c>
      <c r="H527" s="158">
        <v>811</v>
      </c>
      <c r="I527" s="155" t="s">
        <v>699</v>
      </c>
      <c r="J527" s="155" t="s">
        <v>50</v>
      </c>
      <c r="K527" s="156" t="s">
        <v>17</v>
      </c>
      <c r="L527" s="155" t="s">
        <v>700</v>
      </c>
    </row>
    <row r="528" spans="1:12">
      <c r="A528" s="155" t="s">
        <v>718</v>
      </c>
      <c r="B528" s="156">
        <v>38450</v>
      </c>
      <c r="C528" s="155" t="s">
        <v>719</v>
      </c>
      <c r="D528" s="157">
        <v>16442</v>
      </c>
      <c r="E528" s="155" t="s">
        <v>14</v>
      </c>
      <c r="F528" s="5">
        <v>0</v>
      </c>
      <c r="G528" s="157">
        <v>14842</v>
      </c>
      <c r="H528" s="158">
        <v>811</v>
      </c>
      <c r="I528" s="155" t="s">
        <v>699</v>
      </c>
      <c r="J528" s="155" t="s">
        <v>50</v>
      </c>
      <c r="K528" s="156" t="s">
        <v>17</v>
      </c>
      <c r="L528" s="155" t="s">
        <v>700</v>
      </c>
    </row>
    <row r="529" spans="1:12">
      <c r="A529" s="155" t="s">
        <v>720</v>
      </c>
      <c r="B529" s="156">
        <v>38755</v>
      </c>
      <c r="C529" s="155" t="s">
        <v>721</v>
      </c>
      <c r="D529" s="157">
        <v>15300</v>
      </c>
      <c r="E529" s="155" t="s">
        <v>14</v>
      </c>
      <c r="F529" s="5">
        <v>1028.57</v>
      </c>
      <c r="G529" s="157">
        <v>11828.55</v>
      </c>
      <c r="H529" s="158">
        <v>811</v>
      </c>
      <c r="I529" s="155" t="s">
        <v>699</v>
      </c>
      <c r="J529" s="155" t="s">
        <v>16</v>
      </c>
      <c r="K529" s="156" t="s">
        <v>17</v>
      </c>
      <c r="L529" s="155" t="s">
        <v>700</v>
      </c>
    </row>
    <row r="530" spans="1:12">
      <c r="A530" s="155" t="s">
        <v>722</v>
      </c>
      <c r="B530" s="156">
        <v>38755</v>
      </c>
      <c r="C530" s="155" t="s">
        <v>723</v>
      </c>
      <c r="D530" s="157">
        <v>13137</v>
      </c>
      <c r="E530" s="155" t="s">
        <v>14</v>
      </c>
      <c r="F530" s="5">
        <v>0</v>
      </c>
      <c r="G530" s="157">
        <v>11837</v>
      </c>
      <c r="H530" s="158">
        <v>811</v>
      </c>
      <c r="I530" s="155" t="s">
        <v>699</v>
      </c>
      <c r="J530" s="155" t="s">
        <v>50</v>
      </c>
      <c r="K530" s="156" t="s">
        <v>17</v>
      </c>
      <c r="L530" s="155" t="s">
        <v>700</v>
      </c>
    </row>
    <row r="531" spans="1:12">
      <c r="A531" s="155" t="s">
        <v>724</v>
      </c>
      <c r="B531" s="156">
        <v>38747</v>
      </c>
      <c r="C531" s="155" t="s">
        <v>725</v>
      </c>
      <c r="D531" s="157">
        <v>6950</v>
      </c>
      <c r="E531" s="155" t="s">
        <v>14</v>
      </c>
      <c r="F531" s="5">
        <v>249.84</v>
      </c>
      <c r="G531" s="157">
        <v>2873.06</v>
      </c>
      <c r="H531" s="158">
        <v>811</v>
      </c>
      <c r="I531" s="155" t="s">
        <v>699</v>
      </c>
      <c r="J531" s="155" t="s">
        <v>16</v>
      </c>
      <c r="K531" s="156" t="s">
        <v>17</v>
      </c>
      <c r="L531" s="155" t="s">
        <v>700</v>
      </c>
    </row>
    <row r="532" spans="1:12">
      <c r="A532" s="155" t="s">
        <v>726</v>
      </c>
      <c r="B532" s="156">
        <v>38951</v>
      </c>
      <c r="C532" s="155" t="s">
        <v>727</v>
      </c>
      <c r="D532" s="157">
        <v>27422</v>
      </c>
      <c r="E532" s="155" t="s">
        <v>14</v>
      </c>
      <c r="F532" s="5">
        <v>1648.14</v>
      </c>
      <c r="G532" s="157">
        <v>17305.37</v>
      </c>
      <c r="H532" s="158">
        <v>811</v>
      </c>
      <c r="I532" s="155" t="s">
        <v>699</v>
      </c>
      <c r="J532" s="155" t="s">
        <v>16</v>
      </c>
      <c r="K532" s="156" t="s">
        <v>17</v>
      </c>
      <c r="L532" s="155" t="s">
        <v>700</v>
      </c>
    </row>
    <row r="533" spans="1:12">
      <c r="A533" s="155" t="s">
        <v>728</v>
      </c>
      <c r="B533" s="156">
        <v>39057</v>
      </c>
      <c r="C533" s="155" t="s">
        <v>729</v>
      </c>
      <c r="D533" s="157">
        <v>23319</v>
      </c>
      <c r="E533" s="155" t="s">
        <v>14</v>
      </c>
      <c r="F533" s="5">
        <v>0</v>
      </c>
      <c r="G533" s="157">
        <v>21019</v>
      </c>
      <c r="H533" s="158">
        <v>811</v>
      </c>
      <c r="I533" s="155" t="s">
        <v>699</v>
      </c>
      <c r="J533" s="155" t="s">
        <v>50</v>
      </c>
      <c r="K533" s="156" t="s">
        <v>17</v>
      </c>
      <c r="L533" s="155" t="s">
        <v>700</v>
      </c>
    </row>
    <row r="534" spans="1:12">
      <c r="A534" s="155" t="s">
        <v>730</v>
      </c>
      <c r="B534" s="156">
        <v>40058</v>
      </c>
      <c r="C534" s="155" t="s">
        <v>731</v>
      </c>
      <c r="D534" s="157">
        <v>29051</v>
      </c>
      <c r="E534" s="155" t="s">
        <v>14</v>
      </c>
      <c r="F534" s="5">
        <v>0</v>
      </c>
      <c r="G534" s="157">
        <v>26151</v>
      </c>
      <c r="H534" s="158">
        <v>811</v>
      </c>
      <c r="I534" s="155" t="s">
        <v>699</v>
      </c>
      <c r="J534" s="155" t="s">
        <v>50</v>
      </c>
      <c r="K534" s="156" t="s">
        <v>17</v>
      </c>
      <c r="L534" s="155" t="s">
        <v>700</v>
      </c>
    </row>
    <row r="535" spans="1:12">
      <c r="A535" s="155" t="s">
        <v>732</v>
      </c>
      <c r="B535" s="156">
        <v>40277</v>
      </c>
      <c r="C535" s="155" t="s">
        <v>733</v>
      </c>
      <c r="D535" s="157">
        <v>118484</v>
      </c>
      <c r="E535" s="155" t="s">
        <v>14</v>
      </c>
      <c r="F535" s="5">
        <v>7898.93</v>
      </c>
      <c r="G535" s="157">
        <v>59241.97</v>
      </c>
      <c r="H535" s="158">
        <v>811</v>
      </c>
      <c r="I535" s="155" t="s">
        <v>699</v>
      </c>
      <c r="J535" s="155" t="s">
        <v>16</v>
      </c>
      <c r="K535" s="156" t="s">
        <v>17</v>
      </c>
      <c r="L535" s="155" t="s">
        <v>700</v>
      </c>
    </row>
    <row r="536" spans="1:12">
      <c r="A536" s="155" t="s">
        <v>734</v>
      </c>
      <c r="B536" s="156">
        <v>40277</v>
      </c>
      <c r="C536" s="155" t="s">
        <v>735</v>
      </c>
      <c r="D536" s="157">
        <v>8240</v>
      </c>
      <c r="E536" s="155" t="s">
        <v>14</v>
      </c>
      <c r="F536" s="5">
        <v>496</v>
      </c>
      <c r="G536" s="157">
        <v>3719.99</v>
      </c>
      <c r="H536" s="158">
        <v>811</v>
      </c>
      <c r="I536" s="155" t="s">
        <v>699</v>
      </c>
      <c r="J536" s="155" t="s">
        <v>16</v>
      </c>
      <c r="K536" s="156" t="s">
        <v>17</v>
      </c>
      <c r="L536" s="155" t="s">
        <v>700</v>
      </c>
    </row>
    <row r="537" spans="1:12">
      <c r="A537" s="155" t="s">
        <v>736</v>
      </c>
      <c r="B537" s="156">
        <v>40050</v>
      </c>
      <c r="C537" s="155" t="s">
        <v>737</v>
      </c>
      <c r="D537" s="157">
        <v>45264.18</v>
      </c>
      <c r="E537" s="155" t="s">
        <v>14</v>
      </c>
      <c r="F537" s="5">
        <v>4076.42</v>
      </c>
      <c r="G537" s="157">
        <v>30573.13</v>
      </c>
      <c r="H537" s="158">
        <v>811</v>
      </c>
      <c r="I537" s="155" t="s">
        <v>699</v>
      </c>
      <c r="J537" s="155" t="s">
        <v>16</v>
      </c>
      <c r="K537" s="156" t="s">
        <v>17</v>
      </c>
      <c r="L537" s="155" t="s">
        <v>700</v>
      </c>
    </row>
    <row r="538" spans="1:12">
      <c r="A538" s="155" t="s">
        <v>738</v>
      </c>
      <c r="B538" s="156">
        <v>40651</v>
      </c>
      <c r="C538" s="155" t="s">
        <v>739</v>
      </c>
      <c r="D538" s="157">
        <v>67960.490000000005</v>
      </c>
      <c r="E538" s="155" t="s">
        <v>14</v>
      </c>
      <c r="F538" s="5">
        <v>4084.03</v>
      </c>
      <c r="G538" s="157">
        <v>26546.19</v>
      </c>
      <c r="H538" s="158">
        <v>811</v>
      </c>
      <c r="I538" s="155" t="s">
        <v>699</v>
      </c>
      <c r="J538" s="155" t="s">
        <v>16</v>
      </c>
      <c r="K538" s="156" t="s">
        <v>17</v>
      </c>
      <c r="L538" s="155" t="s">
        <v>700</v>
      </c>
    </row>
    <row r="539" spans="1:12">
      <c r="A539" s="155" t="s">
        <v>738</v>
      </c>
      <c r="B539" s="156">
        <v>40702</v>
      </c>
      <c r="C539" s="155" t="s">
        <v>740</v>
      </c>
      <c r="D539" s="157">
        <v>103581.23</v>
      </c>
      <c r="E539" s="155" t="s">
        <v>14</v>
      </c>
      <c r="F539" s="5">
        <v>6218.75</v>
      </c>
      <c r="G539" s="157">
        <v>40421.85</v>
      </c>
      <c r="H539" s="158">
        <v>811</v>
      </c>
      <c r="I539" s="155" t="s">
        <v>699</v>
      </c>
      <c r="J539" s="155" t="s">
        <v>16</v>
      </c>
      <c r="K539" s="156" t="s">
        <v>17</v>
      </c>
      <c r="L539" s="155" t="s">
        <v>700</v>
      </c>
    </row>
    <row r="540" spans="1:12">
      <c r="A540" s="155" t="s">
        <v>741</v>
      </c>
      <c r="B540" s="156">
        <v>40526</v>
      </c>
      <c r="C540" s="155" t="s">
        <v>742</v>
      </c>
      <c r="D540" s="157">
        <v>132534</v>
      </c>
      <c r="E540" s="155" t="s">
        <v>14</v>
      </c>
      <c r="F540" s="5">
        <v>0</v>
      </c>
      <c r="G540" s="157">
        <v>43534</v>
      </c>
      <c r="H540" s="158">
        <v>811</v>
      </c>
      <c r="I540" s="155" t="s">
        <v>699</v>
      </c>
      <c r="J540" s="155" t="s">
        <v>50</v>
      </c>
      <c r="K540" s="156" t="s">
        <v>17</v>
      </c>
      <c r="L540" s="155" t="s">
        <v>700</v>
      </c>
    </row>
    <row r="541" spans="1:12">
      <c r="A541" s="155" t="s">
        <v>743</v>
      </c>
      <c r="B541" s="156">
        <v>40638</v>
      </c>
      <c r="C541" s="155" t="s">
        <v>744</v>
      </c>
      <c r="D541" s="157">
        <v>21125</v>
      </c>
      <c r="E541" s="155" t="s">
        <v>14</v>
      </c>
      <c r="F541" s="5">
        <v>1585.42</v>
      </c>
      <c r="G541" s="157">
        <v>10305.18</v>
      </c>
      <c r="H541" s="158">
        <v>811</v>
      </c>
      <c r="I541" s="155" t="s">
        <v>699</v>
      </c>
      <c r="J541" s="155" t="s">
        <v>16</v>
      </c>
      <c r="K541" s="156" t="s">
        <v>17</v>
      </c>
      <c r="L541" s="155" t="s">
        <v>700</v>
      </c>
    </row>
    <row r="542" spans="1:12">
      <c r="A542" s="155" t="s">
        <v>745</v>
      </c>
      <c r="B542" s="156">
        <v>40457</v>
      </c>
      <c r="C542" s="155" t="s">
        <v>746</v>
      </c>
      <c r="D542" s="157">
        <v>30943</v>
      </c>
      <c r="E542" s="155" t="s">
        <v>14</v>
      </c>
      <c r="F542" s="5">
        <v>1117.72</v>
      </c>
      <c r="G542" s="157">
        <v>7265.17</v>
      </c>
      <c r="H542" s="158">
        <v>811</v>
      </c>
      <c r="I542" s="155" t="s">
        <v>699</v>
      </c>
      <c r="J542" s="155" t="s">
        <v>16</v>
      </c>
      <c r="K542" s="156" t="s">
        <v>17</v>
      </c>
      <c r="L542" s="155" t="s">
        <v>700</v>
      </c>
    </row>
    <row r="543" spans="1:12">
      <c r="A543" s="155" t="s">
        <v>747</v>
      </c>
      <c r="B543" s="156">
        <v>40730</v>
      </c>
      <c r="C543" s="155" t="s">
        <v>748</v>
      </c>
      <c r="D543" s="157">
        <v>17500</v>
      </c>
      <c r="E543" s="155" t="s">
        <v>14</v>
      </c>
      <c r="F543" s="5">
        <v>1316.66</v>
      </c>
      <c r="G543" s="157">
        <v>7241.64</v>
      </c>
      <c r="H543" s="158">
        <v>811</v>
      </c>
      <c r="I543" s="155" t="s">
        <v>699</v>
      </c>
      <c r="J543" s="155" t="s">
        <v>16</v>
      </c>
      <c r="K543" s="156" t="s">
        <v>17</v>
      </c>
      <c r="L543" s="155" t="s">
        <v>700</v>
      </c>
    </row>
    <row r="544" spans="1:12">
      <c r="A544" s="155" t="s">
        <v>749</v>
      </c>
      <c r="B544" s="156">
        <v>40981</v>
      </c>
      <c r="C544" s="155" t="s">
        <v>750</v>
      </c>
      <c r="D544" s="157">
        <v>49635.89</v>
      </c>
      <c r="E544" s="155" t="s">
        <v>14</v>
      </c>
      <c r="F544" s="5">
        <v>1789.43</v>
      </c>
      <c r="G544" s="157">
        <v>9841.86</v>
      </c>
      <c r="H544" s="158">
        <v>811</v>
      </c>
      <c r="I544" s="155" t="s">
        <v>699</v>
      </c>
      <c r="J544" s="155" t="s">
        <v>16</v>
      </c>
      <c r="K544" s="156" t="s">
        <v>17</v>
      </c>
      <c r="L544" s="155" t="s">
        <v>700</v>
      </c>
    </row>
    <row r="545" spans="1:12">
      <c r="A545" s="155" t="s">
        <v>751</v>
      </c>
      <c r="B545" s="156">
        <v>41090</v>
      </c>
      <c r="C545" s="155" t="s">
        <v>752</v>
      </c>
      <c r="D545" s="157">
        <v>23666</v>
      </c>
      <c r="E545" s="155" t="s">
        <v>14</v>
      </c>
      <c r="F545" s="5">
        <v>2670.75</v>
      </c>
      <c r="G545" s="157">
        <v>14689.12</v>
      </c>
      <c r="H545" s="158">
        <v>811</v>
      </c>
      <c r="I545" s="155" t="s">
        <v>699</v>
      </c>
      <c r="J545" s="155" t="s">
        <v>16</v>
      </c>
      <c r="K545" s="156" t="s">
        <v>17</v>
      </c>
      <c r="L545" s="155" t="s">
        <v>700</v>
      </c>
    </row>
    <row r="546" spans="1:12">
      <c r="A546" s="155" t="s">
        <v>753</v>
      </c>
      <c r="B546" s="156">
        <v>41269</v>
      </c>
      <c r="C546" s="155" t="s">
        <v>754</v>
      </c>
      <c r="D546" s="157">
        <v>31960</v>
      </c>
      <c r="E546" s="155" t="s">
        <v>14</v>
      </c>
      <c r="F546" s="5">
        <v>3607.5</v>
      </c>
      <c r="G546" s="157">
        <v>16233.75</v>
      </c>
      <c r="H546" s="158">
        <v>811</v>
      </c>
      <c r="I546" s="155" t="s">
        <v>699</v>
      </c>
      <c r="J546" s="155" t="s">
        <v>16</v>
      </c>
      <c r="K546" s="156" t="s">
        <v>17</v>
      </c>
      <c r="L546" s="155" t="s">
        <v>700</v>
      </c>
    </row>
    <row r="547" spans="1:12">
      <c r="A547" s="155" t="s">
        <v>755</v>
      </c>
      <c r="B547" s="156">
        <v>41512</v>
      </c>
      <c r="C547" s="155" t="s">
        <v>756</v>
      </c>
      <c r="D547" s="157">
        <v>246499</v>
      </c>
      <c r="E547" s="155" t="s">
        <v>14</v>
      </c>
      <c r="F547" s="5">
        <v>15873.26</v>
      </c>
      <c r="G547" s="157">
        <v>55556.41</v>
      </c>
      <c r="H547" s="158">
        <v>811</v>
      </c>
      <c r="I547" s="155" t="s">
        <v>699</v>
      </c>
      <c r="J547" s="155" t="s">
        <v>16</v>
      </c>
      <c r="K547" s="156" t="s">
        <v>17</v>
      </c>
      <c r="L547" s="155" t="s">
        <v>700</v>
      </c>
    </row>
    <row r="548" spans="1:12">
      <c r="A548" s="155" t="s">
        <v>757</v>
      </c>
      <c r="B548" s="156">
        <v>41796</v>
      </c>
      <c r="C548" s="155" t="s">
        <v>758</v>
      </c>
      <c r="D548" s="157">
        <v>179445</v>
      </c>
      <c r="E548" s="155" t="s">
        <v>14</v>
      </c>
      <c r="F548" s="5">
        <v>8077.25</v>
      </c>
      <c r="G548" s="157">
        <v>28270.37</v>
      </c>
      <c r="H548" s="158">
        <v>811</v>
      </c>
      <c r="I548" s="155" t="s">
        <v>699</v>
      </c>
      <c r="J548" s="155" t="s">
        <v>16</v>
      </c>
      <c r="K548" s="156" t="s">
        <v>17</v>
      </c>
      <c r="L548" s="155" t="s">
        <v>700</v>
      </c>
    </row>
    <row r="549" spans="1:12">
      <c r="A549" s="155" t="s">
        <v>759</v>
      </c>
      <c r="B549" s="156">
        <v>41912</v>
      </c>
      <c r="C549" s="155" t="s">
        <v>760</v>
      </c>
      <c r="D549" s="157">
        <v>129855</v>
      </c>
      <c r="E549" s="155" t="s">
        <v>14</v>
      </c>
      <c r="F549" s="5">
        <v>9746.25</v>
      </c>
      <c r="G549" s="157">
        <v>24365.62</v>
      </c>
      <c r="H549" s="158">
        <v>811</v>
      </c>
      <c r="I549" s="155" t="s">
        <v>699</v>
      </c>
      <c r="J549" s="155" t="s">
        <v>16</v>
      </c>
      <c r="K549" s="156" t="s">
        <v>17</v>
      </c>
      <c r="L549" s="155" t="s">
        <v>700</v>
      </c>
    </row>
    <row r="550" spans="1:12">
      <c r="A550" s="155" t="s">
        <v>761</v>
      </c>
      <c r="B550" s="156">
        <v>42066</v>
      </c>
      <c r="C550" s="155" t="s">
        <v>762</v>
      </c>
      <c r="D550" s="157">
        <v>31945</v>
      </c>
      <c r="E550" s="155" t="s">
        <v>14</v>
      </c>
      <c r="F550" s="5">
        <v>2403.75</v>
      </c>
      <c r="G550" s="157">
        <v>6009.37</v>
      </c>
      <c r="H550" s="158">
        <v>811</v>
      </c>
      <c r="I550" s="155" t="s">
        <v>699</v>
      </c>
      <c r="J550" s="155" t="s">
        <v>16</v>
      </c>
      <c r="K550" s="156" t="s">
        <v>17</v>
      </c>
      <c r="L550" s="155" t="s">
        <v>700</v>
      </c>
    </row>
    <row r="551" spans="1:12">
      <c r="A551" s="155" t="s">
        <v>763</v>
      </c>
      <c r="B551" s="156">
        <v>42167</v>
      </c>
      <c r="C551" s="155" t="s">
        <v>764</v>
      </c>
      <c r="D551" s="157">
        <v>74420.600000000006</v>
      </c>
      <c r="E551" s="155" t="s">
        <v>14</v>
      </c>
      <c r="F551" s="5">
        <v>5585.05</v>
      </c>
      <c r="G551" s="157">
        <v>8377.57</v>
      </c>
      <c r="H551" s="158">
        <v>811</v>
      </c>
      <c r="I551" s="155" t="s">
        <v>699</v>
      </c>
      <c r="J551" s="155" t="s">
        <v>16</v>
      </c>
      <c r="K551" s="156" t="s">
        <v>17</v>
      </c>
      <c r="L551" s="155" t="s">
        <v>700</v>
      </c>
    </row>
    <row r="552" spans="1:12">
      <c r="A552" s="155" t="s">
        <v>765</v>
      </c>
      <c r="B552" s="156">
        <v>42353</v>
      </c>
      <c r="C552" s="155" t="s">
        <v>766</v>
      </c>
      <c r="D552" s="157">
        <v>197831</v>
      </c>
      <c r="E552" s="155" t="s">
        <v>14</v>
      </c>
      <c r="F552" s="5">
        <v>11875.4</v>
      </c>
      <c r="G552" s="157">
        <v>17813.099999999999</v>
      </c>
      <c r="H552" s="158">
        <v>811</v>
      </c>
      <c r="I552" s="155" t="s">
        <v>699</v>
      </c>
      <c r="J552" s="155" t="s">
        <v>16</v>
      </c>
      <c r="K552" s="156" t="s">
        <v>17</v>
      </c>
      <c r="L552" s="155" t="s">
        <v>700</v>
      </c>
    </row>
    <row r="553" spans="1:12">
      <c r="A553" s="155" t="s">
        <v>767</v>
      </c>
      <c r="B553" s="156">
        <v>42369</v>
      </c>
      <c r="C553" s="155" t="s">
        <v>768</v>
      </c>
      <c r="D553" s="157">
        <v>57417</v>
      </c>
      <c r="E553" s="155" t="s">
        <v>14</v>
      </c>
      <c r="F553" s="5">
        <v>5171.7</v>
      </c>
      <c r="G553" s="157">
        <v>7757.55</v>
      </c>
      <c r="H553" s="158">
        <v>811</v>
      </c>
      <c r="I553" s="155" t="s">
        <v>699</v>
      </c>
      <c r="J553" s="155" t="s">
        <v>16</v>
      </c>
      <c r="K553" s="156" t="s">
        <v>17</v>
      </c>
      <c r="L553" s="155" t="s">
        <v>700</v>
      </c>
    </row>
    <row r="554" spans="1:12">
      <c r="A554" s="155" t="s">
        <v>769</v>
      </c>
      <c r="B554" s="156">
        <v>42474</v>
      </c>
      <c r="C554" s="155" t="s">
        <v>770</v>
      </c>
      <c r="D554" s="157">
        <v>191601</v>
      </c>
      <c r="E554" s="155" t="s">
        <v>14</v>
      </c>
      <c r="F554" s="5">
        <v>11500.06</v>
      </c>
      <c r="G554" s="157">
        <v>17250.09</v>
      </c>
      <c r="H554" s="158">
        <v>811</v>
      </c>
      <c r="I554" s="155" t="s">
        <v>699</v>
      </c>
      <c r="J554" s="155" t="s">
        <v>16</v>
      </c>
      <c r="K554" s="156" t="s">
        <v>17</v>
      </c>
      <c r="L554" s="155" t="s">
        <v>700</v>
      </c>
    </row>
    <row r="555" spans="1:12">
      <c r="A555" s="155" t="s">
        <v>771</v>
      </c>
      <c r="B555" s="156">
        <v>42446</v>
      </c>
      <c r="C555" s="155" t="s">
        <v>772</v>
      </c>
      <c r="D555" s="157">
        <v>49031</v>
      </c>
      <c r="E555" s="155" t="s">
        <v>14</v>
      </c>
      <c r="F555" s="5">
        <v>3677.58</v>
      </c>
      <c r="G555" s="157">
        <v>5516.37</v>
      </c>
      <c r="H555" s="158">
        <v>811</v>
      </c>
      <c r="I555" s="155" t="s">
        <v>699</v>
      </c>
      <c r="J555" s="155" t="s">
        <v>16</v>
      </c>
      <c r="K555" s="156" t="s">
        <v>17</v>
      </c>
      <c r="L555" s="155" t="s">
        <v>700</v>
      </c>
    </row>
    <row r="556" spans="1:12">
      <c r="A556" s="155" t="s">
        <v>773</v>
      </c>
      <c r="B556" s="156">
        <v>42793</v>
      </c>
      <c r="C556" s="155" t="s">
        <v>774</v>
      </c>
      <c r="D556" s="157">
        <v>26274</v>
      </c>
      <c r="E556" s="155" t="s">
        <v>14</v>
      </c>
      <c r="F556" s="5">
        <v>1183.69</v>
      </c>
      <c r="G556" s="157">
        <v>1183.69</v>
      </c>
      <c r="H556" s="158">
        <v>811</v>
      </c>
      <c r="I556" s="155" t="s">
        <v>699</v>
      </c>
      <c r="J556" s="155" t="s">
        <v>16</v>
      </c>
      <c r="K556" s="156" t="s">
        <v>17</v>
      </c>
      <c r="L556" s="155" t="s">
        <v>700</v>
      </c>
    </row>
    <row r="557" spans="1:12">
      <c r="A557" s="155" t="s">
        <v>775</v>
      </c>
      <c r="B557" s="156">
        <v>42724</v>
      </c>
      <c r="C557" s="155" t="s">
        <v>776</v>
      </c>
      <c r="D557" s="157">
        <v>242483</v>
      </c>
      <c r="E557" s="155" t="s">
        <v>14</v>
      </c>
      <c r="F557" s="5">
        <v>7276.09</v>
      </c>
      <c r="G557" s="157">
        <v>7276.09</v>
      </c>
      <c r="H557" s="158">
        <v>811</v>
      </c>
      <c r="I557" s="155" t="s">
        <v>699</v>
      </c>
      <c r="J557" s="155" t="s">
        <v>16</v>
      </c>
      <c r="K557" s="156" t="s">
        <v>17</v>
      </c>
      <c r="L557" s="155" t="s">
        <v>700</v>
      </c>
    </row>
    <row r="558" spans="1:12">
      <c r="A558" s="155" t="s">
        <v>777</v>
      </c>
      <c r="B558" s="156">
        <v>42626</v>
      </c>
      <c r="C558" s="155" t="s">
        <v>778</v>
      </c>
      <c r="D558" s="157">
        <v>31327</v>
      </c>
      <c r="E558" s="155" t="s">
        <v>14</v>
      </c>
      <c r="F558" s="5">
        <v>1411.35</v>
      </c>
      <c r="G558" s="157">
        <v>1411.35</v>
      </c>
      <c r="H558" s="158">
        <v>811</v>
      </c>
      <c r="I558" s="155" t="s">
        <v>699</v>
      </c>
      <c r="J558" s="155" t="s">
        <v>16</v>
      </c>
      <c r="K558" s="156" t="s">
        <v>17</v>
      </c>
      <c r="L558" s="155" t="s">
        <v>700</v>
      </c>
    </row>
    <row r="559" spans="1:12">
      <c r="A559" s="155" t="s">
        <v>779</v>
      </c>
      <c r="B559" s="156">
        <v>42795</v>
      </c>
      <c r="C559" s="155" t="s">
        <v>780</v>
      </c>
      <c r="D559" s="157">
        <v>6293.52</v>
      </c>
      <c r="E559" s="155" t="s">
        <v>14</v>
      </c>
      <c r="F559" s="5">
        <v>316.3</v>
      </c>
      <c r="G559" s="157">
        <v>316.3</v>
      </c>
      <c r="H559" s="158">
        <v>811</v>
      </c>
      <c r="I559" s="155" t="s">
        <v>699</v>
      </c>
      <c r="J559" s="155" t="s">
        <v>16</v>
      </c>
      <c r="K559" s="156" t="s">
        <v>17</v>
      </c>
      <c r="L559" s="155" t="s">
        <v>700</v>
      </c>
    </row>
    <row r="560" spans="1:12">
      <c r="A560" s="155" t="s">
        <v>781</v>
      </c>
      <c r="B560" s="156">
        <v>42913</v>
      </c>
      <c r="C560" s="155" t="s">
        <v>782</v>
      </c>
      <c r="D560" s="157">
        <v>34484.1</v>
      </c>
      <c r="E560" s="155" t="s">
        <v>14</v>
      </c>
      <c r="F560" s="5">
        <v>1734.2</v>
      </c>
      <c r="G560" s="157">
        <v>1734.2</v>
      </c>
      <c r="H560" s="158">
        <v>811</v>
      </c>
      <c r="I560" s="155" t="s">
        <v>699</v>
      </c>
      <c r="J560" s="155" t="s">
        <v>16</v>
      </c>
      <c r="K560" s="156" t="s">
        <v>17</v>
      </c>
      <c r="L560" s="155" t="s">
        <v>700</v>
      </c>
    </row>
    <row r="561" spans="1:12" ht="14.4">
      <c r="A561" s="155">
        <v>10375</v>
      </c>
      <c r="B561" s="156">
        <v>40086</v>
      </c>
      <c r="C561" s="155" t="s">
        <v>783</v>
      </c>
      <c r="D561" s="157"/>
      <c r="E561" s="4"/>
      <c r="F561" s="159">
        <v>4525</v>
      </c>
      <c r="G561" s="5"/>
      <c r="H561" s="4"/>
      <c r="I561" s="4"/>
      <c r="J561" s="4"/>
      <c r="K561" s="4"/>
      <c r="L561" s="4"/>
    </row>
    <row r="562" spans="1:12" ht="14.4" thickBot="1">
      <c r="D562" s="109">
        <f>SUM(D518:D561)</f>
        <v>2419540.7600000002</v>
      </c>
      <c r="F562" s="109">
        <f>SUM(F518:F561)</f>
        <v>128967.12000000001</v>
      </c>
      <c r="G562" s="109">
        <f>SUM(G518:G561)</f>
        <v>679137.30999999971</v>
      </c>
    </row>
    <row r="563" spans="1:12" ht="14.4" thickTop="1"/>
  </sheetData>
  <sortState ref="A432:M479">
    <sortCondition ref="B432:B479"/>
  </sortState>
  <mergeCells count="2">
    <mergeCell ref="D492:H492"/>
    <mergeCell ref="D505:H505"/>
  </mergeCells>
  <pageMargins left="0.39369999999999999" right="0.39369999999999999" top="1.2159" bottom="0.93810000000000004" header="1" footer="1"/>
  <pageSetup orientation="landscape" horizontalDpi="1200" verticalDpi="1200" r:id="rId1"/>
  <headerFooter>
    <oddHeader>&amp;L&amp;C&amp;B&amp;"Times New Roman"&amp;14Attachment O&amp;R&amp;"Arial"&amp;8Date: 2/12/2018</oddHeader>
    <oddFooter>&amp;L&amp;C&amp;"Arial"&amp;10Page &amp;P&amp;R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3"/>
  <sheetViews>
    <sheetView topLeftCell="A448" workbookViewId="0">
      <selection activeCell="D468" sqref="D468"/>
    </sheetView>
  </sheetViews>
  <sheetFormatPr defaultRowHeight="14.4"/>
  <cols>
    <col min="1" max="1" width="10.77734375" style="4" customWidth="1"/>
    <col min="2" max="2" width="10.88671875" style="4" customWidth="1"/>
    <col min="3" max="3" width="52.5546875" style="4" customWidth="1"/>
    <col min="4" max="4" width="17.88671875" style="4" bestFit="1" customWidth="1"/>
    <col min="5" max="5" width="2.88671875" style="4" customWidth="1"/>
    <col min="6" max="6" width="12.5546875" style="4" customWidth="1"/>
    <col min="7" max="7" width="13.88671875" style="4" customWidth="1"/>
    <col min="8" max="8" width="6.77734375" style="4" customWidth="1"/>
    <col min="9" max="9" width="5.44140625" style="4" customWidth="1"/>
    <col min="10" max="10" width="4.44140625" style="4" customWidth="1"/>
    <col min="11" max="11" width="3.6640625" style="4" customWidth="1"/>
    <col min="12" max="12" width="6.6640625" style="4" customWidth="1"/>
    <col min="13" max="13" width="12.44140625" style="4" bestFit="1" customWidth="1"/>
    <col min="14" max="14" width="8.88671875" style="4"/>
    <col min="15" max="15" width="13.6640625" style="4" bestFit="1" customWidth="1"/>
    <col min="16" max="16384" width="8.88671875" style="4"/>
  </cols>
  <sheetData>
    <row r="1" spans="1:14" ht="30.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4">
      <c r="A2" s="7" t="s">
        <v>307</v>
      </c>
      <c r="B2" s="8">
        <v>34494</v>
      </c>
      <c r="C2" s="7" t="s">
        <v>308</v>
      </c>
      <c r="D2" s="9">
        <v>11734.02</v>
      </c>
      <c r="E2" s="7" t="s">
        <v>14</v>
      </c>
      <c r="F2" s="10">
        <v>469.36</v>
      </c>
      <c r="G2" s="9">
        <v>11029.96</v>
      </c>
      <c r="H2" s="11">
        <v>530</v>
      </c>
      <c r="I2" s="7" t="s">
        <v>309</v>
      </c>
      <c r="J2" s="7" t="s">
        <v>16</v>
      </c>
      <c r="K2" s="8" t="s">
        <v>17</v>
      </c>
      <c r="L2" s="7" t="s">
        <v>298</v>
      </c>
    </row>
    <row r="3" spans="1:14">
      <c r="A3" s="7" t="s">
        <v>305</v>
      </c>
      <c r="B3" s="8">
        <v>34150</v>
      </c>
      <c r="C3" s="7" t="s">
        <v>452</v>
      </c>
      <c r="D3" s="9">
        <v>42571.34</v>
      </c>
      <c r="E3" s="7" t="s">
        <v>14</v>
      </c>
      <c r="F3" s="10">
        <v>1390.67</v>
      </c>
      <c r="G3" s="9">
        <v>34227.32</v>
      </c>
      <c r="H3" s="11">
        <v>530</v>
      </c>
      <c r="I3" s="7" t="s">
        <v>309</v>
      </c>
      <c r="J3" s="7" t="s">
        <v>16</v>
      </c>
      <c r="K3" s="8" t="s">
        <v>17</v>
      </c>
      <c r="L3" s="7" t="s">
        <v>439</v>
      </c>
    </row>
    <row r="4" spans="1:14">
      <c r="A4" s="7" t="s">
        <v>305</v>
      </c>
      <c r="B4" s="8">
        <v>34515</v>
      </c>
      <c r="C4" s="7" t="s">
        <v>453</v>
      </c>
      <c r="D4" s="9">
        <v>59930.33</v>
      </c>
      <c r="E4" s="7" t="s">
        <v>14</v>
      </c>
      <c r="F4" s="10">
        <v>1997.68</v>
      </c>
      <c r="G4" s="9">
        <v>46945.4</v>
      </c>
      <c r="H4" s="11">
        <v>530</v>
      </c>
      <c r="I4" s="7" t="s">
        <v>309</v>
      </c>
      <c r="J4" s="7" t="s">
        <v>16</v>
      </c>
      <c r="K4" s="8" t="s">
        <v>17</v>
      </c>
      <c r="L4" s="7" t="s">
        <v>439</v>
      </c>
    </row>
    <row r="5" spans="1:14">
      <c r="A5" s="7" t="s">
        <v>464</v>
      </c>
      <c r="B5" s="8">
        <v>23743</v>
      </c>
      <c r="C5" s="7" t="s">
        <v>465</v>
      </c>
      <c r="D5" s="9">
        <v>0</v>
      </c>
      <c r="E5" s="7" t="s">
        <v>14</v>
      </c>
      <c r="F5" s="10">
        <v>0</v>
      </c>
      <c r="G5" s="9">
        <v>0</v>
      </c>
      <c r="H5" s="11">
        <v>530</v>
      </c>
      <c r="I5" s="7" t="s">
        <v>309</v>
      </c>
      <c r="J5" s="7" t="s">
        <v>50</v>
      </c>
      <c r="K5" s="8" t="s">
        <v>17</v>
      </c>
      <c r="L5" s="7" t="s">
        <v>439</v>
      </c>
    </row>
    <row r="6" spans="1:14">
      <c r="A6" s="7" t="s">
        <v>464</v>
      </c>
      <c r="B6" s="8">
        <v>34764</v>
      </c>
      <c r="C6" s="7" t="s">
        <v>466</v>
      </c>
      <c r="D6" s="9">
        <v>5250</v>
      </c>
      <c r="E6" s="7" t="s">
        <v>14</v>
      </c>
      <c r="F6" s="10">
        <v>210</v>
      </c>
      <c r="G6" s="9">
        <v>4725</v>
      </c>
      <c r="H6" s="11">
        <v>530</v>
      </c>
      <c r="I6" s="7" t="s">
        <v>309</v>
      </c>
      <c r="J6" s="7" t="s">
        <v>16</v>
      </c>
      <c r="K6" s="8" t="s">
        <v>17</v>
      </c>
      <c r="L6" s="7" t="s">
        <v>439</v>
      </c>
    </row>
    <row r="7" spans="1:14">
      <c r="A7" s="7" t="s">
        <v>546</v>
      </c>
      <c r="B7" s="8">
        <v>39994</v>
      </c>
      <c r="C7" s="7" t="s">
        <v>547</v>
      </c>
      <c r="D7" s="9">
        <v>18822.849999999999</v>
      </c>
      <c r="E7" s="7" t="s">
        <v>14</v>
      </c>
      <c r="F7" s="10">
        <v>1882.29</v>
      </c>
      <c r="G7" s="9">
        <v>15999.41</v>
      </c>
      <c r="H7" s="11">
        <v>530</v>
      </c>
      <c r="I7" s="7" t="s">
        <v>309</v>
      </c>
      <c r="J7" s="7" t="s">
        <v>16</v>
      </c>
      <c r="K7" s="8" t="s">
        <v>17</v>
      </c>
      <c r="L7" s="7" t="s">
        <v>439</v>
      </c>
    </row>
    <row r="8" spans="1:14">
      <c r="A8" s="7" t="s">
        <v>599</v>
      </c>
      <c r="B8" s="8">
        <v>42303</v>
      </c>
      <c r="C8" s="7" t="s">
        <v>600</v>
      </c>
      <c r="D8" s="9">
        <v>36996</v>
      </c>
      <c r="E8" s="7" t="s">
        <v>14</v>
      </c>
      <c r="F8" s="10">
        <v>1479.84</v>
      </c>
      <c r="G8" s="9">
        <v>2219.7600000000002</v>
      </c>
      <c r="H8" s="11">
        <v>530</v>
      </c>
      <c r="I8" s="7" t="s">
        <v>309</v>
      </c>
      <c r="J8" s="7" t="s">
        <v>16</v>
      </c>
      <c r="K8" s="8" t="s">
        <v>17</v>
      </c>
      <c r="L8" s="7" t="s">
        <v>439</v>
      </c>
    </row>
    <row r="9" spans="1:14">
      <c r="A9" s="7" t="s">
        <v>603</v>
      </c>
      <c r="B9" s="8">
        <v>42916</v>
      </c>
      <c r="C9" s="7" t="s">
        <v>604</v>
      </c>
      <c r="D9" s="9">
        <v>44483</v>
      </c>
      <c r="E9" s="7" t="s">
        <v>14</v>
      </c>
      <c r="F9" s="10">
        <v>889.66</v>
      </c>
      <c r="G9" s="9">
        <v>889.66</v>
      </c>
      <c r="H9" s="11">
        <v>530</v>
      </c>
      <c r="I9" s="7" t="s">
        <v>309</v>
      </c>
      <c r="J9" s="7" t="s">
        <v>16</v>
      </c>
      <c r="K9" s="8" t="s">
        <v>17</v>
      </c>
      <c r="L9" s="7" t="s">
        <v>439</v>
      </c>
      <c r="M9" s="66">
        <f>SUM(D2:D9)</f>
        <v>219787.54</v>
      </c>
      <c r="N9" s="7" t="s">
        <v>658</v>
      </c>
    </row>
    <row r="10" spans="1:14">
      <c r="A10" s="12" t="s">
        <v>22</v>
      </c>
      <c r="B10" s="13">
        <v>42551</v>
      </c>
      <c r="C10" s="12" t="s">
        <v>23</v>
      </c>
      <c r="D10" s="14">
        <v>138462.60999999999</v>
      </c>
      <c r="E10" s="12" t="s">
        <v>24</v>
      </c>
      <c r="F10" s="15">
        <v>0</v>
      </c>
      <c r="G10" s="14">
        <v>0</v>
      </c>
      <c r="H10" s="16">
        <v>530</v>
      </c>
      <c r="I10" s="12" t="s">
        <v>25</v>
      </c>
      <c r="J10" s="12" t="s">
        <v>16</v>
      </c>
      <c r="K10" s="13" t="s">
        <v>17</v>
      </c>
      <c r="L10" s="12" t="s">
        <v>26</v>
      </c>
    </row>
    <row r="11" spans="1:14">
      <c r="A11" s="12" t="s">
        <v>22</v>
      </c>
      <c r="B11" s="13">
        <v>42916</v>
      </c>
      <c r="C11" s="12" t="s">
        <v>27</v>
      </c>
      <c r="D11" s="14">
        <v>945710.66</v>
      </c>
      <c r="E11" s="12" t="s">
        <v>24</v>
      </c>
      <c r="F11" s="15">
        <v>0</v>
      </c>
      <c r="G11" s="14">
        <v>0</v>
      </c>
      <c r="H11" s="16">
        <v>530</v>
      </c>
      <c r="I11" s="12" t="s">
        <v>25</v>
      </c>
      <c r="J11" s="12" t="s">
        <v>16</v>
      </c>
      <c r="K11" s="13" t="s">
        <v>17</v>
      </c>
      <c r="L11" s="12" t="s">
        <v>26</v>
      </c>
    </row>
    <row r="12" spans="1:14">
      <c r="A12" s="12" t="s">
        <v>28</v>
      </c>
      <c r="B12" s="13">
        <v>41820</v>
      </c>
      <c r="C12" s="12" t="s">
        <v>29</v>
      </c>
      <c r="D12" s="14">
        <v>62883.95</v>
      </c>
      <c r="E12" s="12" t="s">
        <v>24</v>
      </c>
      <c r="F12" s="15">
        <v>0</v>
      </c>
      <c r="G12" s="14">
        <v>0</v>
      </c>
      <c r="H12" s="16">
        <v>530</v>
      </c>
      <c r="I12" s="12" t="s">
        <v>25</v>
      </c>
      <c r="J12" s="12" t="s">
        <v>16</v>
      </c>
      <c r="K12" s="13" t="s">
        <v>17</v>
      </c>
      <c r="L12" s="12" t="s">
        <v>26</v>
      </c>
    </row>
    <row r="13" spans="1:14">
      <c r="A13" s="12" t="s">
        <v>28</v>
      </c>
      <c r="B13" s="13">
        <v>42185</v>
      </c>
      <c r="C13" s="12" t="s">
        <v>30</v>
      </c>
      <c r="D13" s="14">
        <v>5964768.3499999996</v>
      </c>
      <c r="E13" s="12" t="s">
        <v>24</v>
      </c>
      <c r="F13" s="15">
        <v>0</v>
      </c>
      <c r="G13" s="14">
        <v>0</v>
      </c>
      <c r="H13" s="16">
        <v>530</v>
      </c>
      <c r="I13" s="12" t="s">
        <v>25</v>
      </c>
      <c r="J13" s="12" t="s">
        <v>16</v>
      </c>
      <c r="K13" s="13" t="s">
        <v>17</v>
      </c>
      <c r="L13" s="12" t="s">
        <v>26</v>
      </c>
    </row>
    <row r="14" spans="1:14">
      <c r="A14" s="12" t="s">
        <v>28</v>
      </c>
      <c r="B14" s="13">
        <v>42551</v>
      </c>
      <c r="C14" s="12" t="s">
        <v>31</v>
      </c>
      <c r="D14" s="14">
        <v>15771602.77</v>
      </c>
      <c r="E14" s="12" t="s">
        <v>24</v>
      </c>
      <c r="F14" s="15">
        <v>0</v>
      </c>
      <c r="G14" s="14">
        <v>0</v>
      </c>
      <c r="H14" s="16">
        <v>530</v>
      </c>
      <c r="I14" s="12" t="s">
        <v>25</v>
      </c>
      <c r="J14" s="12" t="s">
        <v>16</v>
      </c>
      <c r="K14" s="13" t="s">
        <v>17</v>
      </c>
      <c r="L14" s="12" t="s">
        <v>26</v>
      </c>
    </row>
    <row r="15" spans="1:14">
      <c r="A15" s="12" t="s">
        <v>28</v>
      </c>
      <c r="B15" s="13">
        <v>42916</v>
      </c>
      <c r="C15" s="12" t="s">
        <v>32</v>
      </c>
      <c r="D15" s="14">
        <v>1384960.07</v>
      </c>
      <c r="E15" s="12" t="s">
        <v>24</v>
      </c>
      <c r="F15" s="15">
        <v>0</v>
      </c>
      <c r="G15" s="14">
        <v>0</v>
      </c>
      <c r="H15" s="16">
        <v>530</v>
      </c>
      <c r="I15" s="12" t="s">
        <v>25</v>
      </c>
      <c r="J15" s="12" t="s">
        <v>16</v>
      </c>
      <c r="K15" s="13" t="s">
        <v>17</v>
      </c>
      <c r="L15" s="12" t="s">
        <v>26</v>
      </c>
    </row>
    <row r="16" spans="1:14">
      <c r="A16" s="12" t="s">
        <v>33</v>
      </c>
      <c r="B16" s="13">
        <v>42551</v>
      </c>
      <c r="C16" s="12" t="s">
        <v>34</v>
      </c>
      <c r="D16" s="14">
        <v>12600</v>
      </c>
      <c r="E16" s="12" t="s">
        <v>24</v>
      </c>
      <c r="F16" s="15">
        <v>0</v>
      </c>
      <c r="G16" s="14">
        <v>0</v>
      </c>
      <c r="H16" s="16">
        <v>530</v>
      </c>
      <c r="I16" s="12" t="s">
        <v>25</v>
      </c>
      <c r="J16" s="12" t="s">
        <v>16</v>
      </c>
      <c r="K16" s="13" t="s">
        <v>17</v>
      </c>
      <c r="L16" s="12" t="s">
        <v>26</v>
      </c>
    </row>
    <row r="17" spans="1:14">
      <c r="A17" s="12" t="s">
        <v>33</v>
      </c>
      <c r="B17" s="13">
        <v>42916</v>
      </c>
      <c r="C17" s="12" t="s">
        <v>35</v>
      </c>
      <c r="D17" s="14">
        <v>204146.5</v>
      </c>
      <c r="E17" s="12" t="s">
        <v>24</v>
      </c>
      <c r="F17" s="15">
        <v>0</v>
      </c>
      <c r="G17" s="14">
        <v>0</v>
      </c>
      <c r="H17" s="16">
        <v>530</v>
      </c>
      <c r="I17" s="12" t="s">
        <v>25</v>
      </c>
      <c r="J17" s="12" t="s">
        <v>16</v>
      </c>
      <c r="K17" s="13" t="s">
        <v>17</v>
      </c>
      <c r="L17" s="12" t="s">
        <v>26</v>
      </c>
    </row>
    <row r="18" spans="1:14">
      <c r="A18" s="12" t="s">
        <v>36</v>
      </c>
      <c r="B18" s="13">
        <v>42551</v>
      </c>
      <c r="C18" s="12" t="s">
        <v>37</v>
      </c>
      <c r="D18" s="14">
        <v>1818217.87</v>
      </c>
      <c r="E18" s="12" t="s">
        <v>24</v>
      </c>
      <c r="F18" s="15">
        <v>0</v>
      </c>
      <c r="G18" s="14">
        <v>0</v>
      </c>
      <c r="H18" s="16">
        <v>530</v>
      </c>
      <c r="I18" s="12" t="s">
        <v>25</v>
      </c>
      <c r="J18" s="12" t="s">
        <v>16</v>
      </c>
      <c r="K18" s="13" t="s">
        <v>17</v>
      </c>
      <c r="L18" s="12" t="s">
        <v>26</v>
      </c>
    </row>
    <row r="19" spans="1:14">
      <c r="A19" s="12" t="s">
        <v>36</v>
      </c>
      <c r="B19" s="13">
        <v>42916</v>
      </c>
      <c r="C19" s="12" t="s">
        <v>38</v>
      </c>
      <c r="D19" s="14">
        <v>810738.57</v>
      </c>
      <c r="E19" s="12" t="s">
        <v>24</v>
      </c>
      <c r="F19" s="15">
        <v>0</v>
      </c>
      <c r="G19" s="14">
        <v>0</v>
      </c>
      <c r="H19" s="16">
        <v>530</v>
      </c>
      <c r="I19" s="12" t="s">
        <v>25</v>
      </c>
      <c r="J19" s="12" t="s">
        <v>16</v>
      </c>
      <c r="K19" s="13" t="s">
        <v>17</v>
      </c>
      <c r="L19" s="12" t="s">
        <v>26</v>
      </c>
    </row>
    <row r="20" spans="1:14">
      <c r="A20" s="12" t="s">
        <v>39</v>
      </c>
      <c r="B20" s="13">
        <v>42551</v>
      </c>
      <c r="C20" s="12" t="s">
        <v>40</v>
      </c>
      <c r="D20" s="14">
        <v>5150.25</v>
      </c>
      <c r="E20" s="12" t="s">
        <v>24</v>
      </c>
      <c r="F20" s="15">
        <v>0</v>
      </c>
      <c r="G20" s="14">
        <v>0</v>
      </c>
      <c r="H20" s="16">
        <v>530</v>
      </c>
      <c r="I20" s="12" t="s">
        <v>25</v>
      </c>
      <c r="J20" s="12" t="s">
        <v>16</v>
      </c>
      <c r="K20" s="13" t="s">
        <v>17</v>
      </c>
      <c r="L20" s="12" t="s">
        <v>26</v>
      </c>
    </row>
    <row r="21" spans="1:14">
      <c r="A21" s="12" t="s">
        <v>39</v>
      </c>
      <c r="B21" s="13">
        <v>42916</v>
      </c>
      <c r="C21" s="12" t="s">
        <v>41</v>
      </c>
      <c r="D21" s="14">
        <v>125796.41</v>
      </c>
      <c r="E21" s="12" t="s">
        <v>24</v>
      </c>
      <c r="F21" s="15">
        <v>0</v>
      </c>
      <c r="G21" s="14">
        <v>0</v>
      </c>
      <c r="H21" s="16">
        <v>530</v>
      </c>
      <c r="I21" s="12" t="s">
        <v>25</v>
      </c>
      <c r="J21" s="12" t="s">
        <v>16</v>
      </c>
      <c r="K21" s="13" t="s">
        <v>17</v>
      </c>
      <c r="L21" s="12" t="s">
        <v>26</v>
      </c>
    </row>
    <row r="22" spans="1:14">
      <c r="A22" s="12" t="s">
        <v>42</v>
      </c>
      <c r="B22" s="13">
        <v>42551</v>
      </c>
      <c r="C22" s="12" t="s">
        <v>43</v>
      </c>
      <c r="D22" s="14">
        <v>8919.9</v>
      </c>
      <c r="E22" s="12" t="s">
        <v>24</v>
      </c>
      <c r="F22" s="15">
        <v>0</v>
      </c>
      <c r="G22" s="14">
        <v>0</v>
      </c>
      <c r="H22" s="16">
        <v>530</v>
      </c>
      <c r="I22" s="12" t="s">
        <v>25</v>
      </c>
      <c r="J22" s="12" t="s">
        <v>16</v>
      </c>
      <c r="K22" s="13" t="s">
        <v>17</v>
      </c>
      <c r="L22" s="12" t="s">
        <v>26</v>
      </c>
    </row>
    <row r="23" spans="1:14">
      <c r="A23" s="12" t="s">
        <v>42</v>
      </c>
      <c r="B23" s="13">
        <v>42916</v>
      </c>
      <c r="C23" s="12" t="s">
        <v>44</v>
      </c>
      <c r="D23" s="14">
        <v>44737.5</v>
      </c>
      <c r="E23" s="12" t="s">
        <v>24</v>
      </c>
      <c r="F23" s="15">
        <v>0</v>
      </c>
      <c r="G23" s="14">
        <v>0</v>
      </c>
      <c r="H23" s="16">
        <v>530</v>
      </c>
      <c r="I23" s="12" t="s">
        <v>25</v>
      </c>
      <c r="J23" s="12" t="s">
        <v>16</v>
      </c>
      <c r="K23" s="13" t="s">
        <v>17</v>
      </c>
      <c r="L23" s="12" t="s">
        <v>26</v>
      </c>
    </row>
    <row r="24" spans="1:14">
      <c r="A24" s="12" t="s">
        <v>45</v>
      </c>
      <c r="B24" s="13">
        <v>42668</v>
      </c>
      <c r="C24" s="12" t="s">
        <v>46</v>
      </c>
      <c r="D24" s="14">
        <v>10628</v>
      </c>
      <c r="E24" s="12" t="s">
        <v>24</v>
      </c>
      <c r="F24" s="15">
        <v>0</v>
      </c>
      <c r="G24" s="14">
        <v>0</v>
      </c>
      <c r="H24" s="16">
        <v>530</v>
      </c>
      <c r="I24" s="12" t="s">
        <v>25</v>
      </c>
      <c r="J24" s="12" t="s">
        <v>16</v>
      </c>
      <c r="K24" s="13" t="s">
        <v>17</v>
      </c>
      <c r="L24" s="12" t="s">
        <v>26</v>
      </c>
      <c r="M24" s="65">
        <f>SUM(D10:D24)</f>
        <v>27309323.41</v>
      </c>
      <c r="N24" s="12" t="s">
        <v>658</v>
      </c>
    </row>
    <row r="25" spans="1:14">
      <c r="A25" s="17" t="s">
        <v>19</v>
      </c>
      <c r="B25" s="18">
        <v>42783</v>
      </c>
      <c r="C25" s="17" t="s">
        <v>20</v>
      </c>
      <c r="D25" s="19">
        <v>32474</v>
      </c>
      <c r="E25" s="17" t="s">
        <v>14</v>
      </c>
      <c r="F25" s="20">
        <v>3247.39</v>
      </c>
      <c r="G25" s="19">
        <v>3247.39</v>
      </c>
      <c r="H25" s="21">
        <v>530</v>
      </c>
      <c r="I25" s="17" t="s">
        <v>21</v>
      </c>
      <c r="J25" s="17" t="s">
        <v>16</v>
      </c>
      <c r="K25" s="18" t="s">
        <v>17</v>
      </c>
      <c r="L25" s="17" t="s">
        <v>18</v>
      </c>
    </row>
    <row r="26" spans="1:14">
      <c r="A26" s="17" t="s">
        <v>208</v>
      </c>
      <c r="B26" s="18">
        <v>40359</v>
      </c>
      <c r="C26" s="17" t="s">
        <v>209</v>
      </c>
      <c r="D26" s="19">
        <v>31611.21</v>
      </c>
      <c r="E26" s="17" t="s">
        <v>14</v>
      </c>
      <c r="F26" s="20">
        <v>0</v>
      </c>
      <c r="G26" s="19">
        <v>31611.21</v>
      </c>
      <c r="H26" s="21">
        <v>530</v>
      </c>
      <c r="I26" s="17" t="s">
        <v>21</v>
      </c>
      <c r="J26" s="17" t="s">
        <v>50</v>
      </c>
      <c r="K26" s="18" t="s">
        <v>17</v>
      </c>
      <c r="L26" s="17" t="s">
        <v>51</v>
      </c>
    </row>
    <row r="27" spans="1:14">
      <c r="A27" s="17" t="s">
        <v>212</v>
      </c>
      <c r="B27" s="18">
        <v>41090</v>
      </c>
      <c r="C27" s="17" t="s">
        <v>213</v>
      </c>
      <c r="D27" s="19">
        <v>166763.71</v>
      </c>
      <c r="E27" s="17" t="s">
        <v>14</v>
      </c>
      <c r="F27" s="20">
        <v>16676.38</v>
      </c>
      <c r="G27" s="19">
        <v>166763.71</v>
      </c>
      <c r="H27" s="21">
        <v>530</v>
      </c>
      <c r="I27" s="17" t="s">
        <v>21</v>
      </c>
      <c r="J27" s="17" t="s">
        <v>50</v>
      </c>
      <c r="K27" s="18" t="s">
        <v>17</v>
      </c>
      <c r="L27" s="17" t="s">
        <v>51</v>
      </c>
    </row>
    <row r="28" spans="1:14">
      <c r="A28" s="17" t="s">
        <v>212</v>
      </c>
      <c r="B28" s="18">
        <v>41455</v>
      </c>
      <c r="C28" s="17" t="s">
        <v>214</v>
      </c>
      <c r="D28" s="19">
        <v>6121.8</v>
      </c>
      <c r="E28" s="17" t="s">
        <v>14</v>
      </c>
      <c r="F28" s="20">
        <v>1224.3599999999999</v>
      </c>
      <c r="G28" s="19">
        <v>5509.62</v>
      </c>
      <c r="H28" s="21">
        <v>530</v>
      </c>
      <c r="I28" s="17" t="s">
        <v>21</v>
      </c>
      <c r="J28" s="17" t="s">
        <v>16</v>
      </c>
      <c r="K28" s="18" t="s">
        <v>17</v>
      </c>
      <c r="L28" s="17" t="s">
        <v>51</v>
      </c>
    </row>
    <row r="29" spans="1:14">
      <c r="A29" s="17" t="s">
        <v>381</v>
      </c>
      <c r="B29" s="18">
        <v>39263</v>
      </c>
      <c r="C29" s="17" t="s">
        <v>382</v>
      </c>
      <c r="D29" s="19">
        <v>9480.0499999999993</v>
      </c>
      <c r="E29" s="17" t="s">
        <v>14</v>
      </c>
      <c r="F29" s="20">
        <v>0</v>
      </c>
      <c r="G29" s="19">
        <v>9480.0499999999993</v>
      </c>
      <c r="H29" s="21">
        <v>530</v>
      </c>
      <c r="I29" s="17" t="s">
        <v>21</v>
      </c>
      <c r="J29" s="17" t="s">
        <v>50</v>
      </c>
      <c r="K29" s="18" t="s">
        <v>17</v>
      </c>
      <c r="L29" s="17" t="s">
        <v>298</v>
      </c>
    </row>
    <row r="30" spans="1:14">
      <c r="A30" s="17" t="s">
        <v>381</v>
      </c>
      <c r="B30" s="18">
        <v>39381</v>
      </c>
      <c r="C30" s="17" t="s">
        <v>383</v>
      </c>
      <c r="D30" s="19">
        <v>10936.22</v>
      </c>
      <c r="E30" s="17" t="s">
        <v>14</v>
      </c>
      <c r="F30" s="20">
        <v>0</v>
      </c>
      <c r="G30" s="19">
        <v>10936.22</v>
      </c>
      <c r="H30" s="21">
        <v>530</v>
      </c>
      <c r="I30" s="17" t="s">
        <v>21</v>
      </c>
      <c r="J30" s="17" t="s">
        <v>50</v>
      </c>
      <c r="K30" s="18" t="s">
        <v>17</v>
      </c>
      <c r="L30" s="17" t="s">
        <v>298</v>
      </c>
    </row>
    <row r="31" spans="1:14">
      <c r="A31" s="17" t="s">
        <v>495</v>
      </c>
      <c r="B31" s="18">
        <v>37072</v>
      </c>
      <c r="C31" s="17" t="s">
        <v>496</v>
      </c>
      <c r="D31" s="19">
        <v>68752.02</v>
      </c>
      <c r="E31" s="17" t="s">
        <v>14</v>
      </c>
      <c r="F31" s="20">
        <v>0</v>
      </c>
      <c r="G31" s="19">
        <v>68752.02</v>
      </c>
      <c r="H31" s="21">
        <v>530</v>
      </c>
      <c r="I31" s="17" t="s">
        <v>21</v>
      </c>
      <c r="J31" s="17" t="s">
        <v>50</v>
      </c>
      <c r="K31" s="18" t="s">
        <v>17</v>
      </c>
      <c r="L31" s="17" t="s">
        <v>439</v>
      </c>
    </row>
    <row r="32" spans="1:14">
      <c r="A32" s="17" t="s">
        <v>495</v>
      </c>
      <c r="B32" s="18">
        <v>37348</v>
      </c>
      <c r="C32" s="17" t="s">
        <v>497</v>
      </c>
      <c r="D32" s="19">
        <v>72152</v>
      </c>
      <c r="E32" s="17" t="s">
        <v>14</v>
      </c>
      <c r="F32" s="20">
        <v>0</v>
      </c>
      <c r="G32" s="19">
        <v>72152</v>
      </c>
      <c r="H32" s="21">
        <v>530</v>
      </c>
      <c r="I32" s="17" t="s">
        <v>21</v>
      </c>
      <c r="J32" s="17" t="s">
        <v>50</v>
      </c>
      <c r="K32" s="18" t="s">
        <v>17</v>
      </c>
      <c r="L32" s="17" t="s">
        <v>439</v>
      </c>
    </row>
    <row r="33" spans="1:13">
      <c r="A33" s="17" t="s">
        <v>498</v>
      </c>
      <c r="B33" s="18">
        <v>36896</v>
      </c>
      <c r="C33" s="17" t="s">
        <v>499</v>
      </c>
      <c r="D33" s="19">
        <v>16700</v>
      </c>
      <c r="E33" s="17" t="s">
        <v>14</v>
      </c>
      <c r="F33" s="20">
        <v>0</v>
      </c>
      <c r="G33" s="19">
        <v>16700</v>
      </c>
      <c r="H33" s="21">
        <v>530</v>
      </c>
      <c r="I33" s="17" t="s">
        <v>21</v>
      </c>
      <c r="J33" s="17" t="s">
        <v>50</v>
      </c>
      <c r="K33" s="18" t="s">
        <v>17</v>
      </c>
      <c r="L33" s="17" t="s">
        <v>439</v>
      </c>
    </row>
    <row r="34" spans="1:13">
      <c r="A34" s="17" t="s">
        <v>500</v>
      </c>
      <c r="B34" s="18">
        <v>37230</v>
      </c>
      <c r="C34" s="17" t="s">
        <v>501</v>
      </c>
      <c r="D34" s="19">
        <v>4487.3900000000003</v>
      </c>
      <c r="E34" s="17" t="s">
        <v>14</v>
      </c>
      <c r="F34" s="20">
        <v>0</v>
      </c>
      <c r="G34" s="19">
        <v>4487.3900000000003</v>
      </c>
      <c r="H34" s="21">
        <v>530</v>
      </c>
      <c r="I34" s="17" t="s">
        <v>21</v>
      </c>
      <c r="J34" s="17" t="s">
        <v>50</v>
      </c>
      <c r="K34" s="18" t="s">
        <v>17</v>
      </c>
      <c r="L34" s="17" t="s">
        <v>439</v>
      </c>
    </row>
    <row r="35" spans="1:13">
      <c r="A35" s="17" t="s">
        <v>556</v>
      </c>
      <c r="B35" s="18">
        <v>40331</v>
      </c>
      <c r="C35" s="17" t="s">
        <v>557</v>
      </c>
      <c r="D35" s="19">
        <v>25144</v>
      </c>
      <c r="E35" s="17" t="s">
        <v>14</v>
      </c>
      <c r="F35" s="20">
        <v>0</v>
      </c>
      <c r="G35" s="19">
        <v>25144</v>
      </c>
      <c r="H35" s="21">
        <v>530</v>
      </c>
      <c r="I35" s="17" t="s">
        <v>21</v>
      </c>
      <c r="J35" s="17" t="s">
        <v>50</v>
      </c>
      <c r="K35" s="18" t="s">
        <v>17</v>
      </c>
      <c r="L35" s="17" t="s">
        <v>439</v>
      </c>
    </row>
    <row r="36" spans="1:13">
      <c r="A36" s="17" t="s">
        <v>575</v>
      </c>
      <c r="B36" s="18">
        <v>40946</v>
      </c>
      <c r="C36" s="17" t="s">
        <v>576</v>
      </c>
      <c r="D36" s="19">
        <v>7000.32</v>
      </c>
      <c r="E36" s="17" t="s">
        <v>14</v>
      </c>
      <c r="F36" s="20">
        <v>0</v>
      </c>
      <c r="G36" s="19">
        <v>7000.32</v>
      </c>
      <c r="H36" s="21">
        <v>530</v>
      </c>
      <c r="I36" s="17" t="s">
        <v>21</v>
      </c>
      <c r="J36" s="17" t="s">
        <v>50</v>
      </c>
      <c r="K36" s="18" t="s">
        <v>17</v>
      </c>
      <c r="L36" s="17" t="s">
        <v>439</v>
      </c>
    </row>
    <row r="37" spans="1:13">
      <c r="A37" s="17" t="s">
        <v>586</v>
      </c>
      <c r="B37" s="18">
        <v>41346</v>
      </c>
      <c r="C37" s="17" t="s">
        <v>587</v>
      </c>
      <c r="D37" s="19">
        <v>90948.76</v>
      </c>
      <c r="E37" s="17" t="s">
        <v>14</v>
      </c>
      <c r="F37" s="20">
        <v>11368.6</v>
      </c>
      <c r="G37" s="19">
        <v>90948.76</v>
      </c>
      <c r="H37" s="21">
        <v>530</v>
      </c>
      <c r="I37" s="17" t="s">
        <v>21</v>
      </c>
      <c r="J37" s="17" t="s">
        <v>50</v>
      </c>
      <c r="K37" s="18" t="s">
        <v>17</v>
      </c>
      <c r="L37" s="17" t="s">
        <v>439</v>
      </c>
    </row>
    <row r="38" spans="1:13">
      <c r="A38" s="17" t="s">
        <v>591</v>
      </c>
      <c r="B38" s="18">
        <v>41656</v>
      </c>
      <c r="C38" s="17" t="s">
        <v>592</v>
      </c>
      <c r="D38" s="19">
        <v>6462.43</v>
      </c>
      <c r="E38" s="17" t="s">
        <v>14</v>
      </c>
      <c r="F38" s="20">
        <v>1292.49</v>
      </c>
      <c r="G38" s="19">
        <v>4523.6899999999996</v>
      </c>
      <c r="H38" s="21">
        <v>530</v>
      </c>
      <c r="I38" s="17" t="s">
        <v>21</v>
      </c>
      <c r="J38" s="17" t="s">
        <v>16</v>
      </c>
      <c r="K38" s="18" t="s">
        <v>17</v>
      </c>
      <c r="L38" s="17" t="s">
        <v>439</v>
      </c>
      <c r="M38" s="64">
        <f>SUM(D25:D38)</f>
        <v>549033.91</v>
      </c>
    </row>
    <row r="39" spans="1:13">
      <c r="A39" s="22" t="s">
        <v>22</v>
      </c>
      <c r="B39" s="23">
        <v>38533</v>
      </c>
      <c r="C39" s="22" t="s">
        <v>621</v>
      </c>
      <c r="D39" s="24">
        <v>9500</v>
      </c>
      <c r="E39" s="22" t="s">
        <v>24</v>
      </c>
      <c r="F39" s="25">
        <v>0</v>
      </c>
      <c r="G39" s="24">
        <v>0</v>
      </c>
      <c r="H39" s="26">
        <v>530</v>
      </c>
      <c r="I39" s="22" t="s">
        <v>622</v>
      </c>
      <c r="J39" s="22" t="s">
        <v>16</v>
      </c>
      <c r="K39" s="23" t="s">
        <v>17</v>
      </c>
      <c r="L39" s="22" t="s">
        <v>607</v>
      </c>
    </row>
    <row r="40" spans="1:13">
      <c r="A40" s="22" t="s">
        <v>22</v>
      </c>
      <c r="B40" s="23">
        <v>38898</v>
      </c>
      <c r="C40" s="22" t="s">
        <v>623</v>
      </c>
      <c r="D40" s="24">
        <v>45950</v>
      </c>
      <c r="E40" s="22" t="s">
        <v>24</v>
      </c>
      <c r="F40" s="25">
        <v>0</v>
      </c>
      <c r="G40" s="24">
        <v>0</v>
      </c>
      <c r="H40" s="26">
        <v>530</v>
      </c>
      <c r="I40" s="22" t="s">
        <v>622</v>
      </c>
      <c r="J40" s="22" t="s">
        <v>16</v>
      </c>
      <c r="K40" s="23" t="s">
        <v>17</v>
      </c>
      <c r="L40" s="22" t="s">
        <v>607</v>
      </c>
    </row>
    <row r="41" spans="1:13">
      <c r="A41" s="22" t="s">
        <v>22</v>
      </c>
      <c r="B41" s="23">
        <v>39263</v>
      </c>
      <c r="C41" s="22" t="s">
        <v>628</v>
      </c>
      <c r="D41" s="24">
        <v>31200</v>
      </c>
      <c r="E41" s="22" t="s">
        <v>24</v>
      </c>
      <c r="F41" s="25">
        <v>0</v>
      </c>
      <c r="G41" s="24">
        <v>0</v>
      </c>
      <c r="H41" s="26">
        <v>530</v>
      </c>
      <c r="I41" s="22" t="s">
        <v>622</v>
      </c>
      <c r="J41" s="22" t="s">
        <v>16</v>
      </c>
      <c r="K41" s="23" t="s">
        <v>17</v>
      </c>
      <c r="L41" s="22" t="s">
        <v>607</v>
      </c>
    </row>
    <row r="42" spans="1:13">
      <c r="A42" s="22" t="s">
        <v>22</v>
      </c>
      <c r="B42" s="23">
        <v>39629</v>
      </c>
      <c r="C42" s="22" t="s">
        <v>631</v>
      </c>
      <c r="D42" s="24">
        <v>253967.25</v>
      </c>
      <c r="E42" s="22" t="s">
        <v>24</v>
      </c>
      <c r="F42" s="25">
        <v>0</v>
      </c>
      <c r="G42" s="24">
        <v>0</v>
      </c>
      <c r="H42" s="26">
        <v>530</v>
      </c>
      <c r="I42" s="22" t="s">
        <v>622</v>
      </c>
      <c r="J42" s="22" t="s">
        <v>16</v>
      </c>
      <c r="K42" s="23" t="s">
        <v>17</v>
      </c>
      <c r="L42" s="22" t="s">
        <v>607</v>
      </c>
    </row>
    <row r="43" spans="1:13">
      <c r="A43" s="22" t="s">
        <v>22</v>
      </c>
      <c r="B43" s="23">
        <v>39994</v>
      </c>
      <c r="C43" s="22" t="s">
        <v>632</v>
      </c>
      <c r="D43" s="24">
        <v>18250</v>
      </c>
      <c r="E43" s="22" t="s">
        <v>24</v>
      </c>
      <c r="F43" s="25">
        <v>0</v>
      </c>
      <c r="G43" s="24">
        <v>0</v>
      </c>
      <c r="H43" s="26">
        <v>530</v>
      </c>
      <c r="I43" s="22" t="s">
        <v>622</v>
      </c>
      <c r="J43" s="22" t="s">
        <v>16</v>
      </c>
      <c r="K43" s="23" t="s">
        <v>17</v>
      </c>
      <c r="L43" s="22" t="s">
        <v>607</v>
      </c>
    </row>
    <row r="44" spans="1:13">
      <c r="A44" s="22" t="s">
        <v>22</v>
      </c>
      <c r="B44" s="23">
        <v>40359</v>
      </c>
      <c r="C44" s="22" t="s">
        <v>634</v>
      </c>
      <c r="D44" s="24">
        <v>81584</v>
      </c>
      <c r="E44" s="22" t="s">
        <v>24</v>
      </c>
      <c r="F44" s="25">
        <v>0</v>
      </c>
      <c r="G44" s="24">
        <v>0</v>
      </c>
      <c r="H44" s="26">
        <v>530</v>
      </c>
      <c r="I44" s="22" t="s">
        <v>622</v>
      </c>
      <c r="J44" s="22" t="s">
        <v>16</v>
      </c>
      <c r="K44" s="23" t="s">
        <v>17</v>
      </c>
      <c r="L44" s="22" t="s">
        <v>607</v>
      </c>
    </row>
    <row r="45" spans="1:13">
      <c r="A45" s="22" t="s">
        <v>22</v>
      </c>
      <c r="B45" s="23">
        <v>40724</v>
      </c>
      <c r="C45" s="22" t="s">
        <v>636</v>
      </c>
      <c r="D45" s="24">
        <v>60116</v>
      </c>
      <c r="E45" s="22" t="s">
        <v>24</v>
      </c>
      <c r="F45" s="25">
        <v>0</v>
      </c>
      <c r="G45" s="24">
        <v>0</v>
      </c>
      <c r="H45" s="26">
        <v>530</v>
      </c>
      <c r="I45" s="22" t="s">
        <v>622</v>
      </c>
      <c r="J45" s="22" t="s">
        <v>16</v>
      </c>
      <c r="K45" s="23" t="s">
        <v>17</v>
      </c>
      <c r="L45" s="22" t="s">
        <v>607</v>
      </c>
    </row>
    <row r="46" spans="1:13">
      <c r="A46" s="22" t="s">
        <v>22</v>
      </c>
      <c r="B46" s="23">
        <v>41090</v>
      </c>
      <c r="C46" s="22" t="s">
        <v>638</v>
      </c>
      <c r="D46" s="24">
        <v>63865</v>
      </c>
      <c r="E46" s="22" t="s">
        <v>24</v>
      </c>
      <c r="F46" s="25">
        <v>0</v>
      </c>
      <c r="G46" s="24">
        <v>0</v>
      </c>
      <c r="H46" s="26">
        <v>530</v>
      </c>
      <c r="I46" s="22" t="s">
        <v>622</v>
      </c>
      <c r="J46" s="22" t="s">
        <v>16</v>
      </c>
      <c r="K46" s="23" t="s">
        <v>17</v>
      </c>
      <c r="L46" s="22" t="s">
        <v>607</v>
      </c>
    </row>
    <row r="47" spans="1:13">
      <c r="A47" s="22" t="s">
        <v>22</v>
      </c>
      <c r="B47" s="23">
        <v>41455</v>
      </c>
      <c r="C47" s="22" t="s">
        <v>640</v>
      </c>
      <c r="D47" s="24">
        <v>12269</v>
      </c>
      <c r="E47" s="22" t="s">
        <v>24</v>
      </c>
      <c r="F47" s="25">
        <v>0</v>
      </c>
      <c r="G47" s="24">
        <v>0</v>
      </c>
      <c r="H47" s="26">
        <v>530</v>
      </c>
      <c r="I47" s="22" t="s">
        <v>622</v>
      </c>
      <c r="J47" s="22" t="s">
        <v>16</v>
      </c>
      <c r="K47" s="23" t="s">
        <v>17</v>
      </c>
      <c r="L47" s="22" t="s">
        <v>607</v>
      </c>
    </row>
    <row r="48" spans="1:13">
      <c r="A48" s="22" t="s">
        <v>22</v>
      </c>
      <c r="B48" s="23">
        <v>41820</v>
      </c>
      <c r="C48" s="22" t="s">
        <v>642</v>
      </c>
      <c r="D48" s="24">
        <v>23115.17</v>
      </c>
      <c r="E48" s="22" t="s">
        <v>24</v>
      </c>
      <c r="F48" s="25">
        <v>0</v>
      </c>
      <c r="G48" s="24">
        <v>0</v>
      </c>
      <c r="H48" s="26">
        <v>530</v>
      </c>
      <c r="I48" s="22" t="s">
        <v>622</v>
      </c>
      <c r="J48" s="22" t="s">
        <v>16</v>
      </c>
      <c r="K48" s="23" t="s">
        <v>17</v>
      </c>
      <c r="L48" s="22" t="s">
        <v>607</v>
      </c>
    </row>
    <row r="49" spans="1:14">
      <c r="A49" s="22" t="s">
        <v>22</v>
      </c>
      <c r="B49" s="23">
        <v>42916</v>
      </c>
      <c r="C49" s="22" t="s">
        <v>645</v>
      </c>
      <c r="D49" s="24">
        <v>354878.63</v>
      </c>
      <c r="E49" s="22" t="s">
        <v>24</v>
      </c>
      <c r="F49" s="25">
        <v>0</v>
      </c>
      <c r="G49" s="24">
        <v>0</v>
      </c>
      <c r="H49" s="26">
        <v>530</v>
      </c>
      <c r="I49" s="22" t="s">
        <v>622</v>
      </c>
      <c r="J49" s="22" t="s">
        <v>16</v>
      </c>
      <c r="K49" s="23" t="s">
        <v>17</v>
      </c>
      <c r="L49" s="22" t="s">
        <v>607</v>
      </c>
    </row>
    <row r="50" spans="1:14">
      <c r="A50" s="22" t="s">
        <v>646</v>
      </c>
      <c r="B50" s="23">
        <v>40359</v>
      </c>
      <c r="C50" s="22" t="s">
        <v>649</v>
      </c>
      <c r="D50" s="24">
        <v>1055</v>
      </c>
      <c r="E50" s="22" t="s">
        <v>24</v>
      </c>
      <c r="F50" s="25">
        <v>0</v>
      </c>
      <c r="G50" s="24">
        <v>0</v>
      </c>
      <c r="H50" s="26">
        <v>530</v>
      </c>
      <c r="I50" s="22" t="s">
        <v>622</v>
      </c>
      <c r="J50" s="22" t="s">
        <v>16</v>
      </c>
      <c r="K50" s="23" t="s">
        <v>17</v>
      </c>
      <c r="L50" s="22" t="s">
        <v>607</v>
      </c>
      <c r="M50" s="63">
        <f>SUM(D39:D50)</f>
        <v>955750.05</v>
      </c>
      <c r="N50" s="22" t="s">
        <v>658</v>
      </c>
    </row>
    <row r="51" spans="1:14">
      <c r="A51" s="27" t="s">
        <v>12</v>
      </c>
      <c r="B51" s="28">
        <v>42471</v>
      </c>
      <c r="C51" s="27" t="s">
        <v>13</v>
      </c>
      <c r="D51" s="29">
        <v>10338.34</v>
      </c>
      <c r="E51" s="27" t="s">
        <v>14</v>
      </c>
      <c r="F51" s="30">
        <v>516.91</v>
      </c>
      <c r="G51" s="29">
        <v>775.36</v>
      </c>
      <c r="H51" s="31">
        <v>530</v>
      </c>
      <c r="I51" s="27" t="s">
        <v>15</v>
      </c>
      <c r="J51" s="27" t="s">
        <v>16</v>
      </c>
      <c r="K51" s="28" t="s">
        <v>17</v>
      </c>
      <c r="L51" s="27" t="s">
        <v>18</v>
      </c>
    </row>
    <row r="52" spans="1:14">
      <c r="A52" s="27" t="s">
        <v>201</v>
      </c>
      <c r="B52" s="28">
        <v>41989</v>
      </c>
      <c r="C52" s="27" t="s">
        <v>202</v>
      </c>
      <c r="D52" s="29">
        <v>63126.64</v>
      </c>
      <c r="E52" s="27" t="s">
        <v>14</v>
      </c>
      <c r="F52" s="30">
        <v>12625.33</v>
      </c>
      <c r="G52" s="29">
        <v>31563.31</v>
      </c>
      <c r="H52" s="31">
        <v>530</v>
      </c>
      <c r="I52" s="27" t="s">
        <v>15</v>
      </c>
      <c r="J52" s="27" t="s">
        <v>16</v>
      </c>
      <c r="K52" s="28" t="s">
        <v>17</v>
      </c>
      <c r="L52" s="27" t="s">
        <v>51</v>
      </c>
    </row>
    <row r="53" spans="1:14">
      <c r="A53" s="27" t="s">
        <v>215</v>
      </c>
      <c r="B53" s="28">
        <v>41455</v>
      </c>
      <c r="C53" s="27" t="s">
        <v>216</v>
      </c>
      <c r="D53" s="29">
        <v>489442.63</v>
      </c>
      <c r="E53" s="27" t="s">
        <v>14</v>
      </c>
      <c r="F53" s="30">
        <v>19577.7</v>
      </c>
      <c r="G53" s="29">
        <v>88099.65</v>
      </c>
      <c r="H53" s="31">
        <v>530</v>
      </c>
      <c r="I53" s="27" t="s">
        <v>15</v>
      </c>
      <c r="J53" s="27" t="s">
        <v>16</v>
      </c>
      <c r="K53" s="28" t="s">
        <v>17</v>
      </c>
      <c r="L53" s="27" t="s">
        <v>51</v>
      </c>
    </row>
    <row r="54" spans="1:14">
      <c r="A54" s="27" t="s">
        <v>217</v>
      </c>
      <c r="B54" s="28">
        <v>41232</v>
      </c>
      <c r="C54" s="27" t="s">
        <v>218</v>
      </c>
      <c r="D54" s="29">
        <v>6831.4</v>
      </c>
      <c r="E54" s="27" t="s">
        <v>14</v>
      </c>
      <c r="F54" s="30">
        <v>273.25</v>
      </c>
      <c r="G54" s="29">
        <v>1229.6199999999999</v>
      </c>
      <c r="H54" s="31">
        <v>530</v>
      </c>
      <c r="I54" s="27" t="s">
        <v>15</v>
      </c>
      <c r="J54" s="27" t="s">
        <v>16</v>
      </c>
      <c r="K54" s="28" t="s">
        <v>17</v>
      </c>
      <c r="L54" s="27" t="s">
        <v>51</v>
      </c>
    </row>
    <row r="55" spans="1:14">
      <c r="A55" s="27" t="s">
        <v>223</v>
      </c>
      <c r="B55" s="28">
        <v>41610</v>
      </c>
      <c r="C55" s="27" t="s">
        <v>224</v>
      </c>
      <c r="D55" s="29">
        <v>31802</v>
      </c>
      <c r="E55" s="27" t="s">
        <v>14</v>
      </c>
      <c r="F55" s="30">
        <v>2650.16</v>
      </c>
      <c r="G55" s="29">
        <v>9275.56</v>
      </c>
      <c r="H55" s="31">
        <v>530</v>
      </c>
      <c r="I55" s="27" t="s">
        <v>15</v>
      </c>
      <c r="J55" s="27" t="s">
        <v>16</v>
      </c>
      <c r="K55" s="28" t="s">
        <v>17</v>
      </c>
      <c r="L55" s="27" t="s">
        <v>51</v>
      </c>
    </row>
    <row r="56" spans="1:14">
      <c r="A56" s="27" t="s">
        <v>225</v>
      </c>
      <c r="B56" s="28">
        <v>41820</v>
      </c>
      <c r="C56" s="27" t="s">
        <v>226</v>
      </c>
      <c r="D56" s="29">
        <v>293686.05</v>
      </c>
      <c r="E56" s="27" t="s">
        <v>14</v>
      </c>
      <c r="F56" s="30">
        <v>5873.72</v>
      </c>
      <c r="G56" s="29">
        <v>5873.72</v>
      </c>
      <c r="H56" s="31">
        <v>530</v>
      </c>
      <c r="I56" s="27" t="s">
        <v>15</v>
      </c>
      <c r="J56" s="27" t="s">
        <v>16</v>
      </c>
      <c r="K56" s="28" t="s">
        <v>17</v>
      </c>
      <c r="L56" s="27" t="s">
        <v>51</v>
      </c>
    </row>
    <row r="57" spans="1:14">
      <c r="A57" s="27" t="s">
        <v>225</v>
      </c>
      <c r="B57" s="28">
        <v>42004</v>
      </c>
      <c r="C57" s="27" t="s">
        <v>227</v>
      </c>
      <c r="D57" s="29">
        <v>719974.45</v>
      </c>
      <c r="E57" s="27" t="s">
        <v>14</v>
      </c>
      <c r="F57" s="30">
        <v>14399.48</v>
      </c>
      <c r="G57" s="29">
        <v>14399.48</v>
      </c>
      <c r="H57" s="31">
        <v>530</v>
      </c>
      <c r="I57" s="27" t="s">
        <v>15</v>
      </c>
      <c r="J57" s="27" t="s">
        <v>16</v>
      </c>
      <c r="K57" s="28" t="s">
        <v>17</v>
      </c>
      <c r="L57" s="27" t="s">
        <v>51</v>
      </c>
    </row>
    <row r="58" spans="1:14">
      <c r="A58" s="27" t="s">
        <v>225</v>
      </c>
      <c r="B58" s="28">
        <v>42486</v>
      </c>
      <c r="C58" s="27" t="s">
        <v>228</v>
      </c>
      <c r="D58" s="29">
        <v>6932.96</v>
      </c>
      <c r="E58" s="27" t="s">
        <v>14</v>
      </c>
      <c r="F58" s="30">
        <v>138.65</v>
      </c>
      <c r="G58" s="29">
        <v>138.65</v>
      </c>
      <c r="H58" s="31">
        <v>530</v>
      </c>
      <c r="I58" s="27" t="s">
        <v>15</v>
      </c>
      <c r="J58" s="27" t="s">
        <v>16</v>
      </c>
      <c r="K58" s="28" t="s">
        <v>17</v>
      </c>
      <c r="L58" s="27" t="s">
        <v>51</v>
      </c>
    </row>
    <row r="59" spans="1:14">
      <c r="A59" s="27" t="s">
        <v>229</v>
      </c>
      <c r="B59" s="28">
        <v>41991</v>
      </c>
      <c r="C59" s="27" t="s">
        <v>230</v>
      </c>
      <c r="D59" s="29">
        <v>52196.79</v>
      </c>
      <c r="E59" s="27" t="s">
        <v>14</v>
      </c>
      <c r="F59" s="30">
        <v>2087.87</v>
      </c>
      <c r="G59" s="29">
        <v>5219.67</v>
      </c>
      <c r="H59" s="31">
        <v>530</v>
      </c>
      <c r="I59" s="27" t="s">
        <v>15</v>
      </c>
      <c r="J59" s="27" t="s">
        <v>16</v>
      </c>
      <c r="K59" s="28" t="s">
        <v>17</v>
      </c>
      <c r="L59" s="27" t="s">
        <v>51</v>
      </c>
    </row>
    <row r="60" spans="1:14">
      <c r="A60" s="27" t="s">
        <v>231</v>
      </c>
      <c r="B60" s="28">
        <v>41997</v>
      </c>
      <c r="C60" s="27" t="s">
        <v>232</v>
      </c>
      <c r="D60" s="29">
        <v>62325.2</v>
      </c>
      <c r="E60" s="27" t="s">
        <v>14</v>
      </c>
      <c r="F60" s="30">
        <v>2493</v>
      </c>
      <c r="G60" s="29">
        <v>6232.5</v>
      </c>
      <c r="H60" s="31">
        <v>530</v>
      </c>
      <c r="I60" s="27" t="s">
        <v>15</v>
      </c>
      <c r="J60" s="27" t="s">
        <v>16</v>
      </c>
      <c r="K60" s="28" t="s">
        <v>17</v>
      </c>
      <c r="L60" s="27" t="s">
        <v>51</v>
      </c>
    </row>
    <row r="61" spans="1:14">
      <c r="A61" s="27" t="s">
        <v>233</v>
      </c>
      <c r="B61" s="28">
        <v>41997</v>
      </c>
      <c r="C61" s="27" t="s">
        <v>234</v>
      </c>
      <c r="D61" s="29">
        <v>30945.41</v>
      </c>
      <c r="E61" s="27" t="s">
        <v>14</v>
      </c>
      <c r="F61" s="30">
        <v>1237.81</v>
      </c>
      <c r="G61" s="29">
        <v>3094.52</v>
      </c>
      <c r="H61" s="31">
        <v>530</v>
      </c>
      <c r="I61" s="27" t="s">
        <v>15</v>
      </c>
      <c r="J61" s="27" t="s">
        <v>16</v>
      </c>
      <c r="K61" s="28" t="s">
        <v>17</v>
      </c>
      <c r="L61" s="27" t="s">
        <v>51</v>
      </c>
    </row>
    <row r="62" spans="1:14">
      <c r="A62" s="27" t="s">
        <v>235</v>
      </c>
      <c r="B62" s="28">
        <v>41848</v>
      </c>
      <c r="C62" s="27" t="s">
        <v>236</v>
      </c>
      <c r="D62" s="29">
        <v>5045.6000000000004</v>
      </c>
      <c r="E62" s="27" t="s">
        <v>14</v>
      </c>
      <c r="F62" s="30">
        <v>504.56</v>
      </c>
      <c r="G62" s="29">
        <v>1261.4000000000001</v>
      </c>
      <c r="H62" s="31">
        <v>530</v>
      </c>
      <c r="I62" s="27" t="s">
        <v>15</v>
      </c>
      <c r="J62" s="27" t="s">
        <v>16</v>
      </c>
      <c r="K62" s="28" t="s">
        <v>17</v>
      </c>
      <c r="L62" s="27" t="s">
        <v>51</v>
      </c>
    </row>
    <row r="63" spans="1:14">
      <c r="A63" s="27" t="s">
        <v>237</v>
      </c>
      <c r="B63" s="28">
        <v>42465</v>
      </c>
      <c r="C63" s="27" t="s">
        <v>238</v>
      </c>
      <c r="D63" s="29">
        <v>7119.57</v>
      </c>
      <c r="E63" s="27" t="s">
        <v>14</v>
      </c>
      <c r="F63" s="30">
        <v>1017.08</v>
      </c>
      <c r="G63" s="29">
        <v>1525.62</v>
      </c>
      <c r="H63" s="31">
        <v>530</v>
      </c>
      <c r="I63" s="27" t="s">
        <v>15</v>
      </c>
      <c r="J63" s="27" t="s">
        <v>16</v>
      </c>
      <c r="K63" s="28" t="s">
        <v>17</v>
      </c>
      <c r="L63" s="27" t="s">
        <v>51</v>
      </c>
    </row>
    <row r="64" spans="1:14">
      <c r="A64" s="27" t="s">
        <v>239</v>
      </c>
      <c r="B64" s="28">
        <v>42444</v>
      </c>
      <c r="C64" s="27" t="s">
        <v>240</v>
      </c>
      <c r="D64" s="29">
        <v>18442.95</v>
      </c>
      <c r="E64" s="27" t="s">
        <v>14</v>
      </c>
      <c r="F64" s="30">
        <v>737.71</v>
      </c>
      <c r="G64" s="29">
        <v>1106.56</v>
      </c>
      <c r="H64" s="31">
        <v>530</v>
      </c>
      <c r="I64" s="27" t="s">
        <v>15</v>
      </c>
      <c r="J64" s="27" t="s">
        <v>16</v>
      </c>
      <c r="K64" s="28" t="s">
        <v>17</v>
      </c>
      <c r="L64" s="27" t="s">
        <v>51</v>
      </c>
    </row>
    <row r="65" spans="1:12">
      <c r="A65" s="27" t="s">
        <v>241</v>
      </c>
      <c r="B65" s="28">
        <v>42435</v>
      </c>
      <c r="C65" s="27" t="s">
        <v>242</v>
      </c>
      <c r="D65" s="29">
        <v>7316.23</v>
      </c>
      <c r="E65" s="27" t="s">
        <v>14</v>
      </c>
      <c r="F65" s="30">
        <v>292.64</v>
      </c>
      <c r="G65" s="29">
        <v>438.96</v>
      </c>
      <c r="H65" s="31">
        <v>530</v>
      </c>
      <c r="I65" s="27" t="s">
        <v>15</v>
      </c>
      <c r="J65" s="27" t="s">
        <v>16</v>
      </c>
      <c r="K65" s="28" t="s">
        <v>17</v>
      </c>
      <c r="L65" s="27" t="s">
        <v>51</v>
      </c>
    </row>
    <row r="66" spans="1:12">
      <c r="A66" s="27" t="s">
        <v>243</v>
      </c>
      <c r="B66" s="28">
        <v>42437</v>
      </c>
      <c r="C66" s="27" t="s">
        <v>242</v>
      </c>
      <c r="D66" s="29">
        <v>7316.23</v>
      </c>
      <c r="E66" s="27" t="s">
        <v>14</v>
      </c>
      <c r="F66" s="30">
        <v>292.64</v>
      </c>
      <c r="G66" s="29">
        <v>438.96</v>
      </c>
      <c r="H66" s="31">
        <v>530</v>
      </c>
      <c r="I66" s="27" t="s">
        <v>15</v>
      </c>
      <c r="J66" s="27" t="s">
        <v>16</v>
      </c>
      <c r="K66" s="28" t="s">
        <v>17</v>
      </c>
      <c r="L66" s="27" t="s">
        <v>51</v>
      </c>
    </row>
    <row r="67" spans="1:12">
      <c r="A67" s="27" t="s">
        <v>244</v>
      </c>
      <c r="B67" s="28">
        <v>42437</v>
      </c>
      <c r="C67" s="27" t="s">
        <v>245</v>
      </c>
      <c r="D67" s="29">
        <v>10439.36</v>
      </c>
      <c r="E67" s="27" t="s">
        <v>14</v>
      </c>
      <c r="F67" s="30">
        <v>417.57</v>
      </c>
      <c r="G67" s="29">
        <v>626.35</v>
      </c>
      <c r="H67" s="31">
        <v>530</v>
      </c>
      <c r="I67" s="27" t="s">
        <v>15</v>
      </c>
      <c r="J67" s="27" t="s">
        <v>16</v>
      </c>
      <c r="K67" s="28" t="s">
        <v>17</v>
      </c>
      <c r="L67" s="27" t="s">
        <v>51</v>
      </c>
    </row>
    <row r="68" spans="1:12">
      <c r="A68" s="27" t="s">
        <v>246</v>
      </c>
      <c r="B68" s="28">
        <v>42437</v>
      </c>
      <c r="C68" s="27" t="s">
        <v>245</v>
      </c>
      <c r="D68" s="29">
        <v>10439.36</v>
      </c>
      <c r="E68" s="27" t="s">
        <v>14</v>
      </c>
      <c r="F68" s="30">
        <v>417.57</v>
      </c>
      <c r="G68" s="29">
        <v>626.35</v>
      </c>
      <c r="H68" s="31">
        <v>530</v>
      </c>
      <c r="I68" s="27" t="s">
        <v>15</v>
      </c>
      <c r="J68" s="27" t="s">
        <v>16</v>
      </c>
      <c r="K68" s="28" t="s">
        <v>17</v>
      </c>
      <c r="L68" s="27" t="s">
        <v>51</v>
      </c>
    </row>
    <row r="69" spans="1:12">
      <c r="A69" s="27" t="s">
        <v>247</v>
      </c>
      <c r="B69" s="28">
        <v>42437</v>
      </c>
      <c r="C69" s="27" t="s">
        <v>240</v>
      </c>
      <c r="D69" s="29">
        <v>20362.009999999998</v>
      </c>
      <c r="E69" s="27" t="s">
        <v>14</v>
      </c>
      <c r="F69" s="30">
        <v>814.48</v>
      </c>
      <c r="G69" s="29">
        <v>1221.72</v>
      </c>
      <c r="H69" s="31">
        <v>530</v>
      </c>
      <c r="I69" s="27" t="s">
        <v>15</v>
      </c>
      <c r="J69" s="27" t="s">
        <v>16</v>
      </c>
      <c r="K69" s="28" t="s">
        <v>17</v>
      </c>
      <c r="L69" s="27" t="s">
        <v>51</v>
      </c>
    </row>
    <row r="70" spans="1:12">
      <c r="A70" s="27" t="s">
        <v>248</v>
      </c>
      <c r="B70" s="28">
        <v>42437</v>
      </c>
      <c r="C70" s="27" t="s">
        <v>240</v>
      </c>
      <c r="D70" s="29">
        <v>20362.009999999998</v>
      </c>
      <c r="E70" s="27" t="s">
        <v>14</v>
      </c>
      <c r="F70" s="30">
        <v>814.48</v>
      </c>
      <c r="G70" s="29">
        <v>1221.72</v>
      </c>
      <c r="H70" s="31">
        <v>530</v>
      </c>
      <c r="I70" s="27" t="s">
        <v>15</v>
      </c>
      <c r="J70" s="27" t="s">
        <v>16</v>
      </c>
      <c r="K70" s="28" t="s">
        <v>17</v>
      </c>
      <c r="L70" s="27" t="s">
        <v>51</v>
      </c>
    </row>
    <row r="71" spans="1:12">
      <c r="A71" s="27" t="s">
        <v>249</v>
      </c>
      <c r="B71" s="28">
        <v>42395</v>
      </c>
      <c r="C71" s="27" t="s">
        <v>245</v>
      </c>
      <c r="D71" s="29">
        <v>9448.24</v>
      </c>
      <c r="E71" s="27" t="s">
        <v>14</v>
      </c>
      <c r="F71" s="30">
        <v>377.92</v>
      </c>
      <c r="G71" s="29">
        <v>566.88</v>
      </c>
      <c r="H71" s="31">
        <v>530</v>
      </c>
      <c r="I71" s="27" t="s">
        <v>15</v>
      </c>
      <c r="J71" s="27" t="s">
        <v>16</v>
      </c>
      <c r="K71" s="28" t="s">
        <v>17</v>
      </c>
      <c r="L71" s="27" t="s">
        <v>51</v>
      </c>
    </row>
    <row r="72" spans="1:12">
      <c r="A72" s="27" t="s">
        <v>250</v>
      </c>
      <c r="B72" s="28">
        <v>42395</v>
      </c>
      <c r="C72" s="27" t="s">
        <v>245</v>
      </c>
      <c r="D72" s="29">
        <v>9448.24</v>
      </c>
      <c r="E72" s="27" t="s">
        <v>14</v>
      </c>
      <c r="F72" s="30">
        <v>377.92</v>
      </c>
      <c r="G72" s="29">
        <v>566.88</v>
      </c>
      <c r="H72" s="31">
        <v>530</v>
      </c>
      <c r="I72" s="27" t="s">
        <v>15</v>
      </c>
      <c r="J72" s="27" t="s">
        <v>16</v>
      </c>
      <c r="K72" s="28" t="s">
        <v>17</v>
      </c>
      <c r="L72" s="27" t="s">
        <v>51</v>
      </c>
    </row>
    <row r="73" spans="1:12">
      <c r="A73" s="27" t="s">
        <v>251</v>
      </c>
      <c r="B73" s="28">
        <v>42272</v>
      </c>
      <c r="C73" s="27" t="s">
        <v>245</v>
      </c>
      <c r="D73" s="29">
        <v>10439.36</v>
      </c>
      <c r="E73" s="27" t="s">
        <v>14</v>
      </c>
      <c r="F73" s="30">
        <v>417.57</v>
      </c>
      <c r="G73" s="29">
        <v>626.35</v>
      </c>
      <c r="H73" s="31">
        <v>530</v>
      </c>
      <c r="I73" s="27" t="s">
        <v>15</v>
      </c>
      <c r="J73" s="27" t="s">
        <v>16</v>
      </c>
      <c r="K73" s="28" t="s">
        <v>17</v>
      </c>
      <c r="L73" s="27" t="s">
        <v>51</v>
      </c>
    </row>
    <row r="74" spans="1:12">
      <c r="A74" s="27" t="s">
        <v>252</v>
      </c>
      <c r="B74" s="28">
        <v>42272</v>
      </c>
      <c r="C74" s="27" t="s">
        <v>245</v>
      </c>
      <c r="D74" s="29">
        <v>10439.36</v>
      </c>
      <c r="E74" s="27" t="s">
        <v>14</v>
      </c>
      <c r="F74" s="30">
        <v>417.57</v>
      </c>
      <c r="G74" s="29">
        <v>626.35</v>
      </c>
      <c r="H74" s="31">
        <v>530</v>
      </c>
      <c r="I74" s="27" t="s">
        <v>15</v>
      </c>
      <c r="J74" s="27" t="s">
        <v>16</v>
      </c>
      <c r="K74" s="28" t="s">
        <v>17</v>
      </c>
      <c r="L74" s="27" t="s">
        <v>51</v>
      </c>
    </row>
    <row r="75" spans="1:12">
      <c r="A75" s="27" t="s">
        <v>253</v>
      </c>
      <c r="B75" s="28">
        <v>42272</v>
      </c>
      <c r="C75" s="27" t="s">
        <v>245</v>
      </c>
      <c r="D75" s="29">
        <v>10439.36</v>
      </c>
      <c r="E75" s="27" t="s">
        <v>14</v>
      </c>
      <c r="F75" s="30">
        <v>417.57</v>
      </c>
      <c r="G75" s="29">
        <v>626.35</v>
      </c>
      <c r="H75" s="31">
        <v>530</v>
      </c>
      <c r="I75" s="27" t="s">
        <v>15</v>
      </c>
      <c r="J75" s="27" t="s">
        <v>16</v>
      </c>
      <c r="K75" s="28" t="s">
        <v>17</v>
      </c>
      <c r="L75" s="27" t="s">
        <v>51</v>
      </c>
    </row>
    <row r="76" spans="1:12">
      <c r="A76" s="27" t="s">
        <v>254</v>
      </c>
      <c r="B76" s="28">
        <v>42272</v>
      </c>
      <c r="C76" s="27" t="s">
        <v>245</v>
      </c>
      <c r="D76" s="29">
        <v>12465.04</v>
      </c>
      <c r="E76" s="27" t="s">
        <v>14</v>
      </c>
      <c r="F76" s="30">
        <v>498.6</v>
      </c>
      <c r="G76" s="29">
        <v>747.9</v>
      </c>
      <c r="H76" s="31">
        <v>530</v>
      </c>
      <c r="I76" s="27" t="s">
        <v>15</v>
      </c>
      <c r="J76" s="27" t="s">
        <v>16</v>
      </c>
      <c r="K76" s="28" t="s">
        <v>17</v>
      </c>
      <c r="L76" s="27" t="s">
        <v>51</v>
      </c>
    </row>
    <row r="77" spans="1:12">
      <c r="A77" s="27" t="s">
        <v>255</v>
      </c>
      <c r="B77" s="28">
        <v>42272</v>
      </c>
      <c r="C77" s="27" t="s">
        <v>245</v>
      </c>
      <c r="D77" s="29">
        <v>12465.04</v>
      </c>
      <c r="E77" s="27" t="s">
        <v>14</v>
      </c>
      <c r="F77" s="30">
        <v>498.6</v>
      </c>
      <c r="G77" s="29">
        <v>747.9</v>
      </c>
      <c r="H77" s="31">
        <v>530</v>
      </c>
      <c r="I77" s="27" t="s">
        <v>15</v>
      </c>
      <c r="J77" s="27" t="s">
        <v>16</v>
      </c>
      <c r="K77" s="28" t="s">
        <v>17</v>
      </c>
      <c r="L77" s="27" t="s">
        <v>51</v>
      </c>
    </row>
    <row r="78" spans="1:12">
      <c r="A78" s="27" t="s">
        <v>256</v>
      </c>
      <c r="B78" s="28">
        <v>42377</v>
      </c>
      <c r="C78" s="27" t="s">
        <v>257</v>
      </c>
      <c r="D78" s="29">
        <v>71084</v>
      </c>
      <c r="E78" s="27" t="s">
        <v>14</v>
      </c>
      <c r="F78" s="30">
        <v>3554.2</v>
      </c>
      <c r="G78" s="29">
        <v>5331.29</v>
      </c>
      <c r="H78" s="31">
        <v>530</v>
      </c>
      <c r="I78" s="27" t="s">
        <v>15</v>
      </c>
      <c r="J78" s="27" t="s">
        <v>16</v>
      </c>
      <c r="K78" s="28" t="s">
        <v>17</v>
      </c>
      <c r="L78" s="27" t="s">
        <v>51</v>
      </c>
    </row>
    <row r="79" spans="1:12">
      <c r="A79" s="27" t="s">
        <v>258</v>
      </c>
      <c r="B79" s="28">
        <v>42773</v>
      </c>
      <c r="C79" s="27" t="s">
        <v>259</v>
      </c>
      <c r="D79" s="29">
        <v>8751.9699999999993</v>
      </c>
      <c r="E79" s="27" t="s">
        <v>14</v>
      </c>
      <c r="F79" s="30">
        <v>175.03</v>
      </c>
      <c r="G79" s="29">
        <v>175.03</v>
      </c>
      <c r="H79" s="31">
        <v>530</v>
      </c>
      <c r="I79" s="27" t="s">
        <v>15</v>
      </c>
      <c r="J79" s="27" t="s">
        <v>16</v>
      </c>
      <c r="K79" s="28" t="s">
        <v>17</v>
      </c>
      <c r="L79" s="27" t="s">
        <v>51</v>
      </c>
    </row>
    <row r="80" spans="1:12">
      <c r="A80" s="27" t="s">
        <v>260</v>
      </c>
      <c r="B80" s="28">
        <v>42773</v>
      </c>
      <c r="C80" s="27" t="s">
        <v>259</v>
      </c>
      <c r="D80" s="29">
        <v>8751.9699999999993</v>
      </c>
      <c r="E80" s="27" t="s">
        <v>14</v>
      </c>
      <c r="F80" s="30">
        <v>175.03</v>
      </c>
      <c r="G80" s="29">
        <v>175.03</v>
      </c>
      <c r="H80" s="31">
        <v>530</v>
      </c>
      <c r="I80" s="27" t="s">
        <v>15</v>
      </c>
      <c r="J80" s="27" t="s">
        <v>16</v>
      </c>
      <c r="K80" s="28" t="s">
        <v>17</v>
      </c>
      <c r="L80" s="27" t="s">
        <v>51</v>
      </c>
    </row>
    <row r="81" spans="1:12">
      <c r="A81" s="27" t="s">
        <v>261</v>
      </c>
      <c r="B81" s="28">
        <v>42773</v>
      </c>
      <c r="C81" s="27" t="s">
        <v>259</v>
      </c>
      <c r="D81" s="29">
        <v>8751.9699999999993</v>
      </c>
      <c r="E81" s="27" t="s">
        <v>14</v>
      </c>
      <c r="F81" s="30">
        <v>175.03</v>
      </c>
      <c r="G81" s="29">
        <v>175.03</v>
      </c>
      <c r="H81" s="31">
        <v>530</v>
      </c>
      <c r="I81" s="27" t="s">
        <v>15</v>
      </c>
      <c r="J81" s="27" t="s">
        <v>16</v>
      </c>
      <c r="K81" s="28" t="s">
        <v>17</v>
      </c>
      <c r="L81" s="27" t="s">
        <v>51</v>
      </c>
    </row>
    <row r="82" spans="1:12">
      <c r="A82" s="27" t="s">
        <v>262</v>
      </c>
      <c r="B82" s="28">
        <v>42773</v>
      </c>
      <c r="C82" s="27" t="s">
        <v>263</v>
      </c>
      <c r="D82" s="29">
        <v>7992.82</v>
      </c>
      <c r="E82" s="27" t="s">
        <v>14</v>
      </c>
      <c r="F82" s="30">
        <v>159.85</v>
      </c>
      <c r="G82" s="29">
        <v>159.85</v>
      </c>
      <c r="H82" s="31">
        <v>530</v>
      </c>
      <c r="I82" s="27" t="s">
        <v>15</v>
      </c>
      <c r="J82" s="27" t="s">
        <v>16</v>
      </c>
      <c r="K82" s="28" t="s">
        <v>17</v>
      </c>
      <c r="L82" s="27" t="s">
        <v>51</v>
      </c>
    </row>
    <row r="83" spans="1:12">
      <c r="A83" s="27" t="s">
        <v>264</v>
      </c>
      <c r="B83" s="28">
        <v>42661</v>
      </c>
      <c r="C83" s="27" t="s">
        <v>263</v>
      </c>
      <c r="D83" s="29">
        <v>7992.83</v>
      </c>
      <c r="E83" s="27" t="s">
        <v>14</v>
      </c>
      <c r="F83" s="30">
        <v>159.85</v>
      </c>
      <c r="G83" s="29">
        <v>159.85</v>
      </c>
      <c r="H83" s="31">
        <v>530</v>
      </c>
      <c r="I83" s="27" t="s">
        <v>15</v>
      </c>
      <c r="J83" s="27" t="s">
        <v>16</v>
      </c>
      <c r="K83" s="28" t="s">
        <v>17</v>
      </c>
      <c r="L83" s="27" t="s">
        <v>51</v>
      </c>
    </row>
    <row r="84" spans="1:12">
      <c r="A84" s="27" t="s">
        <v>265</v>
      </c>
      <c r="B84" s="28">
        <v>42661</v>
      </c>
      <c r="C84" s="27" t="s">
        <v>263</v>
      </c>
      <c r="D84" s="29">
        <v>7992.82</v>
      </c>
      <c r="E84" s="27" t="s">
        <v>14</v>
      </c>
      <c r="F84" s="30">
        <v>159.85</v>
      </c>
      <c r="G84" s="29">
        <v>159.85</v>
      </c>
      <c r="H84" s="31">
        <v>530</v>
      </c>
      <c r="I84" s="27" t="s">
        <v>15</v>
      </c>
      <c r="J84" s="27" t="s">
        <v>16</v>
      </c>
      <c r="K84" s="28" t="s">
        <v>17</v>
      </c>
      <c r="L84" s="27" t="s">
        <v>51</v>
      </c>
    </row>
    <row r="85" spans="1:12">
      <c r="A85" s="27" t="s">
        <v>266</v>
      </c>
      <c r="B85" s="28">
        <v>42661</v>
      </c>
      <c r="C85" s="27" t="s">
        <v>267</v>
      </c>
      <c r="D85" s="29">
        <v>6072.06</v>
      </c>
      <c r="E85" s="27" t="s">
        <v>14</v>
      </c>
      <c r="F85" s="30">
        <v>121.44</v>
      </c>
      <c r="G85" s="29">
        <v>121.44</v>
      </c>
      <c r="H85" s="31">
        <v>530</v>
      </c>
      <c r="I85" s="27" t="s">
        <v>15</v>
      </c>
      <c r="J85" s="27" t="s">
        <v>16</v>
      </c>
      <c r="K85" s="28" t="s">
        <v>17</v>
      </c>
      <c r="L85" s="27" t="s">
        <v>51</v>
      </c>
    </row>
    <row r="86" spans="1:12">
      <c r="A86" s="27" t="s">
        <v>268</v>
      </c>
      <c r="B86" s="28">
        <v>42661</v>
      </c>
      <c r="C86" s="27" t="s">
        <v>267</v>
      </c>
      <c r="D86" s="29">
        <v>6072.06</v>
      </c>
      <c r="E86" s="27" t="s">
        <v>14</v>
      </c>
      <c r="F86" s="30">
        <v>121.44</v>
      </c>
      <c r="G86" s="29">
        <v>121.44</v>
      </c>
      <c r="H86" s="31">
        <v>530</v>
      </c>
      <c r="I86" s="27" t="s">
        <v>15</v>
      </c>
      <c r="J86" s="27" t="s">
        <v>16</v>
      </c>
      <c r="K86" s="28" t="s">
        <v>17</v>
      </c>
      <c r="L86" s="27" t="s">
        <v>51</v>
      </c>
    </row>
    <row r="87" spans="1:12">
      <c r="A87" s="27" t="s">
        <v>269</v>
      </c>
      <c r="B87" s="28">
        <v>42661</v>
      </c>
      <c r="C87" s="27" t="s">
        <v>267</v>
      </c>
      <c r="D87" s="29">
        <v>6072.06</v>
      </c>
      <c r="E87" s="27" t="s">
        <v>14</v>
      </c>
      <c r="F87" s="30">
        <v>121.44</v>
      </c>
      <c r="G87" s="29">
        <v>121.44</v>
      </c>
      <c r="H87" s="31">
        <v>530</v>
      </c>
      <c r="I87" s="27" t="s">
        <v>15</v>
      </c>
      <c r="J87" s="27" t="s">
        <v>16</v>
      </c>
      <c r="K87" s="28" t="s">
        <v>17</v>
      </c>
      <c r="L87" s="27" t="s">
        <v>51</v>
      </c>
    </row>
    <row r="88" spans="1:12">
      <c r="A88" s="27" t="s">
        <v>270</v>
      </c>
      <c r="B88" s="28">
        <v>42661</v>
      </c>
      <c r="C88" s="27" t="s">
        <v>267</v>
      </c>
      <c r="D88" s="29">
        <v>6072.06</v>
      </c>
      <c r="E88" s="27" t="s">
        <v>14</v>
      </c>
      <c r="F88" s="30">
        <v>121.44</v>
      </c>
      <c r="G88" s="29">
        <v>121.44</v>
      </c>
      <c r="H88" s="31">
        <v>530</v>
      </c>
      <c r="I88" s="27" t="s">
        <v>15</v>
      </c>
      <c r="J88" s="27" t="s">
        <v>16</v>
      </c>
      <c r="K88" s="28" t="s">
        <v>17</v>
      </c>
      <c r="L88" s="27" t="s">
        <v>51</v>
      </c>
    </row>
    <row r="89" spans="1:12">
      <c r="A89" s="27" t="s">
        <v>271</v>
      </c>
      <c r="B89" s="28">
        <v>42661</v>
      </c>
      <c r="C89" s="27" t="s">
        <v>267</v>
      </c>
      <c r="D89" s="29">
        <v>6072.06</v>
      </c>
      <c r="E89" s="27" t="s">
        <v>14</v>
      </c>
      <c r="F89" s="30">
        <v>121.44</v>
      </c>
      <c r="G89" s="29">
        <v>121.44</v>
      </c>
      <c r="H89" s="31">
        <v>530</v>
      </c>
      <c r="I89" s="27" t="s">
        <v>15</v>
      </c>
      <c r="J89" s="27" t="s">
        <v>16</v>
      </c>
      <c r="K89" s="28" t="s">
        <v>17</v>
      </c>
      <c r="L89" s="27" t="s">
        <v>51</v>
      </c>
    </row>
    <row r="90" spans="1:12">
      <c r="A90" s="27" t="s">
        <v>272</v>
      </c>
      <c r="B90" s="28">
        <v>42661</v>
      </c>
      <c r="C90" s="27" t="s">
        <v>273</v>
      </c>
      <c r="D90" s="29">
        <v>10851.6</v>
      </c>
      <c r="E90" s="27" t="s">
        <v>14</v>
      </c>
      <c r="F90" s="30">
        <v>217.03</v>
      </c>
      <c r="G90" s="29">
        <v>217.03</v>
      </c>
      <c r="H90" s="31">
        <v>530</v>
      </c>
      <c r="I90" s="27" t="s">
        <v>15</v>
      </c>
      <c r="J90" s="27" t="s">
        <v>16</v>
      </c>
      <c r="K90" s="28" t="s">
        <v>17</v>
      </c>
      <c r="L90" s="27" t="s">
        <v>51</v>
      </c>
    </row>
    <row r="91" spans="1:12">
      <c r="A91" s="27" t="s">
        <v>274</v>
      </c>
      <c r="B91" s="28">
        <v>42661</v>
      </c>
      <c r="C91" s="27" t="s">
        <v>273</v>
      </c>
      <c r="D91" s="29">
        <v>10851.6</v>
      </c>
      <c r="E91" s="27" t="s">
        <v>14</v>
      </c>
      <c r="F91" s="30">
        <v>217.03</v>
      </c>
      <c r="G91" s="29">
        <v>217.03</v>
      </c>
      <c r="H91" s="31">
        <v>530</v>
      </c>
      <c r="I91" s="27" t="s">
        <v>15</v>
      </c>
      <c r="J91" s="27" t="s">
        <v>16</v>
      </c>
      <c r="K91" s="28" t="s">
        <v>17</v>
      </c>
      <c r="L91" s="27" t="s">
        <v>51</v>
      </c>
    </row>
    <row r="92" spans="1:12">
      <c r="A92" s="27" t="s">
        <v>275</v>
      </c>
      <c r="B92" s="28">
        <v>42886</v>
      </c>
      <c r="C92" s="27" t="s">
        <v>259</v>
      </c>
      <c r="D92" s="29">
        <v>8982.5400000000009</v>
      </c>
      <c r="E92" s="27" t="s">
        <v>14</v>
      </c>
      <c r="F92" s="30">
        <v>179.65</v>
      </c>
      <c r="G92" s="29">
        <v>179.65</v>
      </c>
      <c r="H92" s="31">
        <v>530</v>
      </c>
      <c r="I92" s="27" t="s">
        <v>15</v>
      </c>
      <c r="J92" s="27" t="s">
        <v>16</v>
      </c>
      <c r="K92" s="28" t="s">
        <v>17</v>
      </c>
      <c r="L92" s="27" t="s">
        <v>51</v>
      </c>
    </row>
    <row r="93" spans="1:12">
      <c r="A93" s="27" t="s">
        <v>276</v>
      </c>
      <c r="B93" s="28">
        <v>42886</v>
      </c>
      <c r="C93" s="27" t="s">
        <v>259</v>
      </c>
      <c r="D93" s="29">
        <v>8982.5400000000009</v>
      </c>
      <c r="E93" s="27" t="s">
        <v>14</v>
      </c>
      <c r="F93" s="30">
        <v>179.65</v>
      </c>
      <c r="G93" s="29">
        <v>179.65</v>
      </c>
      <c r="H93" s="31">
        <v>530</v>
      </c>
      <c r="I93" s="27" t="s">
        <v>15</v>
      </c>
      <c r="J93" s="27" t="s">
        <v>16</v>
      </c>
      <c r="K93" s="28" t="s">
        <v>17</v>
      </c>
      <c r="L93" s="27" t="s">
        <v>51</v>
      </c>
    </row>
    <row r="94" spans="1:12">
      <c r="A94" s="27" t="s">
        <v>277</v>
      </c>
      <c r="B94" s="28">
        <v>42886</v>
      </c>
      <c r="C94" s="27" t="s">
        <v>259</v>
      </c>
      <c r="D94" s="29">
        <v>8982.5400000000009</v>
      </c>
      <c r="E94" s="27" t="s">
        <v>14</v>
      </c>
      <c r="F94" s="30">
        <v>179.65</v>
      </c>
      <c r="G94" s="29">
        <v>179.65</v>
      </c>
      <c r="H94" s="31">
        <v>530</v>
      </c>
      <c r="I94" s="27" t="s">
        <v>15</v>
      </c>
      <c r="J94" s="27" t="s">
        <v>16</v>
      </c>
      <c r="K94" s="28" t="s">
        <v>17</v>
      </c>
      <c r="L94" s="27" t="s">
        <v>51</v>
      </c>
    </row>
    <row r="95" spans="1:12">
      <c r="A95" s="27" t="s">
        <v>278</v>
      </c>
      <c r="B95" s="28">
        <v>42886</v>
      </c>
      <c r="C95" s="27" t="s">
        <v>279</v>
      </c>
      <c r="D95" s="29">
        <v>17042.490000000002</v>
      </c>
      <c r="E95" s="27" t="s">
        <v>14</v>
      </c>
      <c r="F95" s="30">
        <v>340.84</v>
      </c>
      <c r="G95" s="29">
        <v>340.84</v>
      </c>
      <c r="H95" s="31">
        <v>530</v>
      </c>
      <c r="I95" s="27" t="s">
        <v>15</v>
      </c>
      <c r="J95" s="27" t="s">
        <v>16</v>
      </c>
      <c r="K95" s="28" t="s">
        <v>17</v>
      </c>
      <c r="L95" s="27" t="s">
        <v>51</v>
      </c>
    </row>
    <row r="96" spans="1:12">
      <c r="A96" s="27" t="s">
        <v>280</v>
      </c>
      <c r="B96" s="28">
        <v>42886</v>
      </c>
      <c r="C96" s="27" t="s">
        <v>279</v>
      </c>
      <c r="D96" s="29">
        <v>17042.5</v>
      </c>
      <c r="E96" s="27" t="s">
        <v>14</v>
      </c>
      <c r="F96" s="30">
        <v>340.84</v>
      </c>
      <c r="G96" s="29">
        <v>340.84</v>
      </c>
      <c r="H96" s="31">
        <v>530</v>
      </c>
      <c r="I96" s="27" t="s">
        <v>15</v>
      </c>
      <c r="J96" s="27" t="s">
        <v>16</v>
      </c>
      <c r="K96" s="28" t="s">
        <v>17</v>
      </c>
      <c r="L96" s="27" t="s">
        <v>51</v>
      </c>
    </row>
    <row r="97" spans="1:12">
      <c r="A97" s="27" t="s">
        <v>281</v>
      </c>
      <c r="B97" s="28">
        <v>42886</v>
      </c>
      <c r="C97" s="27" t="s">
        <v>267</v>
      </c>
      <c r="D97" s="29">
        <v>6232.21</v>
      </c>
      <c r="E97" s="27" t="s">
        <v>14</v>
      </c>
      <c r="F97" s="30">
        <v>124.64</v>
      </c>
      <c r="G97" s="29">
        <v>124.64</v>
      </c>
      <c r="H97" s="31">
        <v>530</v>
      </c>
      <c r="I97" s="27" t="s">
        <v>15</v>
      </c>
      <c r="J97" s="27" t="s">
        <v>16</v>
      </c>
      <c r="K97" s="28" t="s">
        <v>17</v>
      </c>
      <c r="L97" s="27" t="s">
        <v>51</v>
      </c>
    </row>
    <row r="98" spans="1:12">
      <c r="A98" s="27" t="s">
        <v>282</v>
      </c>
      <c r="B98" s="28">
        <v>42886</v>
      </c>
      <c r="C98" s="27" t="s">
        <v>267</v>
      </c>
      <c r="D98" s="29">
        <v>6232.21</v>
      </c>
      <c r="E98" s="27" t="s">
        <v>14</v>
      </c>
      <c r="F98" s="30">
        <v>124.64</v>
      </c>
      <c r="G98" s="29">
        <v>124.64</v>
      </c>
      <c r="H98" s="31">
        <v>530</v>
      </c>
      <c r="I98" s="27" t="s">
        <v>15</v>
      </c>
      <c r="J98" s="27" t="s">
        <v>16</v>
      </c>
      <c r="K98" s="28" t="s">
        <v>17</v>
      </c>
      <c r="L98" s="27" t="s">
        <v>51</v>
      </c>
    </row>
    <row r="99" spans="1:12">
      <c r="A99" s="27" t="s">
        <v>283</v>
      </c>
      <c r="B99" s="28">
        <v>42886</v>
      </c>
      <c r="C99" s="27" t="s">
        <v>267</v>
      </c>
      <c r="D99" s="29">
        <v>6232.21</v>
      </c>
      <c r="E99" s="27" t="s">
        <v>14</v>
      </c>
      <c r="F99" s="30">
        <v>124.64</v>
      </c>
      <c r="G99" s="29">
        <v>124.64</v>
      </c>
      <c r="H99" s="31">
        <v>530</v>
      </c>
      <c r="I99" s="27" t="s">
        <v>15</v>
      </c>
      <c r="J99" s="27" t="s">
        <v>16</v>
      </c>
      <c r="K99" s="28" t="s">
        <v>17</v>
      </c>
      <c r="L99" s="27" t="s">
        <v>51</v>
      </c>
    </row>
    <row r="100" spans="1:12">
      <c r="A100" s="27" t="s">
        <v>284</v>
      </c>
      <c r="B100" s="28">
        <v>42886</v>
      </c>
      <c r="C100" s="27" t="s">
        <v>267</v>
      </c>
      <c r="D100" s="29">
        <v>6232.2</v>
      </c>
      <c r="E100" s="27" t="s">
        <v>14</v>
      </c>
      <c r="F100" s="30">
        <v>124.64</v>
      </c>
      <c r="G100" s="29">
        <v>124.64</v>
      </c>
      <c r="H100" s="31">
        <v>530</v>
      </c>
      <c r="I100" s="27" t="s">
        <v>15</v>
      </c>
      <c r="J100" s="27" t="s">
        <v>16</v>
      </c>
      <c r="K100" s="28" t="s">
        <v>17</v>
      </c>
      <c r="L100" s="27" t="s">
        <v>51</v>
      </c>
    </row>
    <row r="101" spans="1:12">
      <c r="A101" s="27" t="s">
        <v>285</v>
      </c>
      <c r="B101" s="28">
        <v>42886</v>
      </c>
      <c r="C101" s="27" t="s">
        <v>267</v>
      </c>
      <c r="D101" s="29">
        <v>6232.2</v>
      </c>
      <c r="E101" s="27" t="s">
        <v>14</v>
      </c>
      <c r="F101" s="30">
        <v>124.64</v>
      </c>
      <c r="G101" s="29">
        <v>124.64</v>
      </c>
      <c r="H101" s="31">
        <v>530</v>
      </c>
      <c r="I101" s="27" t="s">
        <v>15</v>
      </c>
      <c r="J101" s="27" t="s">
        <v>16</v>
      </c>
      <c r="K101" s="28" t="s">
        <v>17</v>
      </c>
      <c r="L101" s="27" t="s">
        <v>51</v>
      </c>
    </row>
    <row r="102" spans="1:12">
      <c r="A102" s="27" t="s">
        <v>286</v>
      </c>
      <c r="B102" s="28">
        <v>42886</v>
      </c>
      <c r="C102" s="27" t="s">
        <v>267</v>
      </c>
      <c r="D102" s="29">
        <v>6232.2</v>
      </c>
      <c r="E102" s="27" t="s">
        <v>14</v>
      </c>
      <c r="F102" s="30">
        <v>124.64</v>
      </c>
      <c r="G102" s="29">
        <v>124.64</v>
      </c>
      <c r="H102" s="31">
        <v>530</v>
      </c>
      <c r="I102" s="27" t="s">
        <v>15</v>
      </c>
      <c r="J102" s="27" t="s">
        <v>16</v>
      </c>
      <c r="K102" s="28" t="s">
        <v>17</v>
      </c>
      <c r="L102" s="27" t="s">
        <v>51</v>
      </c>
    </row>
    <row r="103" spans="1:12">
      <c r="A103" s="27" t="s">
        <v>287</v>
      </c>
      <c r="B103" s="28">
        <v>42916</v>
      </c>
      <c r="C103" s="27" t="s">
        <v>267</v>
      </c>
      <c r="D103" s="29">
        <v>6072.06</v>
      </c>
      <c r="E103" s="27" t="s">
        <v>14</v>
      </c>
      <c r="F103" s="30">
        <v>121.44</v>
      </c>
      <c r="G103" s="29">
        <v>121.44</v>
      </c>
      <c r="H103" s="31">
        <v>530</v>
      </c>
      <c r="I103" s="27" t="s">
        <v>15</v>
      </c>
      <c r="J103" s="27" t="s">
        <v>16</v>
      </c>
      <c r="K103" s="28" t="s">
        <v>17</v>
      </c>
      <c r="L103" s="27" t="s">
        <v>51</v>
      </c>
    </row>
    <row r="104" spans="1:12">
      <c r="A104" s="27" t="s">
        <v>288</v>
      </c>
      <c r="B104" s="28">
        <v>42916</v>
      </c>
      <c r="C104" s="27" t="s">
        <v>267</v>
      </c>
      <c r="D104" s="29">
        <v>6072.06</v>
      </c>
      <c r="E104" s="27" t="s">
        <v>14</v>
      </c>
      <c r="F104" s="30">
        <v>121.44</v>
      </c>
      <c r="G104" s="29">
        <v>121.44</v>
      </c>
      <c r="H104" s="31">
        <v>530</v>
      </c>
      <c r="I104" s="27" t="s">
        <v>15</v>
      </c>
      <c r="J104" s="27" t="s">
        <v>16</v>
      </c>
      <c r="K104" s="28" t="s">
        <v>17</v>
      </c>
      <c r="L104" s="27" t="s">
        <v>51</v>
      </c>
    </row>
    <row r="105" spans="1:12">
      <c r="A105" s="27" t="s">
        <v>289</v>
      </c>
      <c r="B105" s="28">
        <v>42916</v>
      </c>
      <c r="C105" s="27" t="s">
        <v>267</v>
      </c>
      <c r="D105" s="29">
        <v>6072.06</v>
      </c>
      <c r="E105" s="27" t="s">
        <v>14</v>
      </c>
      <c r="F105" s="30">
        <v>121.44</v>
      </c>
      <c r="G105" s="29">
        <v>121.44</v>
      </c>
      <c r="H105" s="31">
        <v>530</v>
      </c>
      <c r="I105" s="27" t="s">
        <v>15</v>
      </c>
      <c r="J105" s="27" t="s">
        <v>16</v>
      </c>
      <c r="K105" s="28" t="s">
        <v>17</v>
      </c>
      <c r="L105" s="27" t="s">
        <v>51</v>
      </c>
    </row>
    <row r="106" spans="1:12">
      <c r="A106" s="27" t="s">
        <v>290</v>
      </c>
      <c r="B106" s="28">
        <v>42916</v>
      </c>
      <c r="C106" s="27" t="s">
        <v>267</v>
      </c>
      <c r="D106" s="29">
        <v>6072.06</v>
      </c>
      <c r="E106" s="27" t="s">
        <v>14</v>
      </c>
      <c r="F106" s="30">
        <v>121.44</v>
      </c>
      <c r="G106" s="29">
        <v>121.44</v>
      </c>
      <c r="H106" s="31">
        <v>530</v>
      </c>
      <c r="I106" s="27" t="s">
        <v>15</v>
      </c>
      <c r="J106" s="27" t="s">
        <v>16</v>
      </c>
      <c r="K106" s="28" t="s">
        <v>17</v>
      </c>
      <c r="L106" s="27" t="s">
        <v>51</v>
      </c>
    </row>
    <row r="107" spans="1:12">
      <c r="A107" s="27" t="s">
        <v>291</v>
      </c>
      <c r="B107" s="28">
        <v>42916</v>
      </c>
      <c r="C107" s="27" t="s">
        <v>292</v>
      </c>
      <c r="D107" s="29">
        <v>15607.16</v>
      </c>
      <c r="E107" s="27" t="s">
        <v>14</v>
      </c>
      <c r="F107" s="30">
        <v>312.14</v>
      </c>
      <c r="G107" s="29">
        <v>312.14</v>
      </c>
      <c r="H107" s="31">
        <v>530</v>
      </c>
      <c r="I107" s="27" t="s">
        <v>15</v>
      </c>
      <c r="J107" s="27" t="s">
        <v>16</v>
      </c>
      <c r="K107" s="28" t="s">
        <v>17</v>
      </c>
      <c r="L107" s="27" t="s">
        <v>51</v>
      </c>
    </row>
    <row r="108" spans="1:12">
      <c r="A108" s="27" t="s">
        <v>293</v>
      </c>
      <c r="B108" s="28">
        <v>42916</v>
      </c>
      <c r="C108" s="27" t="s">
        <v>292</v>
      </c>
      <c r="D108" s="29">
        <v>15607.16</v>
      </c>
      <c r="E108" s="27" t="s">
        <v>14</v>
      </c>
      <c r="F108" s="30">
        <v>312.14</v>
      </c>
      <c r="G108" s="29">
        <v>312.14</v>
      </c>
      <c r="H108" s="31">
        <v>530</v>
      </c>
      <c r="I108" s="27" t="s">
        <v>15</v>
      </c>
      <c r="J108" s="27" t="s">
        <v>16</v>
      </c>
      <c r="K108" s="28" t="s">
        <v>17</v>
      </c>
      <c r="L108" s="27" t="s">
        <v>51</v>
      </c>
    </row>
    <row r="109" spans="1:12">
      <c r="A109" s="27" t="s">
        <v>294</v>
      </c>
      <c r="B109" s="28">
        <v>42916</v>
      </c>
      <c r="C109" s="27" t="s">
        <v>295</v>
      </c>
      <c r="D109" s="29">
        <v>7255.03</v>
      </c>
      <c r="E109" s="27" t="s">
        <v>14</v>
      </c>
      <c r="F109" s="30">
        <v>241.83</v>
      </c>
      <c r="G109" s="29">
        <v>241.83</v>
      </c>
      <c r="H109" s="31">
        <v>530</v>
      </c>
      <c r="I109" s="27" t="s">
        <v>15</v>
      </c>
      <c r="J109" s="27" t="s">
        <v>16</v>
      </c>
      <c r="K109" s="28" t="s">
        <v>17</v>
      </c>
      <c r="L109" s="27" t="s">
        <v>51</v>
      </c>
    </row>
    <row r="110" spans="1:12">
      <c r="A110" s="67" t="s">
        <v>305</v>
      </c>
      <c r="B110" s="68">
        <v>34227</v>
      </c>
      <c r="C110" s="67" t="s">
        <v>306</v>
      </c>
      <c r="D110" s="69">
        <f>37238/2</f>
        <v>18619</v>
      </c>
      <c r="E110" s="67" t="s">
        <v>14</v>
      </c>
      <c r="F110" s="70">
        <v>0</v>
      </c>
      <c r="G110" s="69">
        <v>18619</v>
      </c>
      <c r="H110" s="71">
        <v>530</v>
      </c>
      <c r="I110" s="67" t="s">
        <v>15</v>
      </c>
      <c r="J110" s="67" t="s">
        <v>50</v>
      </c>
      <c r="K110" s="68" t="s">
        <v>17</v>
      </c>
      <c r="L110" s="67" t="s">
        <v>298</v>
      </c>
    </row>
    <row r="111" spans="1:12">
      <c r="A111" s="27" t="s">
        <v>367</v>
      </c>
      <c r="B111" s="28">
        <v>37326</v>
      </c>
      <c r="C111" s="27" t="s">
        <v>368</v>
      </c>
      <c r="D111" s="29">
        <v>35895</v>
      </c>
      <c r="E111" s="27" t="s">
        <v>14</v>
      </c>
      <c r="F111" s="30">
        <v>0</v>
      </c>
      <c r="G111" s="29">
        <v>35895</v>
      </c>
      <c r="H111" s="31">
        <v>530</v>
      </c>
      <c r="I111" s="27" t="s">
        <v>15</v>
      </c>
      <c r="J111" s="27" t="s">
        <v>50</v>
      </c>
      <c r="K111" s="28" t="s">
        <v>17</v>
      </c>
      <c r="L111" s="27" t="s">
        <v>298</v>
      </c>
    </row>
    <row r="112" spans="1:12">
      <c r="A112" s="27" t="s">
        <v>369</v>
      </c>
      <c r="B112" s="28">
        <v>37190</v>
      </c>
      <c r="C112" s="27" t="s">
        <v>370</v>
      </c>
      <c r="D112" s="29">
        <v>82732.34</v>
      </c>
      <c r="E112" s="27" t="s">
        <v>14</v>
      </c>
      <c r="F112" s="30">
        <v>0</v>
      </c>
      <c r="G112" s="29">
        <v>82732.34</v>
      </c>
      <c r="H112" s="31">
        <v>530</v>
      </c>
      <c r="I112" s="27" t="s">
        <v>15</v>
      </c>
      <c r="J112" s="27" t="s">
        <v>50</v>
      </c>
      <c r="K112" s="28" t="s">
        <v>17</v>
      </c>
      <c r="L112" s="27" t="s">
        <v>298</v>
      </c>
    </row>
    <row r="113" spans="1:12">
      <c r="A113" s="27" t="s">
        <v>393</v>
      </c>
      <c r="B113" s="28">
        <v>40162</v>
      </c>
      <c r="C113" s="27" t="s">
        <v>394</v>
      </c>
      <c r="D113" s="29">
        <v>29082.35</v>
      </c>
      <c r="E113" s="27" t="s">
        <v>14</v>
      </c>
      <c r="F113" s="30">
        <v>0</v>
      </c>
      <c r="G113" s="29">
        <v>29082.35</v>
      </c>
      <c r="H113" s="31">
        <v>530</v>
      </c>
      <c r="I113" s="27" t="s">
        <v>15</v>
      </c>
      <c r="J113" s="27" t="s">
        <v>50</v>
      </c>
      <c r="K113" s="28" t="s">
        <v>17</v>
      </c>
      <c r="L113" s="27" t="s">
        <v>298</v>
      </c>
    </row>
    <row r="114" spans="1:12">
      <c r="A114" s="27" t="s">
        <v>403</v>
      </c>
      <c r="B114" s="28">
        <v>41455</v>
      </c>
      <c r="C114" s="27" t="s">
        <v>404</v>
      </c>
      <c r="D114" s="29">
        <v>16846</v>
      </c>
      <c r="E114" s="27" t="s">
        <v>14</v>
      </c>
      <c r="F114" s="30">
        <v>1684.6</v>
      </c>
      <c r="G114" s="29">
        <v>7580.69</v>
      </c>
      <c r="H114" s="31">
        <v>530</v>
      </c>
      <c r="I114" s="27" t="s">
        <v>15</v>
      </c>
      <c r="J114" s="27" t="s">
        <v>16</v>
      </c>
      <c r="K114" s="28" t="s">
        <v>17</v>
      </c>
      <c r="L114" s="27" t="s">
        <v>298</v>
      </c>
    </row>
    <row r="115" spans="1:12">
      <c r="A115" s="27" t="s">
        <v>405</v>
      </c>
      <c r="B115" s="28">
        <v>42157</v>
      </c>
      <c r="C115" s="27" t="s">
        <v>406</v>
      </c>
      <c r="D115" s="29">
        <v>9735.36</v>
      </c>
      <c r="E115" s="27" t="s">
        <v>14</v>
      </c>
      <c r="F115" s="30">
        <v>973.53</v>
      </c>
      <c r="G115" s="29">
        <v>1460.29</v>
      </c>
      <c r="H115" s="31">
        <v>530</v>
      </c>
      <c r="I115" s="27" t="s">
        <v>15</v>
      </c>
      <c r="J115" s="27" t="s">
        <v>16</v>
      </c>
      <c r="K115" s="28" t="s">
        <v>17</v>
      </c>
      <c r="L115" s="27" t="s">
        <v>298</v>
      </c>
    </row>
    <row r="116" spans="1:12">
      <c r="A116" s="27" t="s">
        <v>405</v>
      </c>
      <c r="B116" s="28">
        <v>42523</v>
      </c>
      <c r="C116" s="27" t="s">
        <v>407</v>
      </c>
      <c r="D116" s="29">
        <v>124325.98</v>
      </c>
      <c r="E116" s="27" t="s">
        <v>14</v>
      </c>
      <c r="F116" s="30">
        <v>12432.59</v>
      </c>
      <c r="G116" s="29">
        <v>18648.88</v>
      </c>
      <c r="H116" s="31">
        <v>530</v>
      </c>
      <c r="I116" s="27" t="s">
        <v>15</v>
      </c>
      <c r="J116" s="27" t="s">
        <v>16</v>
      </c>
      <c r="K116" s="28" t="s">
        <v>17</v>
      </c>
      <c r="L116" s="27" t="s">
        <v>298</v>
      </c>
    </row>
    <row r="117" spans="1:12">
      <c r="A117" s="27" t="s">
        <v>408</v>
      </c>
      <c r="B117" s="28">
        <v>42185</v>
      </c>
      <c r="C117" s="27" t="s">
        <v>409</v>
      </c>
      <c r="D117" s="29">
        <v>243368.8</v>
      </c>
      <c r="E117" s="27" t="s">
        <v>14</v>
      </c>
      <c r="F117" s="30">
        <v>9734.75</v>
      </c>
      <c r="G117" s="29">
        <v>14602.12</v>
      </c>
      <c r="H117" s="31">
        <v>530</v>
      </c>
      <c r="I117" s="27" t="s">
        <v>15</v>
      </c>
      <c r="J117" s="27" t="s">
        <v>16</v>
      </c>
      <c r="K117" s="28" t="s">
        <v>17</v>
      </c>
      <c r="L117" s="27" t="s">
        <v>298</v>
      </c>
    </row>
    <row r="118" spans="1:12">
      <c r="A118" s="27" t="s">
        <v>408</v>
      </c>
      <c r="B118" s="28">
        <v>42290</v>
      </c>
      <c r="C118" s="27" t="s">
        <v>410</v>
      </c>
      <c r="D118" s="29">
        <v>79682.509999999995</v>
      </c>
      <c r="E118" s="27" t="s">
        <v>14</v>
      </c>
      <c r="F118" s="30">
        <v>3187.3</v>
      </c>
      <c r="G118" s="29">
        <v>4780.95</v>
      </c>
      <c r="H118" s="31">
        <v>530</v>
      </c>
      <c r="I118" s="27" t="s">
        <v>15</v>
      </c>
      <c r="J118" s="27" t="s">
        <v>16</v>
      </c>
      <c r="K118" s="28" t="s">
        <v>17</v>
      </c>
      <c r="L118" s="27" t="s">
        <v>298</v>
      </c>
    </row>
    <row r="119" spans="1:12">
      <c r="A119" s="27" t="s">
        <v>411</v>
      </c>
      <c r="B119" s="28">
        <v>42185</v>
      </c>
      <c r="C119" s="27" t="s">
        <v>412</v>
      </c>
      <c r="D119" s="29">
        <v>59798.29</v>
      </c>
      <c r="E119" s="27" t="s">
        <v>14</v>
      </c>
      <c r="F119" s="30">
        <v>597.98</v>
      </c>
      <c r="G119" s="29">
        <v>597.98</v>
      </c>
      <c r="H119" s="31">
        <v>530</v>
      </c>
      <c r="I119" s="27" t="s">
        <v>15</v>
      </c>
      <c r="J119" s="27" t="s">
        <v>16</v>
      </c>
      <c r="K119" s="28" t="s">
        <v>17</v>
      </c>
      <c r="L119" s="27" t="s">
        <v>298</v>
      </c>
    </row>
    <row r="120" spans="1:12">
      <c r="A120" s="27" t="s">
        <v>411</v>
      </c>
      <c r="B120" s="28">
        <v>42551</v>
      </c>
      <c r="C120" s="27" t="s">
        <v>413</v>
      </c>
      <c r="D120" s="29">
        <v>3042808.37</v>
      </c>
      <c r="E120" s="27" t="s">
        <v>14</v>
      </c>
      <c r="F120" s="30">
        <v>30428.080000000002</v>
      </c>
      <c r="G120" s="29">
        <v>30428.080000000002</v>
      </c>
      <c r="H120" s="31">
        <v>530</v>
      </c>
      <c r="I120" s="27" t="s">
        <v>15</v>
      </c>
      <c r="J120" s="27" t="s">
        <v>16</v>
      </c>
      <c r="K120" s="28" t="s">
        <v>17</v>
      </c>
      <c r="L120" s="27" t="s">
        <v>298</v>
      </c>
    </row>
    <row r="121" spans="1:12">
      <c r="A121" s="27" t="s">
        <v>411</v>
      </c>
      <c r="B121" s="28">
        <v>42916</v>
      </c>
      <c r="C121" s="27" t="s">
        <v>414</v>
      </c>
      <c r="D121" s="29">
        <v>45342.720000000001</v>
      </c>
      <c r="E121" s="27" t="s">
        <v>14</v>
      </c>
      <c r="F121" s="30">
        <v>453.42</v>
      </c>
      <c r="G121" s="29">
        <v>453.42</v>
      </c>
      <c r="H121" s="31">
        <v>530</v>
      </c>
      <c r="I121" s="27" t="s">
        <v>15</v>
      </c>
      <c r="J121" s="27" t="s">
        <v>16</v>
      </c>
      <c r="K121" s="28" t="s">
        <v>17</v>
      </c>
      <c r="L121" s="27" t="s">
        <v>298</v>
      </c>
    </row>
    <row r="122" spans="1:12">
      <c r="A122" s="27" t="s">
        <v>415</v>
      </c>
      <c r="B122" s="28">
        <v>42185</v>
      </c>
      <c r="C122" s="27" t="s">
        <v>416</v>
      </c>
      <c r="D122" s="29">
        <v>11716.5</v>
      </c>
      <c r="E122" s="27" t="s">
        <v>14</v>
      </c>
      <c r="F122" s="30">
        <v>390.55</v>
      </c>
      <c r="G122" s="29">
        <v>976.36</v>
      </c>
      <c r="H122" s="31">
        <v>530</v>
      </c>
      <c r="I122" s="27" t="s">
        <v>15</v>
      </c>
      <c r="J122" s="27" t="s">
        <v>16</v>
      </c>
      <c r="K122" s="28" t="s">
        <v>17</v>
      </c>
      <c r="L122" s="27" t="s">
        <v>298</v>
      </c>
    </row>
    <row r="123" spans="1:12">
      <c r="A123" s="27" t="s">
        <v>417</v>
      </c>
      <c r="B123" s="28">
        <v>42367</v>
      </c>
      <c r="C123" s="27" t="s">
        <v>418</v>
      </c>
      <c r="D123" s="29">
        <v>98026.07</v>
      </c>
      <c r="E123" s="27" t="s">
        <v>14</v>
      </c>
      <c r="F123" s="30">
        <v>9802.6</v>
      </c>
      <c r="G123" s="29">
        <v>14703.9</v>
      </c>
      <c r="H123" s="31">
        <v>530</v>
      </c>
      <c r="I123" s="27" t="s">
        <v>15</v>
      </c>
      <c r="J123" s="27" t="s">
        <v>16</v>
      </c>
      <c r="K123" s="28" t="s">
        <v>17</v>
      </c>
      <c r="L123" s="27" t="s">
        <v>298</v>
      </c>
    </row>
    <row r="124" spans="1:12">
      <c r="A124" s="27" t="s">
        <v>419</v>
      </c>
      <c r="B124" s="28">
        <v>42367</v>
      </c>
      <c r="C124" s="27" t="s">
        <v>420</v>
      </c>
      <c r="D124" s="29">
        <v>79575.77</v>
      </c>
      <c r="E124" s="27" t="s">
        <v>14</v>
      </c>
      <c r="F124" s="30">
        <v>7957.57</v>
      </c>
      <c r="G124" s="29">
        <v>11936.35</v>
      </c>
      <c r="H124" s="31">
        <v>530</v>
      </c>
      <c r="I124" s="27" t="s">
        <v>15</v>
      </c>
      <c r="J124" s="27" t="s">
        <v>16</v>
      </c>
      <c r="K124" s="28" t="s">
        <v>17</v>
      </c>
      <c r="L124" s="27" t="s">
        <v>298</v>
      </c>
    </row>
    <row r="125" spans="1:12">
      <c r="A125" s="27" t="s">
        <v>421</v>
      </c>
      <c r="B125" s="28">
        <v>42388</v>
      </c>
      <c r="C125" s="27" t="s">
        <v>422</v>
      </c>
      <c r="D125" s="29">
        <v>28704.74</v>
      </c>
      <c r="E125" s="27" t="s">
        <v>14</v>
      </c>
      <c r="F125" s="30">
        <v>2870.47</v>
      </c>
      <c r="G125" s="29">
        <v>4305.7</v>
      </c>
      <c r="H125" s="31">
        <v>530</v>
      </c>
      <c r="I125" s="27" t="s">
        <v>15</v>
      </c>
      <c r="J125" s="27" t="s">
        <v>16</v>
      </c>
      <c r="K125" s="28" t="s">
        <v>17</v>
      </c>
      <c r="L125" s="27" t="s">
        <v>298</v>
      </c>
    </row>
    <row r="126" spans="1:12">
      <c r="A126" s="27" t="s">
        <v>423</v>
      </c>
      <c r="B126" s="28">
        <v>42388</v>
      </c>
      <c r="C126" s="27" t="s">
        <v>424</v>
      </c>
      <c r="D126" s="29">
        <v>23812.44</v>
      </c>
      <c r="E126" s="27" t="s">
        <v>14</v>
      </c>
      <c r="F126" s="30">
        <v>2381.2399999999998</v>
      </c>
      <c r="G126" s="29">
        <v>3571.86</v>
      </c>
      <c r="H126" s="31">
        <v>530</v>
      </c>
      <c r="I126" s="27" t="s">
        <v>15</v>
      </c>
      <c r="J126" s="27" t="s">
        <v>16</v>
      </c>
      <c r="K126" s="28" t="s">
        <v>17</v>
      </c>
      <c r="L126" s="27" t="s">
        <v>298</v>
      </c>
    </row>
    <row r="127" spans="1:12">
      <c r="A127" s="27" t="s">
        <v>425</v>
      </c>
      <c r="B127" s="28">
        <v>42388</v>
      </c>
      <c r="C127" s="27" t="s">
        <v>426</v>
      </c>
      <c r="D127" s="29">
        <v>10674.44</v>
      </c>
      <c r="E127" s="27" t="s">
        <v>14</v>
      </c>
      <c r="F127" s="30">
        <v>1067.44</v>
      </c>
      <c r="G127" s="29">
        <v>1601.16</v>
      </c>
      <c r="H127" s="31">
        <v>530</v>
      </c>
      <c r="I127" s="27" t="s">
        <v>15</v>
      </c>
      <c r="J127" s="27" t="s">
        <v>16</v>
      </c>
      <c r="K127" s="28" t="s">
        <v>17</v>
      </c>
      <c r="L127" s="27" t="s">
        <v>298</v>
      </c>
    </row>
    <row r="128" spans="1:12">
      <c r="A128" s="27" t="s">
        <v>430</v>
      </c>
      <c r="B128" s="28">
        <v>42200</v>
      </c>
      <c r="C128" s="27" t="s">
        <v>431</v>
      </c>
      <c r="D128" s="29">
        <v>6559.76</v>
      </c>
      <c r="E128" s="27" t="s">
        <v>14</v>
      </c>
      <c r="F128" s="30">
        <v>819.97</v>
      </c>
      <c r="G128" s="29">
        <v>1229.95</v>
      </c>
      <c r="H128" s="31">
        <v>530</v>
      </c>
      <c r="I128" s="27" t="s">
        <v>15</v>
      </c>
      <c r="J128" s="27" t="s">
        <v>16</v>
      </c>
      <c r="K128" s="28" t="s">
        <v>17</v>
      </c>
      <c r="L128" s="27" t="s">
        <v>298</v>
      </c>
    </row>
    <row r="129" spans="1:12">
      <c r="A129" s="27" t="s">
        <v>432</v>
      </c>
      <c r="B129" s="28">
        <v>42551</v>
      </c>
      <c r="C129" s="27" t="s">
        <v>433</v>
      </c>
      <c r="D129" s="29">
        <v>102259.95</v>
      </c>
      <c r="E129" s="27" t="s">
        <v>14</v>
      </c>
      <c r="F129" s="30">
        <v>2045.19</v>
      </c>
      <c r="G129" s="29">
        <v>2045.19</v>
      </c>
      <c r="H129" s="31">
        <v>530</v>
      </c>
      <c r="I129" s="27" t="s">
        <v>15</v>
      </c>
      <c r="J129" s="27" t="s">
        <v>16</v>
      </c>
      <c r="K129" s="28" t="s">
        <v>17</v>
      </c>
      <c r="L129" s="27" t="s">
        <v>298</v>
      </c>
    </row>
    <row r="130" spans="1:12">
      <c r="A130" s="27" t="s">
        <v>432</v>
      </c>
      <c r="B130" s="28">
        <v>42916</v>
      </c>
      <c r="C130" s="27" t="s">
        <v>434</v>
      </c>
      <c r="D130" s="29">
        <v>320462.40000000002</v>
      </c>
      <c r="E130" s="27" t="s">
        <v>14</v>
      </c>
      <c r="F130" s="30">
        <v>6409.24</v>
      </c>
      <c r="G130" s="29">
        <v>6409.24</v>
      </c>
      <c r="H130" s="31">
        <v>530</v>
      </c>
      <c r="I130" s="27" t="s">
        <v>15</v>
      </c>
      <c r="J130" s="27" t="s">
        <v>16</v>
      </c>
      <c r="K130" s="28" t="s">
        <v>17</v>
      </c>
      <c r="L130" s="27" t="s">
        <v>298</v>
      </c>
    </row>
    <row r="131" spans="1:12">
      <c r="A131" s="27" t="s">
        <v>435</v>
      </c>
      <c r="B131" s="28">
        <v>42551</v>
      </c>
      <c r="C131" s="27" t="s">
        <v>436</v>
      </c>
      <c r="D131" s="29">
        <v>156568</v>
      </c>
      <c r="E131" s="27" t="s">
        <v>14</v>
      </c>
      <c r="F131" s="30">
        <v>7828.4</v>
      </c>
      <c r="G131" s="29">
        <v>11742.6</v>
      </c>
      <c r="H131" s="31">
        <v>530</v>
      </c>
      <c r="I131" s="27" t="s">
        <v>15</v>
      </c>
      <c r="J131" s="27" t="s">
        <v>16</v>
      </c>
      <c r="K131" s="28" t="s">
        <v>17</v>
      </c>
      <c r="L131" s="27" t="s">
        <v>298</v>
      </c>
    </row>
    <row r="132" spans="1:12">
      <c r="A132" s="27" t="s">
        <v>437</v>
      </c>
      <c r="B132" s="28">
        <v>31048</v>
      </c>
      <c r="C132" s="27" t="s">
        <v>438</v>
      </c>
      <c r="D132" s="29">
        <v>15366.64</v>
      </c>
      <c r="E132" s="27" t="s">
        <v>14</v>
      </c>
      <c r="F132" s="30">
        <v>0</v>
      </c>
      <c r="G132" s="29">
        <v>15366.64</v>
      </c>
      <c r="H132" s="31">
        <v>530</v>
      </c>
      <c r="I132" s="27" t="s">
        <v>15</v>
      </c>
      <c r="J132" s="27" t="s">
        <v>50</v>
      </c>
      <c r="K132" s="28" t="s">
        <v>17</v>
      </c>
      <c r="L132" s="27" t="s">
        <v>439</v>
      </c>
    </row>
    <row r="133" spans="1:12">
      <c r="A133" s="27" t="s">
        <v>440</v>
      </c>
      <c r="B133" s="28">
        <v>30317</v>
      </c>
      <c r="C133" s="27" t="s">
        <v>441</v>
      </c>
      <c r="D133" s="29">
        <v>12041.7</v>
      </c>
      <c r="E133" s="27" t="s">
        <v>14</v>
      </c>
      <c r="F133" s="30">
        <v>0</v>
      </c>
      <c r="G133" s="29">
        <v>12041.69</v>
      </c>
      <c r="H133" s="31">
        <v>530</v>
      </c>
      <c r="I133" s="27" t="s">
        <v>15</v>
      </c>
      <c r="J133" s="27" t="s">
        <v>50</v>
      </c>
      <c r="K133" s="28" t="s">
        <v>17</v>
      </c>
      <c r="L133" s="27" t="s">
        <v>439</v>
      </c>
    </row>
    <row r="134" spans="1:12">
      <c r="A134" s="27" t="s">
        <v>442</v>
      </c>
      <c r="B134" s="28">
        <v>31837</v>
      </c>
      <c r="C134" s="27" t="s">
        <v>443</v>
      </c>
      <c r="D134" s="29">
        <v>8273</v>
      </c>
      <c r="E134" s="27" t="s">
        <v>14</v>
      </c>
      <c r="F134" s="30">
        <v>0</v>
      </c>
      <c r="G134" s="29">
        <v>8273</v>
      </c>
      <c r="H134" s="31">
        <v>530</v>
      </c>
      <c r="I134" s="27" t="s">
        <v>15</v>
      </c>
      <c r="J134" s="27" t="s">
        <v>50</v>
      </c>
      <c r="K134" s="28" t="s">
        <v>17</v>
      </c>
      <c r="L134" s="27" t="s">
        <v>439</v>
      </c>
    </row>
    <row r="135" spans="1:12">
      <c r="A135" s="27" t="s">
        <v>444</v>
      </c>
      <c r="B135" s="28">
        <v>32051</v>
      </c>
      <c r="C135" s="27" t="s">
        <v>445</v>
      </c>
      <c r="D135" s="29">
        <v>6581</v>
      </c>
      <c r="E135" s="27" t="s">
        <v>14</v>
      </c>
      <c r="F135" s="30">
        <v>0</v>
      </c>
      <c r="G135" s="29">
        <v>6581</v>
      </c>
      <c r="H135" s="31">
        <v>530</v>
      </c>
      <c r="I135" s="27" t="s">
        <v>15</v>
      </c>
      <c r="J135" s="27" t="s">
        <v>50</v>
      </c>
      <c r="K135" s="28" t="s">
        <v>17</v>
      </c>
      <c r="L135" s="27" t="s">
        <v>439</v>
      </c>
    </row>
    <row r="136" spans="1:12">
      <c r="A136" s="27" t="s">
        <v>446</v>
      </c>
      <c r="B136" s="28">
        <v>32752</v>
      </c>
      <c r="C136" s="27" t="s">
        <v>447</v>
      </c>
      <c r="D136" s="29">
        <v>31085.25</v>
      </c>
      <c r="E136" s="27" t="s">
        <v>14</v>
      </c>
      <c r="F136" s="30">
        <v>0</v>
      </c>
      <c r="G136" s="29">
        <v>31085.25</v>
      </c>
      <c r="H136" s="31">
        <v>530</v>
      </c>
      <c r="I136" s="27" t="s">
        <v>15</v>
      </c>
      <c r="J136" s="27" t="s">
        <v>50</v>
      </c>
      <c r="K136" s="28" t="s">
        <v>17</v>
      </c>
      <c r="L136" s="27" t="s">
        <v>439</v>
      </c>
    </row>
    <row r="137" spans="1:12">
      <c r="A137" s="27" t="s">
        <v>448</v>
      </c>
      <c r="B137" s="28">
        <v>29403</v>
      </c>
      <c r="C137" s="27" t="s">
        <v>449</v>
      </c>
      <c r="D137" s="29">
        <v>27568.59</v>
      </c>
      <c r="E137" s="27" t="s">
        <v>14</v>
      </c>
      <c r="F137" s="30">
        <v>0</v>
      </c>
      <c r="G137" s="29">
        <v>27568.58</v>
      </c>
      <c r="H137" s="31">
        <v>530</v>
      </c>
      <c r="I137" s="27" t="s">
        <v>15</v>
      </c>
      <c r="J137" s="27" t="s">
        <v>50</v>
      </c>
      <c r="K137" s="28" t="s">
        <v>17</v>
      </c>
      <c r="L137" s="27" t="s">
        <v>439</v>
      </c>
    </row>
    <row r="138" spans="1:12">
      <c r="A138" s="27" t="s">
        <v>450</v>
      </c>
      <c r="B138" s="28">
        <v>32660</v>
      </c>
      <c r="C138" s="27" t="s">
        <v>451</v>
      </c>
      <c r="D138" s="29">
        <v>5061.6000000000004</v>
      </c>
      <c r="E138" s="27" t="s">
        <v>14</v>
      </c>
      <c r="F138" s="30">
        <v>0</v>
      </c>
      <c r="G138" s="29">
        <v>5061.6000000000004</v>
      </c>
      <c r="H138" s="31">
        <v>530</v>
      </c>
      <c r="I138" s="27" t="s">
        <v>15</v>
      </c>
      <c r="J138" s="27" t="s">
        <v>50</v>
      </c>
      <c r="K138" s="28" t="s">
        <v>17</v>
      </c>
      <c r="L138" s="27" t="s">
        <v>439</v>
      </c>
    </row>
    <row r="139" spans="1:12">
      <c r="A139" s="27" t="s">
        <v>462</v>
      </c>
      <c r="B139" s="28">
        <v>34704</v>
      </c>
      <c r="C139" s="27" t="s">
        <v>463</v>
      </c>
      <c r="D139" s="29">
        <v>7845</v>
      </c>
      <c r="E139" s="27" t="s">
        <v>14</v>
      </c>
      <c r="F139" s="30">
        <v>0</v>
      </c>
      <c r="G139" s="29">
        <v>7845</v>
      </c>
      <c r="H139" s="31">
        <v>530</v>
      </c>
      <c r="I139" s="27" t="s">
        <v>15</v>
      </c>
      <c r="J139" s="27" t="s">
        <v>50</v>
      </c>
      <c r="K139" s="28" t="s">
        <v>17</v>
      </c>
      <c r="L139" s="27" t="s">
        <v>439</v>
      </c>
    </row>
    <row r="140" spans="1:12">
      <c r="A140" s="27" t="s">
        <v>469</v>
      </c>
      <c r="B140" s="28">
        <v>34957</v>
      </c>
      <c r="C140" s="27" t="s">
        <v>470</v>
      </c>
      <c r="D140" s="29">
        <v>5295.68</v>
      </c>
      <c r="E140" s="27" t="s">
        <v>14</v>
      </c>
      <c r="F140" s="30">
        <v>0</v>
      </c>
      <c r="G140" s="29">
        <v>5295.68</v>
      </c>
      <c r="H140" s="31">
        <v>530</v>
      </c>
      <c r="I140" s="27" t="s">
        <v>15</v>
      </c>
      <c r="J140" s="27" t="s">
        <v>50</v>
      </c>
      <c r="K140" s="28" t="s">
        <v>17</v>
      </c>
      <c r="L140" s="27" t="s">
        <v>439</v>
      </c>
    </row>
    <row r="141" spans="1:12">
      <c r="A141" s="27" t="s">
        <v>471</v>
      </c>
      <c r="B141" s="28">
        <v>35060</v>
      </c>
      <c r="C141" s="27" t="s">
        <v>472</v>
      </c>
      <c r="D141" s="29">
        <v>6259.99</v>
      </c>
      <c r="E141" s="27" t="s">
        <v>14</v>
      </c>
      <c r="F141" s="30">
        <v>0</v>
      </c>
      <c r="G141" s="29">
        <v>6259.99</v>
      </c>
      <c r="H141" s="31">
        <v>530</v>
      </c>
      <c r="I141" s="27" t="s">
        <v>15</v>
      </c>
      <c r="J141" s="27" t="s">
        <v>50</v>
      </c>
      <c r="K141" s="28" t="s">
        <v>17</v>
      </c>
      <c r="L141" s="27" t="s">
        <v>439</v>
      </c>
    </row>
    <row r="142" spans="1:12">
      <c r="A142" s="27" t="s">
        <v>475</v>
      </c>
      <c r="B142" s="28">
        <v>35492</v>
      </c>
      <c r="C142" s="27" t="s">
        <v>476</v>
      </c>
      <c r="D142" s="29">
        <v>5247</v>
      </c>
      <c r="E142" s="27" t="s">
        <v>14</v>
      </c>
      <c r="F142" s="30">
        <v>0</v>
      </c>
      <c r="G142" s="29">
        <v>5247</v>
      </c>
      <c r="H142" s="31">
        <v>530</v>
      </c>
      <c r="I142" s="27" t="s">
        <v>15</v>
      </c>
      <c r="J142" s="27" t="s">
        <v>50</v>
      </c>
      <c r="K142" s="28" t="s">
        <v>17</v>
      </c>
      <c r="L142" s="27" t="s">
        <v>439</v>
      </c>
    </row>
    <row r="143" spans="1:12">
      <c r="A143" s="27" t="s">
        <v>478</v>
      </c>
      <c r="B143" s="28">
        <v>35962</v>
      </c>
      <c r="C143" s="27" t="s">
        <v>479</v>
      </c>
      <c r="D143" s="29">
        <v>9646</v>
      </c>
      <c r="E143" s="27" t="s">
        <v>14</v>
      </c>
      <c r="F143" s="30">
        <v>0</v>
      </c>
      <c r="G143" s="29">
        <v>9646</v>
      </c>
      <c r="H143" s="31">
        <v>530</v>
      </c>
      <c r="I143" s="27" t="s">
        <v>15</v>
      </c>
      <c r="J143" s="27" t="s">
        <v>50</v>
      </c>
      <c r="K143" s="28" t="s">
        <v>17</v>
      </c>
      <c r="L143" s="27" t="s">
        <v>439</v>
      </c>
    </row>
    <row r="144" spans="1:12">
      <c r="A144" s="27" t="s">
        <v>480</v>
      </c>
      <c r="B144" s="28">
        <v>36270</v>
      </c>
      <c r="C144" s="27" t="s">
        <v>481</v>
      </c>
      <c r="D144" s="29">
        <v>15325</v>
      </c>
      <c r="E144" s="27" t="s">
        <v>14</v>
      </c>
      <c r="F144" s="30">
        <v>0</v>
      </c>
      <c r="G144" s="29">
        <v>15325</v>
      </c>
      <c r="H144" s="31">
        <v>530</v>
      </c>
      <c r="I144" s="27" t="s">
        <v>15</v>
      </c>
      <c r="J144" s="27" t="s">
        <v>50</v>
      </c>
      <c r="K144" s="28" t="s">
        <v>17</v>
      </c>
      <c r="L144" s="27" t="s">
        <v>439</v>
      </c>
    </row>
    <row r="145" spans="1:12">
      <c r="A145" s="27" t="s">
        <v>482</v>
      </c>
      <c r="B145" s="28">
        <v>36507</v>
      </c>
      <c r="C145" s="27" t="s">
        <v>483</v>
      </c>
      <c r="D145" s="29">
        <v>6062.46</v>
      </c>
      <c r="E145" s="27" t="s">
        <v>14</v>
      </c>
      <c r="F145" s="30">
        <v>0</v>
      </c>
      <c r="G145" s="29">
        <v>6062.46</v>
      </c>
      <c r="H145" s="31">
        <v>530</v>
      </c>
      <c r="I145" s="27" t="s">
        <v>15</v>
      </c>
      <c r="J145" s="27" t="s">
        <v>50</v>
      </c>
      <c r="K145" s="28" t="s">
        <v>17</v>
      </c>
      <c r="L145" s="27" t="s">
        <v>439</v>
      </c>
    </row>
    <row r="146" spans="1:12">
      <c r="A146" s="27" t="s">
        <v>201</v>
      </c>
      <c r="B146" s="28">
        <v>39690</v>
      </c>
      <c r="C146" s="27" t="s">
        <v>484</v>
      </c>
      <c r="D146" s="29">
        <v>51840.86</v>
      </c>
      <c r="E146" s="27" t="s">
        <v>14</v>
      </c>
      <c r="F146" s="30">
        <v>0</v>
      </c>
      <c r="G146" s="29">
        <v>51840.86</v>
      </c>
      <c r="H146" s="31">
        <v>530</v>
      </c>
      <c r="I146" s="27" t="s">
        <v>15</v>
      </c>
      <c r="J146" s="27" t="s">
        <v>50</v>
      </c>
      <c r="K146" s="28" t="s">
        <v>17</v>
      </c>
      <c r="L146" s="27" t="s">
        <v>439</v>
      </c>
    </row>
    <row r="147" spans="1:12">
      <c r="A147" s="27" t="s">
        <v>201</v>
      </c>
      <c r="B147" s="28">
        <v>40221</v>
      </c>
      <c r="C147" s="27" t="s">
        <v>485</v>
      </c>
      <c r="D147" s="29">
        <v>51385.36</v>
      </c>
      <c r="E147" s="27" t="s">
        <v>14</v>
      </c>
      <c r="F147" s="30">
        <v>0</v>
      </c>
      <c r="G147" s="29">
        <v>51385.36</v>
      </c>
      <c r="H147" s="31">
        <v>530</v>
      </c>
      <c r="I147" s="27" t="s">
        <v>15</v>
      </c>
      <c r="J147" s="27" t="s">
        <v>50</v>
      </c>
      <c r="K147" s="28" t="s">
        <v>17</v>
      </c>
      <c r="L147" s="27" t="s">
        <v>439</v>
      </c>
    </row>
    <row r="148" spans="1:12">
      <c r="A148" s="27" t="s">
        <v>201</v>
      </c>
      <c r="B148" s="28">
        <v>41820</v>
      </c>
      <c r="C148" s="27" t="s">
        <v>486</v>
      </c>
      <c r="D148" s="29">
        <v>52215</v>
      </c>
      <c r="E148" s="27" t="s">
        <v>14</v>
      </c>
      <c r="F148" s="30">
        <v>10443</v>
      </c>
      <c r="G148" s="29">
        <v>36550.5</v>
      </c>
      <c r="H148" s="31">
        <v>530</v>
      </c>
      <c r="I148" s="27" t="s">
        <v>15</v>
      </c>
      <c r="J148" s="27" t="s">
        <v>16</v>
      </c>
      <c r="K148" s="28" t="s">
        <v>17</v>
      </c>
      <c r="L148" s="27" t="s">
        <v>439</v>
      </c>
    </row>
    <row r="149" spans="1:12">
      <c r="A149" s="27" t="s">
        <v>487</v>
      </c>
      <c r="B149" s="28">
        <v>36959</v>
      </c>
      <c r="C149" s="27" t="s">
        <v>488</v>
      </c>
      <c r="D149" s="29">
        <v>5665</v>
      </c>
      <c r="E149" s="27" t="s">
        <v>14</v>
      </c>
      <c r="F149" s="30">
        <v>0</v>
      </c>
      <c r="G149" s="29">
        <v>5665</v>
      </c>
      <c r="H149" s="31">
        <v>530</v>
      </c>
      <c r="I149" s="27" t="s">
        <v>15</v>
      </c>
      <c r="J149" s="27" t="s">
        <v>50</v>
      </c>
      <c r="K149" s="28" t="s">
        <v>17</v>
      </c>
      <c r="L149" s="27" t="s">
        <v>439</v>
      </c>
    </row>
    <row r="150" spans="1:12">
      <c r="A150" s="27" t="s">
        <v>489</v>
      </c>
      <c r="B150" s="28">
        <v>36766</v>
      </c>
      <c r="C150" s="27" t="s">
        <v>490</v>
      </c>
      <c r="D150" s="29">
        <v>11684</v>
      </c>
      <c r="E150" s="27" t="s">
        <v>14</v>
      </c>
      <c r="F150" s="30">
        <v>0</v>
      </c>
      <c r="G150" s="29">
        <v>11684</v>
      </c>
      <c r="H150" s="31">
        <v>530</v>
      </c>
      <c r="I150" s="27" t="s">
        <v>15</v>
      </c>
      <c r="J150" s="27" t="s">
        <v>50</v>
      </c>
      <c r="K150" s="28" t="s">
        <v>17</v>
      </c>
      <c r="L150" s="27" t="s">
        <v>439</v>
      </c>
    </row>
    <row r="151" spans="1:12">
      <c r="A151" s="27" t="s">
        <v>491</v>
      </c>
      <c r="B151" s="28">
        <v>37061</v>
      </c>
      <c r="C151" s="27" t="s">
        <v>492</v>
      </c>
      <c r="D151" s="29">
        <v>30008.79</v>
      </c>
      <c r="E151" s="27" t="s">
        <v>14</v>
      </c>
      <c r="F151" s="30">
        <v>0</v>
      </c>
      <c r="G151" s="29">
        <v>30008.79</v>
      </c>
      <c r="H151" s="31">
        <v>530</v>
      </c>
      <c r="I151" s="27" t="s">
        <v>15</v>
      </c>
      <c r="J151" s="27" t="s">
        <v>50</v>
      </c>
      <c r="K151" s="28" t="s">
        <v>17</v>
      </c>
      <c r="L151" s="27" t="s">
        <v>439</v>
      </c>
    </row>
    <row r="152" spans="1:12">
      <c r="A152" s="27" t="s">
        <v>493</v>
      </c>
      <c r="B152" s="28">
        <v>36900</v>
      </c>
      <c r="C152" s="27" t="s">
        <v>494</v>
      </c>
      <c r="D152" s="29">
        <v>14375</v>
      </c>
      <c r="E152" s="27" t="s">
        <v>14</v>
      </c>
      <c r="F152" s="30">
        <v>0</v>
      </c>
      <c r="G152" s="29">
        <v>14375</v>
      </c>
      <c r="H152" s="31">
        <v>530</v>
      </c>
      <c r="I152" s="27" t="s">
        <v>15</v>
      </c>
      <c r="J152" s="27" t="s">
        <v>50</v>
      </c>
      <c r="K152" s="28" t="s">
        <v>17</v>
      </c>
      <c r="L152" s="27" t="s">
        <v>439</v>
      </c>
    </row>
    <row r="153" spans="1:12">
      <c r="A153" s="27" t="s">
        <v>502</v>
      </c>
      <c r="B153" s="28">
        <v>37425</v>
      </c>
      <c r="C153" s="27" t="s">
        <v>503</v>
      </c>
      <c r="D153" s="29">
        <v>9860.44</v>
      </c>
      <c r="E153" s="27" t="s">
        <v>14</v>
      </c>
      <c r="F153" s="30">
        <v>0</v>
      </c>
      <c r="G153" s="29">
        <v>9860.44</v>
      </c>
      <c r="H153" s="31">
        <v>530</v>
      </c>
      <c r="I153" s="27" t="s">
        <v>15</v>
      </c>
      <c r="J153" s="27" t="s">
        <v>50</v>
      </c>
      <c r="K153" s="28" t="s">
        <v>17</v>
      </c>
      <c r="L153" s="27" t="s">
        <v>439</v>
      </c>
    </row>
    <row r="154" spans="1:12">
      <c r="A154" s="27" t="s">
        <v>504</v>
      </c>
      <c r="B154" s="28">
        <v>37558</v>
      </c>
      <c r="C154" s="27" t="s">
        <v>505</v>
      </c>
      <c r="D154" s="29">
        <v>28500</v>
      </c>
      <c r="E154" s="27" t="s">
        <v>14</v>
      </c>
      <c r="F154" s="30">
        <v>0</v>
      </c>
      <c r="G154" s="29">
        <v>28500</v>
      </c>
      <c r="H154" s="31">
        <v>530</v>
      </c>
      <c r="I154" s="27" t="s">
        <v>15</v>
      </c>
      <c r="J154" s="27" t="s">
        <v>50</v>
      </c>
      <c r="K154" s="28" t="s">
        <v>17</v>
      </c>
      <c r="L154" s="27" t="s">
        <v>439</v>
      </c>
    </row>
    <row r="155" spans="1:12">
      <c r="A155" s="27" t="s">
        <v>506</v>
      </c>
      <c r="B155" s="28">
        <v>37802</v>
      </c>
      <c r="C155" s="27" t="s">
        <v>507</v>
      </c>
      <c r="D155" s="29">
        <v>7950</v>
      </c>
      <c r="E155" s="27" t="s">
        <v>14</v>
      </c>
      <c r="F155" s="30">
        <v>0</v>
      </c>
      <c r="G155" s="29">
        <v>7950</v>
      </c>
      <c r="H155" s="31">
        <v>530</v>
      </c>
      <c r="I155" s="27" t="s">
        <v>15</v>
      </c>
      <c r="J155" s="27" t="s">
        <v>50</v>
      </c>
      <c r="K155" s="28" t="s">
        <v>17</v>
      </c>
      <c r="L155" s="27" t="s">
        <v>439</v>
      </c>
    </row>
    <row r="156" spans="1:12">
      <c r="A156" s="27" t="s">
        <v>508</v>
      </c>
      <c r="B156" s="28">
        <v>37902</v>
      </c>
      <c r="C156" s="27" t="s">
        <v>509</v>
      </c>
      <c r="D156" s="29">
        <v>13193.23</v>
      </c>
      <c r="E156" s="27" t="s">
        <v>14</v>
      </c>
      <c r="F156" s="30">
        <v>0</v>
      </c>
      <c r="G156" s="29">
        <v>13193.23</v>
      </c>
      <c r="H156" s="31">
        <v>530</v>
      </c>
      <c r="I156" s="27" t="s">
        <v>15</v>
      </c>
      <c r="J156" s="27" t="s">
        <v>50</v>
      </c>
      <c r="K156" s="28" t="s">
        <v>17</v>
      </c>
      <c r="L156" s="27" t="s">
        <v>439</v>
      </c>
    </row>
    <row r="157" spans="1:12">
      <c r="A157" s="27" t="s">
        <v>514</v>
      </c>
      <c r="B157" s="28">
        <v>38755</v>
      </c>
      <c r="C157" s="27" t="s">
        <v>515</v>
      </c>
      <c r="D157" s="29">
        <v>5885</v>
      </c>
      <c r="E157" s="27" t="s">
        <v>14</v>
      </c>
      <c r="F157" s="30">
        <v>0</v>
      </c>
      <c r="G157" s="29">
        <v>5885</v>
      </c>
      <c r="H157" s="31">
        <v>530</v>
      </c>
      <c r="I157" s="27" t="s">
        <v>15</v>
      </c>
      <c r="J157" s="27" t="s">
        <v>50</v>
      </c>
      <c r="K157" s="28" t="s">
        <v>17</v>
      </c>
      <c r="L157" s="27" t="s">
        <v>439</v>
      </c>
    </row>
    <row r="158" spans="1:12">
      <c r="A158" s="27" t="s">
        <v>516</v>
      </c>
      <c r="B158" s="28">
        <v>39126</v>
      </c>
      <c r="C158" s="27" t="s">
        <v>517</v>
      </c>
      <c r="D158" s="29">
        <v>5500</v>
      </c>
      <c r="E158" s="27" t="s">
        <v>14</v>
      </c>
      <c r="F158" s="30">
        <v>275.01</v>
      </c>
      <c r="G158" s="29">
        <v>5500</v>
      </c>
      <c r="H158" s="31">
        <v>530</v>
      </c>
      <c r="I158" s="27" t="s">
        <v>15</v>
      </c>
      <c r="J158" s="27" t="s">
        <v>50</v>
      </c>
      <c r="K158" s="28" t="s">
        <v>17</v>
      </c>
      <c r="L158" s="27" t="s">
        <v>439</v>
      </c>
    </row>
    <row r="159" spans="1:12">
      <c r="A159" s="27" t="s">
        <v>518</v>
      </c>
      <c r="B159" s="28">
        <v>39126</v>
      </c>
      <c r="C159" s="27" t="s">
        <v>519</v>
      </c>
      <c r="D159" s="29">
        <v>12380</v>
      </c>
      <c r="E159" s="27" t="s">
        <v>14</v>
      </c>
      <c r="F159" s="30">
        <v>619</v>
      </c>
      <c r="G159" s="29">
        <v>12380</v>
      </c>
      <c r="H159" s="31">
        <v>530</v>
      </c>
      <c r="I159" s="27" t="s">
        <v>15</v>
      </c>
      <c r="J159" s="27" t="s">
        <v>50</v>
      </c>
      <c r="K159" s="28" t="s">
        <v>17</v>
      </c>
      <c r="L159" s="27" t="s">
        <v>439</v>
      </c>
    </row>
    <row r="160" spans="1:12">
      <c r="A160" s="27" t="s">
        <v>520</v>
      </c>
      <c r="B160" s="28">
        <v>39145</v>
      </c>
      <c r="C160" s="27" t="s">
        <v>521</v>
      </c>
      <c r="D160" s="29">
        <v>6896.15</v>
      </c>
      <c r="E160" s="27" t="s">
        <v>14</v>
      </c>
      <c r="F160" s="30">
        <v>344.82</v>
      </c>
      <c r="G160" s="29">
        <v>6896.15</v>
      </c>
      <c r="H160" s="31">
        <v>530</v>
      </c>
      <c r="I160" s="27" t="s">
        <v>15</v>
      </c>
      <c r="J160" s="27" t="s">
        <v>50</v>
      </c>
      <c r="K160" s="28" t="s">
        <v>17</v>
      </c>
      <c r="L160" s="27" t="s">
        <v>439</v>
      </c>
    </row>
    <row r="161" spans="1:12">
      <c r="A161" s="27" t="s">
        <v>522</v>
      </c>
      <c r="B161" s="28">
        <v>39183</v>
      </c>
      <c r="C161" s="27" t="s">
        <v>523</v>
      </c>
      <c r="D161" s="29">
        <v>5432.73</v>
      </c>
      <c r="E161" s="27" t="s">
        <v>14</v>
      </c>
      <c r="F161" s="30">
        <v>0</v>
      </c>
      <c r="G161" s="29">
        <v>5432.73</v>
      </c>
      <c r="H161" s="31">
        <v>530</v>
      </c>
      <c r="I161" s="27" t="s">
        <v>15</v>
      </c>
      <c r="J161" s="27" t="s">
        <v>50</v>
      </c>
      <c r="K161" s="28" t="s">
        <v>17</v>
      </c>
      <c r="L161" s="27" t="s">
        <v>439</v>
      </c>
    </row>
    <row r="162" spans="1:12">
      <c r="A162" s="27" t="s">
        <v>524</v>
      </c>
      <c r="B162" s="28">
        <v>39080</v>
      </c>
      <c r="C162" s="27" t="s">
        <v>525</v>
      </c>
      <c r="D162" s="29">
        <v>5560</v>
      </c>
      <c r="E162" s="27" t="s">
        <v>14</v>
      </c>
      <c r="F162" s="30">
        <v>0</v>
      </c>
      <c r="G162" s="29">
        <v>5560</v>
      </c>
      <c r="H162" s="31">
        <v>530</v>
      </c>
      <c r="I162" s="27" t="s">
        <v>15</v>
      </c>
      <c r="J162" s="27" t="s">
        <v>50</v>
      </c>
      <c r="K162" s="28" t="s">
        <v>17</v>
      </c>
      <c r="L162" s="27" t="s">
        <v>439</v>
      </c>
    </row>
    <row r="163" spans="1:12">
      <c r="A163" s="27" t="s">
        <v>526</v>
      </c>
      <c r="B163" s="28">
        <v>39057</v>
      </c>
      <c r="C163" s="27" t="s">
        <v>527</v>
      </c>
      <c r="D163" s="29">
        <v>9943.93</v>
      </c>
      <c r="E163" s="27" t="s">
        <v>14</v>
      </c>
      <c r="F163" s="30">
        <v>497.2</v>
      </c>
      <c r="G163" s="29">
        <v>9943.93</v>
      </c>
      <c r="H163" s="31">
        <v>530</v>
      </c>
      <c r="I163" s="27" t="s">
        <v>15</v>
      </c>
      <c r="J163" s="27" t="s">
        <v>50</v>
      </c>
      <c r="K163" s="28" t="s">
        <v>17</v>
      </c>
      <c r="L163" s="27" t="s">
        <v>439</v>
      </c>
    </row>
    <row r="164" spans="1:12">
      <c r="A164" s="27" t="s">
        <v>528</v>
      </c>
      <c r="B164" s="28">
        <v>39162</v>
      </c>
      <c r="C164" s="27" t="s">
        <v>529</v>
      </c>
      <c r="D164" s="29">
        <v>10838.12</v>
      </c>
      <c r="E164" s="27" t="s">
        <v>14</v>
      </c>
      <c r="F164" s="30">
        <v>0</v>
      </c>
      <c r="G164" s="29">
        <v>10838.12</v>
      </c>
      <c r="H164" s="31">
        <v>530</v>
      </c>
      <c r="I164" s="27" t="s">
        <v>15</v>
      </c>
      <c r="J164" s="27" t="s">
        <v>50</v>
      </c>
      <c r="K164" s="28" t="s">
        <v>17</v>
      </c>
      <c r="L164" s="27" t="s">
        <v>439</v>
      </c>
    </row>
    <row r="165" spans="1:12">
      <c r="A165" s="27" t="s">
        <v>530</v>
      </c>
      <c r="B165" s="28">
        <v>39293</v>
      </c>
      <c r="C165" s="27" t="s">
        <v>531</v>
      </c>
      <c r="D165" s="29">
        <v>7520</v>
      </c>
      <c r="E165" s="27" t="s">
        <v>14</v>
      </c>
      <c r="F165" s="30">
        <v>0</v>
      </c>
      <c r="G165" s="29">
        <v>7520</v>
      </c>
      <c r="H165" s="31">
        <v>530</v>
      </c>
      <c r="I165" s="27" t="s">
        <v>15</v>
      </c>
      <c r="J165" s="27" t="s">
        <v>50</v>
      </c>
      <c r="K165" s="28" t="s">
        <v>17</v>
      </c>
      <c r="L165" s="27" t="s">
        <v>439</v>
      </c>
    </row>
    <row r="166" spans="1:12">
      <c r="A166" s="27" t="s">
        <v>532</v>
      </c>
      <c r="B166" s="28">
        <v>39560</v>
      </c>
      <c r="C166" s="27" t="s">
        <v>533</v>
      </c>
      <c r="D166" s="29">
        <v>23126</v>
      </c>
      <c r="E166" s="27" t="s">
        <v>14</v>
      </c>
      <c r="F166" s="30">
        <v>2312.6</v>
      </c>
      <c r="G166" s="29">
        <v>21969.7</v>
      </c>
      <c r="H166" s="31">
        <v>530</v>
      </c>
      <c r="I166" s="27" t="s">
        <v>15</v>
      </c>
      <c r="J166" s="27" t="s">
        <v>16</v>
      </c>
      <c r="K166" s="28" t="s">
        <v>17</v>
      </c>
      <c r="L166" s="27" t="s">
        <v>439</v>
      </c>
    </row>
    <row r="167" spans="1:12">
      <c r="A167" s="27" t="s">
        <v>534</v>
      </c>
      <c r="B167" s="28">
        <v>39511</v>
      </c>
      <c r="C167" s="27" t="s">
        <v>535</v>
      </c>
      <c r="D167" s="29">
        <v>47400</v>
      </c>
      <c r="E167" s="27" t="s">
        <v>14</v>
      </c>
      <c r="F167" s="30">
        <v>0</v>
      </c>
      <c r="G167" s="29">
        <v>47400</v>
      </c>
      <c r="H167" s="31">
        <v>530</v>
      </c>
      <c r="I167" s="27" t="s">
        <v>15</v>
      </c>
      <c r="J167" s="27" t="s">
        <v>50</v>
      </c>
      <c r="K167" s="28" t="s">
        <v>17</v>
      </c>
      <c r="L167" s="27" t="s">
        <v>439</v>
      </c>
    </row>
    <row r="168" spans="1:12">
      <c r="A168" s="27" t="s">
        <v>536</v>
      </c>
      <c r="B168" s="28">
        <v>39511</v>
      </c>
      <c r="C168" s="27" t="s">
        <v>537</v>
      </c>
      <c r="D168" s="29">
        <v>8000</v>
      </c>
      <c r="E168" s="27" t="s">
        <v>14</v>
      </c>
      <c r="F168" s="30">
        <v>0</v>
      </c>
      <c r="G168" s="29">
        <v>8000</v>
      </c>
      <c r="H168" s="31">
        <v>530</v>
      </c>
      <c r="I168" s="27" t="s">
        <v>15</v>
      </c>
      <c r="J168" s="27" t="s">
        <v>50</v>
      </c>
      <c r="K168" s="28" t="s">
        <v>17</v>
      </c>
      <c r="L168" s="27" t="s">
        <v>439</v>
      </c>
    </row>
    <row r="169" spans="1:12">
      <c r="A169" s="27" t="s">
        <v>538</v>
      </c>
      <c r="B169" s="28">
        <v>39759</v>
      </c>
      <c r="C169" s="27" t="s">
        <v>539</v>
      </c>
      <c r="D169" s="29">
        <v>6131.5</v>
      </c>
      <c r="E169" s="27" t="s">
        <v>14</v>
      </c>
      <c r="F169" s="30">
        <v>0</v>
      </c>
      <c r="G169" s="29">
        <v>6131.5</v>
      </c>
      <c r="H169" s="31">
        <v>530</v>
      </c>
      <c r="I169" s="27" t="s">
        <v>15</v>
      </c>
      <c r="J169" s="27" t="s">
        <v>50</v>
      </c>
      <c r="K169" s="28" t="s">
        <v>17</v>
      </c>
      <c r="L169" s="27" t="s">
        <v>439</v>
      </c>
    </row>
    <row r="170" spans="1:12">
      <c r="A170" s="27" t="s">
        <v>540</v>
      </c>
      <c r="B170" s="28">
        <v>39910</v>
      </c>
      <c r="C170" s="27" t="s">
        <v>541</v>
      </c>
      <c r="D170" s="29">
        <v>10660.08</v>
      </c>
      <c r="E170" s="27" t="s">
        <v>14</v>
      </c>
      <c r="F170" s="30">
        <v>1066.01</v>
      </c>
      <c r="G170" s="29">
        <v>9061.06</v>
      </c>
      <c r="H170" s="31">
        <v>530</v>
      </c>
      <c r="I170" s="27" t="s">
        <v>15</v>
      </c>
      <c r="J170" s="27" t="s">
        <v>16</v>
      </c>
      <c r="K170" s="28" t="s">
        <v>17</v>
      </c>
      <c r="L170" s="27" t="s">
        <v>439</v>
      </c>
    </row>
    <row r="171" spans="1:12">
      <c r="A171" s="27" t="s">
        <v>542</v>
      </c>
      <c r="B171" s="28">
        <v>39974</v>
      </c>
      <c r="C171" s="27" t="s">
        <v>543</v>
      </c>
      <c r="D171" s="29">
        <v>5700</v>
      </c>
      <c r="E171" s="27" t="s">
        <v>14</v>
      </c>
      <c r="F171" s="30">
        <v>0</v>
      </c>
      <c r="G171" s="29">
        <v>5700</v>
      </c>
      <c r="H171" s="31">
        <v>530</v>
      </c>
      <c r="I171" s="27" t="s">
        <v>15</v>
      </c>
      <c r="J171" s="27" t="s">
        <v>50</v>
      </c>
      <c r="K171" s="28" t="s">
        <v>17</v>
      </c>
      <c r="L171" s="27" t="s">
        <v>439</v>
      </c>
    </row>
    <row r="172" spans="1:12">
      <c r="A172" s="27" t="s">
        <v>544</v>
      </c>
      <c r="B172" s="28">
        <v>39946</v>
      </c>
      <c r="C172" s="27" t="s">
        <v>545</v>
      </c>
      <c r="D172" s="29">
        <v>6400.72</v>
      </c>
      <c r="E172" s="27" t="s">
        <v>14</v>
      </c>
      <c r="F172" s="30">
        <v>0</v>
      </c>
      <c r="G172" s="29">
        <v>6400.72</v>
      </c>
      <c r="H172" s="31">
        <v>530</v>
      </c>
      <c r="I172" s="27" t="s">
        <v>15</v>
      </c>
      <c r="J172" s="27" t="s">
        <v>50</v>
      </c>
      <c r="K172" s="28" t="s">
        <v>17</v>
      </c>
      <c r="L172" s="27" t="s">
        <v>439</v>
      </c>
    </row>
    <row r="173" spans="1:12">
      <c r="A173" s="27" t="s">
        <v>548</v>
      </c>
      <c r="B173" s="28">
        <v>39743</v>
      </c>
      <c r="C173" s="27" t="s">
        <v>549</v>
      </c>
      <c r="D173" s="29">
        <v>12478.7</v>
      </c>
      <c r="E173" s="27" t="s">
        <v>14</v>
      </c>
      <c r="F173" s="30">
        <v>1247.8699999999999</v>
      </c>
      <c r="G173" s="29">
        <v>10606.89</v>
      </c>
      <c r="H173" s="31">
        <v>530</v>
      </c>
      <c r="I173" s="27" t="s">
        <v>15</v>
      </c>
      <c r="J173" s="27" t="s">
        <v>16</v>
      </c>
      <c r="K173" s="28" t="s">
        <v>17</v>
      </c>
      <c r="L173" s="27" t="s">
        <v>439</v>
      </c>
    </row>
    <row r="174" spans="1:12">
      <c r="A174" s="27" t="s">
        <v>550</v>
      </c>
      <c r="B174" s="28">
        <v>39744</v>
      </c>
      <c r="C174" s="27" t="s">
        <v>551</v>
      </c>
      <c r="D174" s="29">
        <v>11249</v>
      </c>
      <c r="E174" s="27" t="s">
        <v>14</v>
      </c>
      <c r="F174" s="30">
        <v>1124.9000000000001</v>
      </c>
      <c r="G174" s="29">
        <v>9561.65</v>
      </c>
      <c r="H174" s="31">
        <v>530</v>
      </c>
      <c r="I174" s="27" t="s">
        <v>15</v>
      </c>
      <c r="J174" s="27" t="s">
        <v>16</v>
      </c>
      <c r="K174" s="28" t="s">
        <v>17</v>
      </c>
      <c r="L174" s="27" t="s">
        <v>439</v>
      </c>
    </row>
    <row r="175" spans="1:12">
      <c r="A175" s="27" t="s">
        <v>552</v>
      </c>
      <c r="B175" s="28">
        <v>40050</v>
      </c>
      <c r="C175" s="27" t="s">
        <v>553</v>
      </c>
      <c r="D175" s="29">
        <v>26550</v>
      </c>
      <c r="E175" s="27" t="s">
        <v>14</v>
      </c>
      <c r="F175" s="30">
        <v>0</v>
      </c>
      <c r="G175" s="29">
        <v>26550</v>
      </c>
      <c r="H175" s="31">
        <v>530</v>
      </c>
      <c r="I175" s="27" t="s">
        <v>15</v>
      </c>
      <c r="J175" s="27" t="s">
        <v>50</v>
      </c>
      <c r="K175" s="28" t="s">
        <v>17</v>
      </c>
      <c r="L175" s="27" t="s">
        <v>439</v>
      </c>
    </row>
    <row r="176" spans="1:12">
      <c r="A176" s="27" t="s">
        <v>554</v>
      </c>
      <c r="B176" s="28">
        <v>40092</v>
      </c>
      <c r="C176" s="27" t="s">
        <v>555</v>
      </c>
      <c r="D176" s="29">
        <v>7134.76</v>
      </c>
      <c r="E176" s="27" t="s">
        <v>14</v>
      </c>
      <c r="F176" s="30">
        <v>713.48</v>
      </c>
      <c r="G176" s="29">
        <v>5351.06</v>
      </c>
      <c r="H176" s="31">
        <v>530</v>
      </c>
      <c r="I176" s="27" t="s">
        <v>15</v>
      </c>
      <c r="J176" s="27" t="s">
        <v>16</v>
      </c>
      <c r="K176" s="28" t="s">
        <v>17</v>
      </c>
      <c r="L176" s="27" t="s">
        <v>439</v>
      </c>
    </row>
    <row r="177" spans="1:12">
      <c r="A177" s="27" t="s">
        <v>558</v>
      </c>
      <c r="B177" s="28">
        <v>40330</v>
      </c>
      <c r="C177" s="27" t="s">
        <v>559</v>
      </c>
      <c r="D177" s="29">
        <v>5603.6</v>
      </c>
      <c r="E177" s="27" t="s">
        <v>14</v>
      </c>
      <c r="F177" s="30">
        <v>0</v>
      </c>
      <c r="G177" s="29">
        <v>5603.6</v>
      </c>
      <c r="H177" s="31">
        <v>530</v>
      </c>
      <c r="I177" s="27" t="s">
        <v>15</v>
      </c>
      <c r="J177" s="27" t="s">
        <v>50</v>
      </c>
      <c r="K177" s="28" t="s">
        <v>17</v>
      </c>
      <c r="L177" s="27" t="s">
        <v>439</v>
      </c>
    </row>
    <row r="178" spans="1:12">
      <c r="A178" s="27" t="s">
        <v>560</v>
      </c>
      <c r="B178" s="28">
        <v>40422</v>
      </c>
      <c r="C178" s="27" t="s">
        <v>561</v>
      </c>
      <c r="D178" s="29">
        <v>9162.5</v>
      </c>
      <c r="E178" s="27" t="s">
        <v>14</v>
      </c>
      <c r="F178" s="30">
        <v>0</v>
      </c>
      <c r="G178" s="29">
        <v>9162.5</v>
      </c>
      <c r="H178" s="31">
        <v>530</v>
      </c>
      <c r="I178" s="27" t="s">
        <v>15</v>
      </c>
      <c r="J178" s="27" t="s">
        <v>50</v>
      </c>
      <c r="K178" s="28" t="s">
        <v>17</v>
      </c>
      <c r="L178" s="27" t="s">
        <v>439</v>
      </c>
    </row>
    <row r="179" spans="1:12">
      <c r="A179" s="27" t="s">
        <v>562</v>
      </c>
      <c r="B179" s="28">
        <v>40407</v>
      </c>
      <c r="C179" s="27" t="s">
        <v>563</v>
      </c>
      <c r="D179" s="29">
        <v>9616</v>
      </c>
      <c r="E179" s="27" t="s">
        <v>14</v>
      </c>
      <c r="F179" s="30">
        <v>961.6</v>
      </c>
      <c r="G179" s="29">
        <v>6250.39</v>
      </c>
      <c r="H179" s="31">
        <v>530</v>
      </c>
      <c r="I179" s="27" t="s">
        <v>15</v>
      </c>
      <c r="J179" s="27" t="s">
        <v>16</v>
      </c>
      <c r="K179" s="28" t="s">
        <v>17</v>
      </c>
      <c r="L179" s="27" t="s">
        <v>439</v>
      </c>
    </row>
    <row r="180" spans="1:12">
      <c r="A180" s="27" t="s">
        <v>564</v>
      </c>
      <c r="B180" s="28">
        <v>40724</v>
      </c>
      <c r="C180" s="27" t="s">
        <v>565</v>
      </c>
      <c r="D180" s="29">
        <v>6129.98</v>
      </c>
      <c r="E180" s="27" t="s">
        <v>14</v>
      </c>
      <c r="F180" s="30">
        <v>0</v>
      </c>
      <c r="G180" s="29">
        <v>6129.98</v>
      </c>
      <c r="H180" s="31">
        <v>530</v>
      </c>
      <c r="I180" s="27" t="s">
        <v>15</v>
      </c>
      <c r="J180" s="27" t="s">
        <v>50</v>
      </c>
      <c r="K180" s="28" t="s">
        <v>17</v>
      </c>
      <c r="L180" s="27" t="s">
        <v>439</v>
      </c>
    </row>
    <row r="181" spans="1:12">
      <c r="A181" s="27" t="s">
        <v>566</v>
      </c>
      <c r="B181" s="28">
        <v>40724</v>
      </c>
      <c r="C181" s="27" t="s">
        <v>565</v>
      </c>
      <c r="D181" s="29">
        <v>6129.98</v>
      </c>
      <c r="E181" s="27" t="s">
        <v>14</v>
      </c>
      <c r="F181" s="30">
        <v>0</v>
      </c>
      <c r="G181" s="29">
        <v>6129.98</v>
      </c>
      <c r="H181" s="31">
        <v>530</v>
      </c>
      <c r="I181" s="27" t="s">
        <v>15</v>
      </c>
      <c r="J181" s="27" t="s">
        <v>50</v>
      </c>
      <c r="K181" s="28" t="s">
        <v>17</v>
      </c>
      <c r="L181" s="27" t="s">
        <v>439</v>
      </c>
    </row>
    <row r="182" spans="1:12">
      <c r="A182" s="27" t="s">
        <v>567</v>
      </c>
      <c r="B182" s="28">
        <v>40800</v>
      </c>
      <c r="C182" s="27" t="s">
        <v>568</v>
      </c>
      <c r="D182" s="29">
        <v>23960</v>
      </c>
      <c r="E182" s="27" t="s">
        <v>14</v>
      </c>
      <c r="F182" s="30">
        <v>2396</v>
      </c>
      <c r="G182" s="29">
        <v>13178</v>
      </c>
      <c r="H182" s="31">
        <v>530</v>
      </c>
      <c r="I182" s="27" t="s">
        <v>15</v>
      </c>
      <c r="J182" s="27" t="s">
        <v>16</v>
      </c>
      <c r="K182" s="28" t="s">
        <v>17</v>
      </c>
      <c r="L182" s="27" t="s">
        <v>439</v>
      </c>
    </row>
    <row r="183" spans="1:12">
      <c r="A183" s="27" t="s">
        <v>569</v>
      </c>
      <c r="B183" s="28">
        <v>40806</v>
      </c>
      <c r="C183" s="27" t="s">
        <v>570</v>
      </c>
      <c r="D183" s="29">
        <v>34150</v>
      </c>
      <c r="E183" s="27" t="s">
        <v>14</v>
      </c>
      <c r="F183" s="30">
        <v>3415</v>
      </c>
      <c r="G183" s="29">
        <v>18782.490000000002</v>
      </c>
      <c r="H183" s="31">
        <v>530</v>
      </c>
      <c r="I183" s="27" t="s">
        <v>15</v>
      </c>
      <c r="J183" s="27" t="s">
        <v>16</v>
      </c>
      <c r="K183" s="28" t="s">
        <v>17</v>
      </c>
      <c r="L183" s="27" t="s">
        <v>439</v>
      </c>
    </row>
    <row r="184" spans="1:12">
      <c r="A184" s="27" t="s">
        <v>573</v>
      </c>
      <c r="B184" s="28">
        <v>40875</v>
      </c>
      <c r="C184" s="27" t="s">
        <v>574</v>
      </c>
      <c r="D184" s="29">
        <v>5141.22</v>
      </c>
      <c r="E184" s="27" t="s">
        <v>14</v>
      </c>
      <c r="F184" s="30">
        <v>514.13</v>
      </c>
      <c r="G184" s="29">
        <v>5141.22</v>
      </c>
      <c r="H184" s="31">
        <v>530</v>
      </c>
      <c r="I184" s="27" t="s">
        <v>15</v>
      </c>
      <c r="J184" s="27" t="s">
        <v>50</v>
      </c>
      <c r="K184" s="28" t="s">
        <v>17</v>
      </c>
      <c r="L184" s="27" t="s">
        <v>439</v>
      </c>
    </row>
    <row r="185" spans="1:12">
      <c r="A185" s="27" t="s">
        <v>577</v>
      </c>
      <c r="B185" s="28">
        <v>41260</v>
      </c>
      <c r="C185" s="27" t="s">
        <v>578</v>
      </c>
      <c r="D185" s="29">
        <v>7607.47</v>
      </c>
      <c r="E185" s="27" t="s">
        <v>14</v>
      </c>
      <c r="F185" s="30">
        <v>760.75</v>
      </c>
      <c r="G185" s="29">
        <v>3423.34</v>
      </c>
      <c r="H185" s="31">
        <v>530</v>
      </c>
      <c r="I185" s="27" t="s">
        <v>15</v>
      </c>
      <c r="J185" s="27" t="s">
        <v>16</v>
      </c>
      <c r="K185" s="28" t="s">
        <v>17</v>
      </c>
      <c r="L185" s="27" t="s">
        <v>439</v>
      </c>
    </row>
    <row r="186" spans="1:12">
      <c r="A186" s="27" t="s">
        <v>579</v>
      </c>
      <c r="B186" s="28">
        <v>41348</v>
      </c>
      <c r="C186" s="27" t="s">
        <v>580</v>
      </c>
      <c r="D186" s="29">
        <v>10415</v>
      </c>
      <c r="E186" s="27" t="s">
        <v>14</v>
      </c>
      <c r="F186" s="30">
        <v>1041.5</v>
      </c>
      <c r="G186" s="29">
        <v>4686.75</v>
      </c>
      <c r="H186" s="31">
        <v>530</v>
      </c>
      <c r="I186" s="27" t="s">
        <v>15</v>
      </c>
      <c r="J186" s="27" t="s">
        <v>16</v>
      </c>
      <c r="K186" s="28" t="s">
        <v>17</v>
      </c>
      <c r="L186" s="27" t="s">
        <v>439</v>
      </c>
    </row>
    <row r="187" spans="1:12">
      <c r="A187" s="27" t="s">
        <v>581</v>
      </c>
      <c r="B187" s="28">
        <v>41346</v>
      </c>
      <c r="C187" s="27" t="s">
        <v>582</v>
      </c>
      <c r="D187" s="29">
        <v>11071.69</v>
      </c>
      <c r="E187" s="27" t="s">
        <v>14</v>
      </c>
      <c r="F187" s="30">
        <v>2214.34</v>
      </c>
      <c r="G187" s="29">
        <v>9964.51</v>
      </c>
      <c r="H187" s="31">
        <v>530</v>
      </c>
      <c r="I187" s="27" t="s">
        <v>15</v>
      </c>
      <c r="J187" s="27" t="s">
        <v>16</v>
      </c>
      <c r="K187" s="28" t="s">
        <v>17</v>
      </c>
      <c r="L187" s="27" t="s">
        <v>439</v>
      </c>
    </row>
    <row r="188" spans="1:12">
      <c r="A188" s="27" t="s">
        <v>588</v>
      </c>
      <c r="B188" s="28">
        <v>41281</v>
      </c>
      <c r="C188" s="27" t="s">
        <v>545</v>
      </c>
      <c r="D188" s="29">
        <v>6585.44</v>
      </c>
      <c r="E188" s="27" t="s">
        <v>14</v>
      </c>
      <c r="F188" s="30">
        <v>1317.09</v>
      </c>
      <c r="G188" s="29">
        <v>5926.89</v>
      </c>
      <c r="H188" s="31">
        <v>530</v>
      </c>
      <c r="I188" s="27" t="s">
        <v>15</v>
      </c>
      <c r="J188" s="27" t="s">
        <v>16</v>
      </c>
      <c r="K188" s="28" t="s">
        <v>17</v>
      </c>
      <c r="L188" s="27" t="s">
        <v>439</v>
      </c>
    </row>
    <row r="189" spans="1:12">
      <c r="A189" s="27" t="s">
        <v>589</v>
      </c>
      <c r="B189" s="28">
        <v>41715</v>
      </c>
      <c r="C189" s="27" t="s">
        <v>590</v>
      </c>
      <c r="D189" s="29">
        <v>26985</v>
      </c>
      <c r="E189" s="27" t="s">
        <v>14</v>
      </c>
      <c r="F189" s="30">
        <v>1349.25</v>
      </c>
      <c r="G189" s="29">
        <v>4722.37</v>
      </c>
      <c r="H189" s="31">
        <v>530</v>
      </c>
      <c r="I189" s="27" t="s">
        <v>15</v>
      </c>
      <c r="J189" s="27" t="s">
        <v>16</v>
      </c>
      <c r="K189" s="28" t="s">
        <v>17</v>
      </c>
      <c r="L189" s="27" t="s">
        <v>439</v>
      </c>
    </row>
    <row r="190" spans="1:12">
      <c r="A190" s="27" t="s">
        <v>593</v>
      </c>
      <c r="B190" s="28">
        <v>41597</v>
      </c>
      <c r="C190" s="27" t="s">
        <v>594</v>
      </c>
      <c r="D190" s="29">
        <v>22350</v>
      </c>
      <c r="E190" s="27" t="s">
        <v>14</v>
      </c>
      <c r="F190" s="30">
        <v>2793.75</v>
      </c>
      <c r="G190" s="29">
        <v>9778.1200000000008</v>
      </c>
      <c r="H190" s="31">
        <v>530</v>
      </c>
      <c r="I190" s="27" t="s">
        <v>15</v>
      </c>
      <c r="J190" s="27" t="s">
        <v>16</v>
      </c>
      <c r="K190" s="28" t="s">
        <v>17</v>
      </c>
      <c r="L190" s="27" t="s">
        <v>439</v>
      </c>
    </row>
    <row r="191" spans="1:12">
      <c r="A191" s="27" t="s">
        <v>601</v>
      </c>
      <c r="B191" s="28">
        <v>42578</v>
      </c>
      <c r="C191" s="27" t="s">
        <v>602</v>
      </c>
      <c r="D191" s="29">
        <v>9035</v>
      </c>
      <c r="E191" s="27" t="s">
        <v>14</v>
      </c>
      <c r="F191" s="30">
        <v>376.45</v>
      </c>
      <c r="G191" s="29">
        <v>376.45</v>
      </c>
      <c r="H191" s="31">
        <v>530</v>
      </c>
      <c r="I191" s="27" t="s">
        <v>15</v>
      </c>
      <c r="J191" s="27" t="s">
        <v>16</v>
      </c>
      <c r="K191" s="28" t="s">
        <v>17</v>
      </c>
      <c r="L191" s="27" t="s">
        <v>439</v>
      </c>
    </row>
    <row r="192" spans="1:12">
      <c r="A192" s="27" t="s">
        <v>650</v>
      </c>
      <c r="B192" s="28">
        <v>41820</v>
      </c>
      <c r="C192" s="27" t="s">
        <v>651</v>
      </c>
      <c r="D192" s="29">
        <v>951419.98</v>
      </c>
      <c r="E192" s="27" t="s">
        <v>14</v>
      </c>
      <c r="F192" s="30">
        <v>19028.39</v>
      </c>
      <c r="G192" s="29">
        <v>19028.39</v>
      </c>
      <c r="H192" s="31">
        <v>530</v>
      </c>
      <c r="I192" s="27" t="s">
        <v>15</v>
      </c>
      <c r="J192" s="27" t="s">
        <v>16</v>
      </c>
      <c r="K192" s="28" t="s">
        <v>17</v>
      </c>
      <c r="L192" s="27" t="s">
        <v>607</v>
      </c>
    </row>
    <row r="193" spans="1:13">
      <c r="A193" s="27" t="s">
        <v>650</v>
      </c>
      <c r="B193" s="28">
        <v>42004</v>
      </c>
      <c r="C193" s="27" t="s">
        <v>652</v>
      </c>
      <c r="D193" s="29">
        <v>491847.4</v>
      </c>
      <c r="E193" s="27" t="s">
        <v>14</v>
      </c>
      <c r="F193" s="30">
        <v>9836.94</v>
      </c>
      <c r="G193" s="29">
        <v>9836.94</v>
      </c>
      <c r="H193" s="31">
        <v>530</v>
      </c>
      <c r="I193" s="27" t="s">
        <v>15</v>
      </c>
      <c r="J193" s="27" t="s">
        <v>16</v>
      </c>
      <c r="K193" s="28" t="s">
        <v>17</v>
      </c>
      <c r="L193" s="27" t="s">
        <v>607</v>
      </c>
    </row>
    <row r="194" spans="1:13">
      <c r="A194" s="27" t="s">
        <v>650</v>
      </c>
      <c r="B194" s="28">
        <v>42486</v>
      </c>
      <c r="C194" s="27" t="s">
        <v>653</v>
      </c>
      <c r="D194" s="29">
        <v>53615.46</v>
      </c>
      <c r="E194" s="27" t="s">
        <v>14</v>
      </c>
      <c r="F194" s="30">
        <v>1072.3</v>
      </c>
      <c r="G194" s="29">
        <v>1072.3</v>
      </c>
      <c r="H194" s="31">
        <v>530</v>
      </c>
      <c r="I194" s="27" t="s">
        <v>15</v>
      </c>
      <c r="J194" s="27" t="s">
        <v>16</v>
      </c>
      <c r="K194" s="28" t="s">
        <v>17</v>
      </c>
      <c r="L194" s="27" t="s">
        <v>607</v>
      </c>
    </row>
    <row r="195" spans="1:13">
      <c r="A195" s="27" t="s">
        <v>650</v>
      </c>
      <c r="B195" s="28">
        <v>42916</v>
      </c>
      <c r="C195" s="27" t="s">
        <v>654</v>
      </c>
      <c r="D195" s="29">
        <v>5671.23</v>
      </c>
      <c r="E195" s="27" t="s">
        <v>14</v>
      </c>
      <c r="F195" s="30">
        <v>113.42</v>
      </c>
      <c r="G195" s="29">
        <v>113.42</v>
      </c>
      <c r="H195" s="31">
        <v>530</v>
      </c>
      <c r="I195" s="27" t="s">
        <v>15</v>
      </c>
      <c r="J195" s="27" t="s">
        <v>16</v>
      </c>
      <c r="K195" s="28" t="s">
        <v>17</v>
      </c>
      <c r="L195" s="27" t="s">
        <v>607</v>
      </c>
    </row>
    <row r="196" spans="1:13">
      <c r="A196" s="27" t="s">
        <v>655</v>
      </c>
      <c r="B196" s="28">
        <v>42185</v>
      </c>
      <c r="C196" s="27" t="s">
        <v>656</v>
      </c>
      <c r="D196" s="29">
        <v>298837.78000000003</v>
      </c>
      <c r="E196" s="27" t="s">
        <v>14</v>
      </c>
      <c r="F196" s="30">
        <v>9961.26</v>
      </c>
      <c r="G196" s="29">
        <v>14941.88</v>
      </c>
      <c r="H196" s="31">
        <v>530</v>
      </c>
      <c r="I196" s="27" t="s">
        <v>15</v>
      </c>
      <c r="J196" s="27" t="s">
        <v>16</v>
      </c>
      <c r="K196" s="28" t="s">
        <v>17</v>
      </c>
      <c r="L196" s="27" t="s">
        <v>607</v>
      </c>
    </row>
    <row r="197" spans="1:13">
      <c r="A197" s="27" t="s">
        <v>655</v>
      </c>
      <c r="B197" s="28">
        <v>42551</v>
      </c>
      <c r="C197" s="27" t="s">
        <v>657</v>
      </c>
      <c r="D197" s="29">
        <v>25000</v>
      </c>
      <c r="E197" s="27" t="s">
        <v>14</v>
      </c>
      <c r="F197" s="30">
        <v>833.33</v>
      </c>
      <c r="G197" s="29">
        <v>1249.99</v>
      </c>
      <c r="H197" s="31">
        <v>530</v>
      </c>
      <c r="I197" s="27" t="s">
        <v>15</v>
      </c>
      <c r="J197" s="27" t="s">
        <v>16</v>
      </c>
      <c r="K197" s="28" t="s">
        <v>17</v>
      </c>
      <c r="L197" s="27" t="s">
        <v>607</v>
      </c>
      <c r="M197" s="62">
        <f>SUM(D51:D197)</f>
        <v>9604209.9400000051</v>
      </c>
    </row>
    <row r="198" spans="1:13">
      <c r="A198" s="32" t="s">
        <v>583</v>
      </c>
      <c r="B198" s="33">
        <v>41387</v>
      </c>
      <c r="C198" s="32" t="s">
        <v>584</v>
      </c>
      <c r="D198" s="34">
        <v>6044</v>
      </c>
      <c r="E198" s="32" t="s">
        <v>14</v>
      </c>
      <c r="F198" s="35">
        <v>604.4</v>
      </c>
      <c r="G198" s="34">
        <v>2719.8</v>
      </c>
      <c r="H198" s="36">
        <v>530</v>
      </c>
      <c r="I198" s="32" t="s">
        <v>585</v>
      </c>
      <c r="J198" s="32" t="s">
        <v>16</v>
      </c>
      <c r="K198" s="33" t="s">
        <v>17</v>
      </c>
      <c r="L198" s="32" t="s">
        <v>439</v>
      </c>
    </row>
    <row r="199" spans="1:13">
      <c r="A199" s="32" t="s">
        <v>595</v>
      </c>
      <c r="B199" s="33">
        <v>41773</v>
      </c>
      <c r="C199" s="32" t="s">
        <v>596</v>
      </c>
      <c r="D199" s="34">
        <v>8322.4599999999991</v>
      </c>
      <c r="E199" s="32" t="s">
        <v>14</v>
      </c>
      <c r="F199" s="35">
        <v>832.24</v>
      </c>
      <c r="G199" s="34">
        <v>2912.84</v>
      </c>
      <c r="H199" s="36">
        <v>530</v>
      </c>
      <c r="I199" s="32" t="s">
        <v>585</v>
      </c>
      <c r="J199" s="32" t="s">
        <v>16</v>
      </c>
      <c r="K199" s="33" t="s">
        <v>17</v>
      </c>
      <c r="L199" s="32" t="s">
        <v>439</v>
      </c>
    </row>
    <row r="200" spans="1:13">
      <c r="A200" s="32" t="s">
        <v>597</v>
      </c>
      <c r="B200" s="33">
        <v>41808</v>
      </c>
      <c r="C200" s="32" t="s">
        <v>598</v>
      </c>
      <c r="D200" s="34">
        <v>5871.09</v>
      </c>
      <c r="E200" s="32" t="s">
        <v>14</v>
      </c>
      <c r="F200" s="35">
        <v>587.11</v>
      </c>
      <c r="G200" s="34">
        <v>2054.87</v>
      </c>
      <c r="H200" s="36">
        <v>530</v>
      </c>
      <c r="I200" s="32" t="s">
        <v>585</v>
      </c>
      <c r="J200" s="32" t="s">
        <v>16</v>
      </c>
      <c r="K200" s="33" t="s">
        <v>17</v>
      </c>
      <c r="L200" s="32" t="s">
        <v>439</v>
      </c>
      <c r="M200" s="61">
        <f>SUM(D198:D200)</f>
        <v>20237.55</v>
      </c>
    </row>
    <row r="201" spans="1:13">
      <c r="A201" s="37" t="s">
        <v>47</v>
      </c>
      <c r="B201" s="38">
        <v>33419</v>
      </c>
      <c r="C201" s="37" t="s">
        <v>48</v>
      </c>
      <c r="D201" s="39">
        <v>430429.64</v>
      </c>
      <c r="E201" s="37" t="s">
        <v>14</v>
      </c>
      <c r="F201" s="40">
        <v>0</v>
      </c>
      <c r="G201" s="39">
        <v>430429.64</v>
      </c>
      <c r="H201" s="41">
        <v>530</v>
      </c>
      <c r="I201" s="37" t="s">
        <v>49</v>
      </c>
      <c r="J201" s="37" t="s">
        <v>50</v>
      </c>
      <c r="K201" s="38" t="s">
        <v>17</v>
      </c>
      <c r="L201" s="37" t="s">
        <v>51</v>
      </c>
    </row>
    <row r="202" spans="1:13">
      <c r="A202" s="37" t="s">
        <v>47</v>
      </c>
      <c r="B202" s="38">
        <v>33785</v>
      </c>
      <c r="C202" s="37" t="s">
        <v>52</v>
      </c>
      <c r="D202" s="39">
        <v>11718.87</v>
      </c>
      <c r="E202" s="37" t="s">
        <v>14</v>
      </c>
      <c r="F202" s="40">
        <v>0</v>
      </c>
      <c r="G202" s="39">
        <v>11718.87</v>
      </c>
      <c r="H202" s="41">
        <v>530</v>
      </c>
      <c r="I202" s="37" t="s">
        <v>49</v>
      </c>
      <c r="J202" s="37" t="s">
        <v>50</v>
      </c>
      <c r="K202" s="38" t="s">
        <v>17</v>
      </c>
      <c r="L202" s="37" t="s">
        <v>51</v>
      </c>
    </row>
    <row r="203" spans="1:13">
      <c r="A203" s="37" t="s">
        <v>53</v>
      </c>
      <c r="B203" s="38">
        <v>34515</v>
      </c>
      <c r="C203" s="37" t="s">
        <v>54</v>
      </c>
      <c r="D203" s="39">
        <v>138873.67000000001</v>
      </c>
      <c r="E203" s="37" t="s">
        <v>14</v>
      </c>
      <c r="F203" s="40">
        <v>5554.95</v>
      </c>
      <c r="G203" s="39">
        <v>130541.24</v>
      </c>
      <c r="H203" s="41">
        <v>530</v>
      </c>
      <c r="I203" s="37" t="s">
        <v>49</v>
      </c>
      <c r="J203" s="37" t="s">
        <v>16</v>
      </c>
      <c r="K203" s="38" t="s">
        <v>17</v>
      </c>
      <c r="L203" s="37" t="s">
        <v>51</v>
      </c>
    </row>
    <row r="204" spans="1:13">
      <c r="A204" s="37" t="s">
        <v>53</v>
      </c>
      <c r="B204" s="38">
        <v>34515</v>
      </c>
      <c r="C204" s="37" t="s">
        <v>55</v>
      </c>
      <c r="D204" s="39">
        <v>259032</v>
      </c>
      <c r="E204" s="37" t="s">
        <v>14</v>
      </c>
      <c r="F204" s="40">
        <v>10361.280000000001</v>
      </c>
      <c r="G204" s="39">
        <v>243490.08</v>
      </c>
      <c r="H204" s="41">
        <v>530</v>
      </c>
      <c r="I204" s="37" t="s">
        <v>49</v>
      </c>
      <c r="J204" s="37" t="s">
        <v>16</v>
      </c>
      <c r="K204" s="38" t="s">
        <v>17</v>
      </c>
      <c r="L204" s="37" t="s">
        <v>51</v>
      </c>
    </row>
    <row r="205" spans="1:13">
      <c r="A205" s="37" t="s">
        <v>53</v>
      </c>
      <c r="B205" s="38">
        <v>34515</v>
      </c>
      <c r="C205" s="37" t="s">
        <v>56</v>
      </c>
      <c r="D205" s="39">
        <v>61265.09</v>
      </c>
      <c r="E205" s="37" t="s">
        <v>14</v>
      </c>
      <c r="F205" s="40">
        <v>2450.61</v>
      </c>
      <c r="G205" s="39">
        <v>57589.17</v>
      </c>
      <c r="H205" s="41">
        <v>530</v>
      </c>
      <c r="I205" s="37" t="s">
        <v>49</v>
      </c>
      <c r="J205" s="37" t="s">
        <v>16</v>
      </c>
      <c r="K205" s="38" t="s">
        <v>17</v>
      </c>
      <c r="L205" s="37" t="s">
        <v>51</v>
      </c>
    </row>
    <row r="206" spans="1:13">
      <c r="A206" s="37" t="s">
        <v>53</v>
      </c>
      <c r="B206" s="38">
        <v>34515</v>
      </c>
      <c r="C206" s="37" t="s">
        <v>57</v>
      </c>
      <c r="D206" s="39">
        <v>52076.63</v>
      </c>
      <c r="E206" s="37" t="s">
        <v>14</v>
      </c>
      <c r="F206" s="40">
        <v>2083.0700000000002</v>
      </c>
      <c r="G206" s="39">
        <v>48952.02</v>
      </c>
      <c r="H206" s="41">
        <v>530</v>
      </c>
      <c r="I206" s="37" t="s">
        <v>49</v>
      </c>
      <c r="J206" s="37" t="s">
        <v>16</v>
      </c>
      <c r="K206" s="38" t="s">
        <v>17</v>
      </c>
      <c r="L206" s="37" t="s">
        <v>51</v>
      </c>
    </row>
    <row r="207" spans="1:13">
      <c r="A207" s="37" t="s">
        <v>53</v>
      </c>
      <c r="B207" s="38">
        <v>34515</v>
      </c>
      <c r="C207" s="37" t="s">
        <v>58</v>
      </c>
      <c r="D207" s="39">
        <v>66917.490000000005</v>
      </c>
      <c r="E207" s="37" t="s">
        <v>14</v>
      </c>
      <c r="F207" s="40">
        <v>2676.7</v>
      </c>
      <c r="G207" s="39">
        <v>62902.43</v>
      </c>
      <c r="H207" s="41">
        <v>530</v>
      </c>
      <c r="I207" s="37" t="s">
        <v>49</v>
      </c>
      <c r="J207" s="37" t="s">
        <v>16</v>
      </c>
      <c r="K207" s="38" t="s">
        <v>17</v>
      </c>
      <c r="L207" s="37" t="s">
        <v>51</v>
      </c>
    </row>
    <row r="208" spans="1:13">
      <c r="A208" s="37" t="s">
        <v>53</v>
      </c>
      <c r="B208" s="38">
        <v>34880</v>
      </c>
      <c r="C208" s="37" t="s">
        <v>59</v>
      </c>
      <c r="D208" s="39">
        <v>72243.22</v>
      </c>
      <c r="E208" s="37" t="s">
        <v>14</v>
      </c>
      <c r="F208" s="40">
        <v>2889.73</v>
      </c>
      <c r="G208" s="39">
        <v>65018.89</v>
      </c>
      <c r="H208" s="41">
        <v>530</v>
      </c>
      <c r="I208" s="37" t="s">
        <v>49</v>
      </c>
      <c r="J208" s="37" t="s">
        <v>16</v>
      </c>
      <c r="K208" s="38" t="s">
        <v>17</v>
      </c>
      <c r="L208" s="37" t="s">
        <v>51</v>
      </c>
    </row>
    <row r="209" spans="1:12">
      <c r="A209" s="37" t="s">
        <v>53</v>
      </c>
      <c r="B209" s="38">
        <v>34880</v>
      </c>
      <c r="C209" s="37" t="s">
        <v>60</v>
      </c>
      <c r="D209" s="39">
        <v>341616.92</v>
      </c>
      <c r="E209" s="37" t="s">
        <v>14</v>
      </c>
      <c r="F209" s="40">
        <v>13664.68</v>
      </c>
      <c r="G209" s="39">
        <v>307455.21000000002</v>
      </c>
      <c r="H209" s="41">
        <v>530</v>
      </c>
      <c r="I209" s="37" t="s">
        <v>49</v>
      </c>
      <c r="J209" s="37" t="s">
        <v>16</v>
      </c>
      <c r="K209" s="38" t="s">
        <v>17</v>
      </c>
      <c r="L209" s="37" t="s">
        <v>51</v>
      </c>
    </row>
    <row r="210" spans="1:12">
      <c r="A210" s="37" t="s">
        <v>53</v>
      </c>
      <c r="B210" s="38">
        <v>34880</v>
      </c>
      <c r="C210" s="37" t="s">
        <v>61</v>
      </c>
      <c r="D210" s="39">
        <v>63298.91</v>
      </c>
      <c r="E210" s="37" t="s">
        <v>14</v>
      </c>
      <c r="F210" s="40">
        <v>2531.96</v>
      </c>
      <c r="G210" s="39">
        <v>56969.01</v>
      </c>
      <c r="H210" s="41">
        <v>530</v>
      </c>
      <c r="I210" s="37" t="s">
        <v>49</v>
      </c>
      <c r="J210" s="37" t="s">
        <v>16</v>
      </c>
      <c r="K210" s="38" t="s">
        <v>17</v>
      </c>
      <c r="L210" s="37" t="s">
        <v>51</v>
      </c>
    </row>
    <row r="211" spans="1:12">
      <c r="A211" s="37" t="s">
        <v>53</v>
      </c>
      <c r="B211" s="38">
        <v>34880</v>
      </c>
      <c r="C211" s="37" t="s">
        <v>62</v>
      </c>
      <c r="D211" s="39">
        <v>3330.27</v>
      </c>
      <c r="E211" s="37" t="s">
        <v>14</v>
      </c>
      <c r="F211" s="40">
        <v>133.21</v>
      </c>
      <c r="G211" s="39">
        <v>2997.22</v>
      </c>
      <c r="H211" s="41">
        <v>530</v>
      </c>
      <c r="I211" s="37" t="s">
        <v>49</v>
      </c>
      <c r="J211" s="37" t="s">
        <v>16</v>
      </c>
      <c r="K211" s="38" t="s">
        <v>17</v>
      </c>
      <c r="L211" s="37" t="s">
        <v>51</v>
      </c>
    </row>
    <row r="212" spans="1:12">
      <c r="A212" s="37" t="s">
        <v>53</v>
      </c>
      <c r="B212" s="38">
        <v>34880</v>
      </c>
      <c r="C212" s="37" t="s">
        <v>63</v>
      </c>
      <c r="D212" s="39">
        <v>70538.75</v>
      </c>
      <c r="E212" s="37" t="s">
        <v>14</v>
      </c>
      <c r="F212" s="40">
        <v>2821.55</v>
      </c>
      <c r="G212" s="39">
        <v>63484.87</v>
      </c>
      <c r="H212" s="41">
        <v>530</v>
      </c>
      <c r="I212" s="37" t="s">
        <v>49</v>
      </c>
      <c r="J212" s="37" t="s">
        <v>16</v>
      </c>
      <c r="K212" s="38" t="s">
        <v>17</v>
      </c>
      <c r="L212" s="37" t="s">
        <v>51</v>
      </c>
    </row>
    <row r="213" spans="1:12">
      <c r="A213" s="37" t="s">
        <v>53</v>
      </c>
      <c r="B213" s="38">
        <v>34880</v>
      </c>
      <c r="C213" s="37" t="s">
        <v>64</v>
      </c>
      <c r="D213" s="39">
        <v>57361.1</v>
      </c>
      <c r="E213" s="37" t="s">
        <v>14</v>
      </c>
      <c r="F213" s="40">
        <v>2294.4499999999998</v>
      </c>
      <c r="G213" s="39">
        <v>51624.97</v>
      </c>
      <c r="H213" s="41">
        <v>530</v>
      </c>
      <c r="I213" s="37" t="s">
        <v>49</v>
      </c>
      <c r="J213" s="37" t="s">
        <v>16</v>
      </c>
      <c r="K213" s="38" t="s">
        <v>17</v>
      </c>
      <c r="L213" s="37" t="s">
        <v>51</v>
      </c>
    </row>
    <row r="214" spans="1:12">
      <c r="A214" s="37" t="s">
        <v>53</v>
      </c>
      <c r="B214" s="38">
        <v>35246</v>
      </c>
      <c r="C214" s="37" t="s">
        <v>65</v>
      </c>
      <c r="D214" s="39">
        <v>93005.92</v>
      </c>
      <c r="E214" s="37" t="s">
        <v>14</v>
      </c>
      <c r="F214" s="40">
        <v>3720.24</v>
      </c>
      <c r="G214" s="39">
        <v>79985.08</v>
      </c>
      <c r="H214" s="41">
        <v>530</v>
      </c>
      <c r="I214" s="37" t="s">
        <v>49</v>
      </c>
      <c r="J214" s="37" t="s">
        <v>16</v>
      </c>
      <c r="K214" s="38" t="s">
        <v>17</v>
      </c>
      <c r="L214" s="37" t="s">
        <v>51</v>
      </c>
    </row>
    <row r="215" spans="1:12">
      <c r="A215" s="37" t="s">
        <v>53</v>
      </c>
      <c r="B215" s="38">
        <v>35246</v>
      </c>
      <c r="C215" s="37" t="s">
        <v>66</v>
      </c>
      <c r="D215" s="39">
        <v>285464.83</v>
      </c>
      <c r="E215" s="37" t="s">
        <v>14</v>
      </c>
      <c r="F215" s="40">
        <v>11418.6</v>
      </c>
      <c r="G215" s="39">
        <v>245499.73</v>
      </c>
      <c r="H215" s="41">
        <v>530</v>
      </c>
      <c r="I215" s="37" t="s">
        <v>49</v>
      </c>
      <c r="J215" s="37" t="s">
        <v>16</v>
      </c>
      <c r="K215" s="38" t="s">
        <v>17</v>
      </c>
      <c r="L215" s="37" t="s">
        <v>51</v>
      </c>
    </row>
    <row r="216" spans="1:12">
      <c r="A216" s="37" t="s">
        <v>53</v>
      </c>
      <c r="B216" s="38">
        <v>35246</v>
      </c>
      <c r="C216" s="37" t="s">
        <v>67</v>
      </c>
      <c r="D216" s="39">
        <v>45759.92</v>
      </c>
      <c r="E216" s="37" t="s">
        <v>14</v>
      </c>
      <c r="F216" s="40">
        <v>1830.4</v>
      </c>
      <c r="G216" s="39">
        <v>39353.51</v>
      </c>
      <c r="H216" s="41">
        <v>530</v>
      </c>
      <c r="I216" s="37" t="s">
        <v>49</v>
      </c>
      <c r="J216" s="37" t="s">
        <v>16</v>
      </c>
      <c r="K216" s="38" t="s">
        <v>17</v>
      </c>
      <c r="L216" s="37" t="s">
        <v>51</v>
      </c>
    </row>
    <row r="217" spans="1:12">
      <c r="A217" s="37" t="s">
        <v>53</v>
      </c>
      <c r="B217" s="38">
        <v>35246</v>
      </c>
      <c r="C217" s="37" t="s">
        <v>68</v>
      </c>
      <c r="D217" s="39">
        <v>4355.72</v>
      </c>
      <c r="E217" s="37" t="s">
        <v>14</v>
      </c>
      <c r="F217" s="40">
        <v>174.23</v>
      </c>
      <c r="G217" s="39">
        <v>3745.91</v>
      </c>
      <c r="H217" s="41">
        <v>530</v>
      </c>
      <c r="I217" s="37" t="s">
        <v>49</v>
      </c>
      <c r="J217" s="37" t="s">
        <v>16</v>
      </c>
      <c r="K217" s="38" t="s">
        <v>17</v>
      </c>
      <c r="L217" s="37" t="s">
        <v>51</v>
      </c>
    </row>
    <row r="218" spans="1:12">
      <c r="A218" s="37" t="s">
        <v>53</v>
      </c>
      <c r="B218" s="38">
        <v>35246</v>
      </c>
      <c r="C218" s="37" t="s">
        <v>69</v>
      </c>
      <c r="D218" s="39">
        <v>67350.77</v>
      </c>
      <c r="E218" s="37" t="s">
        <v>14</v>
      </c>
      <c r="F218" s="40">
        <v>2694.03</v>
      </c>
      <c r="G218" s="39">
        <v>57921.64</v>
      </c>
      <c r="H218" s="41">
        <v>530</v>
      </c>
      <c r="I218" s="37" t="s">
        <v>49</v>
      </c>
      <c r="J218" s="37" t="s">
        <v>16</v>
      </c>
      <c r="K218" s="38" t="s">
        <v>17</v>
      </c>
      <c r="L218" s="37" t="s">
        <v>51</v>
      </c>
    </row>
    <row r="219" spans="1:12">
      <c r="A219" s="37" t="s">
        <v>53</v>
      </c>
      <c r="B219" s="38">
        <v>35246</v>
      </c>
      <c r="C219" s="37" t="s">
        <v>70</v>
      </c>
      <c r="D219" s="39">
        <v>23899.93</v>
      </c>
      <c r="E219" s="37" t="s">
        <v>14</v>
      </c>
      <c r="F219" s="40">
        <v>956</v>
      </c>
      <c r="G219" s="39">
        <v>20553.93</v>
      </c>
      <c r="H219" s="41">
        <v>530</v>
      </c>
      <c r="I219" s="37" t="s">
        <v>49</v>
      </c>
      <c r="J219" s="37" t="s">
        <v>16</v>
      </c>
      <c r="K219" s="38" t="s">
        <v>17</v>
      </c>
      <c r="L219" s="37" t="s">
        <v>51</v>
      </c>
    </row>
    <row r="220" spans="1:12">
      <c r="A220" s="37" t="s">
        <v>53</v>
      </c>
      <c r="B220" s="38">
        <v>35611</v>
      </c>
      <c r="C220" s="37" t="s">
        <v>71</v>
      </c>
      <c r="D220" s="39">
        <v>191053.97</v>
      </c>
      <c r="E220" s="37" t="s">
        <v>14</v>
      </c>
      <c r="F220" s="40">
        <v>7642.16</v>
      </c>
      <c r="G220" s="39">
        <v>156664.25</v>
      </c>
      <c r="H220" s="41">
        <v>530</v>
      </c>
      <c r="I220" s="37" t="s">
        <v>49</v>
      </c>
      <c r="J220" s="37" t="s">
        <v>16</v>
      </c>
      <c r="K220" s="38" t="s">
        <v>17</v>
      </c>
      <c r="L220" s="37" t="s">
        <v>51</v>
      </c>
    </row>
    <row r="221" spans="1:12">
      <c r="A221" s="37" t="s">
        <v>53</v>
      </c>
      <c r="B221" s="38">
        <v>35611</v>
      </c>
      <c r="C221" s="37" t="s">
        <v>72</v>
      </c>
      <c r="D221" s="39">
        <v>528676.96</v>
      </c>
      <c r="E221" s="37" t="s">
        <v>14</v>
      </c>
      <c r="F221" s="40">
        <v>21147.08</v>
      </c>
      <c r="G221" s="39">
        <v>433515.1</v>
      </c>
      <c r="H221" s="41">
        <v>530</v>
      </c>
      <c r="I221" s="37" t="s">
        <v>49</v>
      </c>
      <c r="J221" s="37" t="s">
        <v>16</v>
      </c>
      <c r="K221" s="38" t="s">
        <v>17</v>
      </c>
      <c r="L221" s="37" t="s">
        <v>51</v>
      </c>
    </row>
    <row r="222" spans="1:12">
      <c r="A222" s="37" t="s">
        <v>53</v>
      </c>
      <c r="B222" s="38">
        <v>35611</v>
      </c>
      <c r="C222" s="37" t="s">
        <v>73</v>
      </c>
      <c r="D222" s="39">
        <v>65359.74</v>
      </c>
      <c r="E222" s="37" t="s">
        <v>14</v>
      </c>
      <c r="F222" s="40">
        <v>2614.39</v>
      </c>
      <c r="G222" s="39">
        <v>53594.98</v>
      </c>
      <c r="H222" s="41">
        <v>530</v>
      </c>
      <c r="I222" s="37" t="s">
        <v>49</v>
      </c>
      <c r="J222" s="37" t="s">
        <v>16</v>
      </c>
      <c r="K222" s="38" t="s">
        <v>17</v>
      </c>
      <c r="L222" s="37" t="s">
        <v>51</v>
      </c>
    </row>
    <row r="223" spans="1:12">
      <c r="A223" s="37" t="s">
        <v>53</v>
      </c>
      <c r="B223" s="38">
        <v>35611</v>
      </c>
      <c r="C223" s="37" t="s">
        <v>74</v>
      </c>
      <c r="D223" s="39">
        <v>452.24</v>
      </c>
      <c r="E223" s="37" t="s">
        <v>14</v>
      </c>
      <c r="F223" s="40">
        <v>18.09</v>
      </c>
      <c r="G223" s="39">
        <v>370.83</v>
      </c>
      <c r="H223" s="41">
        <v>530</v>
      </c>
      <c r="I223" s="37" t="s">
        <v>49</v>
      </c>
      <c r="J223" s="37" t="s">
        <v>16</v>
      </c>
      <c r="K223" s="38" t="s">
        <v>17</v>
      </c>
      <c r="L223" s="37" t="s">
        <v>51</v>
      </c>
    </row>
    <row r="224" spans="1:12">
      <c r="A224" s="37" t="s">
        <v>53</v>
      </c>
      <c r="B224" s="38">
        <v>35611</v>
      </c>
      <c r="C224" s="37" t="s">
        <v>75</v>
      </c>
      <c r="D224" s="39">
        <v>39285.839999999997</v>
      </c>
      <c r="E224" s="37" t="s">
        <v>14</v>
      </c>
      <c r="F224" s="40">
        <v>1571.44</v>
      </c>
      <c r="G224" s="39">
        <v>32214.34</v>
      </c>
      <c r="H224" s="41">
        <v>530</v>
      </c>
      <c r="I224" s="37" t="s">
        <v>49</v>
      </c>
      <c r="J224" s="37" t="s">
        <v>16</v>
      </c>
      <c r="K224" s="38" t="s">
        <v>17</v>
      </c>
      <c r="L224" s="37" t="s">
        <v>51</v>
      </c>
    </row>
    <row r="225" spans="1:12">
      <c r="A225" s="37" t="s">
        <v>53</v>
      </c>
      <c r="B225" s="38">
        <v>35611</v>
      </c>
      <c r="C225" s="37" t="s">
        <v>76</v>
      </c>
      <c r="D225" s="39">
        <v>71026.52</v>
      </c>
      <c r="E225" s="37" t="s">
        <v>14</v>
      </c>
      <c r="F225" s="40">
        <v>2841.06</v>
      </c>
      <c r="G225" s="39">
        <v>58241.73</v>
      </c>
      <c r="H225" s="41">
        <v>530</v>
      </c>
      <c r="I225" s="37" t="s">
        <v>49</v>
      </c>
      <c r="J225" s="37" t="s">
        <v>16</v>
      </c>
      <c r="K225" s="38" t="s">
        <v>17</v>
      </c>
      <c r="L225" s="37" t="s">
        <v>51</v>
      </c>
    </row>
    <row r="226" spans="1:12">
      <c r="A226" s="37" t="s">
        <v>53</v>
      </c>
      <c r="B226" s="38">
        <v>35976</v>
      </c>
      <c r="C226" s="37" t="s">
        <v>77</v>
      </c>
      <c r="D226" s="39">
        <v>108690.37</v>
      </c>
      <c r="E226" s="37" t="s">
        <v>14</v>
      </c>
      <c r="F226" s="40">
        <v>4347.62</v>
      </c>
      <c r="G226" s="39">
        <v>84778.46</v>
      </c>
      <c r="H226" s="41">
        <v>530</v>
      </c>
      <c r="I226" s="37" t="s">
        <v>49</v>
      </c>
      <c r="J226" s="37" t="s">
        <v>16</v>
      </c>
      <c r="K226" s="38" t="s">
        <v>17</v>
      </c>
      <c r="L226" s="37" t="s">
        <v>51</v>
      </c>
    </row>
    <row r="227" spans="1:12">
      <c r="A227" s="37" t="s">
        <v>53</v>
      </c>
      <c r="B227" s="38">
        <v>35976</v>
      </c>
      <c r="C227" s="37" t="s">
        <v>78</v>
      </c>
      <c r="D227" s="39">
        <v>541565.9</v>
      </c>
      <c r="E227" s="37" t="s">
        <v>14</v>
      </c>
      <c r="F227" s="40">
        <v>21662.639999999999</v>
      </c>
      <c r="G227" s="39">
        <v>422421.38</v>
      </c>
      <c r="H227" s="41">
        <v>530</v>
      </c>
      <c r="I227" s="37" t="s">
        <v>49</v>
      </c>
      <c r="J227" s="37" t="s">
        <v>16</v>
      </c>
      <c r="K227" s="38" t="s">
        <v>17</v>
      </c>
      <c r="L227" s="37" t="s">
        <v>51</v>
      </c>
    </row>
    <row r="228" spans="1:12">
      <c r="A228" s="37" t="s">
        <v>53</v>
      </c>
      <c r="B228" s="38">
        <v>35976</v>
      </c>
      <c r="C228" s="37" t="s">
        <v>79</v>
      </c>
      <c r="D228" s="39">
        <v>60747.56</v>
      </c>
      <c r="E228" s="37" t="s">
        <v>14</v>
      </c>
      <c r="F228" s="40">
        <v>2429.9</v>
      </c>
      <c r="G228" s="39">
        <v>47383.05</v>
      </c>
      <c r="H228" s="41">
        <v>530</v>
      </c>
      <c r="I228" s="37" t="s">
        <v>49</v>
      </c>
      <c r="J228" s="37" t="s">
        <v>16</v>
      </c>
      <c r="K228" s="38" t="s">
        <v>17</v>
      </c>
      <c r="L228" s="37" t="s">
        <v>51</v>
      </c>
    </row>
    <row r="229" spans="1:12">
      <c r="A229" s="37" t="s">
        <v>53</v>
      </c>
      <c r="B229" s="38">
        <v>35976</v>
      </c>
      <c r="C229" s="37" t="s">
        <v>80</v>
      </c>
      <c r="D229" s="39">
        <v>455.4</v>
      </c>
      <c r="E229" s="37" t="s">
        <v>14</v>
      </c>
      <c r="F229" s="40">
        <v>18.22</v>
      </c>
      <c r="G229" s="39">
        <v>355.18</v>
      </c>
      <c r="H229" s="41">
        <v>530</v>
      </c>
      <c r="I229" s="37" t="s">
        <v>49</v>
      </c>
      <c r="J229" s="37" t="s">
        <v>16</v>
      </c>
      <c r="K229" s="38" t="s">
        <v>17</v>
      </c>
      <c r="L229" s="37" t="s">
        <v>51</v>
      </c>
    </row>
    <row r="230" spans="1:12">
      <c r="A230" s="37" t="s">
        <v>53</v>
      </c>
      <c r="B230" s="38">
        <v>35976</v>
      </c>
      <c r="C230" s="37" t="s">
        <v>81</v>
      </c>
      <c r="D230" s="39">
        <v>57049.8</v>
      </c>
      <c r="E230" s="37" t="s">
        <v>14</v>
      </c>
      <c r="F230" s="40">
        <v>2281.9899999999998</v>
      </c>
      <c r="G230" s="39">
        <v>44498.8</v>
      </c>
      <c r="H230" s="41">
        <v>530</v>
      </c>
      <c r="I230" s="37" t="s">
        <v>49</v>
      </c>
      <c r="J230" s="37" t="s">
        <v>16</v>
      </c>
      <c r="K230" s="38" t="s">
        <v>17</v>
      </c>
      <c r="L230" s="37" t="s">
        <v>51</v>
      </c>
    </row>
    <row r="231" spans="1:12">
      <c r="A231" s="37" t="s">
        <v>53</v>
      </c>
      <c r="B231" s="38">
        <v>35976</v>
      </c>
      <c r="C231" s="37" t="s">
        <v>82</v>
      </c>
      <c r="D231" s="39">
        <v>86547.9</v>
      </c>
      <c r="E231" s="37" t="s">
        <v>14</v>
      </c>
      <c r="F231" s="40">
        <v>3461.92</v>
      </c>
      <c r="G231" s="39">
        <v>67507.33</v>
      </c>
      <c r="H231" s="41">
        <v>530</v>
      </c>
      <c r="I231" s="37" t="s">
        <v>49</v>
      </c>
      <c r="J231" s="37" t="s">
        <v>16</v>
      </c>
      <c r="K231" s="38" t="s">
        <v>17</v>
      </c>
      <c r="L231" s="37" t="s">
        <v>51</v>
      </c>
    </row>
    <row r="232" spans="1:12">
      <c r="A232" s="37" t="s">
        <v>53</v>
      </c>
      <c r="B232" s="38">
        <v>36341</v>
      </c>
      <c r="C232" s="37" t="s">
        <v>83</v>
      </c>
      <c r="D232" s="39">
        <v>64436.04</v>
      </c>
      <c r="E232" s="37" t="s">
        <v>14</v>
      </c>
      <c r="F232" s="40">
        <v>2577.44</v>
      </c>
      <c r="G232" s="39">
        <v>47682.64</v>
      </c>
      <c r="H232" s="41">
        <v>530</v>
      </c>
      <c r="I232" s="37" t="s">
        <v>49</v>
      </c>
      <c r="J232" s="37" t="s">
        <v>16</v>
      </c>
      <c r="K232" s="38" t="s">
        <v>17</v>
      </c>
      <c r="L232" s="37" t="s">
        <v>51</v>
      </c>
    </row>
    <row r="233" spans="1:12">
      <c r="A233" s="37" t="s">
        <v>53</v>
      </c>
      <c r="B233" s="38">
        <v>36341</v>
      </c>
      <c r="C233" s="37" t="s">
        <v>84</v>
      </c>
      <c r="D233" s="39">
        <v>635881.01</v>
      </c>
      <c r="E233" s="37" t="s">
        <v>14</v>
      </c>
      <c r="F233" s="40">
        <v>25435.24</v>
      </c>
      <c r="G233" s="39">
        <v>470551.94</v>
      </c>
      <c r="H233" s="41">
        <v>530</v>
      </c>
      <c r="I233" s="37" t="s">
        <v>49</v>
      </c>
      <c r="J233" s="37" t="s">
        <v>16</v>
      </c>
      <c r="K233" s="38" t="s">
        <v>17</v>
      </c>
      <c r="L233" s="37" t="s">
        <v>51</v>
      </c>
    </row>
    <row r="234" spans="1:12">
      <c r="A234" s="37" t="s">
        <v>53</v>
      </c>
      <c r="B234" s="38">
        <v>36341</v>
      </c>
      <c r="C234" s="37" t="s">
        <v>85</v>
      </c>
      <c r="D234" s="39">
        <v>78409.919999999998</v>
      </c>
      <c r="E234" s="37" t="s">
        <v>14</v>
      </c>
      <c r="F234" s="40">
        <v>3136.4</v>
      </c>
      <c r="G234" s="39">
        <v>58023.32</v>
      </c>
      <c r="H234" s="41">
        <v>530</v>
      </c>
      <c r="I234" s="37" t="s">
        <v>49</v>
      </c>
      <c r="J234" s="37" t="s">
        <v>16</v>
      </c>
      <c r="K234" s="38" t="s">
        <v>17</v>
      </c>
      <c r="L234" s="37" t="s">
        <v>51</v>
      </c>
    </row>
    <row r="235" spans="1:12">
      <c r="A235" s="37" t="s">
        <v>53</v>
      </c>
      <c r="B235" s="38">
        <v>36341</v>
      </c>
      <c r="C235" s="37" t="s">
        <v>86</v>
      </c>
      <c r="D235" s="39">
        <v>3265.77</v>
      </c>
      <c r="E235" s="37" t="s">
        <v>14</v>
      </c>
      <c r="F235" s="40">
        <v>130.63</v>
      </c>
      <c r="G235" s="39">
        <v>2416.65</v>
      </c>
      <c r="H235" s="41">
        <v>530</v>
      </c>
      <c r="I235" s="37" t="s">
        <v>49</v>
      </c>
      <c r="J235" s="37" t="s">
        <v>16</v>
      </c>
      <c r="K235" s="38" t="s">
        <v>17</v>
      </c>
      <c r="L235" s="37" t="s">
        <v>51</v>
      </c>
    </row>
    <row r="236" spans="1:12">
      <c r="A236" s="37" t="s">
        <v>53</v>
      </c>
      <c r="B236" s="38">
        <v>36341</v>
      </c>
      <c r="C236" s="37" t="s">
        <v>87</v>
      </c>
      <c r="D236" s="39">
        <v>116493.72</v>
      </c>
      <c r="E236" s="37" t="s">
        <v>14</v>
      </c>
      <c r="F236" s="40">
        <v>4659.74</v>
      </c>
      <c r="G236" s="39">
        <v>86205.34</v>
      </c>
      <c r="H236" s="41">
        <v>530</v>
      </c>
      <c r="I236" s="37" t="s">
        <v>49</v>
      </c>
      <c r="J236" s="37" t="s">
        <v>16</v>
      </c>
      <c r="K236" s="38" t="s">
        <v>17</v>
      </c>
      <c r="L236" s="37" t="s">
        <v>51</v>
      </c>
    </row>
    <row r="237" spans="1:12">
      <c r="A237" s="37" t="s">
        <v>53</v>
      </c>
      <c r="B237" s="38">
        <v>36341</v>
      </c>
      <c r="C237" s="37" t="s">
        <v>88</v>
      </c>
      <c r="D237" s="39">
        <v>295878.23</v>
      </c>
      <c r="E237" s="37" t="s">
        <v>14</v>
      </c>
      <c r="F237" s="40">
        <v>11835.13</v>
      </c>
      <c r="G237" s="39">
        <v>218949.88</v>
      </c>
      <c r="H237" s="41">
        <v>530</v>
      </c>
      <c r="I237" s="37" t="s">
        <v>49</v>
      </c>
      <c r="J237" s="37" t="s">
        <v>16</v>
      </c>
      <c r="K237" s="38" t="s">
        <v>17</v>
      </c>
      <c r="L237" s="37" t="s">
        <v>51</v>
      </c>
    </row>
    <row r="238" spans="1:12">
      <c r="A238" s="37" t="s">
        <v>53</v>
      </c>
      <c r="B238" s="38">
        <v>36707</v>
      </c>
      <c r="C238" s="37" t="s">
        <v>89</v>
      </c>
      <c r="D238" s="39">
        <v>108563.73</v>
      </c>
      <c r="E238" s="37" t="s">
        <v>14</v>
      </c>
      <c r="F238" s="40">
        <v>4342.55</v>
      </c>
      <c r="G238" s="39">
        <v>75994.600000000006</v>
      </c>
      <c r="H238" s="41">
        <v>530</v>
      </c>
      <c r="I238" s="37" t="s">
        <v>49</v>
      </c>
      <c r="J238" s="37" t="s">
        <v>16</v>
      </c>
      <c r="K238" s="38" t="s">
        <v>17</v>
      </c>
      <c r="L238" s="37" t="s">
        <v>51</v>
      </c>
    </row>
    <row r="239" spans="1:12">
      <c r="A239" s="37" t="s">
        <v>53</v>
      </c>
      <c r="B239" s="38">
        <v>36707</v>
      </c>
      <c r="C239" s="37" t="s">
        <v>90</v>
      </c>
      <c r="D239" s="39">
        <v>306327.67999999999</v>
      </c>
      <c r="E239" s="37" t="s">
        <v>14</v>
      </c>
      <c r="F239" s="40">
        <v>12253.11</v>
      </c>
      <c r="G239" s="39">
        <v>214429.36</v>
      </c>
      <c r="H239" s="41">
        <v>530</v>
      </c>
      <c r="I239" s="37" t="s">
        <v>49</v>
      </c>
      <c r="J239" s="37" t="s">
        <v>16</v>
      </c>
      <c r="K239" s="38" t="s">
        <v>17</v>
      </c>
      <c r="L239" s="37" t="s">
        <v>51</v>
      </c>
    </row>
    <row r="240" spans="1:12">
      <c r="A240" s="37" t="s">
        <v>53</v>
      </c>
      <c r="B240" s="38">
        <v>36707</v>
      </c>
      <c r="C240" s="37" t="s">
        <v>91</v>
      </c>
      <c r="D240" s="39">
        <v>47355.28</v>
      </c>
      <c r="E240" s="37" t="s">
        <v>14</v>
      </c>
      <c r="F240" s="40">
        <v>1894.21</v>
      </c>
      <c r="G240" s="39">
        <v>33148.67</v>
      </c>
      <c r="H240" s="41">
        <v>530</v>
      </c>
      <c r="I240" s="37" t="s">
        <v>49</v>
      </c>
      <c r="J240" s="37" t="s">
        <v>16</v>
      </c>
      <c r="K240" s="38" t="s">
        <v>17</v>
      </c>
      <c r="L240" s="37" t="s">
        <v>51</v>
      </c>
    </row>
    <row r="241" spans="1:12">
      <c r="A241" s="37" t="s">
        <v>53</v>
      </c>
      <c r="B241" s="38">
        <v>36707</v>
      </c>
      <c r="C241" s="37" t="s">
        <v>92</v>
      </c>
      <c r="D241" s="39">
        <v>5438.27</v>
      </c>
      <c r="E241" s="37" t="s">
        <v>14</v>
      </c>
      <c r="F241" s="40">
        <v>217.53</v>
      </c>
      <c r="G241" s="39">
        <v>3806.77</v>
      </c>
      <c r="H241" s="41">
        <v>530</v>
      </c>
      <c r="I241" s="37" t="s">
        <v>49</v>
      </c>
      <c r="J241" s="37" t="s">
        <v>16</v>
      </c>
      <c r="K241" s="38" t="s">
        <v>17</v>
      </c>
      <c r="L241" s="37" t="s">
        <v>51</v>
      </c>
    </row>
    <row r="242" spans="1:12">
      <c r="A242" s="37" t="s">
        <v>53</v>
      </c>
      <c r="B242" s="38">
        <v>36707</v>
      </c>
      <c r="C242" s="37" t="s">
        <v>93</v>
      </c>
      <c r="D242" s="39">
        <v>144412.72</v>
      </c>
      <c r="E242" s="37" t="s">
        <v>14</v>
      </c>
      <c r="F242" s="40">
        <v>5776.51</v>
      </c>
      <c r="G242" s="39">
        <v>101088.89</v>
      </c>
      <c r="H242" s="41">
        <v>530</v>
      </c>
      <c r="I242" s="37" t="s">
        <v>49</v>
      </c>
      <c r="J242" s="37" t="s">
        <v>16</v>
      </c>
      <c r="K242" s="38" t="s">
        <v>17</v>
      </c>
      <c r="L242" s="37" t="s">
        <v>51</v>
      </c>
    </row>
    <row r="243" spans="1:12">
      <c r="A243" s="37" t="s">
        <v>53</v>
      </c>
      <c r="B243" s="38">
        <v>36707</v>
      </c>
      <c r="C243" s="37" t="s">
        <v>94</v>
      </c>
      <c r="D243" s="39">
        <v>367401.8</v>
      </c>
      <c r="E243" s="37" t="s">
        <v>14</v>
      </c>
      <c r="F243" s="40">
        <v>14696.07</v>
      </c>
      <c r="G243" s="39">
        <v>257181.22</v>
      </c>
      <c r="H243" s="41">
        <v>530</v>
      </c>
      <c r="I243" s="37" t="s">
        <v>49</v>
      </c>
      <c r="J243" s="37" t="s">
        <v>16</v>
      </c>
      <c r="K243" s="38" t="s">
        <v>17</v>
      </c>
      <c r="L243" s="37" t="s">
        <v>51</v>
      </c>
    </row>
    <row r="244" spans="1:12">
      <c r="A244" s="37" t="s">
        <v>53</v>
      </c>
      <c r="B244" s="38">
        <v>37072</v>
      </c>
      <c r="C244" s="37" t="s">
        <v>95</v>
      </c>
      <c r="D244" s="39">
        <v>33275.870000000003</v>
      </c>
      <c r="E244" s="37" t="s">
        <v>14</v>
      </c>
      <c r="F244" s="40">
        <v>1331.04</v>
      </c>
      <c r="G244" s="39">
        <v>21962.03</v>
      </c>
      <c r="H244" s="41">
        <v>530</v>
      </c>
      <c r="I244" s="37" t="s">
        <v>49</v>
      </c>
      <c r="J244" s="37" t="s">
        <v>16</v>
      </c>
      <c r="K244" s="38" t="s">
        <v>17</v>
      </c>
      <c r="L244" s="37" t="s">
        <v>51</v>
      </c>
    </row>
    <row r="245" spans="1:12">
      <c r="A245" s="37" t="s">
        <v>53</v>
      </c>
      <c r="B245" s="38">
        <v>37072</v>
      </c>
      <c r="C245" s="37" t="s">
        <v>96</v>
      </c>
      <c r="D245" s="39">
        <v>220523.1</v>
      </c>
      <c r="E245" s="37" t="s">
        <v>14</v>
      </c>
      <c r="F245" s="40">
        <v>8820.93</v>
      </c>
      <c r="G245" s="39">
        <v>145545.20000000001</v>
      </c>
      <c r="H245" s="41">
        <v>530</v>
      </c>
      <c r="I245" s="37" t="s">
        <v>49</v>
      </c>
      <c r="J245" s="37" t="s">
        <v>16</v>
      </c>
      <c r="K245" s="38" t="s">
        <v>17</v>
      </c>
      <c r="L245" s="37" t="s">
        <v>51</v>
      </c>
    </row>
    <row r="246" spans="1:12">
      <c r="A246" s="37" t="s">
        <v>53</v>
      </c>
      <c r="B246" s="38">
        <v>37072</v>
      </c>
      <c r="C246" s="37" t="s">
        <v>97</v>
      </c>
      <c r="D246" s="39">
        <v>23243.46</v>
      </c>
      <c r="E246" s="37" t="s">
        <v>14</v>
      </c>
      <c r="F246" s="40">
        <v>929.74</v>
      </c>
      <c r="G246" s="39">
        <v>15340.66</v>
      </c>
      <c r="H246" s="41">
        <v>530</v>
      </c>
      <c r="I246" s="37" t="s">
        <v>49</v>
      </c>
      <c r="J246" s="37" t="s">
        <v>16</v>
      </c>
      <c r="K246" s="38" t="s">
        <v>17</v>
      </c>
      <c r="L246" s="37" t="s">
        <v>51</v>
      </c>
    </row>
    <row r="247" spans="1:12">
      <c r="A247" s="37" t="s">
        <v>53</v>
      </c>
      <c r="B247" s="38">
        <v>37072</v>
      </c>
      <c r="C247" s="37" t="s">
        <v>98</v>
      </c>
      <c r="D247" s="39">
        <v>483.36</v>
      </c>
      <c r="E247" s="37" t="s">
        <v>14</v>
      </c>
      <c r="F247" s="40">
        <v>19.34</v>
      </c>
      <c r="G247" s="39">
        <v>318.97000000000003</v>
      </c>
      <c r="H247" s="41">
        <v>530</v>
      </c>
      <c r="I247" s="37" t="s">
        <v>49</v>
      </c>
      <c r="J247" s="37" t="s">
        <v>16</v>
      </c>
      <c r="K247" s="38" t="s">
        <v>17</v>
      </c>
      <c r="L247" s="37" t="s">
        <v>51</v>
      </c>
    </row>
    <row r="248" spans="1:12">
      <c r="A248" s="37" t="s">
        <v>53</v>
      </c>
      <c r="B248" s="38">
        <v>37072</v>
      </c>
      <c r="C248" s="37" t="s">
        <v>99</v>
      </c>
      <c r="D248" s="39">
        <v>84165.9</v>
      </c>
      <c r="E248" s="37" t="s">
        <v>14</v>
      </c>
      <c r="F248" s="40">
        <v>3687.27</v>
      </c>
      <c r="G248" s="39">
        <v>56511.34</v>
      </c>
      <c r="H248" s="41">
        <v>530</v>
      </c>
      <c r="I248" s="37" t="s">
        <v>49</v>
      </c>
      <c r="J248" s="37" t="s">
        <v>16</v>
      </c>
      <c r="K248" s="38" t="s">
        <v>17</v>
      </c>
      <c r="L248" s="37" t="s">
        <v>51</v>
      </c>
    </row>
    <row r="249" spans="1:12">
      <c r="A249" s="37" t="s">
        <v>53</v>
      </c>
      <c r="B249" s="38">
        <v>37072</v>
      </c>
      <c r="C249" s="37" t="s">
        <v>100</v>
      </c>
      <c r="D249" s="39">
        <v>213442.97</v>
      </c>
      <c r="E249" s="37" t="s">
        <v>14</v>
      </c>
      <c r="F249" s="40">
        <v>8537.7199999999993</v>
      </c>
      <c r="G249" s="39">
        <v>140872.35</v>
      </c>
      <c r="H249" s="41">
        <v>530</v>
      </c>
      <c r="I249" s="37" t="s">
        <v>49</v>
      </c>
      <c r="J249" s="37" t="s">
        <v>16</v>
      </c>
      <c r="K249" s="38" t="s">
        <v>17</v>
      </c>
      <c r="L249" s="37" t="s">
        <v>51</v>
      </c>
    </row>
    <row r="250" spans="1:12">
      <c r="A250" s="37" t="s">
        <v>53</v>
      </c>
      <c r="B250" s="38">
        <v>37437</v>
      </c>
      <c r="C250" s="37" t="s">
        <v>101</v>
      </c>
      <c r="D250" s="39">
        <v>99355.58</v>
      </c>
      <c r="E250" s="37" t="s">
        <v>14</v>
      </c>
      <c r="F250" s="40">
        <v>3974.22</v>
      </c>
      <c r="G250" s="39">
        <v>61600.41</v>
      </c>
      <c r="H250" s="41">
        <v>530</v>
      </c>
      <c r="I250" s="37" t="s">
        <v>49</v>
      </c>
      <c r="J250" s="37" t="s">
        <v>16</v>
      </c>
      <c r="K250" s="38" t="s">
        <v>17</v>
      </c>
      <c r="L250" s="37" t="s">
        <v>51</v>
      </c>
    </row>
    <row r="251" spans="1:12">
      <c r="A251" s="37" t="s">
        <v>53</v>
      </c>
      <c r="B251" s="38">
        <v>37437</v>
      </c>
      <c r="C251" s="37" t="s">
        <v>102</v>
      </c>
      <c r="D251" s="39">
        <v>790860.92</v>
      </c>
      <c r="E251" s="37" t="s">
        <v>14</v>
      </c>
      <c r="F251" s="40">
        <v>31634.44</v>
      </c>
      <c r="G251" s="39">
        <v>490333.73</v>
      </c>
      <c r="H251" s="41">
        <v>530</v>
      </c>
      <c r="I251" s="37" t="s">
        <v>49</v>
      </c>
      <c r="J251" s="37" t="s">
        <v>16</v>
      </c>
      <c r="K251" s="38" t="s">
        <v>17</v>
      </c>
      <c r="L251" s="37" t="s">
        <v>51</v>
      </c>
    </row>
    <row r="252" spans="1:12">
      <c r="A252" s="37" t="s">
        <v>53</v>
      </c>
      <c r="B252" s="38">
        <v>37437</v>
      </c>
      <c r="C252" s="37" t="s">
        <v>103</v>
      </c>
      <c r="D252" s="39">
        <v>35064.74</v>
      </c>
      <c r="E252" s="37" t="s">
        <v>14</v>
      </c>
      <c r="F252" s="40">
        <v>1402.59</v>
      </c>
      <c r="G252" s="39">
        <v>21740.14</v>
      </c>
      <c r="H252" s="41">
        <v>530</v>
      </c>
      <c r="I252" s="37" t="s">
        <v>49</v>
      </c>
      <c r="J252" s="37" t="s">
        <v>16</v>
      </c>
      <c r="K252" s="38" t="s">
        <v>17</v>
      </c>
      <c r="L252" s="37" t="s">
        <v>51</v>
      </c>
    </row>
    <row r="253" spans="1:12">
      <c r="A253" s="37" t="s">
        <v>53</v>
      </c>
      <c r="B253" s="38">
        <v>37437</v>
      </c>
      <c r="C253" s="37" t="s">
        <v>104</v>
      </c>
      <c r="D253" s="39">
        <v>2592.52</v>
      </c>
      <c r="E253" s="37" t="s">
        <v>14</v>
      </c>
      <c r="F253" s="40">
        <v>103.7</v>
      </c>
      <c r="G253" s="39">
        <v>1607.35</v>
      </c>
      <c r="H253" s="41">
        <v>530</v>
      </c>
      <c r="I253" s="37" t="s">
        <v>49</v>
      </c>
      <c r="J253" s="37" t="s">
        <v>16</v>
      </c>
      <c r="K253" s="38" t="s">
        <v>17</v>
      </c>
      <c r="L253" s="37" t="s">
        <v>51</v>
      </c>
    </row>
    <row r="254" spans="1:12">
      <c r="A254" s="37" t="s">
        <v>53</v>
      </c>
      <c r="B254" s="38">
        <v>37437</v>
      </c>
      <c r="C254" s="37" t="s">
        <v>105</v>
      </c>
      <c r="D254" s="39">
        <v>44496.44</v>
      </c>
      <c r="E254" s="37" t="s">
        <v>14</v>
      </c>
      <c r="F254" s="40">
        <v>1779.86</v>
      </c>
      <c r="G254" s="39">
        <v>27587.77</v>
      </c>
      <c r="H254" s="41">
        <v>530</v>
      </c>
      <c r="I254" s="37" t="s">
        <v>49</v>
      </c>
      <c r="J254" s="37" t="s">
        <v>16</v>
      </c>
      <c r="K254" s="38" t="s">
        <v>17</v>
      </c>
      <c r="L254" s="37" t="s">
        <v>51</v>
      </c>
    </row>
    <row r="255" spans="1:12">
      <c r="A255" s="37" t="s">
        <v>53</v>
      </c>
      <c r="B255" s="38">
        <v>37437</v>
      </c>
      <c r="C255" s="37" t="s">
        <v>106</v>
      </c>
      <c r="D255" s="39">
        <v>225650.92</v>
      </c>
      <c r="E255" s="37" t="s">
        <v>14</v>
      </c>
      <c r="F255" s="40">
        <v>9026.0400000000009</v>
      </c>
      <c r="G255" s="39">
        <v>139903.54</v>
      </c>
      <c r="H255" s="41">
        <v>530</v>
      </c>
      <c r="I255" s="37" t="s">
        <v>49</v>
      </c>
      <c r="J255" s="37" t="s">
        <v>16</v>
      </c>
      <c r="K255" s="38" t="s">
        <v>17</v>
      </c>
      <c r="L255" s="37" t="s">
        <v>51</v>
      </c>
    </row>
    <row r="256" spans="1:12">
      <c r="A256" s="37" t="s">
        <v>53</v>
      </c>
      <c r="B256" s="38">
        <v>37802</v>
      </c>
      <c r="C256" s="37" t="s">
        <v>107</v>
      </c>
      <c r="D256" s="39">
        <v>45494.239999999998</v>
      </c>
      <c r="E256" s="37" t="s">
        <v>14</v>
      </c>
      <c r="F256" s="40">
        <v>1819.77</v>
      </c>
      <c r="G256" s="39">
        <v>26386.66</v>
      </c>
      <c r="H256" s="41">
        <v>530</v>
      </c>
      <c r="I256" s="37" t="s">
        <v>49</v>
      </c>
      <c r="J256" s="37" t="s">
        <v>16</v>
      </c>
      <c r="K256" s="38" t="s">
        <v>17</v>
      </c>
      <c r="L256" s="37" t="s">
        <v>51</v>
      </c>
    </row>
    <row r="257" spans="1:12">
      <c r="A257" s="37" t="s">
        <v>53</v>
      </c>
      <c r="B257" s="38">
        <v>37802</v>
      </c>
      <c r="C257" s="37" t="s">
        <v>108</v>
      </c>
      <c r="D257" s="39">
        <v>631936.86</v>
      </c>
      <c r="E257" s="37" t="s">
        <v>14</v>
      </c>
      <c r="F257" s="40">
        <v>25277.48</v>
      </c>
      <c r="G257" s="39">
        <v>366523.32</v>
      </c>
      <c r="H257" s="41">
        <v>530</v>
      </c>
      <c r="I257" s="37" t="s">
        <v>49</v>
      </c>
      <c r="J257" s="37" t="s">
        <v>16</v>
      </c>
      <c r="K257" s="38" t="s">
        <v>17</v>
      </c>
      <c r="L257" s="37" t="s">
        <v>51</v>
      </c>
    </row>
    <row r="258" spans="1:12">
      <c r="A258" s="37" t="s">
        <v>53</v>
      </c>
      <c r="B258" s="38">
        <v>37802</v>
      </c>
      <c r="C258" s="37" t="s">
        <v>109</v>
      </c>
      <c r="D258" s="39">
        <v>45652.86</v>
      </c>
      <c r="E258" s="37" t="s">
        <v>14</v>
      </c>
      <c r="F258" s="40">
        <v>1826.12</v>
      </c>
      <c r="G258" s="39">
        <v>26478.6</v>
      </c>
      <c r="H258" s="41">
        <v>530</v>
      </c>
      <c r="I258" s="37" t="s">
        <v>49</v>
      </c>
      <c r="J258" s="37" t="s">
        <v>16</v>
      </c>
      <c r="K258" s="38" t="s">
        <v>17</v>
      </c>
      <c r="L258" s="37" t="s">
        <v>51</v>
      </c>
    </row>
    <row r="259" spans="1:12">
      <c r="A259" s="37" t="s">
        <v>53</v>
      </c>
      <c r="B259" s="38">
        <v>37802</v>
      </c>
      <c r="C259" s="37" t="s">
        <v>110</v>
      </c>
      <c r="D259" s="39">
        <v>4278.96</v>
      </c>
      <c r="E259" s="37" t="s">
        <v>14</v>
      </c>
      <c r="F259" s="40">
        <v>171.16</v>
      </c>
      <c r="G259" s="39">
        <v>2481.77</v>
      </c>
      <c r="H259" s="41">
        <v>530</v>
      </c>
      <c r="I259" s="37" t="s">
        <v>49</v>
      </c>
      <c r="J259" s="37" t="s">
        <v>16</v>
      </c>
      <c r="K259" s="38" t="s">
        <v>17</v>
      </c>
      <c r="L259" s="37" t="s">
        <v>51</v>
      </c>
    </row>
    <row r="260" spans="1:12">
      <c r="A260" s="37" t="s">
        <v>53</v>
      </c>
      <c r="B260" s="38">
        <v>37802</v>
      </c>
      <c r="C260" s="37" t="s">
        <v>111</v>
      </c>
      <c r="D260" s="39">
        <v>117790.72</v>
      </c>
      <c r="E260" s="37" t="s">
        <v>14</v>
      </c>
      <c r="F260" s="40">
        <v>4711.63</v>
      </c>
      <c r="G260" s="39">
        <v>68318.600000000006</v>
      </c>
      <c r="H260" s="41">
        <v>530</v>
      </c>
      <c r="I260" s="37" t="s">
        <v>49</v>
      </c>
      <c r="J260" s="37" t="s">
        <v>16</v>
      </c>
      <c r="K260" s="38" t="s">
        <v>17</v>
      </c>
      <c r="L260" s="37" t="s">
        <v>51</v>
      </c>
    </row>
    <row r="261" spans="1:12">
      <c r="A261" s="37" t="s">
        <v>53</v>
      </c>
      <c r="B261" s="38">
        <v>37802</v>
      </c>
      <c r="C261" s="37" t="s">
        <v>112</v>
      </c>
      <c r="D261" s="39">
        <v>71264.08</v>
      </c>
      <c r="E261" s="37" t="s">
        <v>14</v>
      </c>
      <c r="F261" s="40">
        <v>2850.56</v>
      </c>
      <c r="G261" s="39">
        <v>41333.120000000003</v>
      </c>
      <c r="H261" s="41">
        <v>530</v>
      </c>
      <c r="I261" s="37" t="s">
        <v>49</v>
      </c>
      <c r="J261" s="37" t="s">
        <v>16</v>
      </c>
      <c r="K261" s="38" t="s">
        <v>17</v>
      </c>
      <c r="L261" s="37" t="s">
        <v>51</v>
      </c>
    </row>
    <row r="262" spans="1:12">
      <c r="A262" s="37" t="s">
        <v>53</v>
      </c>
      <c r="B262" s="38">
        <v>38168</v>
      </c>
      <c r="C262" s="37" t="s">
        <v>113</v>
      </c>
      <c r="D262" s="39">
        <v>167634.23999999999</v>
      </c>
      <c r="E262" s="37" t="s">
        <v>14</v>
      </c>
      <c r="F262" s="40">
        <v>6705.37</v>
      </c>
      <c r="G262" s="39">
        <v>90522.48</v>
      </c>
      <c r="H262" s="41">
        <v>530</v>
      </c>
      <c r="I262" s="37" t="s">
        <v>49</v>
      </c>
      <c r="J262" s="37" t="s">
        <v>16</v>
      </c>
      <c r="K262" s="38" t="s">
        <v>17</v>
      </c>
      <c r="L262" s="37" t="s">
        <v>51</v>
      </c>
    </row>
    <row r="263" spans="1:12">
      <c r="A263" s="37" t="s">
        <v>53</v>
      </c>
      <c r="B263" s="38">
        <v>38168</v>
      </c>
      <c r="C263" s="37" t="s">
        <v>114</v>
      </c>
      <c r="D263" s="39">
        <v>659262.56000000006</v>
      </c>
      <c r="E263" s="37" t="s">
        <v>14</v>
      </c>
      <c r="F263" s="40">
        <v>26370.5</v>
      </c>
      <c r="G263" s="39">
        <v>356001.75</v>
      </c>
      <c r="H263" s="41">
        <v>530</v>
      </c>
      <c r="I263" s="37" t="s">
        <v>49</v>
      </c>
      <c r="J263" s="37" t="s">
        <v>16</v>
      </c>
      <c r="K263" s="38" t="s">
        <v>17</v>
      </c>
      <c r="L263" s="37" t="s">
        <v>51</v>
      </c>
    </row>
    <row r="264" spans="1:12">
      <c r="A264" s="37" t="s">
        <v>53</v>
      </c>
      <c r="B264" s="38">
        <v>38168</v>
      </c>
      <c r="C264" s="37" t="s">
        <v>115</v>
      </c>
      <c r="D264" s="39">
        <v>60192.84</v>
      </c>
      <c r="E264" s="37" t="s">
        <v>14</v>
      </c>
      <c r="F264" s="40">
        <v>2407.71</v>
      </c>
      <c r="G264" s="39">
        <v>32504.080000000002</v>
      </c>
      <c r="H264" s="41">
        <v>530</v>
      </c>
      <c r="I264" s="37" t="s">
        <v>49</v>
      </c>
      <c r="J264" s="37" t="s">
        <v>16</v>
      </c>
      <c r="K264" s="38" t="s">
        <v>17</v>
      </c>
      <c r="L264" s="37" t="s">
        <v>51</v>
      </c>
    </row>
    <row r="265" spans="1:12">
      <c r="A265" s="37" t="s">
        <v>53</v>
      </c>
      <c r="B265" s="38">
        <v>38168</v>
      </c>
      <c r="C265" s="37" t="s">
        <v>116</v>
      </c>
      <c r="D265" s="39">
        <v>6116.43</v>
      </c>
      <c r="E265" s="37" t="s">
        <v>14</v>
      </c>
      <c r="F265" s="40">
        <v>244.66</v>
      </c>
      <c r="G265" s="39">
        <v>3302.83</v>
      </c>
      <c r="H265" s="41">
        <v>530</v>
      </c>
      <c r="I265" s="37" t="s">
        <v>49</v>
      </c>
      <c r="J265" s="37" t="s">
        <v>16</v>
      </c>
      <c r="K265" s="38" t="s">
        <v>17</v>
      </c>
      <c r="L265" s="37" t="s">
        <v>51</v>
      </c>
    </row>
    <row r="266" spans="1:12">
      <c r="A266" s="37" t="s">
        <v>53</v>
      </c>
      <c r="B266" s="38">
        <v>38168</v>
      </c>
      <c r="C266" s="37" t="s">
        <v>117</v>
      </c>
      <c r="D266" s="39">
        <v>91261.85</v>
      </c>
      <c r="E266" s="37" t="s">
        <v>14</v>
      </c>
      <c r="F266" s="40">
        <v>3650.47</v>
      </c>
      <c r="G266" s="39">
        <v>49281.34</v>
      </c>
      <c r="H266" s="41">
        <v>530</v>
      </c>
      <c r="I266" s="37" t="s">
        <v>49</v>
      </c>
      <c r="J266" s="37" t="s">
        <v>16</v>
      </c>
      <c r="K266" s="38" t="s">
        <v>17</v>
      </c>
      <c r="L266" s="37" t="s">
        <v>51</v>
      </c>
    </row>
    <row r="267" spans="1:12">
      <c r="A267" s="37" t="s">
        <v>53</v>
      </c>
      <c r="B267" s="38">
        <v>38168</v>
      </c>
      <c r="C267" s="37" t="s">
        <v>118</v>
      </c>
      <c r="D267" s="39">
        <v>213405.5</v>
      </c>
      <c r="E267" s="37" t="s">
        <v>14</v>
      </c>
      <c r="F267" s="40">
        <v>8536.2199999999993</v>
      </c>
      <c r="G267" s="39">
        <v>115238.97</v>
      </c>
      <c r="H267" s="41">
        <v>530</v>
      </c>
      <c r="I267" s="37" t="s">
        <v>49</v>
      </c>
      <c r="J267" s="37" t="s">
        <v>16</v>
      </c>
      <c r="K267" s="38" t="s">
        <v>17</v>
      </c>
      <c r="L267" s="37" t="s">
        <v>51</v>
      </c>
    </row>
    <row r="268" spans="1:12">
      <c r="A268" s="37" t="s">
        <v>53</v>
      </c>
      <c r="B268" s="38">
        <v>38533</v>
      </c>
      <c r="C268" s="37" t="s">
        <v>119</v>
      </c>
      <c r="D268" s="39">
        <v>154298.98000000001</v>
      </c>
      <c r="E268" s="37" t="s">
        <v>14</v>
      </c>
      <c r="F268" s="40">
        <v>6171.96</v>
      </c>
      <c r="G268" s="39">
        <v>77149.48</v>
      </c>
      <c r="H268" s="41">
        <v>530</v>
      </c>
      <c r="I268" s="37" t="s">
        <v>49</v>
      </c>
      <c r="J268" s="37" t="s">
        <v>16</v>
      </c>
      <c r="K268" s="38" t="s">
        <v>17</v>
      </c>
      <c r="L268" s="37" t="s">
        <v>51</v>
      </c>
    </row>
    <row r="269" spans="1:12">
      <c r="A269" s="37" t="s">
        <v>53</v>
      </c>
      <c r="B269" s="38">
        <v>38533</v>
      </c>
      <c r="C269" s="37" t="s">
        <v>120</v>
      </c>
      <c r="D269" s="39">
        <v>1340153.79</v>
      </c>
      <c r="E269" s="37" t="s">
        <v>14</v>
      </c>
      <c r="F269" s="40">
        <v>53606.15</v>
      </c>
      <c r="G269" s="39">
        <v>670076.87</v>
      </c>
      <c r="H269" s="41">
        <v>530</v>
      </c>
      <c r="I269" s="37" t="s">
        <v>49</v>
      </c>
      <c r="J269" s="37" t="s">
        <v>16</v>
      </c>
      <c r="K269" s="38" t="s">
        <v>17</v>
      </c>
      <c r="L269" s="37" t="s">
        <v>51</v>
      </c>
    </row>
    <row r="270" spans="1:12">
      <c r="A270" s="37" t="s">
        <v>53</v>
      </c>
      <c r="B270" s="38">
        <v>38533</v>
      </c>
      <c r="C270" s="37" t="s">
        <v>121</v>
      </c>
      <c r="D270" s="39">
        <v>43414.86</v>
      </c>
      <c r="E270" s="37" t="s">
        <v>14</v>
      </c>
      <c r="F270" s="40">
        <v>1736.59</v>
      </c>
      <c r="G270" s="39">
        <v>21707.37</v>
      </c>
      <c r="H270" s="41">
        <v>530</v>
      </c>
      <c r="I270" s="37" t="s">
        <v>49</v>
      </c>
      <c r="J270" s="37" t="s">
        <v>16</v>
      </c>
      <c r="K270" s="38" t="s">
        <v>17</v>
      </c>
      <c r="L270" s="37" t="s">
        <v>51</v>
      </c>
    </row>
    <row r="271" spans="1:12">
      <c r="A271" s="37" t="s">
        <v>53</v>
      </c>
      <c r="B271" s="38">
        <v>38533</v>
      </c>
      <c r="C271" s="37" t="s">
        <v>122</v>
      </c>
      <c r="D271" s="39">
        <v>3997.92</v>
      </c>
      <c r="E271" s="37" t="s">
        <v>14</v>
      </c>
      <c r="F271" s="40">
        <v>159.91999999999999</v>
      </c>
      <c r="G271" s="39">
        <v>1998.92</v>
      </c>
      <c r="H271" s="41">
        <v>530</v>
      </c>
      <c r="I271" s="37" t="s">
        <v>49</v>
      </c>
      <c r="J271" s="37" t="s">
        <v>16</v>
      </c>
      <c r="K271" s="38" t="s">
        <v>17</v>
      </c>
      <c r="L271" s="37" t="s">
        <v>51</v>
      </c>
    </row>
    <row r="272" spans="1:12">
      <c r="A272" s="37" t="s">
        <v>53</v>
      </c>
      <c r="B272" s="38">
        <v>38533</v>
      </c>
      <c r="C272" s="37" t="s">
        <v>123</v>
      </c>
      <c r="D272" s="39">
        <v>143432.01</v>
      </c>
      <c r="E272" s="37" t="s">
        <v>14</v>
      </c>
      <c r="F272" s="40">
        <v>5737.28</v>
      </c>
      <c r="G272" s="39">
        <v>71716</v>
      </c>
      <c r="H272" s="41">
        <v>530</v>
      </c>
      <c r="I272" s="37" t="s">
        <v>49</v>
      </c>
      <c r="J272" s="37" t="s">
        <v>16</v>
      </c>
      <c r="K272" s="38" t="s">
        <v>17</v>
      </c>
      <c r="L272" s="37" t="s">
        <v>51</v>
      </c>
    </row>
    <row r="273" spans="1:12">
      <c r="A273" s="37" t="s">
        <v>53</v>
      </c>
      <c r="B273" s="38">
        <v>38533</v>
      </c>
      <c r="C273" s="37" t="s">
        <v>124</v>
      </c>
      <c r="D273" s="39">
        <v>145144.82</v>
      </c>
      <c r="E273" s="37" t="s">
        <v>14</v>
      </c>
      <c r="F273" s="40">
        <v>5805.79</v>
      </c>
      <c r="G273" s="39">
        <v>72572.37</v>
      </c>
      <c r="H273" s="41">
        <v>530</v>
      </c>
      <c r="I273" s="37" t="s">
        <v>49</v>
      </c>
      <c r="J273" s="37" t="s">
        <v>16</v>
      </c>
      <c r="K273" s="38" t="s">
        <v>17</v>
      </c>
      <c r="L273" s="37" t="s">
        <v>51</v>
      </c>
    </row>
    <row r="274" spans="1:12">
      <c r="A274" s="37" t="s">
        <v>53</v>
      </c>
      <c r="B274" s="38">
        <v>38898</v>
      </c>
      <c r="C274" s="37" t="s">
        <v>125</v>
      </c>
      <c r="D274" s="39">
        <v>132641.70000000001</v>
      </c>
      <c r="E274" s="37" t="s">
        <v>14</v>
      </c>
      <c r="F274" s="40">
        <v>5305.67</v>
      </c>
      <c r="G274" s="39">
        <v>61015.15</v>
      </c>
      <c r="H274" s="41">
        <v>530</v>
      </c>
      <c r="I274" s="37" t="s">
        <v>49</v>
      </c>
      <c r="J274" s="37" t="s">
        <v>16</v>
      </c>
      <c r="K274" s="38" t="s">
        <v>17</v>
      </c>
      <c r="L274" s="37" t="s">
        <v>51</v>
      </c>
    </row>
    <row r="275" spans="1:12">
      <c r="A275" s="37" t="s">
        <v>53</v>
      </c>
      <c r="B275" s="38">
        <v>38898</v>
      </c>
      <c r="C275" s="37" t="s">
        <v>126</v>
      </c>
      <c r="D275" s="39">
        <v>856491.65</v>
      </c>
      <c r="E275" s="37" t="s">
        <v>14</v>
      </c>
      <c r="F275" s="40">
        <v>34259.67</v>
      </c>
      <c r="G275" s="39">
        <v>393986.11</v>
      </c>
      <c r="H275" s="41">
        <v>530</v>
      </c>
      <c r="I275" s="37" t="s">
        <v>49</v>
      </c>
      <c r="J275" s="37" t="s">
        <v>16</v>
      </c>
      <c r="K275" s="38" t="s">
        <v>17</v>
      </c>
      <c r="L275" s="37" t="s">
        <v>51</v>
      </c>
    </row>
    <row r="276" spans="1:12">
      <c r="A276" s="37" t="s">
        <v>53</v>
      </c>
      <c r="B276" s="38">
        <v>38898</v>
      </c>
      <c r="C276" s="37" t="s">
        <v>127</v>
      </c>
      <c r="D276" s="39">
        <v>37449.69</v>
      </c>
      <c r="E276" s="37" t="s">
        <v>14</v>
      </c>
      <c r="F276" s="40">
        <v>1497.99</v>
      </c>
      <c r="G276" s="39">
        <v>17226.830000000002</v>
      </c>
      <c r="H276" s="41">
        <v>530</v>
      </c>
      <c r="I276" s="37" t="s">
        <v>49</v>
      </c>
      <c r="J276" s="37" t="s">
        <v>16</v>
      </c>
      <c r="K276" s="38" t="s">
        <v>17</v>
      </c>
      <c r="L276" s="37" t="s">
        <v>51</v>
      </c>
    </row>
    <row r="277" spans="1:12">
      <c r="A277" s="37" t="s">
        <v>53</v>
      </c>
      <c r="B277" s="38">
        <v>38898</v>
      </c>
      <c r="C277" s="37" t="s">
        <v>128</v>
      </c>
      <c r="D277" s="39">
        <v>3260.24</v>
      </c>
      <c r="E277" s="37" t="s">
        <v>14</v>
      </c>
      <c r="F277" s="40">
        <v>130.41</v>
      </c>
      <c r="G277" s="39">
        <v>1499.71</v>
      </c>
      <c r="H277" s="41">
        <v>530</v>
      </c>
      <c r="I277" s="37" t="s">
        <v>49</v>
      </c>
      <c r="J277" s="37" t="s">
        <v>16</v>
      </c>
      <c r="K277" s="38" t="s">
        <v>17</v>
      </c>
      <c r="L277" s="37" t="s">
        <v>51</v>
      </c>
    </row>
    <row r="278" spans="1:12">
      <c r="A278" s="37" t="s">
        <v>53</v>
      </c>
      <c r="B278" s="38">
        <v>38898</v>
      </c>
      <c r="C278" s="37" t="s">
        <v>129</v>
      </c>
      <c r="D278" s="39">
        <v>91422.62</v>
      </c>
      <c r="E278" s="37" t="s">
        <v>14</v>
      </c>
      <c r="F278" s="40">
        <v>3656.9</v>
      </c>
      <c r="G278" s="39">
        <v>42054.35</v>
      </c>
      <c r="H278" s="41">
        <v>530</v>
      </c>
      <c r="I278" s="37" t="s">
        <v>49</v>
      </c>
      <c r="J278" s="37" t="s">
        <v>16</v>
      </c>
      <c r="K278" s="38" t="s">
        <v>17</v>
      </c>
      <c r="L278" s="37" t="s">
        <v>51</v>
      </c>
    </row>
    <row r="279" spans="1:12">
      <c r="A279" s="37" t="s">
        <v>53</v>
      </c>
      <c r="B279" s="38">
        <v>38898</v>
      </c>
      <c r="C279" s="37" t="s">
        <v>130</v>
      </c>
      <c r="D279" s="39">
        <v>59289.09</v>
      </c>
      <c r="E279" s="37" t="s">
        <v>14</v>
      </c>
      <c r="F279" s="40">
        <v>2371.56</v>
      </c>
      <c r="G279" s="39">
        <v>27272.94</v>
      </c>
      <c r="H279" s="41">
        <v>530</v>
      </c>
      <c r="I279" s="37" t="s">
        <v>49</v>
      </c>
      <c r="J279" s="37" t="s">
        <v>16</v>
      </c>
      <c r="K279" s="38" t="s">
        <v>17</v>
      </c>
      <c r="L279" s="37" t="s">
        <v>51</v>
      </c>
    </row>
    <row r="280" spans="1:12">
      <c r="A280" s="37" t="s">
        <v>53</v>
      </c>
      <c r="B280" s="38">
        <v>39263</v>
      </c>
      <c r="C280" s="37" t="s">
        <v>131</v>
      </c>
      <c r="D280" s="39">
        <v>91938.21</v>
      </c>
      <c r="E280" s="37" t="s">
        <v>14</v>
      </c>
      <c r="F280" s="40">
        <v>3677.53</v>
      </c>
      <c r="G280" s="39">
        <v>38614.019999999997</v>
      </c>
      <c r="H280" s="41">
        <v>530</v>
      </c>
      <c r="I280" s="37" t="s">
        <v>49</v>
      </c>
      <c r="J280" s="37" t="s">
        <v>16</v>
      </c>
      <c r="K280" s="38" t="s">
        <v>17</v>
      </c>
      <c r="L280" s="37" t="s">
        <v>51</v>
      </c>
    </row>
    <row r="281" spans="1:12">
      <c r="A281" s="37" t="s">
        <v>53</v>
      </c>
      <c r="B281" s="38">
        <v>39263</v>
      </c>
      <c r="C281" s="37" t="s">
        <v>132</v>
      </c>
      <c r="D281" s="39">
        <v>1292311.23</v>
      </c>
      <c r="E281" s="37" t="s">
        <v>14</v>
      </c>
      <c r="F281" s="40">
        <v>51692.45</v>
      </c>
      <c r="G281" s="39">
        <v>542770.69999999995</v>
      </c>
      <c r="H281" s="41">
        <v>530</v>
      </c>
      <c r="I281" s="37" t="s">
        <v>49</v>
      </c>
      <c r="J281" s="37" t="s">
        <v>16</v>
      </c>
      <c r="K281" s="38" t="s">
        <v>17</v>
      </c>
      <c r="L281" s="37" t="s">
        <v>51</v>
      </c>
    </row>
    <row r="282" spans="1:12">
      <c r="A282" s="37" t="s">
        <v>53</v>
      </c>
      <c r="B282" s="38">
        <v>39263</v>
      </c>
      <c r="C282" s="37" t="s">
        <v>133</v>
      </c>
      <c r="D282" s="39">
        <v>27779.03</v>
      </c>
      <c r="E282" s="37" t="s">
        <v>14</v>
      </c>
      <c r="F282" s="40">
        <v>1111.1600000000001</v>
      </c>
      <c r="G282" s="39">
        <v>11667.18</v>
      </c>
      <c r="H282" s="41">
        <v>530</v>
      </c>
      <c r="I282" s="37" t="s">
        <v>49</v>
      </c>
      <c r="J282" s="37" t="s">
        <v>16</v>
      </c>
      <c r="K282" s="38" t="s">
        <v>17</v>
      </c>
      <c r="L282" s="37" t="s">
        <v>51</v>
      </c>
    </row>
    <row r="283" spans="1:12">
      <c r="A283" s="37" t="s">
        <v>53</v>
      </c>
      <c r="B283" s="38">
        <v>39263</v>
      </c>
      <c r="C283" s="37" t="s">
        <v>134</v>
      </c>
      <c r="D283" s="39">
        <v>693.88</v>
      </c>
      <c r="E283" s="37" t="s">
        <v>14</v>
      </c>
      <c r="F283" s="40">
        <v>27.75</v>
      </c>
      <c r="G283" s="39">
        <v>291.37</v>
      </c>
      <c r="H283" s="41">
        <v>530</v>
      </c>
      <c r="I283" s="37" t="s">
        <v>49</v>
      </c>
      <c r="J283" s="37" t="s">
        <v>16</v>
      </c>
      <c r="K283" s="38" t="s">
        <v>17</v>
      </c>
      <c r="L283" s="37" t="s">
        <v>51</v>
      </c>
    </row>
    <row r="284" spans="1:12">
      <c r="A284" s="37" t="s">
        <v>53</v>
      </c>
      <c r="B284" s="38">
        <v>39263</v>
      </c>
      <c r="C284" s="37" t="s">
        <v>135</v>
      </c>
      <c r="D284" s="39">
        <v>102055.75</v>
      </c>
      <c r="E284" s="37" t="s">
        <v>14</v>
      </c>
      <c r="F284" s="40">
        <v>4082.23</v>
      </c>
      <c r="G284" s="39">
        <v>42863.41</v>
      </c>
      <c r="H284" s="41">
        <v>530</v>
      </c>
      <c r="I284" s="37" t="s">
        <v>49</v>
      </c>
      <c r="J284" s="37" t="s">
        <v>16</v>
      </c>
      <c r="K284" s="38" t="s">
        <v>17</v>
      </c>
      <c r="L284" s="37" t="s">
        <v>51</v>
      </c>
    </row>
    <row r="285" spans="1:12">
      <c r="A285" s="37" t="s">
        <v>53</v>
      </c>
      <c r="B285" s="38">
        <v>39263</v>
      </c>
      <c r="C285" s="37" t="s">
        <v>136</v>
      </c>
      <c r="D285" s="39">
        <v>55292.35</v>
      </c>
      <c r="E285" s="37" t="s">
        <v>14</v>
      </c>
      <c r="F285" s="40">
        <v>2211.69</v>
      </c>
      <c r="G285" s="39">
        <v>23222.74</v>
      </c>
      <c r="H285" s="41">
        <v>530</v>
      </c>
      <c r="I285" s="37" t="s">
        <v>49</v>
      </c>
      <c r="J285" s="37" t="s">
        <v>16</v>
      </c>
      <c r="K285" s="38" t="s">
        <v>17</v>
      </c>
      <c r="L285" s="37" t="s">
        <v>51</v>
      </c>
    </row>
    <row r="286" spans="1:12">
      <c r="A286" s="37" t="s">
        <v>53</v>
      </c>
      <c r="B286" s="38">
        <v>39629</v>
      </c>
      <c r="C286" s="37" t="s">
        <v>137</v>
      </c>
      <c r="D286" s="39">
        <v>107514.68</v>
      </c>
      <c r="E286" s="37" t="s">
        <v>14</v>
      </c>
      <c r="F286" s="40">
        <v>4300.59</v>
      </c>
      <c r="G286" s="39">
        <v>40855.54</v>
      </c>
      <c r="H286" s="41">
        <v>530</v>
      </c>
      <c r="I286" s="37" t="s">
        <v>49</v>
      </c>
      <c r="J286" s="37" t="s">
        <v>16</v>
      </c>
      <c r="K286" s="38" t="s">
        <v>17</v>
      </c>
      <c r="L286" s="37" t="s">
        <v>51</v>
      </c>
    </row>
    <row r="287" spans="1:12">
      <c r="A287" s="37" t="s">
        <v>53</v>
      </c>
      <c r="B287" s="38">
        <v>39629</v>
      </c>
      <c r="C287" s="37" t="s">
        <v>138</v>
      </c>
      <c r="D287" s="39">
        <v>521688.55</v>
      </c>
      <c r="E287" s="37" t="s">
        <v>14</v>
      </c>
      <c r="F287" s="40">
        <v>20867.54</v>
      </c>
      <c r="G287" s="39">
        <v>198241.63</v>
      </c>
      <c r="H287" s="41">
        <v>530</v>
      </c>
      <c r="I287" s="37" t="s">
        <v>49</v>
      </c>
      <c r="J287" s="37" t="s">
        <v>16</v>
      </c>
      <c r="K287" s="38" t="s">
        <v>17</v>
      </c>
      <c r="L287" s="37" t="s">
        <v>51</v>
      </c>
    </row>
    <row r="288" spans="1:12">
      <c r="A288" s="37" t="s">
        <v>53</v>
      </c>
      <c r="B288" s="38">
        <v>39629</v>
      </c>
      <c r="C288" s="37" t="s">
        <v>139</v>
      </c>
      <c r="D288" s="39">
        <v>29057.11</v>
      </c>
      <c r="E288" s="37" t="s">
        <v>14</v>
      </c>
      <c r="F288" s="40">
        <v>1162.28</v>
      </c>
      <c r="G288" s="39">
        <v>11041.66</v>
      </c>
      <c r="H288" s="41">
        <v>530</v>
      </c>
      <c r="I288" s="37" t="s">
        <v>49</v>
      </c>
      <c r="J288" s="37" t="s">
        <v>16</v>
      </c>
      <c r="K288" s="38" t="s">
        <v>17</v>
      </c>
      <c r="L288" s="37" t="s">
        <v>51</v>
      </c>
    </row>
    <row r="289" spans="1:12">
      <c r="A289" s="37" t="s">
        <v>53</v>
      </c>
      <c r="B289" s="38">
        <v>39629</v>
      </c>
      <c r="C289" s="37" t="s">
        <v>140</v>
      </c>
      <c r="D289" s="39">
        <v>3027.49</v>
      </c>
      <c r="E289" s="37" t="s">
        <v>14</v>
      </c>
      <c r="F289" s="40">
        <v>121.1</v>
      </c>
      <c r="G289" s="39">
        <v>1150.44</v>
      </c>
      <c r="H289" s="41">
        <v>530</v>
      </c>
      <c r="I289" s="37" t="s">
        <v>49</v>
      </c>
      <c r="J289" s="37" t="s">
        <v>16</v>
      </c>
      <c r="K289" s="38" t="s">
        <v>17</v>
      </c>
      <c r="L289" s="37" t="s">
        <v>51</v>
      </c>
    </row>
    <row r="290" spans="1:12">
      <c r="A290" s="37" t="s">
        <v>53</v>
      </c>
      <c r="B290" s="38">
        <v>39629</v>
      </c>
      <c r="C290" s="37" t="s">
        <v>141</v>
      </c>
      <c r="D290" s="39">
        <v>18850.64</v>
      </c>
      <c r="E290" s="37" t="s">
        <v>14</v>
      </c>
      <c r="F290" s="40">
        <v>754.02</v>
      </c>
      <c r="G290" s="39">
        <v>7163.19</v>
      </c>
      <c r="H290" s="41">
        <v>530</v>
      </c>
      <c r="I290" s="37" t="s">
        <v>49</v>
      </c>
      <c r="J290" s="37" t="s">
        <v>16</v>
      </c>
      <c r="K290" s="38" t="s">
        <v>17</v>
      </c>
      <c r="L290" s="37" t="s">
        <v>51</v>
      </c>
    </row>
    <row r="291" spans="1:12">
      <c r="A291" s="37" t="s">
        <v>53</v>
      </c>
      <c r="B291" s="38">
        <v>39629</v>
      </c>
      <c r="C291" s="37" t="s">
        <v>142</v>
      </c>
      <c r="D291" s="39">
        <v>39399.57</v>
      </c>
      <c r="E291" s="37" t="s">
        <v>14</v>
      </c>
      <c r="F291" s="40">
        <v>1575.98</v>
      </c>
      <c r="G291" s="39">
        <v>14971.81</v>
      </c>
      <c r="H291" s="41">
        <v>530</v>
      </c>
      <c r="I291" s="37" t="s">
        <v>49</v>
      </c>
      <c r="J291" s="37" t="s">
        <v>16</v>
      </c>
      <c r="K291" s="38" t="s">
        <v>17</v>
      </c>
      <c r="L291" s="37" t="s">
        <v>51</v>
      </c>
    </row>
    <row r="292" spans="1:12">
      <c r="A292" s="37" t="s">
        <v>53</v>
      </c>
      <c r="B292" s="38">
        <v>39994</v>
      </c>
      <c r="C292" s="37" t="s">
        <v>143</v>
      </c>
      <c r="D292" s="39">
        <v>38239.46</v>
      </c>
      <c r="E292" s="37" t="s">
        <v>14</v>
      </c>
      <c r="F292" s="40">
        <v>1529.58</v>
      </c>
      <c r="G292" s="39">
        <v>13001.4</v>
      </c>
      <c r="H292" s="41">
        <v>530</v>
      </c>
      <c r="I292" s="37" t="s">
        <v>49</v>
      </c>
      <c r="J292" s="37" t="s">
        <v>16</v>
      </c>
      <c r="K292" s="38" t="s">
        <v>17</v>
      </c>
      <c r="L292" s="37" t="s">
        <v>51</v>
      </c>
    </row>
    <row r="293" spans="1:12">
      <c r="A293" s="37" t="s">
        <v>53</v>
      </c>
      <c r="B293" s="38">
        <v>39994</v>
      </c>
      <c r="C293" s="37" t="s">
        <v>144</v>
      </c>
      <c r="D293" s="39">
        <v>415583.49</v>
      </c>
      <c r="E293" s="37" t="s">
        <v>14</v>
      </c>
      <c r="F293" s="40">
        <v>16623.34</v>
      </c>
      <c r="G293" s="39">
        <v>141298.37</v>
      </c>
      <c r="H293" s="41">
        <v>530</v>
      </c>
      <c r="I293" s="37" t="s">
        <v>49</v>
      </c>
      <c r="J293" s="37" t="s">
        <v>16</v>
      </c>
      <c r="K293" s="38" t="s">
        <v>17</v>
      </c>
      <c r="L293" s="37" t="s">
        <v>51</v>
      </c>
    </row>
    <row r="294" spans="1:12">
      <c r="A294" s="37" t="s">
        <v>53</v>
      </c>
      <c r="B294" s="38">
        <v>39994</v>
      </c>
      <c r="C294" s="37" t="s">
        <v>145</v>
      </c>
      <c r="D294" s="39">
        <v>17279.22</v>
      </c>
      <c r="E294" s="37" t="s">
        <v>14</v>
      </c>
      <c r="F294" s="40">
        <v>691.17</v>
      </c>
      <c r="G294" s="39">
        <v>5874.92</v>
      </c>
      <c r="H294" s="41">
        <v>530</v>
      </c>
      <c r="I294" s="37" t="s">
        <v>49</v>
      </c>
      <c r="J294" s="37" t="s">
        <v>16</v>
      </c>
      <c r="K294" s="38" t="s">
        <v>17</v>
      </c>
      <c r="L294" s="37" t="s">
        <v>51</v>
      </c>
    </row>
    <row r="295" spans="1:12">
      <c r="A295" s="37" t="s">
        <v>53</v>
      </c>
      <c r="B295" s="38">
        <v>39994</v>
      </c>
      <c r="C295" s="37" t="s">
        <v>146</v>
      </c>
      <c r="D295" s="39">
        <v>1118.45</v>
      </c>
      <c r="E295" s="37" t="s">
        <v>14</v>
      </c>
      <c r="F295" s="40">
        <v>44.74</v>
      </c>
      <c r="G295" s="39">
        <v>380.23</v>
      </c>
      <c r="H295" s="41">
        <v>530</v>
      </c>
      <c r="I295" s="37" t="s">
        <v>49</v>
      </c>
      <c r="J295" s="37" t="s">
        <v>16</v>
      </c>
      <c r="K295" s="38" t="s">
        <v>17</v>
      </c>
      <c r="L295" s="37" t="s">
        <v>51</v>
      </c>
    </row>
    <row r="296" spans="1:12">
      <c r="A296" s="37" t="s">
        <v>53</v>
      </c>
      <c r="B296" s="38">
        <v>39994</v>
      </c>
      <c r="C296" s="37" t="s">
        <v>147</v>
      </c>
      <c r="D296" s="39">
        <v>22850.720000000001</v>
      </c>
      <c r="E296" s="37" t="s">
        <v>14</v>
      </c>
      <c r="F296" s="40">
        <v>914.03</v>
      </c>
      <c r="G296" s="39">
        <v>7769.22</v>
      </c>
      <c r="H296" s="41">
        <v>530</v>
      </c>
      <c r="I296" s="37" t="s">
        <v>49</v>
      </c>
      <c r="J296" s="37" t="s">
        <v>16</v>
      </c>
      <c r="K296" s="38" t="s">
        <v>17</v>
      </c>
      <c r="L296" s="37" t="s">
        <v>51</v>
      </c>
    </row>
    <row r="297" spans="1:12">
      <c r="A297" s="37" t="s">
        <v>53</v>
      </c>
      <c r="B297" s="38">
        <v>39994</v>
      </c>
      <c r="C297" s="37" t="s">
        <v>148</v>
      </c>
      <c r="D297" s="39">
        <v>24967.33</v>
      </c>
      <c r="E297" s="37" t="s">
        <v>14</v>
      </c>
      <c r="F297" s="40">
        <v>998.69</v>
      </c>
      <c r="G297" s="39">
        <v>8488.86</v>
      </c>
      <c r="H297" s="41">
        <v>530</v>
      </c>
      <c r="I297" s="37" t="s">
        <v>49</v>
      </c>
      <c r="J297" s="37" t="s">
        <v>16</v>
      </c>
      <c r="K297" s="38" t="s">
        <v>17</v>
      </c>
      <c r="L297" s="37" t="s">
        <v>51</v>
      </c>
    </row>
    <row r="298" spans="1:12">
      <c r="A298" s="37" t="s">
        <v>53</v>
      </c>
      <c r="B298" s="38">
        <v>40359</v>
      </c>
      <c r="C298" s="37" t="s">
        <v>149</v>
      </c>
      <c r="D298" s="39">
        <v>90663.71</v>
      </c>
      <c r="E298" s="37" t="s">
        <v>14</v>
      </c>
      <c r="F298" s="40">
        <v>3626.55</v>
      </c>
      <c r="G298" s="39">
        <v>27199.09</v>
      </c>
      <c r="H298" s="41">
        <v>530</v>
      </c>
      <c r="I298" s="37" t="s">
        <v>49</v>
      </c>
      <c r="J298" s="37" t="s">
        <v>16</v>
      </c>
      <c r="K298" s="38" t="s">
        <v>17</v>
      </c>
      <c r="L298" s="37" t="s">
        <v>51</v>
      </c>
    </row>
    <row r="299" spans="1:12">
      <c r="A299" s="37" t="s">
        <v>53</v>
      </c>
      <c r="B299" s="38">
        <v>40359</v>
      </c>
      <c r="C299" s="37" t="s">
        <v>150</v>
      </c>
      <c r="D299" s="39">
        <v>322007.3</v>
      </c>
      <c r="E299" s="37" t="s">
        <v>14</v>
      </c>
      <c r="F299" s="40">
        <v>12880.29</v>
      </c>
      <c r="G299" s="39">
        <v>96602.17</v>
      </c>
      <c r="H299" s="41">
        <v>530</v>
      </c>
      <c r="I299" s="37" t="s">
        <v>49</v>
      </c>
      <c r="J299" s="37" t="s">
        <v>16</v>
      </c>
      <c r="K299" s="38" t="s">
        <v>17</v>
      </c>
      <c r="L299" s="37" t="s">
        <v>51</v>
      </c>
    </row>
    <row r="300" spans="1:12">
      <c r="A300" s="37" t="s">
        <v>53</v>
      </c>
      <c r="B300" s="38">
        <v>40359</v>
      </c>
      <c r="C300" s="37" t="s">
        <v>151</v>
      </c>
      <c r="D300" s="39">
        <v>27091.56</v>
      </c>
      <c r="E300" s="37" t="s">
        <v>14</v>
      </c>
      <c r="F300" s="40">
        <v>1083.6600000000001</v>
      </c>
      <c r="G300" s="39">
        <v>8127.45</v>
      </c>
      <c r="H300" s="41">
        <v>530</v>
      </c>
      <c r="I300" s="37" t="s">
        <v>49</v>
      </c>
      <c r="J300" s="37" t="s">
        <v>16</v>
      </c>
      <c r="K300" s="38" t="s">
        <v>17</v>
      </c>
      <c r="L300" s="37" t="s">
        <v>51</v>
      </c>
    </row>
    <row r="301" spans="1:12">
      <c r="A301" s="37" t="s">
        <v>53</v>
      </c>
      <c r="B301" s="38">
        <v>40359</v>
      </c>
      <c r="C301" s="37" t="s">
        <v>152</v>
      </c>
      <c r="D301" s="39">
        <v>4921.07</v>
      </c>
      <c r="E301" s="37" t="s">
        <v>14</v>
      </c>
      <c r="F301" s="40">
        <v>196.84</v>
      </c>
      <c r="G301" s="39">
        <v>1476.3</v>
      </c>
      <c r="H301" s="41">
        <v>530</v>
      </c>
      <c r="I301" s="37" t="s">
        <v>49</v>
      </c>
      <c r="J301" s="37" t="s">
        <v>16</v>
      </c>
      <c r="K301" s="38" t="s">
        <v>17</v>
      </c>
      <c r="L301" s="37" t="s">
        <v>51</v>
      </c>
    </row>
    <row r="302" spans="1:12">
      <c r="A302" s="37" t="s">
        <v>53</v>
      </c>
      <c r="B302" s="38">
        <v>40359</v>
      </c>
      <c r="C302" s="37" t="s">
        <v>153</v>
      </c>
      <c r="D302" s="39">
        <v>89025.79</v>
      </c>
      <c r="E302" s="37" t="s">
        <v>14</v>
      </c>
      <c r="F302" s="40">
        <v>3561.03</v>
      </c>
      <c r="G302" s="39">
        <v>26707.72</v>
      </c>
      <c r="H302" s="41">
        <v>530</v>
      </c>
      <c r="I302" s="37" t="s">
        <v>49</v>
      </c>
      <c r="J302" s="37" t="s">
        <v>16</v>
      </c>
      <c r="K302" s="38" t="s">
        <v>17</v>
      </c>
      <c r="L302" s="37" t="s">
        <v>51</v>
      </c>
    </row>
    <row r="303" spans="1:12">
      <c r="A303" s="37" t="s">
        <v>53</v>
      </c>
      <c r="B303" s="38">
        <v>40359</v>
      </c>
      <c r="C303" s="37" t="s">
        <v>154</v>
      </c>
      <c r="D303" s="39">
        <v>33059.120000000003</v>
      </c>
      <c r="E303" s="37" t="s">
        <v>14</v>
      </c>
      <c r="F303" s="40">
        <v>1322.36</v>
      </c>
      <c r="G303" s="39">
        <v>9917.7000000000007</v>
      </c>
      <c r="H303" s="41">
        <v>530</v>
      </c>
      <c r="I303" s="37" t="s">
        <v>49</v>
      </c>
      <c r="J303" s="37" t="s">
        <v>16</v>
      </c>
      <c r="K303" s="38" t="s">
        <v>17</v>
      </c>
      <c r="L303" s="37" t="s">
        <v>51</v>
      </c>
    </row>
    <row r="304" spans="1:12">
      <c r="A304" s="37" t="s">
        <v>53</v>
      </c>
      <c r="B304" s="38">
        <v>40359</v>
      </c>
      <c r="C304" s="37" t="s">
        <v>155</v>
      </c>
      <c r="D304" s="39">
        <v>34228.93</v>
      </c>
      <c r="E304" s="37" t="s">
        <v>14</v>
      </c>
      <c r="F304" s="40">
        <v>1369.16</v>
      </c>
      <c r="G304" s="39">
        <v>10268.629999999999</v>
      </c>
      <c r="H304" s="41">
        <v>530</v>
      </c>
      <c r="I304" s="37" t="s">
        <v>49</v>
      </c>
      <c r="J304" s="37" t="s">
        <v>16</v>
      </c>
      <c r="K304" s="38" t="s">
        <v>17</v>
      </c>
      <c r="L304" s="37" t="s">
        <v>51</v>
      </c>
    </row>
    <row r="305" spans="1:12">
      <c r="A305" s="37" t="s">
        <v>53</v>
      </c>
      <c r="B305" s="38">
        <v>40724</v>
      </c>
      <c r="C305" s="37" t="s">
        <v>156</v>
      </c>
      <c r="D305" s="39">
        <v>138346.29</v>
      </c>
      <c r="E305" s="37" t="s">
        <v>14</v>
      </c>
      <c r="F305" s="40">
        <v>5533.85</v>
      </c>
      <c r="G305" s="39">
        <v>35970.019999999997</v>
      </c>
      <c r="H305" s="41">
        <v>530</v>
      </c>
      <c r="I305" s="37" t="s">
        <v>49</v>
      </c>
      <c r="J305" s="37" t="s">
        <v>16</v>
      </c>
      <c r="K305" s="38" t="s">
        <v>17</v>
      </c>
      <c r="L305" s="37" t="s">
        <v>51</v>
      </c>
    </row>
    <row r="306" spans="1:12">
      <c r="A306" s="37" t="s">
        <v>53</v>
      </c>
      <c r="B306" s="38">
        <v>40724</v>
      </c>
      <c r="C306" s="37" t="s">
        <v>157</v>
      </c>
      <c r="D306" s="39">
        <v>687955.82</v>
      </c>
      <c r="E306" s="37" t="s">
        <v>14</v>
      </c>
      <c r="F306" s="40">
        <v>27518.23</v>
      </c>
      <c r="G306" s="39">
        <v>178868.49</v>
      </c>
      <c r="H306" s="41">
        <v>530</v>
      </c>
      <c r="I306" s="37" t="s">
        <v>49</v>
      </c>
      <c r="J306" s="37" t="s">
        <v>16</v>
      </c>
      <c r="K306" s="38" t="s">
        <v>17</v>
      </c>
      <c r="L306" s="37" t="s">
        <v>51</v>
      </c>
    </row>
    <row r="307" spans="1:12">
      <c r="A307" s="37" t="s">
        <v>53</v>
      </c>
      <c r="B307" s="38">
        <v>40724</v>
      </c>
      <c r="C307" s="37" t="s">
        <v>158</v>
      </c>
      <c r="D307" s="39">
        <v>28489.89</v>
      </c>
      <c r="E307" s="37" t="s">
        <v>14</v>
      </c>
      <c r="F307" s="40">
        <v>1139.5899999999999</v>
      </c>
      <c r="G307" s="39">
        <v>7407.33</v>
      </c>
      <c r="H307" s="41">
        <v>530</v>
      </c>
      <c r="I307" s="37" t="s">
        <v>49</v>
      </c>
      <c r="J307" s="37" t="s">
        <v>16</v>
      </c>
      <c r="K307" s="38" t="s">
        <v>17</v>
      </c>
      <c r="L307" s="37" t="s">
        <v>51</v>
      </c>
    </row>
    <row r="308" spans="1:12">
      <c r="A308" s="37" t="s">
        <v>53</v>
      </c>
      <c r="B308" s="38">
        <v>40724</v>
      </c>
      <c r="C308" s="37" t="s">
        <v>159</v>
      </c>
      <c r="D308" s="39">
        <v>7025.65</v>
      </c>
      <c r="E308" s="37" t="s">
        <v>14</v>
      </c>
      <c r="F308" s="40">
        <v>281.02</v>
      </c>
      <c r="G308" s="39">
        <v>1826.63</v>
      </c>
      <c r="H308" s="41">
        <v>530</v>
      </c>
      <c r="I308" s="37" t="s">
        <v>49</v>
      </c>
      <c r="J308" s="37" t="s">
        <v>16</v>
      </c>
      <c r="K308" s="38" t="s">
        <v>17</v>
      </c>
      <c r="L308" s="37" t="s">
        <v>51</v>
      </c>
    </row>
    <row r="309" spans="1:12">
      <c r="A309" s="37" t="s">
        <v>53</v>
      </c>
      <c r="B309" s="38">
        <v>40724</v>
      </c>
      <c r="C309" s="37" t="s">
        <v>160</v>
      </c>
      <c r="D309" s="39">
        <v>29654.720000000001</v>
      </c>
      <c r="E309" s="37" t="s">
        <v>14</v>
      </c>
      <c r="F309" s="40">
        <v>1186.19</v>
      </c>
      <c r="G309" s="39">
        <v>7710.2</v>
      </c>
      <c r="H309" s="41">
        <v>530</v>
      </c>
      <c r="I309" s="37" t="s">
        <v>49</v>
      </c>
      <c r="J309" s="37" t="s">
        <v>16</v>
      </c>
      <c r="K309" s="38" t="s">
        <v>17</v>
      </c>
      <c r="L309" s="37" t="s">
        <v>51</v>
      </c>
    </row>
    <row r="310" spans="1:12">
      <c r="A310" s="37" t="s">
        <v>53</v>
      </c>
      <c r="B310" s="38">
        <v>40724</v>
      </c>
      <c r="C310" s="37" t="s">
        <v>161</v>
      </c>
      <c r="D310" s="39">
        <v>20488.11</v>
      </c>
      <c r="E310" s="37" t="s">
        <v>14</v>
      </c>
      <c r="F310" s="40">
        <v>819.52</v>
      </c>
      <c r="G310" s="39">
        <v>5326.88</v>
      </c>
      <c r="H310" s="41">
        <v>530</v>
      </c>
      <c r="I310" s="37" t="s">
        <v>49</v>
      </c>
      <c r="J310" s="37" t="s">
        <v>16</v>
      </c>
      <c r="K310" s="38" t="s">
        <v>17</v>
      </c>
      <c r="L310" s="37" t="s">
        <v>51</v>
      </c>
    </row>
    <row r="311" spans="1:12">
      <c r="A311" s="37" t="s">
        <v>53</v>
      </c>
      <c r="B311" s="38">
        <v>41090</v>
      </c>
      <c r="C311" s="37" t="s">
        <v>162</v>
      </c>
      <c r="D311" s="39">
        <v>233868.22</v>
      </c>
      <c r="E311" s="37" t="s">
        <v>14</v>
      </c>
      <c r="F311" s="40">
        <v>9354.73</v>
      </c>
      <c r="G311" s="39">
        <v>51450.98</v>
      </c>
      <c r="H311" s="41">
        <v>530</v>
      </c>
      <c r="I311" s="37" t="s">
        <v>49</v>
      </c>
      <c r="J311" s="37" t="s">
        <v>16</v>
      </c>
      <c r="K311" s="38" t="s">
        <v>17</v>
      </c>
      <c r="L311" s="37" t="s">
        <v>51</v>
      </c>
    </row>
    <row r="312" spans="1:12">
      <c r="A312" s="37" t="s">
        <v>53</v>
      </c>
      <c r="B312" s="38">
        <v>41090</v>
      </c>
      <c r="C312" s="37" t="s">
        <v>163</v>
      </c>
      <c r="D312" s="39">
        <v>947377.22</v>
      </c>
      <c r="E312" s="37" t="s">
        <v>14</v>
      </c>
      <c r="F312" s="40">
        <v>37895.089999999997</v>
      </c>
      <c r="G312" s="39">
        <v>208422.96</v>
      </c>
      <c r="H312" s="41">
        <v>530</v>
      </c>
      <c r="I312" s="37" t="s">
        <v>49</v>
      </c>
      <c r="J312" s="37" t="s">
        <v>16</v>
      </c>
      <c r="K312" s="38" t="s">
        <v>17</v>
      </c>
      <c r="L312" s="37" t="s">
        <v>51</v>
      </c>
    </row>
    <row r="313" spans="1:12">
      <c r="A313" s="37" t="s">
        <v>53</v>
      </c>
      <c r="B313" s="38">
        <v>41090</v>
      </c>
      <c r="C313" s="37" t="s">
        <v>164</v>
      </c>
      <c r="D313" s="39">
        <v>26927.14</v>
      </c>
      <c r="E313" s="37" t="s">
        <v>14</v>
      </c>
      <c r="F313" s="40">
        <v>1077.08</v>
      </c>
      <c r="G313" s="39">
        <v>5923.94</v>
      </c>
      <c r="H313" s="41">
        <v>530</v>
      </c>
      <c r="I313" s="37" t="s">
        <v>49</v>
      </c>
      <c r="J313" s="37" t="s">
        <v>16</v>
      </c>
      <c r="K313" s="38" t="s">
        <v>17</v>
      </c>
      <c r="L313" s="37" t="s">
        <v>51</v>
      </c>
    </row>
    <row r="314" spans="1:12">
      <c r="A314" s="37" t="s">
        <v>53</v>
      </c>
      <c r="B314" s="38">
        <v>41090</v>
      </c>
      <c r="C314" s="37" t="s">
        <v>165</v>
      </c>
      <c r="D314" s="39">
        <v>4226.42</v>
      </c>
      <c r="E314" s="37" t="s">
        <v>14</v>
      </c>
      <c r="F314" s="40">
        <v>169.05</v>
      </c>
      <c r="G314" s="39">
        <v>929.77</v>
      </c>
      <c r="H314" s="41">
        <v>530</v>
      </c>
      <c r="I314" s="37" t="s">
        <v>49</v>
      </c>
      <c r="J314" s="37" t="s">
        <v>16</v>
      </c>
      <c r="K314" s="38" t="s">
        <v>17</v>
      </c>
      <c r="L314" s="37" t="s">
        <v>51</v>
      </c>
    </row>
    <row r="315" spans="1:12">
      <c r="A315" s="37" t="s">
        <v>53</v>
      </c>
      <c r="B315" s="38">
        <v>41090</v>
      </c>
      <c r="C315" s="37" t="s">
        <v>166</v>
      </c>
      <c r="D315" s="39">
        <v>8901.99</v>
      </c>
      <c r="E315" s="37" t="s">
        <v>14</v>
      </c>
      <c r="F315" s="40">
        <v>356.08</v>
      </c>
      <c r="G315" s="39">
        <v>1958.41</v>
      </c>
      <c r="H315" s="41">
        <v>530</v>
      </c>
      <c r="I315" s="37" t="s">
        <v>49</v>
      </c>
      <c r="J315" s="37" t="s">
        <v>16</v>
      </c>
      <c r="K315" s="38" t="s">
        <v>17</v>
      </c>
      <c r="L315" s="37" t="s">
        <v>51</v>
      </c>
    </row>
    <row r="316" spans="1:12">
      <c r="A316" s="37" t="s">
        <v>53</v>
      </c>
      <c r="B316" s="38">
        <v>41090</v>
      </c>
      <c r="C316" s="37" t="s">
        <v>167</v>
      </c>
      <c r="D316" s="39">
        <v>22233.87</v>
      </c>
      <c r="E316" s="37" t="s">
        <v>14</v>
      </c>
      <c r="F316" s="40">
        <v>889.35</v>
      </c>
      <c r="G316" s="39">
        <v>4891.42</v>
      </c>
      <c r="H316" s="41">
        <v>530</v>
      </c>
      <c r="I316" s="37" t="s">
        <v>49</v>
      </c>
      <c r="J316" s="37" t="s">
        <v>16</v>
      </c>
      <c r="K316" s="38" t="s">
        <v>17</v>
      </c>
      <c r="L316" s="37" t="s">
        <v>51</v>
      </c>
    </row>
    <row r="317" spans="1:12">
      <c r="A317" s="37" t="s">
        <v>53</v>
      </c>
      <c r="B317" s="38">
        <v>41455</v>
      </c>
      <c r="C317" s="37" t="s">
        <v>168</v>
      </c>
      <c r="D317" s="39">
        <v>319514.32</v>
      </c>
      <c r="E317" s="37" t="s">
        <v>14</v>
      </c>
      <c r="F317" s="40">
        <v>12780.57</v>
      </c>
      <c r="G317" s="39">
        <v>57512.56</v>
      </c>
      <c r="H317" s="41">
        <v>530</v>
      </c>
      <c r="I317" s="37" t="s">
        <v>49</v>
      </c>
      <c r="J317" s="37" t="s">
        <v>16</v>
      </c>
      <c r="K317" s="38" t="s">
        <v>17</v>
      </c>
      <c r="L317" s="37" t="s">
        <v>51</v>
      </c>
    </row>
    <row r="318" spans="1:12">
      <c r="A318" s="37" t="s">
        <v>53</v>
      </c>
      <c r="B318" s="38">
        <v>41455</v>
      </c>
      <c r="C318" s="37" t="s">
        <v>169</v>
      </c>
      <c r="D318" s="39">
        <v>1200167.7</v>
      </c>
      <c r="E318" s="37" t="s">
        <v>14</v>
      </c>
      <c r="F318" s="40">
        <v>48006.7</v>
      </c>
      <c r="G318" s="39">
        <v>216030.15</v>
      </c>
      <c r="H318" s="41">
        <v>530</v>
      </c>
      <c r="I318" s="37" t="s">
        <v>49</v>
      </c>
      <c r="J318" s="37" t="s">
        <v>16</v>
      </c>
      <c r="K318" s="38" t="s">
        <v>17</v>
      </c>
      <c r="L318" s="37" t="s">
        <v>51</v>
      </c>
    </row>
    <row r="319" spans="1:12">
      <c r="A319" s="37" t="s">
        <v>53</v>
      </c>
      <c r="B319" s="38">
        <v>41455</v>
      </c>
      <c r="C319" s="37" t="s">
        <v>170</v>
      </c>
      <c r="D319" s="39">
        <v>42799.34</v>
      </c>
      <c r="E319" s="37" t="s">
        <v>14</v>
      </c>
      <c r="F319" s="40">
        <v>1711.97</v>
      </c>
      <c r="G319" s="39">
        <v>7703.86</v>
      </c>
      <c r="H319" s="41">
        <v>530</v>
      </c>
      <c r="I319" s="37" t="s">
        <v>49</v>
      </c>
      <c r="J319" s="37" t="s">
        <v>16</v>
      </c>
      <c r="K319" s="38" t="s">
        <v>17</v>
      </c>
      <c r="L319" s="37" t="s">
        <v>51</v>
      </c>
    </row>
    <row r="320" spans="1:12">
      <c r="A320" s="37" t="s">
        <v>53</v>
      </c>
      <c r="B320" s="38">
        <v>41455</v>
      </c>
      <c r="C320" s="37" t="s">
        <v>171</v>
      </c>
      <c r="D320" s="39">
        <v>5552.01</v>
      </c>
      <c r="E320" s="37" t="s">
        <v>14</v>
      </c>
      <c r="F320" s="40">
        <v>222.08</v>
      </c>
      <c r="G320" s="39">
        <v>999.36</v>
      </c>
      <c r="H320" s="41">
        <v>530</v>
      </c>
      <c r="I320" s="37" t="s">
        <v>49</v>
      </c>
      <c r="J320" s="37" t="s">
        <v>16</v>
      </c>
      <c r="K320" s="38" t="s">
        <v>17</v>
      </c>
      <c r="L320" s="37" t="s">
        <v>51</v>
      </c>
    </row>
    <row r="321" spans="1:12">
      <c r="A321" s="37" t="s">
        <v>53</v>
      </c>
      <c r="B321" s="38">
        <v>41455</v>
      </c>
      <c r="C321" s="37" t="s">
        <v>172</v>
      </c>
      <c r="D321" s="39">
        <v>14188.87</v>
      </c>
      <c r="E321" s="37" t="s">
        <v>14</v>
      </c>
      <c r="F321" s="40">
        <v>567.54999999999995</v>
      </c>
      <c r="G321" s="39">
        <v>2553.96</v>
      </c>
      <c r="H321" s="41">
        <v>530</v>
      </c>
      <c r="I321" s="37" t="s">
        <v>49</v>
      </c>
      <c r="J321" s="37" t="s">
        <v>16</v>
      </c>
      <c r="K321" s="38" t="s">
        <v>17</v>
      </c>
      <c r="L321" s="37" t="s">
        <v>51</v>
      </c>
    </row>
    <row r="322" spans="1:12">
      <c r="A322" s="37" t="s">
        <v>53</v>
      </c>
      <c r="B322" s="38">
        <v>41455</v>
      </c>
      <c r="C322" s="37" t="s">
        <v>173</v>
      </c>
      <c r="D322" s="39">
        <v>20788.21</v>
      </c>
      <c r="E322" s="37" t="s">
        <v>14</v>
      </c>
      <c r="F322" s="40">
        <v>831.52</v>
      </c>
      <c r="G322" s="39">
        <v>3741.84</v>
      </c>
      <c r="H322" s="41">
        <v>530</v>
      </c>
      <c r="I322" s="37" t="s">
        <v>49</v>
      </c>
      <c r="J322" s="37" t="s">
        <v>16</v>
      </c>
      <c r="K322" s="38" t="s">
        <v>17</v>
      </c>
      <c r="L322" s="37" t="s">
        <v>51</v>
      </c>
    </row>
    <row r="323" spans="1:12">
      <c r="A323" s="37" t="s">
        <v>53</v>
      </c>
      <c r="B323" s="38">
        <v>41820</v>
      </c>
      <c r="C323" s="37" t="s">
        <v>174</v>
      </c>
      <c r="D323" s="39">
        <v>295469.46999999997</v>
      </c>
      <c r="E323" s="37" t="s">
        <v>14</v>
      </c>
      <c r="F323" s="40">
        <v>11818.77</v>
      </c>
      <c r="G323" s="39">
        <v>41365.69</v>
      </c>
      <c r="H323" s="41">
        <v>530</v>
      </c>
      <c r="I323" s="37" t="s">
        <v>49</v>
      </c>
      <c r="J323" s="37" t="s">
        <v>16</v>
      </c>
      <c r="K323" s="38" t="s">
        <v>17</v>
      </c>
      <c r="L323" s="37" t="s">
        <v>51</v>
      </c>
    </row>
    <row r="324" spans="1:12">
      <c r="A324" s="37" t="s">
        <v>53</v>
      </c>
      <c r="B324" s="38">
        <v>41820</v>
      </c>
      <c r="C324" s="37" t="s">
        <v>175</v>
      </c>
      <c r="D324" s="39">
        <v>1321214.23</v>
      </c>
      <c r="E324" s="37" t="s">
        <v>14</v>
      </c>
      <c r="F324" s="40">
        <v>52848.57</v>
      </c>
      <c r="G324" s="39">
        <v>184969.98</v>
      </c>
      <c r="H324" s="41">
        <v>530</v>
      </c>
      <c r="I324" s="37" t="s">
        <v>49</v>
      </c>
      <c r="J324" s="37" t="s">
        <v>16</v>
      </c>
      <c r="K324" s="38" t="s">
        <v>17</v>
      </c>
      <c r="L324" s="37" t="s">
        <v>51</v>
      </c>
    </row>
    <row r="325" spans="1:12">
      <c r="A325" s="37" t="s">
        <v>53</v>
      </c>
      <c r="B325" s="38">
        <v>41820</v>
      </c>
      <c r="C325" s="37" t="s">
        <v>176</v>
      </c>
      <c r="D325" s="39">
        <v>61727.72</v>
      </c>
      <c r="E325" s="37" t="s">
        <v>14</v>
      </c>
      <c r="F325" s="40">
        <v>2469.1</v>
      </c>
      <c r="G325" s="39">
        <v>8641.85</v>
      </c>
      <c r="H325" s="41">
        <v>530</v>
      </c>
      <c r="I325" s="37" t="s">
        <v>49</v>
      </c>
      <c r="J325" s="37" t="s">
        <v>16</v>
      </c>
      <c r="K325" s="38" t="s">
        <v>17</v>
      </c>
      <c r="L325" s="37" t="s">
        <v>51</v>
      </c>
    </row>
    <row r="326" spans="1:12">
      <c r="A326" s="37" t="s">
        <v>177</v>
      </c>
      <c r="B326" s="38">
        <v>33785</v>
      </c>
      <c r="C326" s="37" t="s">
        <v>178</v>
      </c>
      <c r="D326" s="39">
        <v>10779.54</v>
      </c>
      <c r="E326" s="37" t="s">
        <v>14</v>
      </c>
      <c r="F326" s="40">
        <v>0</v>
      </c>
      <c r="G326" s="39">
        <v>10779.54</v>
      </c>
      <c r="H326" s="41">
        <v>530</v>
      </c>
      <c r="I326" s="37" t="s">
        <v>49</v>
      </c>
      <c r="J326" s="37" t="s">
        <v>50</v>
      </c>
      <c r="K326" s="38" t="s">
        <v>17</v>
      </c>
      <c r="L326" s="37" t="s">
        <v>51</v>
      </c>
    </row>
    <row r="327" spans="1:12">
      <c r="A327" s="37" t="s">
        <v>177</v>
      </c>
      <c r="B327" s="38">
        <v>34150</v>
      </c>
      <c r="C327" s="37" t="s">
        <v>179</v>
      </c>
      <c r="D327" s="39">
        <v>98333.03</v>
      </c>
      <c r="E327" s="37" t="s">
        <v>14</v>
      </c>
      <c r="F327" s="40">
        <v>0</v>
      </c>
      <c r="G327" s="39">
        <v>98333.03</v>
      </c>
      <c r="H327" s="41">
        <v>530</v>
      </c>
      <c r="I327" s="37" t="s">
        <v>49</v>
      </c>
      <c r="J327" s="37" t="s">
        <v>50</v>
      </c>
      <c r="K327" s="38" t="s">
        <v>17</v>
      </c>
      <c r="L327" s="37" t="s">
        <v>51</v>
      </c>
    </row>
    <row r="328" spans="1:12">
      <c r="A328" s="37" t="s">
        <v>177</v>
      </c>
      <c r="B328" s="38">
        <v>34508</v>
      </c>
      <c r="C328" s="37" t="s">
        <v>180</v>
      </c>
      <c r="D328" s="39">
        <v>123267.4</v>
      </c>
      <c r="E328" s="37" t="s">
        <v>14</v>
      </c>
      <c r="F328" s="40">
        <v>0</v>
      </c>
      <c r="G328" s="39">
        <v>123267.4</v>
      </c>
      <c r="H328" s="41">
        <v>530</v>
      </c>
      <c r="I328" s="37" t="s">
        <v>49</v>
      </c>
      <c r="J328" s="37" t="s">
        <v>50</v>
      </c>
      <c r="K328" s="38" t="s">
        <v>17</v>
      </c>
      <c r="L328" s="37" t="s">
        <v>51</v>
      </c>
    </row>
    <row r="329" spans="1:12">
      <c r="A329" s="37" t="s">
        <v>177</v>
      </c>
      <c r="B329" s="38">
        <v>34880</v>
      </c>
      <c r="C329" s="37" t="s">
        <v>181</v>
      </c>
      <c r="D329" s="39">
        <v>15486.16</v>
      </c>
      <c r="E329" s="37" t="s">
        <v>14</v>
      </c>
      <c r="F329" s="40">
        <v>0</v>
      </c>
      <c r="G329" s="39">
        <v>15486.16</v>
      </c>
      <c r="H329" s="41">
        <v>530</v>
      </c>
      <c r="I329" s="37" t="s">
        <v>49</v>
      </c>
      <c r="J329" s="37" t="s">
        <v>50</v>
      </c>
      <c r="K329" s="38" t="s">
        <v>17</v>
      </c>
      <c r="L329" s="37" t="s">
        <v>51</v>
      </c>
    </row>
    <row r="330" spans="1:12">
      <c r="A330" s="37" t="s">
        <v>177</v>
      </c>
      <c r="B330" s="38">
        <v>35246</v>
      </c>
      <c r="C330" s="37" t="s">
        <v>182</v>
      </c>
      <c r="D330" s="39">
        <v>133571.95000000001</v>
      </c>
      <c r="E330" s="37" t="s">
        <v>14</v>
      </c>
      <c r="F330" s="40">
        <v>0</v>
      </c>
      <c r="G330" s="39">
        <v>133571.95000000001</v>
      </c>
      <c r="H330" s="41">
        <v>530</v>
      </c>
      <c r="I330" s="37" t="s">
        <v>49</v>
      </c>
      <c r="J330" s="37" t="s">
        <v>50</v>
      </c>
      <c r="K330" s="38" t="s">
        <v>17</v>
      </c>
      <c r="L330" s="37" t="s">
        <v>51</v>
      </c>
    </row>
    <row r="331" spans="1:12">
      <c r="A331" s="37" t="s">
        <v>177</v>
      </c>
      <c r="B331" s="38">
        <v>35611</v>
      </c>
      <c r="C331" s="37" t="s">
        <v>183</v>
      </c>
      <c r="D331" s="39">
        <v>123764.47</v>
      </c>
      <c r="E331" s="37" t="s">
        <v>14</v>
      </c>
      <c r="F331" s="40">
        <v>0</v>
      </c>
      <c r="G331" s="39">
        <v>123764.47</v>
      </c>
      <c r="H331" s="41">
        <v>530</v>
      </c>
      <c r="I331" s="37" t="s">
        <v>49</v>
      </c>
      <c r="J331" s="37" t="s">
        <v>50</v>
      </c>
      <c r="K331" s="38" t="s">
        <v>17</v>
      </c>
      <c r="L331" s="37" t="s">
        <v>51</v>
      </c>
    </row>
    <row r="332" spans="1:12">
      <c r="A332" s="37" t="s">
        <v>184</v>
      </c>
      <c r="B332" s="38">
        <v>34515</v>
      </c>
      <c r="C332" s="37" t="s">
        <v>185</v>
      </c>
      <c r="D332" s="39">
        <v>179417.99</v>
      </c>
      <c r="E332" s="37" t="s">
        <v>14</v>
      </c>
      <c r="F332" s="40">
        <v>7176.72</v>
      </c>
      <c r="G332" s="39">
        <v>168652.91</v>
      </c>
      <c r="H332" s="41">
        <v>530</v>
      </c>
      <c r="I332" s="37" t="s">
        <v>49</v>
      </c>
      <c r="J332" s="37" t="s">
        <v>16</v>
      </c>
      <c r="K332" s="38" t="s">
        <v>17</v>
      </c>
      <c r="L332" s="37" t="s">
        <v>51</v>
      </c>
    </row>
    <row r="333" spans="1:12">
      <c r="A333" s="37" t="s">
        <v>184</v>
      </c>
      <c r="B333" s="38">
        <v>34880</v>
      </c>
      <c r="C333" s="37" t="s">
        <v>186</v>
      </c>
      <c r="D333" s="39">
        <v>8551.7999999999993</v>
      </c>
      <c r="E333" s="37" t="s">
        <v>14</v>
      </c>
      <c r="F333" s="40">
        <v>342.08</v>
      </c>
      <c r="G333" s="39">
        <v>7696.6</v>
      </c>
      <c r="H333" s="41">
        <v>530</v>
      </c>
      <c r="I333" s="37" t="s">
        <v>49</v>
      </c>
      <c r="J333" s="37" t="s">
        <v>16</v>
      </c>
      <c r="K333" s="38" t="s">
        <v>17</v>
      </c>
      <c r="L333" s="37" t="s">
        <v>51</v>
      </c>
    </row>
    <row r="334" spans="1:12">
      <c r="A334" s="37" t="s">
        <v>187</v>
      </c>
      <c r="B334" s="38">
        <v>35246</v>
      </c>
      <c r="C334" s="37" t="s">
        <v>188</v>
      </c>
      <c r="D334" s="39">
        <v>7314</v>
      </c>
      <c r="E334" s="37" t="s">
        <v>14</v>
      </c>
      <c r="F334" s="40">
        <v>292.56</v>
      </c>
      <c r="G334" s="39">
        <v>6290.04</v>
      </c>
      <c r="H334" s="41">
        <v>530</v>
      </c>
      <c r="I334" s="37" t="s">
        <v>49</v>
      </c>
      <c r="J334" s="37" t="s">
        <v>16</v>
      </c>
      <c r="K334" s="38" t="s">
        <v>17</v>
      </c>
      <c r="L334" s="37" t="s">
        <v>51</v>
      </c>
    </row>
    <row r="335" spans="1:12">
      <c r="A335" s="37" t="s">
        <v>187</v>
      </c>
      <c r="B335" s="38">
        <v>35611</v>
      </c>
      <c r="C335" s="37" t="s">
        <v>189</v>
      </c>
      <c r="D335" s="39">
        <v>492773.81</v>
      </c>
      <c r="E335" s="37" t="s">
        <v>14</v>
      </c>
      <c r="F335" s="40">
        <v>19710.96</v>
      </c>
      <c r="G335" s="39">
        <v>404074.49</v>
      </c>
      <c r="H335" s="41">
        <v>530</v>
      </c>
      <c r="I335" s="37" t="s">
        <v>49</v>
      </c>
      <c r="J335" s="37" t="s">
        <v>16</v>
      </c>
      <c r="K335" s="38" t="s">
        <v>17</v>
      </c>
      <c r="L335" s="37" t="s">
        <v>51</v>
      </c>
    </row>
    <row r="336" spans="1:12">
      <c r="A336" s="37" t="s">
        <v>187</v>
      </c>
      <c r="B336" s="38">
        <v>35976</v>
      </c>
      <c r="C336" s="37" t="s">
        <v>190</v>
      </c>
      <c r="D336" s="39">
        <v>273195.12</v>
      </c>
      <c r="E336" s="37" t="s">
        <v>14</v>
      </c>
      <c r="F336" s="40">
        <v>10927.81</v>
      </c>
      <c r="G336" s="39">
        <v>213092.16</v>
      </c>
      <c r="H336" s="41">
        <v>530</v>
      </c>
      <c r="I336" s="37" t="s">
        <v>49</v>
      </c>
      <c r="J336" s="37" t="s">
        <v>16</v>
      </c>
      <c r="K336" s="38" t="s">
        <v>17</v>
      </c>
      <c r="L336" s="37" t="s">
        <v>51</v>
      </c>
    </row>
    <row r="337" spans="1:12">
      <c r="A337" s="37" t="s">
        <v>191</v>
      </c>
      <c r="B337" s="38">
        <v>35611</v>
      </c>
      <c r="C337" s="37" t="s">
        <v>192</v>
      </c>
      <c r="D337" s="39">
        <v>341218.03</v>
      </c>
      <c r="E337" s="37" t="s">
        <v>14</v>
      </c>
      <c r="F337" s="40">
        <v>13648.72</v>
      </c>
      <c r="G337" s="39">
        <v>279798.76</v>
      </c>
      <c r="H337" s="41">
        <v>530</v>
      </c>
      <c r="I337" s="37" t="s">
        <v>49</v>
      </c>
      <c r="J337" s="37" t="s">
        <v>16</v>
      </c>
      <c r="K337" s="38" t="s">
        <v>17</v>
      </c>
      <c r="L337" s="37" t="s">
        <v>51</v>
      </c>
    </row>
    <row r="338" spans="1:12">
      <c r="A338" s="37" t="s">
        <v>191</v>
      </c>
      <c r="B338" s="38">
        <v>35625</v>
      </c>
      <c r="C338" s="37" t="s">
        <v>193</v>
      </c>
      <c r="D338" s="39">
        <v>32705.24</v>
      </c>
      <c r="E338" s="37" t="s">
        <v>14</v>
      </c>
      <c r="F338" s="40">
        <v>1308.21</v>
      </c>
      <c r="G338" s="39">
        <v>25510.080000000002</v>
      </c>
      <c r="H338" s="41">
        <v>530</v>
      </c>
      <c r="I338" s="37" t="s">
        <v>49</v>
      </c>
      <c r="J338" s="37" t="s">
        <v>16</v>
      </c>
      <c r="K338" s="38" t="s">
        <v>17</v>
      </c>
      <c r="L338" s="37" t="s">
        <v>51</v>
      </c>
    </row>
    <row r="339" spans="1:12">
      <c r="A339" s="37" t="s">
        <v>191</v>
      </c>
      <c r="B339" s="38">
        <v>35625</v>
      </c>
      <c r="C339" s="37" t="s">
        <v>193</v>
      </c>
      <c r="D339" s="39">
        <v>32705.24</v>
      </c>
      <c r="E339" s="37" t="s">
        <v>14</v>
      </c>
      <c r="F339" s="40">
        <v>1308.21</v>
      </c>
      <c r="G339" s="39">
        <v>25510.080000000002</v>
      </c>
      <c r="H339" s="41">
        <v>530</v>
      </c>
      <c r="I339" s="37" t="s">
        <v>49</v>
      </c>
      <c r="J339" s="37" t="s">
        <v>16</v>
      </c>
      <c r="K339" s="38" t="s">
        <v>17</v>
      </c>
      <c r="L339" s="37" t="s">
        <v>51</v>
      </c>
    </row>
    <row r="340" spans="1:12">
      <c r="A340" s="37" t="s">
        <v>191</v>
      </c>
      <c r="B340" s="38">
        <v>35755</v>
      </c>
      <c r="C340" s="37" t="s">
        <v>194</v>
      </c>
      <c r="D340" s="39">
        <v>125758</v>
      </c>
      <c r="E340" s="37" t="s">
        <v>14</v>
      </c>
      <c r="F340" s="40">
        <v>5030.32</v>
      </c>
      <c r="G340" s="39">
        <v>98091.23</v>
      </c>
      <c r="H340" s="41">
        <v>530</v>
      </c>
      <c r="I340" s="37" t="s">
        <v>49</v>
      </c>
      <c r="J340" s="37" t="s">
        <v>16</v>
      </c>
      <c r="K340" s="38" t="s">
        <v>17</v>
      </c>
      <c r="L340" s="37" t="s">
        <v>51</v>
      </c>
    </row>
    <row r="341" spans="1:12">
      <c r="A341" s="37" t="s">
        <v>191</v>
      </c>
      <c r="B341" s="38">
        <v>35976</v>
      </c>
      <c r="C341" s="37" t="s">
        <v>195</v>
      </c>
      <c r="D341" s="39">
        <v>439035.53</v>
      </c>
      <c r="E341" s="37" t="s">
        <v>14</v>
      </c>
      <c r="F341" s="40">
        <v>17561.419999999998</v>
      </c>
      <c r="G341" s="39">
        <v>342447.69</v>
      </c>
      <c r="H341" s="41">
        <v>530</v>
      </c>
      <c r="I341" s="37" t="s">
        <v>49</v>
      </c>
      <c r="J341" s="37" t="s">
        <v>16</v>
      </c>
      <c r="K341" s="38" t="s">
        <v>17</v>
      </c>
      <c r="L341" s="37" t="s">
        <v>51</v>
      </c>
    </row>
    <row r="342" spans="1:12">
      <c r="A342" s="37" t="s">
        <v>191</v>
      </c>
      <c r="B342" s="38">
        <v>36341</v>
      </c>
      <c r="C342" s="37" t="s">
        <v>196</v>
      </c>
      <c r="D342" s="39">
        <v>38017.07</v>
      </c>
      <c r="E342" s="37" t="s">
        <v>14</v>
      </c>
      <c r="F342" s="40">
        <v>1520.68</v>
      </c>
      <c r="G342" s="39">
        <v>28132.58</v>
      </c>
      <c r="H342" s="41">
        <v>530</v>
      </c>
      <c r="I342" s="37" t="s">
        <v>49</v>
      </c>
      <c r="J342" s="37" t="s">
        <v>16</v>
      </c>
      <c r="K342" s="38" t="s">
        <v>17</v>
      </c>
      <c r="L342" s="37" t="s">
        <v>51</v>
      </c>
    </row>
    <row r="343" spans="1:12">
      <c r="A343" s="37" t="s">
        <v>191</v>
      </c>
      <c r="B343" s="38">
        <v>40359</v>
      </c>
      <c r="C343" s="37" t="s">
        <v>197</v>
      </c>
      <c r="D343" s="39">
        <v>59115.199999999997</v>
      </c>
      <c r="E343" s="37" t="s">
        <v>14</v>
      </c>
      <c r="F343" s="40">
        <v>2364.6</v>
      </c>
      <c r="G343" s="39">
        <v>13005.3</v>
      </c>
      <c r="H343" s="41">
        <v>530</v>
      </c>
      <c r="I343" s="37" t="s">
        <v>49</v>
      </c>
      <c r="J343" s="37" t="s">
        <v>16</v>
      </c>
      <c r="K343" s="38" t="s">
        <v>17</v>
      </c>
      <c r="L343" s="37" t="s">
        <v>51</v>
      </c>
    </row>
    <row r="344" spans="1:12">
      <c r="A344" s="37" t="s">
        <v>191</v>
      </c>
      <c r="B344" s="38">
        <v>40724</v>
      </c>
      <c r="C344" s="37" t="s">
        <v>198</v>
      </c>
      <c r="D344" s="39">
        <v>3784791</v>
      </c>
      <c r="E344" s="37" t="s">
        <v>14</v>
      </c>
      <c r="F344" s="40">
        <v>151391.64000000001</v>
      </c>
      <c r="G344" s="39">
        <v>832654.02</v>
      </c>
      <c r="H344" s="41">
        <v>530</v>
      </c>
      <c r="I344" s="37" t="s">
        <v>49</v>
      </c>
      <c r="J344" s="37" t="s">
        <v>16</v>
      </c>
      <c r="K344" s="38" t="s">
        <v>17</v>
      </c>
      <c r="L344" s="37" t="s">
        <v>51</v>
      </c>
    </row>
    <row r="345" spans="1:12">
      <c r="A345" s="37" t="s">
        <v>191</v>
      </c>
      <c r="B345" s="38">
        <v>41090</v>
      </c>
      <c r="C345" s="37" t="s">
        <v>199</v>
      </c>
      <c r="D345" s="39">
        <v>141438.69</v>
      </c>
      <c r="E345" s="37" t="s">
        <v>14</v>
      </c>
      <c r="F345" s="40">
        <v>5657.54</v>
      </c>
      <c r="G345" s="39">
        <v>31116.47</v>
      </c>
      <c r="H345" s="41">
        <v>530</v>
      </c>
      <c r="I345" s="37" t="s">
        <v>49</v>
      </c>
      <c r="J345" s="37" t="s">
        <v>16</v>
      </c>
      <c r="K345" s="38" t="s">
        <v>17</v>
      </c>
      <c r="L345" s="37" t="s">
        <v>51</v>
      </c>
    </row>
    <row r="346" spans="1:12">
      <c r="A346" s="37" t="s">
        <v>191</v>
      </c>
      <c r="B346" s="38">
        <v>41455</v>
      </c>
      <c r="C346" s="37" t="s">
        <v>200</v>
      </c>
      <c r="D346" s="39">
        <v>261360.03</v>
      </c>
      <c r="E346" s="37" t="s">
        <v>14</v>
      </c>
      <c r="F346" s="40">
        <v>10454.4</v>
      </c>
      <c r="G346" s="39">
        <v>47044.800000000003</v>
      </c>
      <c r="H346" s="41">
        <v>530</v>
      </c>
      <c r="I346" s="37" t="s">
        <v>49</v>
      </c>
      <c r="J346" s="37" t="s">
        <v>16</v>
      </c>
      <c r="K346" s="38" t="s">
        <v>17</v>
      </c>
      <c r="L346" s="37" t="s">
        <v>51</v>
      </c>
    </row>
    <row r="347" spans="1:12">
      <c r="A347" s="37" t="s">
        <v>203</v>
      </c>
      <c r="B347" s="38">
        <v>38168</v>
      </c>
      <c r="C347" s="37" t="s">
        <v>204</v>
      </c>
      <c r="D347" s="39">
        <v>313528.71000000002</v>
      </c>
      <c r="E347" s="37" t="s">
        <v>14</v>
      </c>
      <c r="F347" s="40">
        <v>12541.15</v>
      </c>
      <c r="G347" s="39">
        <v>156764.32999999999</v>
      </c>
      <c r="H347" s="41">
        <v>530</v>
      </c>
      <c r="I347" s="37" t="s">
        <v>49</v>
      </c>
      <c r="J347" s="37" t="s">
        <v>16</v>
      </c>
      <c r="K347" s="38" t="s">
        <v>17</v>
      </c>
      <c r="L347" s="37" t="s">
        <v>51</v>
      </c>
    </row>
    <row r="348" spans="1:12">
      <c r="A348" s="37" t="s">
        <v>210</v>
      </c>
      <c r="B348" s="38">
        <v>40359</v>
      </c>
      <c r="C348" s="37" t="s">
        <v>211</v>
      </c>
      <c r="D348" s="39">
        <v>37287.79</v>
      </c>
      <c r="E348" s="37" t="s">
        <v>14</v>
      </c>
      <c r="F348" s="40">
        <v>1491.51</v>
      </c>
      <c r="G348" s="39">
        <v>9694.81</v>
      </c>
      <c r="H348" s="41">
        <v>530</v>
      </c>
      <c r="I348" s="37" t="s">
        <v>49</v>
      </c>
      <c r="J348" s="37" t="s">
        <v>16</v>
      </c>
      <c r="K348" s="38" t="s">
        <v>17</v>
      </c>
      <c r="L348" s="37" t="s">
        <v>51</v>
      </c>
    </row>
    <row r="349" spans="1:12">
      <c r="A349" s="37" t="s">
        <v>339</v>
      </c>
      <c r="B349" s="38">
        <v>34880</v>
      </c>
      <c r="C349" s="37" t="s">
        <v>340</v>
      </c>
      <c r="D349" s="39">
        <v>157685.44</v>
      </c>
      <c r="E349" s="37" t="s">
        <v>14</v>
      </c>
      <c r="F349" s="40">
        <v>6307.42</v>
      </c>
      <c r="G349" s="39">
        <v>141916.88</v>
      </c>
      <c r="H349" s="41">
        <v>530</v>
      </c>
      <c r="I349" s="37" t="s">
        <v>49</v>
      </c>
      <c r="J349" s="37" t="s">
        <v>16</v>
      </c>
      <c r="K349" s="38" t="s">
        <v>17</v>
      </c>
      <c r="L349" s="37" t="s">
        <v>298</v>
      </c>
    </row>
    <row r="350" spans="1:12">
      <c r="A350" s="37" t="s">
        <v>339</v>
      </c>
      <c r="B350" s="38">
        <v>35246</v>
      </c>
      <c r="C350" s="37" t="s">
        <v>341</v>
      </c>
      <c r="D350" s="39">
        <v>16639.55</v>
      </c>
      <c r="E350" s="37" t="s">
        <v>14</v>
      </c>
      <c r="F350" s="40">
        <v>665.59</v>
      </c>
      <c r="G350" s="39">
        <v>14309.98</v>
      </c>
      <c r="H350" s="41">
        <v>530</v>
      </c>
      <c r="I350" s="37" t="s">
        <v>49</v>
      </c>
      <c r="J350" s="37" t="s">
        <v>16</v>
      </c>
      <c r="K350" s="38" t="s">
        <v>17</v>
      </c>
      <c r="L350" s="37" t="s">
        <v>298</v>
      </c>
    </row>
    <row r="351" spans="1:12">
      <c r="A351" s="37" t="s">
        <v>339</v>
      </c>
      <c r="B351" s="38">
        <v>35976</v>
      </c>
      <c r="C351" s="37" t="s">
        <v>342</v>
      </c>
      <c r="D351" s="39">
        <v>26504.67</v>
      </c>
      <c r="E351" s="37" t="s">
        <v>14</v>
      </c>
      <c r="F351" s="40">
        <v>1060.19</v>
      </c>
      <c r="G351" s="39">
        <v>20673.62</v>
      </c>
      <c r="H351" s="41">
        <v>530</v>
      </c>
      <c r="I351" s="37" t="s">
        <v>49</v>
      </c>
      <c r="J351" s="37" t="s">
        <v>16</v>
      </c>
      <c r="K351" s="38" t="s">
        <v>17</v>
      </c>
      <c r="L351" s="37" t="s">
        <v>298</v>
      </c>
    </row>
    <row r="352" spans="1:12">
      <c r="A352" s="37" t="s">
        <v>339</v>
      </c>
      <c r="B352" s="38">
        <v>36341</v>
      </c>
      <c r="C352" s="37" t="s">
        <v>343</v>
      </c>
      <c r="D352" s="39">
        <v>14081.37</v>
      </c>
      <c r="E352" s="37" t="s">
        <v>14</v>
      </c>
      <c r="F352" s="40">
        <v>563.26</v>
      </c>
      <c r="G352" s="39">
        <v>10420.17</v>
      </c>
      <c r="H352" s="41">
        <v>530</v>
      </c>
      <c r="I352" s="37" t="s">
        <v>49</v>
      </c>
      <c r="J352" s="37" t="s">
        <v>16</v>
      </c>
      <c r="K352" s="38" t="s">
        <v>17</v>
      </c>
      <c r="L352" s="37" t="s">
        <v>298</v>
      </c>
    </row>
    <row r="353" spans="1:12">
      <c r="A353" s="37" t="s">
        <v>351</v>
      </c>
      <c r="B353" s="38">
        <v>35246</v>
      </c>
      <c r="C353" s="37" t="s">
        <v>352</v>
      </c>
      <c r="D353" s="39">
        <v>103048.33</v>
      </c>
      <c r="E353" s="37" t="s">
        <v>14</v>
      </c>
      <c r="F353" s="40">
        <v>4121.9399999999996</v>
      </c>
      <c r="G353" s="39">
        <v>88621.54</v>
      </c>
      <c r="H353" s="41">
        <v>530</v>
      </c>
      <c r="I353" s="37" t="s">
        <v>49</v>
      </c>
      <c r="J353" s="37" t="s">
        <v>16</v>
      </c>
      <c r="K353" s="38" t="s">
        <v>17</v>
      </c>
      <c r="L353" s="37" t="s">
        <v>298</v>
      </c>
    </row>
    <row r="354" spans="1:12">
      <c r="A354" s="37" t="s">
        <v>351</v>
      </c>
      <c r="B354" s="38">
        <v>35611</v>
      </c>
      <c r="C354" s="37" t="s">
        <v>353</v>
      </c>
      <c r="D354" s="39">
        <v>2821.05</v>
      </c>
      <c r="E354" s="37" t="s">
        <v>14</v>
      </c>
      <c r="F354" s="40">
        <v>112.84</v>
      </c>
      <c r="G354" s="39">
        <v>2313.2199999999998</v>
      </c>
      <c r="H354" s="41">
        <v>530</v>
      </c>
      <c r="I354" s="37" t="s">
        <v>49</v>
      </c>
      <c r="J354" s="37" t="s">
        <v>16</v>
      </c>
      <c r="K354" s="38" t="s">
        <v>17</v>
      </c>
      <c r="L354" s="37" t="s">
        <v>298</v>
      </c>
    </row>
    <row r="355" spans="1:12">
      <c r="A355" s="37" t="s">
        <v>371</v>
      </c>
      <c r="B355" s="38">
        <v>38168</v>
      </c>
      <c r="C355" s="37" t="s">
        <v>372</v>
      </c>
      <c r="D355" s="39">
        <v>3164560.58</v>
      </c>
      <c r="E355" s="37" t="s">
        <v>14</v>
      </c>
      <c r="F355" s="40">
        <v>126582.42</v>
      </c>
      <c r="G355" s="39">
        <v>1455697.83</v>
      </c>
      <c r="H355" s="41">
        <v>530</v>
      </c>
      <c r="I355" s="37" t="s">
        <v>49</v>
      </c>
      <c r="J355" s="37" t="s">
        <v>16</v>
      </c>
      <c r="K355" s="38" t="s">
        <v>17</v>
      </c>
      <c r="L355" s="37" t="s">
        <v>298</v>
      </c>
    </row>
    <row r="356" spans="1:12">
      <c r="A356" s="37" t="s">
        <v>371</v>
      </c>
      <c r="B356" s="38">
        <v>38533</v>
      </c>
      <c r="C356" s="37" t="s">
        <v>373</v>
      </c>
      <c r="D356" s="39">
        <v>11772162.369999999</v>
      </c>
      <c r="E356" s="37" t="s">
        <v>14</v>
      </c>
      <c r="F356" s="40">
        <v>470886.49</v>
      </c>
      <c r="G356" s="39">
        <v>5415194.6299999999</v>
      </c>
      <c r="H356" s="41">
        <v>530</v>
      </c>
      <c r="I356" s="37" t="s">
        <v>49</v>
      </c>
      <c r="J356" s="37" t="s">
        <v>16</v>
      </c>
      <c r="K356" s="38" t="s">
        <v>17</v>
      </c>
      <c r="L356" s="37" t="s">
        <v>298</v>
      </c>
    </row>
    <row r="357" spans="1:12">
      <c r="A357" s="37" t="s">
        <v>371</v>
      </c>
      <c r="B357" s="38">
        <v>38898</v>
      </c>
      <c r="C357" s="37" t="s">
        <v>374</v>
      </c>
      <c r="D357" s="39">
        <v>436927.25</v>
      </c>
      <c r="E357" s="37" t="s">
        <v>14</v>
      </c>
      <c r="F357" s="40">
        <v>17477.09</v>
      </c>
      <c r="G357" s="39">
        <v>200986.53</v>
      </c>
      <c r="H357" s="41">
        <v>530</v>
      </c>
      <c r="I357" s="37" t="s">
        <v>49</v>
      </c>
      <c r="J357" s="37" t="s">
        <v>16</v>
      </c>
      <c r="K357" s="38" t="s">
        <v>17</v>
      </c>
      <c r="L357" s="37" t="s">
        <v>298</v>
      </c>
    </row>
    <row r="358" spans="1:12">
      <c r="A358" s="37" t="s">
        <v>371</v>
      </c>
      <c r="B358" s="38">
        <v>39263</v>
      </c>
      <c r="C358" s="37" t="s">
        <v>375</v>
      </c>
      <c r="D358" s="39">
        <v>109278.53</v>
      </c>
      <c r="E358" s="37" t="s">
        <v>14</v>
      </c>
      <c r="F358" s="40">
        <v>4553.2700000000004</v>
      </c>
      <c r="G358" s="39">
        <v>47809.33</v>
      </c>
      <c r="H358" s="41">
        <v>530</v>
      </c>
      <c r="I358" s="37" t="s">
        <v>49</v>
      </c>
      <c r="J358" s="37" t="s">
        <v>16</v>
      </c>
      <c r="K358" s="38" t="s">
        <v>17</v>
      </c>
      <c r="L358" s="37" t="s">
        <v>298</v>
      </c>
    </row>
    <row r="359" spans="1:12">
      <c r="A359" s="37" t="s">
        <v>203</v>
      </c>
      <c r="B359" s="38">
        <v>38168</v>
      </c>
      <c r="C359" s="37" t="s">
        <v>376</v>
      </c>
      <c r="D359" s="39">
        <v>979812.88</v>
      </c>
      <c r="E359" s="37" t="s">
        <v>14</v>
      </c>
      <c r="F359" s="40">
        <v>39192.51</v>
      </c>
      <c r="G359" s="39">
        <v>489906.37</v>
      </c>
      <c r="H359" s="41">
        <v>530</v>
      </c>
      <c r="I359" s="37" t="s">
        <v>49</v>
      </c>
      <c r="J359" s="37" t="s">
        <v>16</v>
      </c>
      <c r="K359" s="38" t="s">
        <v>17</v>
      </c>
      <c r="L359" s="37" t="s">
        <v>298</v>
      </c>
    </row>
    <row r="360" spans="1:12">
      <c r="A360" s="37" t="s">
        <v>203</v>
      </c>
      <c r="B360" s="38">
        <v>38533</v>
      </c>
      <c r="C360" s="37" t="s">
        <v>377</v>
      </c>
      <c r="D360" s="39">
        <v>194949.6</v>
      </c>
      <c r="E360" s="37" t="s">
        <v>14</v>
      </c>
      <c r="F360" s="40">
        <v>7797.98</v>
      </c>
      <c r="G360" s="39">
        <v>97474.75</v>
      </c>
      <c r="H360" s="41">
        <v>530</v>
      </c>
      <c r="I360" s="37" t="s">
        <v>49</v>
      </c>
      <c r="J360" s="37" t="s">
        <v>16</v>
      </c>
      <c r="K360" s="38" t="s">
        <v>17</v>
      </c>
      <c r="L360" s="37" t="s">
        <v>298</v>
      </c>
    </row>
    <row r="361" spans="1:12">
      <c r="A361" s="37" t="s">
        <v>53</v>
      </c>
      <c r="B361" s="38">
        <v>37072</v>
      </c>
      <c r="C361" s="37" t="s">
        <v>454</v>
      </c>
      <c r="D361" s="39">
        <v>16231.51</v>
      </c>
      <c r="E361" s="37" t="s">
        <v>14</v>
      </c>
      <c r="F361" s="40">
        <v>649.26</v>
      </c>
      <c r="G361" s="39">
        <v>10712.79</v>
      </c>
      <c r="H361" s="41">
        <v>530</v>
      </c>
      <c r="I361" s="37" t="s">
        <v>49</v>
      </c>
      <c r="J361" s="37" t="s">
        <v>16</v>
      </c>
      <c r="K361" s="38" t="s">
        <v>17</v>
      </c>
      <c r="L361" s="37" t="s">
        <v>439</v>
      </c>
    </row>
    <row r="362" spans="1:12">
      <c r="A362" s="37" t="s">
        <v>53</v>
      </c>
      <c r="B362" s="38">
        <v>37437</v>
      </c>
      <c r="C362" s="37" t="s">
        <v>455</v>
      </c>
      <c r="D362" s="39">
        <v>2671.2</v>
      </c>
      <c r="E362" s="37" t="s">
        <v>14</v>
      </c>
      <c r="F362" s="40">
        <v>106.85</v>
      </c>
      <c r="G362" s="39">
        <v>1656.12</v>
      </c>
      <c r="H362" s="41">
        <v>530</v>
      </c>
      <c r="I362" s="37" t="s">
        <v>49</v>
      </c>
      <c r="J362" s="37" t="s">
        <v>16</v>
      </c>
      <c r="K362" s="38" t="s">
        <v>17</v>
      </c>
      <c r="L362" s="37" t="s">
        <v>439</v>
      </c>
    </row>
    <row r="363" spans="1:12">
      <c r="A363" s="37" t="s">
        <v>53</v>
      </c>
      <c r="B363" s="38">
        <v>37802</v>
      </c>
      <c r="C363" s="37" t="s">
        <v>456</v>
      </c>
      <c r="D363" s="39">
        <v>1050</v>
      </c>
      <c r="E363" s="37" t="s">
        <v>14</v>
      </c>
      <c r="F363" s="40">
        <v>42</v>
      </c>
      <c r="G363" s="39">
        <v>609</v>
      </c>
      <c r="H363" s="41">
        <v>530</v>
      </c>
      <c r="I363" s="37" t="s">
        <v>49</v>
      </c>
      <c r="J363" s="37" t="s">
        <v>16</v>
      </c>
      <c r="K363" s="38" t="s">
        <v>17</v>
      </c>
      <c r="L363" s="37" t="s">
        <v>439</v>
      </c>
    </row>
    <row r="364" spans="1:12">
      <c r="A364" s="37" t="s">
        <v>53</v>
      </c>
      <c r="B364" s="38">
        <v>39263</v>
      </c>
      <c r="C364" s="37" t="s">
        <v>457</v>
      </c>
      <c r="D364" s="39">
        <v>16476.59</v>
      </c>
      <c r="E364" s="37" t="s">
        <v>14</v>
      </c>
      <c r="F364" s="40">
        <v>659.06</v>
      </c>
      <c r="G364" s="39">
        <v>6920.13</v>
      </c>
      <c r="H364" s="41">
        <v>530</v>
      </c>
      <c r="I364" s="37" t="s">
        <v>49</v>
      </c>
      <c r="J364" s="37" t="s">
        <v>16</v>
      </c>
      <c r="K364" s="38" t="s">
        <v>17</v>
      </c>
      <c r="L364" s="37" t="s">
        <v>439</v>
      </c>
    </row>
    <row r="365" spans="1:12">
      <c r="A365" s="37" t="s">
        <v>458</v>
      </c>
      <c r="B365" s="38">
        <v>34515</v>
      </c>
      <c r="C365" s="37" t="s">
        <v>459</v>
      </c>
      <c r="D365" s="39">
        <v>45146.77</v>
      </c>
      <c r="E365" s="37" t="s">
        <v>14</v>
      </c>
      <c r="F365" s="40">
        <v>1805.88</v>
      </c>
      <c r="G365" s="39">
        <v>42437.95</v>
      </c>
      <c r="H365" s="41">
        <v>530</v>
      </c>
      <c r="I365" s="37" t="s">
        <v>49</v>
      </c>
      <c r="J365" s="37" t="s">
        <v>16</v>
      </c>
      <c r="K365" s="38" t="s">
        <v>17</v>
      </c>
      <c r="L365" s="37" t="s">
        <v>439</v>
      </c>
    </row>
    <row r="366" spans="1:12">
      <c r="A366" s="37" t="s">
        <v>458</v>
      </c>
      <c r="B366" s="38">
        <v>34515</v>
      </c>
      <c r="C366" s="37" t="s">
        <v>460</v>
      </c>
      <c r="D366" s="39">
        <v>10930</v>
      </c>
      <c r="E366" s="37" t="s">
        <v>14</v>
      </c>
      <c r="F366" s="40">
        <v>0</v>
      </c>
      <c r="G366" s="39">
        <v>10930</v>
      </c>
      <c r="H366" s="41">
        <v>530</v>
      </c>
      <c r="I366" s="37" t="s">
        <v>49</v>
      </c>
      <c r="J366" s="37" t="s">
        <v>50</v>
      </c>
      <c r="K366" s="38" t="s">
        <v>17</v>
      </c>
      <c r="L366" s="37" t="s">
        <v>439</v>
      </c>
    </row>
    <row r="367" spans="1:12">
      <c r="A367" s="37" t="s">
        <v>458</v>
      </c>
      <c r="B367" s="38">
        <v>34880</v>
      </c>
      <c r="C367" s="37" t="s">
        <v>461</v>
      </c>
      <c r="D367" s="39">
        <v>655.8</v>
      </c>
      <c r="E367" s="37" t="s">
        <v>14</v>
      </c>
      <c r="F367" s="40">
        <v>27.33</v>
      </c>
      <c r="G367" s="39">
        <v>614.79999999999995</v>
      </c>
      <c r="H367" s="41">
        <v>530</v>
      </c>
      <c r="I367" s="37" t="s">
        <v>49</v>
      </c>
      <c r="J367" s="37" t="s">
        <v>16</v>
      </c>
      <c r="K367" s="38" t="s">
        <v>17</v>
      </c>
      <c r="L367" s="37" t="s">
        <v>439</v>
      </c>
    </row>
    <row r="368" spans="1:12">
      <c r="A368" s="37" t="s">
        <v>467</v>
      </c>
      <c r="B368" s="38">
        <v>34880</v>
      </c>
      <c r="C368" s="37" t="s">
        <v>468</v>
      </c>
      <c r="D368" s="39">
        <v>48210.45</v>
      </c>
      <c r="E368" s="37" t="s">
        <v>14</v>
      </c>
      <c r="F368" s="40">
        <v>1928.42</v>
      </c>
      <c r="G368" s="39">
        <v>43389.4</v>
      </c>
      <c r="H368" s="41">
        <v>530</v>
      </c>
      <c r="I368" s="37" t="s">
        <v>49</v>
      </c>
      <c r="J368" s="37" t="s">
        <v>16</v>
      </c>
      <c r="K368" s="38" t="s">
        <v>17</v>
      </c>
      <c r="L368" s="37" t="s">
        <v>439</v>
      </c>
    </row>
    <row r="369" spans="1:12">
      <c r="A369" s="37" t="s">
        <v>473</v>
      </c>
      <c r="B369" s="38">
        <v>35246</v>
      </c>
      <c r="C369" s="37" t="s">
        <v>474</v>
      </c>
      <c r="D369" s="39">
        <v>25824.57</v>
      </c>
      <c r="E369" s="37" t="s">
        <v>14</v>
      </c>
      <c r="F369" s="40">
        <v>1032.99</v>
      </c>
      <c r="G369" s="39">
        <v>22209.1</v>
      </c>
      <c r="H369" s="41">
        <v>530</v>
      </c>
      <c r="I369" s="37" t="s">
        <v>49</v>
      </c>
      <c r="J369" s="37" t="s">
        <v>16</v>
      </c>
      <c r="K369" s="38" t="s">
        <v>17</v>
      </c>
      <c r="L369" s="37" t="s">
        <v>439</v>
      </c>
    </row>
    <row r="370" spans="1:12">
      <c r="A370" s="37" t="s">
        <v>191</v>
      </c>
      <c r="B370" s="38">
        <v>35989</v>
      </c>
      <c r="C370" s="37" t="s">
        <v>477</v>
      </c>
      <c r="D370" s="39">
        <v>12000</v>
      </c>
      <c r="E370" s="37" t="s">
        <v>14</v>
      </c>
      <c r="F370" s="40">
        <v>0</v>
      </c>
      <c r="G370" s="39">
        <v>12000</v>
      </c>
      <c r="H370" s="41">
        <v>530</v>
      </c>
      <c r="I370" s="37" t="s">
        <v>49</v>
      </c>
      <c r="J370" s="37" t="s">
        <v>50</v>
      </c>
      <c r="K370" s="38" t="s">
        <v>17</v>
      </c>
      <c r="L370" s="37" t="s">
        <v>439</v>
      </c>
    </row>
    <row r="371" spans="1:12">
      <c r="A371" s="37" t="s">
        <v>510</v>
      </c>
      <c r="B371" s="38">
        <v>38533</v>
      </c>
      <c r="C371" s="37" t="s">
        <v>511</v>
      </c>
      <c r="D371" s="39">
        <v>379433.42</v>
      </c>
      <c r="E371" s="37" t="s">
        <v>14</v>
      </c>
      <c r="F371" s="40">
        <v>15177.34</v>
      </c>
      <c r="G371" s="39">
        <v>174539.32</v>
      </c>
      <c r="H371" s="41">
        <v>530</v>
      </c>
      <c r="I371" s="37" t="s">
        <v>49</v>
      </c>
      <c r="J371" s="37" t="s">
        <v>16</v>
      </c>
      <c r="K371" s="38" t="s">
        <v>17</v>
      </c>
      <c r="L371" s="37" t="s">
        <v>439</v>
      </c>
    </row>
    <row r="372" spans="1:12">
      <c r="A372" s="37" t="s">
        <v>510</v>
      </c>
      <c r="B372" s="38">
        <v>38898</v>
      </c>
      <c r="C372" s="37" t="s">
        <v>512</v>
      </c>
      <c r="D372" s="39">
        <v>821484.7</v>
      </c>
      <c r="E372" s="37" t="s">
        <v>14</v>
      </c>
      <c r="F372" s="40">
        <v>32859.39</v>
      </c>
      <c r="G372" s="39">
        <v>377882.94</v>
      </c>
      <c r="H372" s="41">
        <v>530</v>
      </c>
      <c r="I372" s="37" t="s">
        <v>49</v>
      </c>
      <c r="J372" s="37" t="s">
        <v>16</v>
      </c>
      <c r="K372" s="38" t="s">
        <v>17</v>
      </c>
      <c r="L372" s="37" t="s">
        <v>439</v>
      </c>
    </row>
    <row r="373" spans="1:12">
      <c r="A373" s="37" t="s">
        <v>510</v>
      </c>
      <c r="B373" s="38">
        <v>38951</v>
      </c>
      <c r="C373" s="37" t="s">
        <v>513</v>
      </c>
      <c r="D373" s="39">
        <v>61377.62</v>
      </c>
      <c r="E373" s="37" t="s">
        <v>14</v>
      </c>
      <c r="F373" s="40">
        <v>2557.4</v>
      </c>
      <c r="G373" s="39">
        <v>26852.7</v>
      </c>
      <c r="H373" s="41">
        <v>530</v>
      </c>
      <c r="I373" s="37" t="s">
        <v>49</v>
      </c>
      <c r="J373" s="37" t="s">
        <v>16</v>
      </c>
      <c r="K373" s="38" t="s">
        <v>17</v>
      </c>
      <c r="L373" s="37" t="s">
        <v>439</v>
      </c>
    </row>
    <row r="374" spans="1:12">
      <c r="A374" s="37" t="s">
        <v>605</v>
      </c>
      <c r="B374" s="38">
        <v>33419</v>
      </c>
      <c r="C374" s="37" t="s">
        <v>606</v>
      </c>
      <c r="D374" s="39">
        <v>944679.98</v>
      </c>
      <c r="E374" s="37" t="s">
        <v>14</v>
      </c>
      <c r="F374" s="40">
        <v>0</v>
      </c>
      <c r="G374" s="39">
        <v>944679.98</v>
      </c>
      <c r="H374" s="41">
        <v>530</v>
      </c>
      <c r="I374" s="37" t="s">
        <v>49</v>
      </c>
      <c r="J374" s="37" t="s">
        <v>50</v>
      </c>
      <c r="K374" s="38" t="s">
        <v>17</v>
      </c>
      <c r="L374" s="37" t="s">
        <v>607</v>
      </c>
    </row>
    <row r="375" spans="1:12">
      <c r="A375" s="37" t="s">
        <v>608</v>
      </c>
      <c r="B375" s="38">
        <v>33419</v>
      </c>
      <c r="C375" s="37" t="s">
        <v>609</v>
      </c>
      <c r="D375" s="39">
        <v>453159.2</v>
      </c>
      <c r="E375" s="37" t="s">
        <v>14</v>
      </c>
      <c r="F375" s="40">
        <v>0</v>
      </c>
      <c r="G375" s="39">
        <v>453159.2</v>
      </c>
      <c r="H375" s="41">
        <v>530</v>
      </c>
      <c r="I375" s="37" t="s">
        <v>49</v>
      </c>
      <c r="J375" s="37" t="s">
        <v>50</v>
      </c>
      <c r="K375" s="38" t="s">
        <v>17</v>
      </c>
      <c r="L375" s="37" t="s">
        <v>607</v>
      </c>
    </row>
    <row r="376" spans="1:12">
      <c r="A376" s="37" t="s">
        <v>610</v>
      </c>
      <c r="B376" s="38">
        <v>33785</v>
      </c>
      <c r="C376" s="37" t="s">
        <v>611</v>
      </c>
      <c r="D376" s="39">
        <v>231718.74</v>
      </c>
      <c r="E376" s="37" t="s">
        <v>14</v>
      </c>
      <c r="F376" s="40">
        <v>4634.38</v>
      </c>
      <c r="G376" s="39">
        <v>231718.74</v>
      </c>
      <c r="H376" s="41">
        <v>530</v>
      </c>
      <c r="I376" s="37" t="s">
        <v>49</v>
      </c>
      <c r="J376" s="37" t="s">
        <v>50</v>
      </c>
      <c r="K376" s="38" t="s">
        <v>17</v>
      </c>
      <c r="L376" s="37" t="s">
        <v>607</v>
      </c>
    </row>
    <row r="377" spans="1:12">
      <c r="A377" s="37" t="s">
        <v>610</v>
      </c>
      <c r="B377" s="38">
        <v>34150</v>
      </c>
      <c r="C377" s="37" t="s">
        <v>612</v>
      </c>
      <c r="D377" s="39">
        <v>1862431.18</v>
      </c>
      <c r="E377" s="37" t="s">
        <v>14</v>
      </c>
      <c r="F377" s="40">
        <v>38833.68</v>
      </c>
      <c r="G377" s="39">
        <v>1862431.18</v>
      </c>
      <c r="H377" s="41">
        <v>530</v>
      </c>
      <c r="I377" s="37" t="s">
        <v>49</v>
      </c>
      <c r="J377" s="37" t="s">
        <v>50</v>
      </c>
      <c r="K377" s="38" t="s">
        <v>17</v>
      </c>
      <c r="L377" s="37" t="s">
        <v>607</v>
      </c>
    </row>
    <row r="378" spans="1:12">
      <c r="A378" s="37" t="s">
        <v>610</v>
      </c>
      <c r="B378" s="38">
        <v>34515</v>
      </c>
      <c r="C378" s="37" t="s">
        <v>613</v>
      </c>
      <c r="D378" s="39">
        <v>72333.06</v>
      </c>
      <c r="E378" s="37" t="s">
        <v>14</v>
      </c>
      <c r="F378" s="40">
        <v>2893.33</v>
      </c>
      <c r="G378" s="39">
        <v>67993.06</v>
      </c>
      <c r="H378" s="41">
        <v>530</v>
      </c>
      <c r="I378" s="37" t="s">
        <v>49</v>
      </c>
      <c r="J378" s="37" t="s">
        <v>16</v>
      </c>
      <c r="K378" s="38" t="s">
        <v>17</v>
      </c>
      <c r="L378" s="37" t="s">
        <v>607</v>
      </c>
    </row>
    <row r="379" spans="1:12">
      <c r="A379" s="37" t="s">
        <v>53</v>
      </c>
      <c r="B379" s="38">
        <v>41455</v>
      </c>
      <c r="C379" s="37" t="s">
        <v>614</v>
      </c>
      <c r="D379" s="39">
        <v>19136.21</v>
      </c>
      <c r="E379" s="37" t="s">
        <v>14</v>
      </c>
      <c r="F379" s="40">
        <v>765.45</v>
      </c>
      <c r="G379" s="39">
        <v>3444.49</v>
      </c>
      <c r="H379" s="41">
        <v>530</v>
      </c>
      <c r="I379" s="37" t="s">
        <v>49</v>
      </c>
      <c r="J379" s="37" t="s">
        <v>16</v>
      </c>
      <c r="K379" s="38" t="s">
        <v>17</v>
      </c>
      <c r="L379" s="37" t="s">
        <v>607</v>
      </c>
    </row>
    <row r="380" spans="1:12">
      <c r="A380" s="37" t="s">
        <v>615</v>
      </c>
      <c r="B380" s="38">
        <v>33419</v>
      </c>
      <c r="C380" s="37" t="s">
        <v>616</v>
      </c>
      <c r="D380" s="39">
        <v>439036.04</v>
      </c>
      <c r="E380" s="37" t="s">
        <v>14</v>
      </c>
      <c r="F380" s="40">
        <v>0</v>
      </c>
      <c r="G380" s="39">
        <v>439036.04</v>
      </c>
      <c r="H380" s="41">
        <v>530</v>
      </c>
      <c r="I380" s="37" t="s">
        <v>49</v>
      </c>
      <c r="J380" s="37" t="s">
        <v>50</v>
      </c>
      <c r="K380" s="38" t="s">
        <v>17</v>
      </c>
      <c r="L380" s="37" t="s">
        <v>607</v>
      </c>
    </row>
    <row r="381" spans="1:12">
      <c r="A381" s="37" t="s">
        <v>615</v>
      </c>
      <c r="B381" s="38">
        <v>33785</v>
      </c>
      <c r="C381" s="37" t="s">
        <v>337</v>
      </c>
      <c r="D381" s="39">
        <v>31777.919999999998</v>
      </c>
      <c r="E381" s="37" t="s">
        <v>14</v>
      </c>
      <c r="F381" s="40">
        <v>635.57000000000005</v>
      </c>
      <c r="G381" s="39">
        <v>31777.919999999998</v>
      </c>
      <c r="H381" s="41">
        <v>530</v>
      </c>
      <c r="I381" s="37" t="s">
        <v>49</v>
      </c>
      <c r="J381" s="37" t="s">
        <v>50</v>
      </c>
      <c r="K381" s="38" t="s">
        <v>17</v>
      </c>
      <c r="L381" s="37" t="s">
        <v>607</v>
      </c>
    </row>
    <row r="382" spans="1:12">
      <c r="A382" s="37" t="s">
        <v>615</v>
      </c>
      <c r="B382" s="38">
        <v>34150</v>
      </c>
      <c r="C382" s="37" t="s">
        <v>338</v>
      </c>
      <c r="D382" s="39">
        <v>19435</v>
      </c>
      <c r="E382" s="37" t="s">
        <v>14</v>
      </c>
      <c r="F382" s="40">
        <v>777.41</v>
      </c>
      <c r="G382" s="39">
        <v>19046.29</v>
      </c>
      <c r="H382" s="41">
        <v>530</v>
      </c>
      <c r="I382" s="37" t="s">
        <v>49</v>
      </c>
      <c r="J382" s="37" t="s">
        <v>16</v>
      </c>
      <c r="K382" s="38" t="s">
        <v>17</v>
      </c>
      <c r="L382" s="37" t="s">
        <v>607</v>
      </c>
    </row>
    <row r="383" spans="1:12">
      <c r="A383" s="37" t="s">
        <v>615</v>
      </c>
      <c r="B383" s="38">
        <v>34374</v>
      </c>
      <c r="C383" s="37" t="s">
        <v>617</v>
      </c>
      <c r="D383" s="39">
        <v>1157.02</v>
      </c>
      <c r="E383" s="37" t="s">
        <v>14</v>
      </c>
      <c r="F383" s="40">
        <v>46.28</v>
      </c>
      <c r="G383" s="39">
        <v>1087.58</v>
      </c>
      <c r="H383" s="41">
        <v>530</v>
      </c>
      <c r="I383" s="37" t="s">
        <v>49</v>
      </c>
      <c r="J383" s="37" t="s">
        <v>16</v>
      </c>
      <c r="K383" s="38" t="s">
        <v>17</v>
      </c>
      <c r="L383" s="37" t="s">
        <v>607</v>
      </c>
    </row>
    <row r="384" spans="1:12">
      <c r="A384" s="37" t="s">
        <v>615</v>
      </c>
      <c r="B384" s="38">
        <v>34880</v>
      </c>
      <c r="C384" s="37" t="s">
        <v>618</v>
      </c>
      <c r="D384" s="39">
        <v>89979.01</v>
      </c>
      <c r="E384" s="37" t="s">
        <v>14</v>
      </c>
      <c r="F384" s="40">
        <v>3599.16</v>
      </c>
      <c r="G384" s="39">
        <v>80981.100000000006</v>
      </c>
      <c r="H384" s="41">
        <v>530</v>
      </c>
      <c r="I384" s="37" t="s">
        <v>49</v>
      </c>
      <c r="J384" s="37" t="s">
        <v>16</v>
      </c>
      <c r="K384" s="38" t="s">
        <v>17</v>
      </c>
      <c r="L384" s="37" t="s">
        <v>607</v>
      </c>
    </row>
    <row r="385" spans="1:12">
      <c r="A385" s="37" t="s">
        <v>615</v>
      </c>
      <c r="B385" s="38">
        <v>35246</v>
      </c>
      <c r="C385" s="37" t="s">
        <v>619</v>
      </c>
      <c r="D385" s="39">
        <v>5667.01</v>
      </c>
      <c r="E385" s="37" t="s">
        <v>14</v>
      </c>
      <c r="F385" s="40">
        <v>226.68</v>
      </c>
      <c r="G385" s="39">
        <v>4873.62</v>
      </c>
      <c r="H385" s="41">
        <v>530</v>
      </c>
      <c r="I385" s="37" t="s">
        <v>49</v>
      </c>
      <c r="J385" s="37" t="s">
        <v>16</v>
      </c>
      <c r="K385" s="38" t="s">
        <v>17</v>
      </c>
      <c r="L385" s="37" t="s">
        <v>607</v>
      </c>
    </row>
    <row r="386" spans="1:12">
      <c r="A386" s="37" t="s">
        <v>22</v>
      </c>
      <c r="B386" s="38">
        <v>38533</v>
      </c>
      <c r="C386" s="37" t="s">
        <v>620</v>
      </c>
      <c r="D386" s="39">
        <v>731586.26</v>
      </c>
      <c r="E386" s="37" t="s">
        <v>14</v>
      </c>
      <c r="F386" s="40">
        <v>29263.45</v>
      </c>
      <c r="G386" s="39">
        <v>102422.08</v>
      </c>
      <c r="H386" s="41">
        <v>530</v>
      </c>
      <c r="I386" s="37" t="s">
        <v>49</v>
      </c>
      <c r="J386" s="37" t="s">
        <v>16</v>
      </c>
      <c r="K386" s="38" t="s">
        <v>17</v>
      </c>
      <c r="L386" s="37" t="s">
        <v>607</v>
      </c>
    </row>
    <row r="387" spans="1:12">
      <c r="A387" s="37" t="s">
        <v>22</v>
      </c>
      <c r="B387" s="38">
        <v>38898</v>
      </c>
      <c r="C387" s="37" t="s">
        <v>624</v>
      </c>
      <c r="D387" s="39">
        <v>2359209.1</v>
      </c>
      <c r="E387" s="37" t="s">
        <v>14</v>
      </c>
      <c r="F387" s="40">
        <v>94368.36</v>
      </c>
      <c r="G387" s="39">
        <v>330289.26</v>
      </c>
      <c r="H387" s="41">
        <v>530</v>
      </c>
      <c r="I387" s="37" t="s">
        <v>49</v>
      </c>
      <c r="J387" s="37" t="s">
        <v>16</v>
      </c>
      <c r="K387" s="38" t="s">
        <v>17</v>
      </c>
      <c r="L387" s="37" t="s">
        <v>607</v>
      </c>
    </row>
    <row r="388" spans="1:12">
      <c r="A388" s="37" t="s">
        <v>22</v>
      </c>
      <c r="B388" s="38">
        <v>38762</v>
      </c>
      <c r="C388" s="37" t="s">
        <v>625</v>
      </c>
      <c r="D388" s="39">
        <v>1404874</v>
      </c>
      <c r="E388" s="37" t="s">
        <v>14</v>
      </c>
      <c r="F388" s="40">
        <v>56194.96</v>
      </c>
      <c r="G388" s="39">
        <v>590047.06999999995</v>
      </c>
      <c r="H388" s="41">
        <v>530</v>
      </c>
      <c r="I388" s="37" t="s">
        <v>49</v>
      </c>
      <c r="J388" s="37" t="s">
        <v>16</v>
      </c>
      <c r="K388" s="38" t="s">
        <v>17</v>
      </c>
      <c r="L388" s="37" t="s">
        <v>607</v>
      </c>
    </row>
    <row r="389" spans="1:12">
      <c r="A389" s="37" t="s">
        <v>22</v>
      </c>
      <c r="B389" s="38">
        <v>38898</v>
      </c>
      <c r="C389" s="37" t="s">
        <v>625</v>
      </c>
      <c r="D389" s="39">
        <v>1434834</v>
      </c>
      <c r="E389" s="37" t="s">
        <v>14</v>
      </c>
      <c r="F389" s="40">
        <v>57393.36</v>
      </c>
      <c r="G389" s="39">
        <v>602630.28</v>
      </c>
      <c r="H389" s="41">
        <v>530</v>
      </c>
      <c r="I389" s="37" t="s">
        <v>49</v>
      </c>
      <c r="J389" s="37" t="s">
        <v>16</v>
      </c>
      <c r="K389" s="38" t="s">
        <v>17</v>
      </c>
      <c r="L389" s="37" t="s">
        <v>607</v>
      </c>
    </row>
    <row r="390" spans="1:12">
      <c r="A390" s="37" t="s">
        <v>22</v>
      </c>
      <c r="B390" s="38">
        <v>38898</v>
      </c>
      <c r="C390" s="37" t="s">
        <v>626</v>
      </c>
      <c r="D390" s="39">
        <v>931186.41</v>
      </c>
      <c r="E390" s="37" t="s">
        <v>14</v>
      </c>
      <c r="F390" s="40">
        <v>37247.46</v>
      </c>
      <c r="G390" s="39">
        <v>391098.24</v>
      </c>
      <c r="H390" s="41">
        <v>530</v>
      </c>
      <c r="I390" s="37" t="s">
        <v>49</v>
      </c>
      <c r="J390" s="37" t="s">
        <v>16</v>
      </c>
      <c r="K390" s="38" t="s">
        <v>17</v>
      </c>
      <c r="L390" s="37" t="s">
        <v>607</v>
      </c>
    </row>
    <row r="391" spans="1:12">
      <c r="A391" s="37" t="s">
        <v>22</v>
      </c>
      <c r="B391" s="38">
        <v>38898</v>
      </c>
      <c r="C391" s="37" t="s">
        <v>627</v>
      </c>
      <c r="D391" s="39">
        <v>487407.56</v>
      </c>
      <c r="E391" s="37" t="s">
        <v>14</v>
      </c>
      <c r="F391" s="40">
        <v>19496.3</v>
      </c>
      <c r="G391" s="39">
        <v>204711.15</v>
      </c>
      <c r="H391" s="41">
        <v>530</v>
      </c>
      <c r="I391" s="37" t="s">
        <v>49</v>
      </c>
      <c r="J391" s="37" t="s">
        <v>16</v>
      </c>
      <c r="K391" s="38" t="s">
        <v>17</v>
      </c>
      <c r="L391" s="37" t="s">
        <v>607</v>
      </c>
    </row>
    <row r="392" spans="1:12">
      <c r="A392" s="37" t="s">
        <v>22</v>
      </c>
      <c r="B392" s="38">
        <v>39263</v>
      </c>
      <c r="C392" s="37" t="s">
        <v>629</v>
      </c>
      <c r="D392" s="39">
        <v>5676552.4900000002</v>
      </c>
      <c r="E392" s="37" t="s">
        <v>14</v>
      </c>
      <c r="F392" s="40">
        <v>227062.1</v>
      </c>
      <c r="G392" s="39">
        <v>794717.34</v>
      </c>
      <c r="H392" s="41">
        <v>530</v>
      </c>
      <c r="I392" s="37" t="s">
        <v>49</v>
      </c>
      <c r="J392" s="37" t="s">
        <v>16</v>
      </c>
      <c r="K392" s="38" t="s">
        <v>17</v>
      </c>
      <c r="L392" s="37" t="s">
        <v>607</v>
      </c>
    </row>
    <row r="393" spans="1:12">
      <c r="A393" s="37" t="s">
        <v>22</v>
      </c>
      <c r="B393" s="38">
        <v>39240</v>
      </c>
      <c r="C393" s="37" t="s">
        <v>630</v>
      </c>
      <c r="D393" s="39">
        <v>867764.23</v>
      </c>
      <c r="E393" s="37" t="s">
        <v>14</v>
      </c>
      <c r="F393" s="40">
        <v>34710.57</v>
      </c>
      <c r="G393" s="39">
        <v>364460.97</v>
      </c>
      <c r="H393" s="41">
        <v>530</v>
      </c>
      <c r="I393" s="37" t="s">
        <v>49</v>
      </c>
      <c r="J393" s="37" t="s">
        <v>16</v>
      </c>
      <c r="K393" s="38" t="s">
        <v>17</v>
      </c>
      <c r="L393" s="37" t="s">
        <v>607</v>
      </c>
    </row>
    <row r="394" spans="1:12">
      <c r="A394" s="37" t="s">
        <v>22</v>
      </c>
      <c r="B394" s="38">
        <v>39994</v>
      </c>
      <c r="C394" s="37" t="s">
        <v>633</v>
      </c>
      <c r="D394" s="39">
        <v>189995.23</v>
      </c>
      <c r="E394" s="37" t="s">
        <v>14</v>
      </c>
      <c r="F394" s="40">
        <v>7599.81</v>
      </c>
      <c r="G394" s="39">
        <v>26599.32</v>
      </c>
      <c r="H394" s="41">
        <v>530</v>
      </c>
      <c r="I394" s="37" t="s">
        <v>49</v>
      </c>
      <c r="J394" s="37" t="s">
        <v>16</v>
      </c>
      <c r="K394" s="38" t="s">
        <v>17</v>
      </c>
      <c r="L394" s="37" t="s">
        <v>607</v>
      </c>
    </row>
    <row r="395" spans="1:12">
      <c r="A395" s="37" t="s">
        <v>22</v>
      </c>
      <c r="B395" s="38">
        <v>40359</v>
      </c>
      <c r="C395" s="37" t="s">
        <v>635</v>
      </c>
      <c r="D395" s="39">
        <v>398201.46</v>
      </c>
      <c r="E395" s="37" t="s">
        <v>14</v>
      </c>
      <c r="F395" s="40">
        <v>15928.05</v>
      </c>
      <c r="G395" s="39">
        <v>55748.18</v>
      </c>
      <c r="H395" s="41">
        <v>530</v>
      </c>
      <c r="I395" s="37" t="s">
        <v>49</v>
      </c>
      <c r="J395" s="37" t="s">
        <v>16</v>
      </c>
      <c r="K395" s="38" t="s">
        <v>17</v>
      </c>
      <c r="L395" s="37" t="s">
        <v>607</v>
      </c>
    </row>
    <row r="396" spans="1:12">
      <c r="A396" s="37" t="s">
        <v>22</v>
      </c>
      <c r="B396" s="38">
        <v>40724</v>
      </c>
      <c r="C396" s="37" t="s">
        <v>637</v>
      </c>
      <c r="D396" s="39">
        <v>127019.79</v>
      </c>
      <c r="E396" s="37" t="s">
        <v>14</v>
      </c>
      <c r="F396" s="40">
        <v>5080.79</v>
      </c>
      <c r="G396" s="39">
        <v>17782.77</v>
      </c>
      <c r="H396" s="41">
        <v>530</v>
      </c>
      <c r="I396" s="37" t="s">
        <v>49</v>
      </c>
      <c r="J396" s="37" t="s">
        <v>16</v>
      </c>
      <c r="K396" s="38" t="s">
        <v>17</v>
      </c>
      <c r="L396" s="37" t="s">
        <v>607</v>
      </c>
    </row>
    <row r="397" spans="1:12">
      <c r="A397" s="37" t="s">
        <v>22</v>
      </c>
      <c r="B397" s="38">
        <v>41090</v>
      </c>
      <c r="C397" s="37" t="s">
        <v>639</v>
      </c>
      <c r="D397" s="39">
        <v>379613.27</v>
      </c>
      <c r="E397" s="37" t="s">
        <v>14</v>
      </c>
      <c r="F397" s="40">
        <v>15184.53</v>
      </c>
      <c r="G397" s="39">
        <v>53145.86</v>
      </c>
      <c r="H397" s="41">
        <v>530</v>
      </c>
      <c r="I397" s="37" t="s">
        <v>49</v>
      </c>
      <c r="J397" s="37" t="s">
        <v>16</v>
      </c>
      <c r="K397" s="38" t="s">
        <v>17</v>
      </c>
      <c r="L397" s="37" t="s">
        <v>607</v>
      </c>
    </row>
    <row r="398" spans="1:12">
      <c r="A398" s="37" t="s">
        <v>22</v>
      </c>
      <c r="B398" s="38">
        <v>41455</v>
      </c>
      <c r="C398" s="37" t="s">
        <v>641</v>
      </c>
      <c r="D398" s="39">
        <v>6230239.4800000004</v>
      </c>
      <c r="E398" s="37" t="s">
        <v>14</v>
      </c>
      <c r="F398" s="40">
        <v>249209.58</v>
      </c>
      <c r="G398" s="39">
        <v>872233.52</v>
      </c>
      <c r="H398" s="41">
        <v>530</v>
      </c>
      <c r="I398" s="37" t="s">
        <v>49</v>
      </c>
      <c r="J398" s="37" t="s">
        <v>16</v>
      </c>
      <c r="K398" s="38" t="s">
        <v>17</v>
      </c>
      <c r="L398" s="37" t="s">
        <v>607</v>
      </c>
    </row>
    <row r="399" spans="1:12">
      <c r="A399" s="37" t="s">
        <v>22</v>
      </c>
      <c r="B399" s="38">
        <v>41820</v>
      </c>
      <c r="C399" s="37" t="s">
        <v>643</v>
      </c>
      <c r="D399" s="39">
        <v>4019512.78</v>
      </c>
      <c r="E399" s="37" t="s">
        <v>14</v>
      </c>
      <c r="F399" s="40">
        <v>160780.51</v>
      </c>
      <c r="G399" s="39">
        <v>562731.79</v>
      </c>
      <c r="H399" s="41">
        <v>530</v>
      </c>
      <c r="I399" s="37" t="s">
        <v>49</v>
      </c>
      <c r="J399" s="37" t="s">
        <v>16</v>
      </c>
      <c r="K399" s="38" t="s">
        <v>17</v>
      </c>
      <c r="L399" s="37" t="s">
        <v>607</v>
      </c>
    </row>
    <row r="400" spans="1:12">
      <c r="A400" s="37" t="s">
        <v>22</v>
      </c>
      <c r="B400" s="38">
        <v>42185</v>
      </c>
      <c r="C400" s="37" t="s">
        <v>644</v>
      </c>
      <c r="D400" s="39">
        <v>74715.03</v>
      </c>
      <c r="E400" s="37" t="s">
        <v>14</v>
      </c>
      <c r="F400" s="40">
        <v>2988.6</v>
      </c>
      <c r="G400" s="39">
        <v>7471.5</v>
      </c>
      <c r="H400" s="41">
        <v>530</v>
      </c>
      <c r="I400" s="37" t="s">
        <v>49</v>
      </c>
      <c r="J400" s="37" t="s">
        <v>16</v>
      </c>
      <c r="K400" s="38" t="s">
        <v>17</v>
      </c>
      <c r="L400" s="37" t="s">
        <v>607</v>
      </c>
    </row>
    <row r="401" spans="1:15">
      <c r="A401" s="37" t="s">
        <v>646</v>
      </c>
      <c r="B401" s="38">
        <v>39994</v>
      </c>
      <c r="C401" s="37" t="s">
        <v>647</v>
      </c>
      <c r="D401" s="39">
        <v>2334309.19</v>
      </c>
      <c r="E401" s="37" t="s">
        <v>14</v>
      </c>
      <c r="F401" s="40">
        <v>93372.36</v>
      </c>
      <c r="G401" s="39">
        <v>606920.34</v>
      </c>
      <c r="H401" s="41">
        <v>530</v>
      </c>
      <c r="I401" s="37" t="s">
        <v>49</v>
      </c>
      <c r="J401" s="37" t="s">
        <v>16</v>
      </c>
      <c r="K401" s="38" t="s">
        <v>17</v>
      </c>
      <c r="L401" s="37" t="s">
        <v>607</v>
      </c>
    </row>
    <row r="402" spans="1:15">
      <c r="A402" s="37" t="s">
        <v>646</v>
      </c>
      <c r="B402" s="38">
        <v>40359</v>
      </c>
      <c r="C402" s="37" t="s">
        <v>648</v>
      </c>
      <c r="D402" s="39">
        <v>1731332.98</v>
      </c>
      <c r="E402" s="37" t="s">
        <v>14</v>
      </c>
      <c r="F402" s="40">
        <v>69253.320000000007</v>
      </c>
      <c r="G402" s="39">
        <v>450146.57</v>
      </c>
      <c r="H402" s="41">
        <v>530</v>
      </c>
      <c r="I402" s="37" t="s">
        <v>49</v>
      </c>
      <c r="J402" s="37" t="s">
        <v>16</v>
      </c>
      <c r="K402" s="38" t="s">
        <v>17</v>
      </c>
      <c r="L402" s="37" t="s">
        <v>607</v>
      </c>
      <c r="M402" s="60">
        <f>SUM(D201:D402)</f>
        <v>80861565.840000018</v>
      </c>
      <c r="N402" s="37" t="s">
        <v>658</v>
      </c>
    </row>
    <row r="403" spans="1:15">
      <c r="A403" s="42" t="s">
        <v>205</v>
      </c>
      <c r="B403" s="43">
        <v>39848</v>
      </c>
      <c r="C403" s="42" t="s">
        <v>206</v>
      </c>
      <c r="D403" s="44">
        <v>22287</v>
      </c>
      <c r="E403" s="42" t="s">
        <v>24</v>
      </c>
      <c r="F403" s="45">
        <v>0</v>
      </c>
      <c r="G403" s="44">
        <v>0</v>
      </c>
      <c r="H403" s="46">
        <v>530</v>
      </c>
      <c r="I403" s="42" t="s">
        <v>207</v>
      </c>
      <c r="J403" s="42" t="s">
        <v>16</v>
      </c>
      <c r="K403" s="43" t="s">
        <v>17</v>
      </c>
      <c r="L403" s="42" t="s">
        <v>51</v>
      </c>
    </row>
    <row r="404" spans="1:15">
      <c r="A404" s="42" t="s">
        <v>296</v>
      </c>
      <c r="B404" s="43">
        <v>23924</v>
      </c>
      <c r="C404" s="42" t="s">
        <v>297</v>
      </c>
      <c r="D404" s="44">
        <v>496811.6</v>
      </c>
      <c r="E404" s="42" t="s">
        <v>24</v>
      </c>
      <c r="F404" s="45">
        <v>0</v>
      </c>
      <c r="G404" s="44">
        <v>0</v>
      </c>
      <c r="H404" s="46">
        <v>530</v>
      </c>
      <c r="I404" s="42" t="s">
        <v>207</v>
      </c>
      <c r="J404" s="42" t="s">
        <v>16</v>
      </c>
      <c r="K404" s="43" t="s">
        <v>17</v>
      </c>
      <c r="L404" s="42" t="s">
        <v>298</v>
      </c>
    </row>
    <row r="405" spans="1:15">
      <c r="A405" s="42" t="s">
        <v>296</v>
      </c>
      <c r="B405" s="43">
        <v>37756</v>
      </c>
      <c r="C405" s="42" t="s">
        <v>299</v>
      </c>
      <c r="D405" s="44">
        <v>488133.99</v>
      </c>
      <c r="E405" s="42" t="s">
        <v>24</v>
      </c>
      <c r="F405" s="45">
        <v>0</v>
      </c>
      <c r="G405" s="44">
        <v>0</v>
      </c>
      <c r="H405" s="46">
        <v>530</v>
      </c>
      <c r="I405" s="42" t="s">
        <v>207</v>
      </c>
      <c r="J405" s="42" t="s">
        <v>16</v>
      </c>
      <c r="K405" s="43" t="s">
        <v>17</v>
      </c>
      <c r="L405" s="42" t="s">
        <v>298</v>
      </c>
    </row>
    <row r="406" spans="1:15">
      <c r="A406" s="42" t="s">
        <v>296</v>
      </c>
      <c r="B406" s="43">
        <v>38168</v>
      </c>
      <c r="C406" s="42" t="s">
        <v>300</v>
      </c>
      <c r="D406" s="44">
        <v>187628.29</v>
      </c>
      <c r="E406" s="42" t="s">
        <v>24</v>
      </c>
      <c r="F406" s="45">
        <v>0</v>
      </c>
      <c r="G406" s="44">
        <v>0</v>
      </c>
      <c r="H406" s="46">
        <v>530</v>
      </c>
      <c r="I406" s="42" t="s">
        <v>207</v>
      </c>
      <c r="J406" s="42" t="s">
        <v>16</v>
      </c>
      <c r="K406" s="43" t="s">
        <v>17</v>
      </c>
      <c r="L406" s="42" t="s">
        <v>298</v>
      </c>
    </row>
    <row r="407" spans="1:15">
      <c r="A407" s="42" t="s">
        <v>296</v>
      </c>
      <c r="B407" s="43">
        <v>38533</v>
      </c>
      <c r="C407" s="42" t="s">
        <v>301</v>
      </c>
      <c r="D407" s="44">
        <v>12356.35</v>
      </c>
      <c r="E407" s="42" t="s">
        <v>24</v>
      </c>
      <c r="F407" s="45">
        <v>0</v>
      </c>
      <c r="G407" s="44">
        <v>0</v>
      </c>
      <c r="H407" s="46">
        <v>530</v>
      </c>
      <c r="I407" s="42" t="s">
        <v>207</v>
      </c>
      <c r="J407" s="42" t="s">
        <v>16</v>
      </c>
      <c r="K407" s="43" t="s">
        <v>17</v>
      </c>
      <c r="L407" s="42" t="s">
        <v>298</v>
      </c>
    </row>
    <row r="408" spans="1:15">
      <c r="A408" s="42" t="s">
        <v>296</v>
      </c>
      <c r="B408" s="43">
        <v>38898</v>
      </c>
      <c r="C408" s="42" t="s">
        <v>302</v>
      </c>
      <c r="D408" s="44">
        <v>60816.01</v>
      </c>
      <c r="E408" s="42" t="s">
        <v>24</v>
      </c>
      <c r="F408" s="45">
        <v>0</v>
      </c>
      <c r="G408" s="44">
        <v>0</v>
      </c>
      <c r="H408" s="46">
        <v>530</v>
      </c>
      <c r="I408" s="42" t="s">
        <v>207</v>
      </c>
      <c r="J408" s="42" t="s">
        <v>16</v>
      </c>
      <c r="K408" s="43" t="s">
        <v>17</v>
      </c>
      <c r="L408" s="42" t="s">
        <v>298</v>
      </c>
      <c r="M408" s="59">
        <f>SUM(D403:D408)</f>
        <v>1268033.24</v>
      </c>
      <c r="N408" s="42" t="s">
        <v>658</v>
      </c>
    </row>
    <row r="409" spans="1:15">
      <c r="A409" s="47" t="s">
        <v>427</v>
      </c>
      <c r="B409" s="48">
        <v>42272</v>
      </c>
      <c r="C409" s="47" t="s">
        <v>428</v>
      </c>
      <c r="D409" s="49">
        <v>29336.52</v>
      </c>
      <c r="E409" s="47" t="s">
        <v>14</v>
      </c>
      <c r="F409" s="50">
        <v>1466.82</v>
      </c>
      <c r="G409" s="49">
        <v>2200.23</v>
      </c>
      <c r="H409" s="51">
        <v>530</v>
      </c>
      <c r="I409" s="47" t="s">
        <v>429</v>
      </c>
      <c r="J409" s="47" t="s">
        <v>16</v>
      </c>
      <c r="K409" s="48" t="s">
        <v>17</v>
      </c>
      <c r="L409" s="47" t="s">
        <v>298</v>
      </c>
    </row>
    <row r="410" spans="1:15">
      <c r="A410" s="47" t="s">
        <v>571</v>
      </c>
      <c r="B410" s="48">
        <v>40827</v>
      </c>
      <c r="C410" s="47" t="s">
        <v>572</v>
      </c>
      <c r="D410" s="49">
        <v>8693.75</v>
      </c>
      <c r="E410" s="47" t="s">
        <v>14</v>
      </c>
      <c r="F410" s="50">
        <v>0</v>
      </c>
      <c r="G410" s="49">
        <v>8693.75</v>
      </c>
      <c r="H410" s="51">
        <v>530</v>
      </c>
      <c r="I410" s="47" t="s">
        <v>429</v>
      </c>
      <c r="J410" s="47" t="s">
        <v>50</v>
      </c>
      <c r="K410" s="48" t="s">
        <v>17</v>
      </c>
      <c r="L410" s="47" t="s">
        <v>439</v>
      </c>
      <c r="M410" s="58">
        <f>SUM(D409:D410)</f>
        <v>38030.270000000004</v>
      </c>
      <c r="O410" s="6">
        <f>M410+M200+M197+M38</f>
        <v>10211511.670000006</v>
      </c>
    </row>
    <row r="411" spans="1:15">
      <c r="A411" s="52" t="s">
        <v>219</v>
      </c>
      <c r="B411" s="53">
        <v>41820</v>
      </c>
      <c r="C411" s="52" t="s">
        <v>220</v>
      </c>
      <c r="D411" s="54">
        <v>137978.47</v>
      </c>
      <c r="E411" s="52" t="s">
        <v>14</v>
      </c>
      <c r="F411" s="55">
        <v>5519.13</v>
      </c>
      <c r="G411" s="54">
        <v>13797.82</v>
      </c>
      <c r="H411" s="56">
        <v>530</v>
      </c>
      <c r="I411" s="52" t="s">
        <v>221</v>
      </c>
      <c r="J411" s="52" t="s">
        <v>16</v>
      </c>
      <c r="K411" s="53" t="s">
        <v>17</v>
      </c>
      <c r="L411" s="52" t="s">
        <v>51</v>
      </c>
      <c r="O411" s="6">
        <f>10211511.67</f>
        <v>10211511.67</v>
      </c>
    </row>
    <row r="412" spans="1:15">
      <c r="A412" s="52" t="s">
        <v>219</v>
      </c>
      <c r="B412" s="53">
        <v>42185</v>
      </c>
      <c r="C412" s="52" t="s">
        <v>222</v>
      </c>
      <c r="D412" s="54">
        <v>256777.19</v>
      </c>
      <c r="E412" s="52" t="s">
        <v>14</v>
      </c>
      <c r="F412" s="55">
        <v>10271.08</v>
      </c>
      <c r="G412" s="54">
        <v>25677.7</v>
      </c>
      <c r="H412" s="56">
        <v>530</v>
      </c>
      <c r="I412" s="52" t="s">
        <v>221</v>
      </c>
      <c r="J412" s="52" t="s">
        <v>16</v>
      </c>
      <c r="K412" s="53" t="s">
        <v>17</v>
      </c>
      <c r="L412" s="52" t="s">
        <v>51</v>
      </c>
      <c r="O412" s="6">
        <f>O410-O411</f>
        <v>0</v>
      </c>
    </row>
    <row r="413" spans="1:15">
      <c r="A413" s="52" t="s">
        <v>303</v>
      </c>
      <c r="B413" s="53">
        <v>29952</v>
      </c>
      <c r="C413" s="52" t="s">
        <v>304</v>
      </c>
      <c r="D413" s="54">
        <v>45617427</v>
      </c>
      <c r="E413" s="52" t="s">
        <v>14</v>
      </c>
      <c r="F413" s="55">
        <v>0</v>
      </c>
      <c r="G413" s="54">
        <v>45617427</v>
      </c>
      <c r="H413" s="56">
        <v>530</v>
      </c>
      <c r="I413" s="52" t="s">
        <v>221</v>
      </c>
      <c r="J413" s="52" t="s">
        <v>50</v>
      </c>
      <c r="K413" s="53" t="s">
        <v>17</v>
      </c>
      <c r="L413" s="52" t="s">
        <v>298</v>
      </c>
      <c r="O413" s="6">
        <f>O412*2</f>
        <v>0</v>
      </c>
    </row>
    <row r="414" spans="1:15">
      <c r="A414" s="52" t="s">
        <v>310</v>
      </c>
      <c r="B414" s="53">
        <v>34515</v>
      </c>
      <c r="C414" s="52" t="s">
        <v>311</v>
      </c>
      <c r="D414" s="54">
        <v>31419.58</v>
      </c>
      <c r="E414" s="52" t="s">
        <v>14</v>
      </c>
      <c r="F414" s="55">
        <v>1256.79</v>
      </c>
      <c r="G414" s="54">
        <v>29534.39</v>
      </c>
      <c r="H414" s="56">
        <v>530</v>
      </c>
      <c r="I414" s="52" t="s">
        <v>221</v>
      </c>
      <c r="J414" s="52" t="s">
        <v>16</v>
      </c>
      <c r="K414" s="53" t="s">
        <v>17</v>
      </c>
      <c r="L414" s="52" t="s">
        <v>298</v>
      </c>
    </row>
    <row r="415" spans="1:15">
      <c r="A415" s="52" t="s">
        <v>310</v>
      </c>
      <c r="B415" s="53">
        <v>34880</v>
      </c>
      <c r="C415" s="52" t="s">
        <v>312</v>
      </c>
      <c r="D415" s="54">
        <v>123902.38</v>
      </c>
      <c r="E415" s="52" t="s">
        <v>14</v>
      </c>
      <c r="F415" s="55">
        <v>4956.1000000000004</v>
      </c>
      <c r="G415" s="54">
        <v>111512.12</v>
      </c>
      <c r="H415" s="56">
        <v>530</v>
      </c>
      <c r="I415" s="52" t="s">
        <v>221</v>
      </c>
      <c r="J415" s="52" t="s">
        <v>16</v>
      </c>
      <c r="K415" s="53" t="s">
        <v>17</v>
      </c>
      <c r="L415" s="52" t="s">
        <v>298</v>
      </c>
    </row>
    <row r="416" spans="1:15">
      <c r="A416" s="52" t="s">
        <v>310</v>
      </c>
      <c r="B416" s="53">
        <v>35246</v>
      </c>
      <c r="C416" s="52" t="s">
        <v>313</v>
      </c>
      <c r="D416" s="54">
        <v>12311.54</v>
      </c>
      <c r="E416" s="52" t="s">
        <v>14</v>
      </c>
      <c r="F416" s="55">
        <v>492.46</v>
      </c>
      <c r="G416" s="54">
        <v>10587.89</v>
      </c>
      <c r="H416" s="56">
        <v>530</v>
      </c>
      <c r="I416" s="52" t="s">
        <v>221</v>
      </c>
      <c r="J416" s="52" t="s">
        <v>16</v>
      </c>
      <c r="K416" s="53" t="s">
        <v>17</v>
      </c>
      <c r="L416" s="52" t="s">
        <v>298</v>
      </c>
    </row>
    <row r="417" spans="1:12">
      <c r="A417" s="52" t="s">
        <v>310</v>
      </c>
      <c r="B417" s="53">
        <v>35611</v>
      </c>
      <c r="C417" s="52" t="s">
        <v>314</v>
      </c>
      <c r="D417" s="54">
        <v>21385.8</v>
      </c>
      <c r="E417" s="52" t="s">
        <v>14</v>
      </c>
      <c r="F417" s="55">
        <v>855.44</v>
      </c>
      <c r="G417" s="54">
        <v>17536.32</v>
      </c>
      <c r="H417" s="56">
        <v>530</v>
      </c>
      <c r="I417" s="52" t="s">
        <v>221</v>
      </c>
      <c r="J417" s="52" t="s">
        <v>16</v>
      </c>
      <c r="K417" s="53" t="s">
        <v>17</v>
      </c>
      <c r="L417" s="52" t="s">
        <v>298</v>
      </c>
    </row>
    <row r="418" spans="1:12">
      <c r="A418" s="52" t="s">
        <v>310</v>
      </c>
      <c r="B418" s="53">
        <v>35976</v>
      </c>
      <c r="C418" s="52" t="s">
        <v>315</v>
      </c>
      <c r="D418" s="54">
        <v>38711.07</v>
      </c>
      <c r="E418" s="52" t="s">
        <v>14</v>
      </c>
      <c r="F418" s="55">
        <v>1548.45</v>
      </c>
      <c r="G418" s="54">
        <v>30194.59</v>
      </c>
      <c r="H418" s="56">
        <v>530</v>
      </c>
      <c r="I418" s="52" t="s">
        <v>221</v>
      </c>
      <c r="J418" s="52" t="s">
        <v>16</v>
      </c>
      <c r="K418" s="53" t="s">
        <v>17</v>
      </c>
      <c r="L418" s="52" t="s">
        <v>298</v>
      </c>
    </row>
    <row r="419" spans="1:12">
      <c r="A419" s="52" t="s">
        <v>316</v>
      </c>
      <c r="B419" s="53">
        <v>24653</v>
      </c>
      <c r="C419" s="52" t="s">
        <v>317</v>
      </c>
      <c r="D419" s="54">
        <v>6172889.1500000004</v>
      </c>
      <c r="E419" s="52" t="s">
        <v>14</v>
      </c>
      <c r="F419" s="55">
        <v>0</v>
      </c>
      <c r="G419" s="54">
        <v>6172889.1500000004</v>
      </c>
      <c r="H419" s="56">
        <v>530</v>
      </c>
      <c r="I419" s="52" t="s">
        <v>221</v>
      </c>
      <c r="J419" s="52" t="s">
        <v>50</v>
      </c>
      <c r="K419" s="53" t="s">
        <v>17</v>
      </c>
      <c r="L419" s="52" t="s">
        <v>298</v>
      </c>
    </row>
    <row r="420" spans="1:12">
      <c r="A420" s="52" t="s">
        <v>316</v>
      </c>
      <c r="B420" s="53">
        <v>25019</v>
      </c>
      <c r="C420" s="52" t="s">
        <v>318</v>
      </c>
      <c r="D420" s="54">
        <v>1336630.3500000001</v>
      </c>
      <c r="E420" s="52" t="s">
        <v>14</v>
      </c>
      <c r="F420" s="55">
        <v>0</v>
      </c>
      <c r="G420" s="54">
        <v>1336630.3500000001</v>
      </c>
      <c r="H420" s="56">
        <v>530</v>
      </c>
      <c r="I420" s="52" t="s">
        <v>221</v>
      </c>
      <c r="J420" s="52" t="s">
        <v>50</v>
      </c>
      <c r="K420" s="53" t="s">
        <v>17</v>
      </c>
      <c r="L420" s="52" t="s">
        <v>298</v>
      </c>
    </row>
    <row r="421" spans="1:12">
      <c r="A421" s="52" t="s">
        <v>316</v>
      </c>
      <c r="B421" s="53">
        <v>26114</v>
      </c>
      <c r="C421" s="52" t="s">
        <v>319</v>
      </c>
      <c r="D421" s="54">
        <v>2009295.05</v>
      </c>
      <c r="E421" s="52" t="s">
        <v>14</v>
      </c>
      <c r="F421" s="55">
        <v>0</v>
      </c>
      <c r="G421" s="54">
        <v>2009295.05</v>
      </c>
      <c r="H421" s="56">
        <v>530</v>
      </c>
      <c r="I421" s="52" t="s">
        <v>221</v>
      </c>
      <c r="J421" s="52" t="s">
        <v>50</v>
      </c>
      <c r="K421" s="53" t="s">
        <v>17</v>
      </c>
      <c r="L421" s="52" t="s">
        <v>298</v>
      </c>
    </row>
    <row r="422" spans="1:12">
      <c r="A422" s="52" t="s">
        <v>316</v>
      </c>
      <c r="B422" s="53">
        <v>26480</v>
      </c>
      <c r="C422" s="52" t="s">
        <v>320</v>
      </c>
      <c r="D422" s="54">
        <v>1062713.07</v>
      </c>
      <c r="E422" s="52" t="s">
        <v>14</v>
      </c>
      <c r="F422" s="55">
        <v>0</v>
      </c>
      <c r="G422" s="54">
        <v>1062713.07</v>
      </c>
      <c r="H422" s="56">
        <v>530</v>
      </c>
      <c r="I422" s="52" t="s">
        <v>221</v>
      </c>
      <c r="J422" s="52" t="s">
        <v>50</v>
      </c>
      <c r="K422" s="53" t="s">
        <v>17</v>
      </c>
      <c r="L422" s="52" t="s">
        <v>298</v>
      </c>
    </row>
    <row r="423" spans="1:12">
      <c r="A423" s="52" t="s">
        <v>316</v>
      </c>
      <c r="B423" s="53">
        <v>26845</v>
      </c>
      <c r="C423" s="52" t="s">
        <v>321</v>
      </c>
      <c r="D423" s="54">
        <v>343699.07</v>
      </c>
      <c r="E423" s="52" t="s">
        <v>14</v>
      </c>
      <c r="F423" s="55">
        <v>0</v>
      </c>
      <c r="G423" s="54">
        <v>343699.07</v>
      </c>
      <c r="H423" s="56">
        <v>530</v>
      </c>
      <c r="I423" s="52" t="s">
        <v>221</v>
      </c>
      <c r="J423" s="52" t="s">
        <v>50</v>
      </c>
      <c r="K423" s="53" t="s">
        <v>17</v>
      </c>
      <c r="L423" s="52" t="s">
        <v>298</v>
      </c>
    </row>
    <row r="424" spans="1:12">
      <c r="A424" s="52" t="s">
        <v>316</v>
      </c>
      <c r="B424" s="53">
        <v>27210</v>
      </c>
      <c r="C424" s="52" t="s">
        <v>322</v>
      </c>
      <c r="D424" s="54">
        <v>229000.84</v>
      </c>
      <c r="E424" s="52" t="s">
        <v>14</v>
      </c>
      <c r="F424" s="55">
        <v>0</v>
      </c>
      <c r="G424" s="54">
        <v>229000.84</v>
      </c>
      <c r="H424" s="56">
        <v>530</v>
      </c>
      <c r="I424" s="52" t="s">
        <v>221</v>
      </c>
      <c r="J424" s="52" t="s">
        <v>50</v>
      </c>
      <c r="K424" s="53" t="s">
        <v>17</v>
      </c>
      <c r="L424" s="52" t="s">
        <v>298</v>
      </c>
    </row>
    <row r="425" spans="1:12">
      <c r="A425" s="52" t="s">
        <v>316</v>
      </c>
      <c r="B425" s="53">
        <v>27575</v>
      </c>
      <c r="C425" s="52" t="s">
        <v>323</v>
      </c>
      <c r="D425" s="54">
        <v>172404.48000000001</v>
      </c>
      <c r="E425" s="52" t="s">
        <v>14</v>
      </c>
      <c r="F425" s="55">
        <v>0</v>
      </c>
      <c r="G425" s="54">
        <v>172404.48000000001</v>
      </c>
      <c r="H425" s="56">
        <v>530</v>
      </c>
      <c r="I425" s="52" t="s">
        <v>221</v>
      </c>
      <c r="J425" s="52" t="s">
        <v>50</v>
      </c>
      <c r="K425" s="53" t="s">
        <v>17</v>
      </c>
      <c r="L425" s="52" t="s">
        <v>298</v>
      </c>
    </row>
    <row r="426" spans="1:12">
      <c r="A426" s="52" t="s">
        <v>316</v>
      </c>
      <c r="B426" s="53">
        <v>27941</v>
      </c>
      <c r="C426" s="52" t="s">
        <v>324</v>
      </c>
      <c r="D426" s="54">
        <v>569310.78</v>
      </c>
      <c r="E426" s="52" t="s">
        <v>14</v>
      </c>
      <c r="F426" s="55">
        <v>0</v>
      </c>
      <c r="G426" s="54">
        <v>569310.78</v>
      </c>
      <c r="H426" s="56">
        <v>530</v>
      </c>
      <c r="I426" s="52" t="s">
        <v>221</v>
      </c>
      <c r="J426" s="52" t="s">
        <v>50</v>
      </c>
      <c r="K426" s="53" t="s">
        <v>17</v>
      </c>
      <c r="L426" s="52" t="s">
        <v>298</v>
      </c>
    </row>
    <row r="427" spans="1:12">
      <c r="A427" s="52" t="s">
        <v>316</v>
      </c>
      <c r="B427" s="53">
        <v>28306</v>
      </c>
      <c r="C427" s="52" t="s">
        <v>325</v>
      </c>
      <c r="D427" s="54">
        <v>368779.24</v>
      </c>
      <c r="E427" s="52" t="s">
        <v>14</v>
      </c>
      <c r="F427" s="55">
        <v>0</v>
      </c>
      <c r="G427" s="54">
        <v>368779.24</v>
      </c>
      <c r="H427" s="56">
        <v>530</v>
      </c>
      <c r="I427" s="52" t="s">
        <v>221</v>
      </c>
      <c r="J427" s="52" t="s">
        <v>50</v>
      </c>
      <c r="K427" s="53" t="s">
        <v>17</v>
      </c>
      <c r="L427" s="52" t="s">
        <v>298</v>
      </c>
    </row>
    <row r="428" spans="1:12">
      <c r="A428" s="52" t="s">
        <v>316</v>
      </c>
      <c r="B428" s="53">
        <v>28671</v>
      </c>
      <c r="C428" s="52" t="s">
        <v>326</v>
      </c>
      <c r="D428" s="54">
        <v>618248.95999999996</v>
      </c>
      <c r="E428" s="52" t="s">
        <v>14</v>
      </c>
      <c r="F428" s="55">
        <v>0</v>
      </c>
      <c r="G428" s="54">
        <v>618248.95999999996</v>
      </c>
      <c r="H428" s="56">
        <v>530</v>
      </c>
      <c r="I428" s="52" t="s">
        <v>221</v>
      </c>
      <c r="J428" s="52" t="s">
        <v>50</v>
      </c>
      <c r="K428" s="53" t="s">
        <v>17</v>
      </c>
      <c r="L428" s="52" t="s">
        <v>298</v>
      </c>
    </row>
    <row r="429" spans="1:12">
      <c r="A429" s="52" t="s">
        <v>316</v>
      </c>
      <c r="B429" s="53">
        <v>29036</v>
      </c>
      <c r="C429" s="52" t="s">
        <v>327</v>
      </c>
      <c r="D429" s="54">
        <v>727796.65</v>
      </c>
      <c r="E429" s="52" t="s">
        <v>14</v>
      </c>
      <c r="F429" s="55">
        <v>0</v>
      </c>
      <c r="G429" s="54">
        <v>727796.65</v>
      </c>
      <c r="H429" s="56">
        <v>530</v>
      </c>
      <c r="I429" s="52" t="s">
        <v>221</v>
      </c>
      <c r="J429" s="52" t="s">
        <v>50</v>
      </c>
      <c r="K429" s="53" t="s">
        <v>17</v>
      </c>
      <c r="L429" s="52" t="s">
        <v>298</v>
      </c>
    </row>
    <row r="430" spans="1:12">
      <c r="A430" s="52" t="s">
        <v>316</v>
      </c>
      <c r="B430" s="53">
        <v>29402</v>
      </c>
      <c r="C430" s="52" t="s">
        <v>328</v>
      </c>
      <c r="D430" s="54">
        <v>699282.7</v>
      </c>
      <c r="E430" s="52" t="s">
        <v>14</v>
      </c>
      <c r="F430" s="55">
        <v>0</v>
      </c>
      <c r="G430" s="54">
        <v>699282.7</v>
      </c>
      <c r="H430" s="56">
        <v>530</v>
      </c>
      <c r="I430" s="52" t="s">
        <v>221</v>
      </c>
      <c r="J430" s="52" t="s">
        <v>50</v>
      </c>
      <c r="K430" s="53" t="s">
        <v>17</v>
      </c>
      <c r="L430" s="52" t="s">
        <v>298</v>
      </c>
    </row>
    <row r="431" spans="1:12">
      <c r="A431" s="52" t="s">
        <v>316</v>
      </c>
      <c r="B431" s="53">
        <v>29767</v>
      </c>
      <c r="C431" s="52" t="s">
        <v>329</v>
      </c>
      <c r="D431" s="54">
        <v>2485688.34</v>
      </c>
      <c r="E431" s="52" t="s">
        <v>14</v>
      </c>
      <c r="F431" s="55">
        <v>0</v>
      </c>
      <c r="G431" s="54">
        <v>2485688.34</v>
      </c>
      <c r="H431" s="56">
        <v>530</v>
      </c>
      <c r="I431" s="52" t="s">
        <v>221</v>
      </c>
      <c r="J431" s="52" t="s">
        <v>50</v>
      </c>
      <c r="K431" s="53" t="s">
        <v>17</v>
      </c>
      <c r="L431" s="52" t="s">
        <v>298</v>
      </c>
    </row>
    <row r="432" spans="1:12">
      <c r="A432" s="52" t="s">
        <v>316</v>
      </c>
      <c r="B432" s="53">
        <v>30132</v>
      </c>
      <c r="C432" s="52" t="s">
        <v>330</v>
      </c>
      <c r="D432" s="54">
        <v>4484432.1399999997</v>
      </c>
      <c r="E432" s="52" t="s">
        <v>14</v>
      </c>
      <c r="F432" s="55">
        <v>0</v>
      </c>
      <c r="G432" s="54">
        <v>4484432.1399999997</v>
      </c>
      <c r="H432" s="56">
        <v>530</v>
      </c>
      <c r="I432" s="52" t="s">
        <v>221</v>
      </c>
      <c r="J432" s="52" t="s">
        <v>50</v>
      </c>
      <c r="K432" s="53" t="s">
        <v>17</v>
      </c>
      <c r="L432" s="52" t="s">
        <v>298</v>
      </c>
    </row>
    <row r="433" spans="1:12">
      <c r="A433" s="52" t="s">
        <v>316</v>
      </c>
      <c r="B433" s="53">
        <v>30497</v>
      </c>
      <c r="C433" s="52" t="s">
        <v>331</v>
      </c>
      <c r="D433" s="54">
        <v>1867986.62</v>
      </c>
      <c r="E433" s="52" t="s">
        <v>14</v>
      </c>
      <c r="F433" s="55">
        <v>0</v>
      </c>
      <c r="G433" s="54">
        <v>1867986.62</v>
      </c>
      <c r="H433" s="56">
        <v>530</v>
      </c>
      <c r="I433" s="52" t="s">
        <v>221</v>
      </c>
      <c r="J433" s="52" t="s">
        <v>50</v>
      </c>
      <c r="K433" s="53" t="s">
        <v>17</v>
      </c>
      <c r="L433" s="52" t="s">
        <v>298</v>
      </c>
    </row>
    <row r="434" spans="1:12">
      <c r="A434" s="52" t="s">
        <v>316</v>
      </c>
      <c r="B434" s="53">
        <v>30863</v>
      </c>
      <c r="C434" s="52" t="s">
        <v>332</v>
      </c>
      <c r="D434" s="54">
        <v>692834.73</v>
      </c>
      <c r="E434" s="52" t="s">
        <v>14</v>
      </c>
      <c r="F434" s="55">
        <v>0</v>
      </c>
      <c r="G434" s="54">
        <v>692834.73</v>
      </c>
      <c r="H434" s="56">
        <v>530</v>
      </c>
      <c r="I434" s="52" t="s">
        <v>221</v>
      </c>
      <c r="J434" s="52" t="s">
        <v>50</v>
      </c>
      <c r="K434" s="53" t="s">
        <v>17</v>
      </c>
      <c r="L434" s="52" t="s">
        <v>298</v>
      </c>
    </row>
    <row r="435" spans="1:12">
      <c r="A435" s="52" t="s">
        <v>316</v>
      </c>
      <c r="B435" s="53">
        <v>32324</v>
      </c>
      <c r="C435" s="52" t="s">
        <v>333</v>
      </c>
      <c r="D435" s="54">
        <v>891848.28</v>
      </c>
      <c r="E435" s="52" t="s">
        <v>14</v>
      </c>
      <c r="F435" s="55">
        <v>0</v>
      </c>
      <c r="G435" s="54">
        <v>891848.28</v>
      </c>
      <c r="H435" s="56">
        <v>530</v>
      </c>
      <c r="I435" s="52" t="s">
        <v>221</v>
      </c>
      <c r="J435" s="52" t="s">
        <v>50</v>
      </c>
      <c r="K435" s="53" t="s">
        <v>17</v>
      </c>
      <c r="L435" s="52" t="s">
        <v>298</v>
      </c>
    </row>
    <row r="436" spans="1:12">
      <c r="A436" s="52" t="s">
        <v>316</v>
      </c>
      <c r="B436" s="53">
        <v>32689</v>
      </c>
      <c r="C436" s="52" t="s">
        <v>334</v>
      </c>
      <c r="D436" s="54">
        <v>1217615.96</v>
      </c>
      <c r="E436" s="52" t="s">
        <v>14</v>
      </c>
      <c r="F436" s="55">
        <v>0</v>
      </c>
      <c r="G436" s="54">
        <v>1217615.96</v>
      </c>
      <c r="H436" s="56">
        <v>530</v>
      </c>
      <c r="I436" s="52" t="s">
        <v>221</v>
      </c>
      <c r="J436" s="52" t="s">
        <v>50</v>
      </c>
      <c r="K436" s="53" t="s">
        <v>17</v>
      </c>
      <c r="L436" s="52" t="s">
        <v>298</v>
      </c>
    </row>
    <row r="437" spans="1:12">
      <c r="A437" s="52" t="s">
        <v>316</v>
      </c>
      <c r="B437" s="53">
        <v>33054</v>
      </c>
      <c r="C437" s="52" t="s">
        <v>335</v>
      </c>
      <c r="D437" s="54">
        <v>1388482.7</v>
      </c>
      <c r="E437" s="52" t="s">
        <v>14</v>
      </c>
      <c r="F437" s="55">
        <v>0</v>
      </c>
      <c r="G437" s="54">
        <v>1388482.7</v>
      </c>
      <c r="H437" s="56">
        <v>530</v>
      </c>
      <c r="I437" s="52" t="s">
        <v>221</v>
      </c>
      <c r="J437" s="52" t="s">
        <v>50</v>
      </c>
      <c r="K437" s="53" t="s">
        <v>17</v>
      </c>
      <c r="L437" s="52" t="s">
        <v>298</v>
      </c>
    </row>
    <row r="438" spans="1:12">
      <c r="A438" s="52" t="s">
        <v>316</v>
      </c>
      <c r="B438" s="53">
        <v>33419</v>
      </c>
      <c r="C438" s="52" t="s">
        <v>336</v>
      </c>
      <c r="D438" s="54">
        <v>1214478.3999999999</v>
      </c>
      <c r="E438" s="52" t="s">
        <v>14</v>
      </c>
      <c r="F438" s="55">
        <v>0</v>
      </c>
      <c r="G438" s="54">
        <v>1214478.3999999999</v>
      </c>
      <c r="H438" s="56">
        <v>530</v>
      </c>
      <c r="I438" s="52" t="s">
        <v>221</v>
      </c>
      <c r="J438" s="52" t="s">
        <v>50</v>
      </c>
      <c r="K438" s="53" t="s">
        <v>17</v>
      </c>
      <c r="L438" s="52" t="s">
        <v>298</v>
      </c>
    </row>
    <row r="439" spans="1:12">
      <c r="A439" s="52" t="s">
        <v>316</v>
      </c>
      <c r="B439" s="53">
        <v>33785</v>
      </c>
      <c r="C439" s="52" t="s">
        <v>337</v>
      </c>
      <c r="D439" s="54">
        <v>1262079.46</v>
      </c>
      <c r="E439" s="52" t="s">
        <v>14</v>
      </c>
      <c r="F439" s="55">
        <v>24806.62</v>
      </c>
      <c r="G439" s="54">
        <v>1262079.46</v>
      </c>
      <c r="H439" s="56">
        <v>530</v>
      </c>
      <c r="I439" s="52" t="s">
        <v>221</v>
      </c>
      <c r="J439" s="52" t="s">
        <v>50</v>
      </c>
      <c r="K439" s="53" t="s">
        <v>17</v>
      </c>
      <c r="L439" s="52" t="s">
        <v>298</v>
      </c>
    </row>
    <row r="440" spans="1:12">
      <c r="A440" s="52" t="s">
        <v>316</v>
      </c>
      <c r="B440" s="53">
        <v>34150</v>
      </c>
      <c r="C440" s="52" t="s">
        <v>338</v>
      </c>
      <c r="D440" s="54">
        <v>1012498.07</v>
      </c>
      <c r="E440" s="52" t="s">
        <v>14</v>
      </c>
      <c r="F440" s="55">
        <v>40439.919999999998</v>
      </c>
      <c r="G440" s="54">
        <v>992278.1</v>
      </c>
      <c r="H440" s="56">
        <v>530</v>
      </c>
      <c r="I440" s="52" t="s">
        <v>221</v>
      </c>
      <c r="J440" s="52" t="s">
        <v>16</v>
      </c>
      <c r="K440" s="53" t="s">
        <v>17</v>
      </c>
      <c r="L440" s="52" t="s">
        <v>298</v>
      </c>
    </row>
    <row r="441" spans="1:12">
      <c r="A441" s="52" t="s">
        <v>344</v>
      </c>
      <c r="B441" s="53">
        <v>34880</v>
      </c>
      <c r="C441" s="52" t="s">
        <v>345</v>
      </c>
      <c r="D441" s="54">
        <v>17966.25</v>
      </c>
      <c r="E441" s="52" t="s">
        <v>14</v>
      </c>
      <c r="F441" s="55">
        <v>718.65</v>
      </c>
      <c r="G441" s="54">
        <v>16169.62</v>
      </c>
      <c r="H441" s="56">
        <v>530</v>
      </c>
      <c r="I441" s="52" t="s">
        <v>221</v>
      </c>
      <c r="J441" s="52" t="s">
        <v>16</v>
      </c>
      <c r="K441" s="53" t="s">
        <v>17</v>
      </c>
      <c r="L441" s="52" t="s">
        <v>298</v>
      </c>
    </row>
    <row r="442" spans="1:12">
      <c r="A442" s="52" t="s">
        <v>344</v>
      </c>
      <c r="B442" s="53">
        <v>35246</v>
      </c>
      <c r="C442" s="52" t="s">
        <v>346</v>
      </c>
      <c r="D442" s="54">
        <v>58686.25</v>
      </c>
      <c r="E442" s="52" t="s">
        <v>14</v>
      </c>
      <c r="F442" s="55">
        <v>2347.4499999999998</v>
      </c>
      <c r="G442" s="54">
        <v>50470.17</v>
      </c>
      <c r="H442" s="56">
        <v>530</v>
      </c>
      <c r="I442" s="52" t="s">
        <v>221</v>
      </c>
      <c r="J442" s="52" t="s">
        <v>16</v>
      </c>
      <c r="K442" s="53" t="s">
        <v>17</v>
      </c>
      <c r="L442" s="52" t="s">
        <v>298</v>
      </c>
    </row>
    <row r="443" spans="1:12">
      <c r="A443" s="52" t="s">
        <v>344</v>
      </c>
      <c r="B443" s="53">
        <v>35611</v>
      </c>
      <c r="C443" s="52" t="s">
        <v>347</v>
      </c>
      <c r="D443" s="54">
        <v>163287.5</v>
      </c>
      <c r="E443" s="52" t="s">
        <v>14</v>
      </c>
      <c r="F443" s="55">
        <v>6531.5</v>
      </c>
      <c r="G443" s="54">
        <v>133895.75</v>
      </c>
      <c r="H443" s="56">
        <v>530</v>
      </c>
      <c r="I443" s="52" t="s">
        <v>221</v>
      </c>
      <c r="J443" s="52" t="s">
        <v>16</v>
      </c>
      <c r="K443" s="53" t="s">
        <v>17</v>
      </c>
      <c r="L443" s="52" t="s">
        <v>298</v>
      </c>
    </row>
    <row r="444" spans="1:12">
      <c r="A444" s="52" t="s">
        <v>348</v>
      </c>
      <c r="B444" s="53">
        <v>35246</v>
      </c>
      <c r="C444" s="52" t="s">
        <v>349</v>
      </c>
      <c r="D444" s="54">
        <v>245822.62</v>
      </c>
      <c r="E444" s="52" t="s">
        <v>14</v>
      </c>
      <c r="F444" s="55">
        <v>9832.91</v>
      </c>
      <c r="G444" s="54">
        <v>211407.43</v>
      </c>
      <c r="H444" s="56">
        <v>530</v>
      </c>
      <c r="I444" s="52" t="s">
        <v>221</v>
      </c>
      <c r="J444" s="52" t="s">
        <v>16</v>
      </c>
      <c r="K444" s="53" t="s">
        <v>17</v>
      </c>
      <c r="L444" s="52" t="s">
        <v>298</v>
      </c>
    </row>
    <row r="445" spans="1:12">
      <c r="A445" s="52" t="s">
        <v>348</v>
      </c>
      <c r="B445" s="53">
        <v>35611</v>
      </c>
      <c r="C445" s="52" t="s">
        <v>350</v>
      </c>
      <c r="D445" s="54">
        <v>23263.59</v>
      </c>
      <c r="E445" s="52" t="s">
        <v>14</v>
      </c>
      <c r="F445" s="55">
        <v>930.55</v>
      </c>
      <c r="G445" s="54">
        <v>19076.11</v>
      </c>
      <c r="H445" s="56">
        <v>530</v>
      </c>
      <c r="I445" s="52" t="s">
        <v>221</v>
      </c>
      <c r="J445" s="52" t="s">
        <v>16</v>
      </c>
      <c r="K445" s="53" t="s">
        <v>17</v>
      </c>
      <c r="L445" s="52" t="s">
        <v>298</v>
      </c>
    </row>
    <row r="446" spans="1:12">
      <c r="A446" s="52" t="s">
        <v>354</v>
      </c>
      <c r="B446" s="53">
        <v>35611</v>
      </c>
      <c r="C446" s="52" t="s">
        <v>355</v>
      </c>
      <c r="D446" s="54">
        <v>7500</v>
      </c>
      <c r="E446" s="52" t="s">
        <v>14</v>
      </c>
      <c r="F446" s="55">
        <v>300</v>
      </c>
      <c r="G446" s="54">
        <v>6150</v>
      </c>
      <c r="H446" s="56">
        <v>530</v>
      </c>
      <c r="I446" s="52" t="s">
        <v>221</v>
      </c>
      <c r="J446" s="52" t="s">
        <v>16</v>
      </c>
      <c r="K446" s="53" t="s">
        <v>17</v>
      </c>
      <c r="L446" s="52" t="s">
        <v>298</v>
      </c>
    </row>
    <row r="447" spans="1:12">
      <c r="A447" s="52" t="s">
        <v>354</v>
      </c>
      <c r="B447" s="53">
        <v>35976</v>
      </c>
      <c r="C447" s="52" t="s">
        <v>356</v>
      </c>
      <c r="D447" s="54">
        <v>42644</v>
      </c>
      <c r="E447" s="52" t="s">
        <v>14</v>
      </c>
      <c r="F447" s="55">
        <v>1705.76</v>
      </c>
      <c r="G447" s="54">
        <v>33262.32</v>
      </c>
      <c r="H447" s="56">
        <v>530</v>
      </c>
      <c r="I447" s="52" t="s">
        <v>221</v>
      </c>
      <c r="J447" s="52" t="s">
        <v>16</v>
      </c>
      <c r="K447" s="53" t="s">
        <v>17</v>
      </c>
      <c r="L447" s="52" t="s">
        <v>298</v>
      </c>
    </row>
    <row r="448" spans="1:12">
      <c r="A448" s="52" t="s">
        <v>357</v>
      </c>
      <c r="B448" s="53">
        <v>36487</v>
      </c>
      <c r="C448" s="52" t="s">
        <v>358</v>
      </c>
      <c r="D448" s="54">
        <v>102760.91</v>
      </c>
      <c r="E448" s="52" t="s">
        <v>14</v>
      </c>
      <c r="F448" s="55">
        <v>4110.4399999999996</v>
      </c>
      <c r="G448" s="54">
        <v>71932.61</v>
      </c>
      <c r="H448" s="56">
        <v>530</v>
      </c>
      <c r="I448" s="52" t="s">
        <v>221</v>
      </c>
      <c r="J448" s="52" t="s">
        <v>16</v>
      </c>
      <c r="K448" s="53" t="s">
        <v>17</v>
      </c>
      <c r="L448" s="52" t="s">
        <v>298</v>
      </c>
    </row>
    <row r="449" spans="1:12">
      <c r="A449" s="52" t="s">
        <v>359</v>
      </c>
      <c r="B449" s="53">
        <v>37072</v>
      </c>
      <c r="C449" s="52" t="s">
        <v>360</v>
      </c>
      <c r="D449" s="54">
        <v>193615.02</v>
      </c>
      <c r="E449" s="52" t="s">
        <v>14</v>
      </c>
      <c r="F449" s="55">
        <v>7744.6</v>
      </c>
      <c r="G449" s="54">
        <v>127785.9</v>
      </c>
      <c r="H449" s="56">
        <v>530</v>
      </c>
      <c r="I449" s="52" t="s">
        <v>221</v>
      </c>
      <c r="J449" s="52" t="s">
        <v>16</v>
      </c>
      <c r="K449" s="53" t="s">
        <v>17</v>
      </c>
      <c r="L449" s="52" t="s">
        <v>298</v>
      </c>
    </row>
    <row r="450" spans="1:12">
      <c r="A450" s="52" t="s">
        <v>359</v>
      </c>
      <c r="B450" s="53">
        <v>37437</v>
      </c>
      <c r="C450" s="52" t="s">
        <v>361</v>
      </c>
      <c r="D450" s="54">
        <v>1360500</v>
      </c>
      <c r="E450" s="52" t="s">
        <v>14</v>
      </c>
      <c r="F450" s="55">
        <v>54420</v>
      </c>
      <c r="G450" s="54">
        <v>843510</v>
      </c>
      <c r="H450" s="56">
        <v>530</v>
      </c>
      <c r="I450" s="52" t="s">
        <v>221</v>
      </c>
      <c r="J450" s="52" t="s">
        <v>16</v>
      </c>
      <c r="K450" s="53" t="s">
        <v>17</v>
      </c>
      <c r="L450" s="52" t="s">
        <v>298</v>
      </c>
    </row>
    <row r="451" spans="1:12">
      <c r="A451" s="52" t="s">
        <v>359</v>
      </c>
      <c r="B451" s="53">
        <v>37802</v>
      </c>
      <c r="C451" s="52" t="s">
        <v>362</v>
      </c>
      <c r="D451" s="54">
        <v>2590317.37</v>
      </c>
      <c r="E451" s="52" t="s">
        <v>14</v>
      </c>
      <c r="F451" s="55">
        <v>103612.7</v>
      </c>
      <c r="G451" s="54">
        <v>1502384.02</v>
      </c>
      <c r="H451" s="56">
        <v>530</v>
      </c>
      <c r="I451" s="52" t="s">
        <v>221</v>
      </c>
      <c r="J451" s="52" t="s">
        <v>16</v>
      </c>
      <c r="K451" s="53" t="s">
        <v>17</v>
      </c>
      <c r="L451" s="52" t="s">
        <v>298</v>
      </c>
    </row>
    <row r="452" spans="1:12">
      <c r="A452" s="52" t="s">
        <v>359</v>
      </c>
      <c r="B452" s="53">
        <v>38168</v>
      </c>
      <c r="C452" s="52" t="s">
        <v>363</v>
      </c>
      <c r="D452" s="54">
        <v>97469.61</v>
      </c>
      <c r="E452" s="52" t="s">
        <v>14</v>
      </c>
      <c r="F452" s="55">
        <v>3898.78</v>
      </c>
      <c r="G452" s="54">
        <v>52633.53</v>
      </c>
      <c r="H452" s="56">
        <v>530</v>
      </c>
      <c r="I452" s="52" t="s">
        <v>221</v>
      </c>
      <c r="J452" s="52" t="s">
        <v>16</v>
      </c>
      <c r="K452" s="53" t="s">
        <v>17</v>
      </c>
      <c r="L452" s="52" t="s">
        <v>298</v>
      </c>
    </row>
    <row r="453" spans="1:12">
      <c r="A453" s="52" t="s">
        <v>359</v>
      </c>
      <c r="B453" s="53">
        <v>38533</v>
      </c>
      <c r="C453" s="52" t="s">
        <v>364</v>
      </c>
      <c r="D453" s="54">
        <v>11458.94</v>
      </c>
      <c r="E453" s="52" t="s">
        <v>14</v>
      </c>
      <c r="F453" s="55">
        <v>458.36</v>
      </c>
      <c r="G453" s="54">
        <v>5729.44</v>
      </c>
      <c r="H453" s="56">
        <v>530</v>
      </c>
      <c r="I453" s="52" t="s">
        <v>221</v>
      </c>
      <c r="J453" s="52" t="s">
        <v>16</v>
      </c>
      <c r="K453" s="53" t="s">
        <v>17</v>
      </c>
      <c r="L453" s="52" t="s">
        <v>298</v>
      </c>
    </row>
    <row r="454" spans="1:12">
      <c r="A454" s="52" t="s">
        <v>365</v>
      </c>
      <c r="B454" s="53">
        <v>37035</v>
      </c>
      <c r="C454" s="52" t="s">
        <v>366</v>
      </c>
      <c r="D454" s="54">
        <v>100323.61</v>
      </c>
      <c r="E454" s="52" t="s">
        <v>14</v>
      </c>
      <c r="F454" s="55">
        <v>4012.95</v>
      </c>
      <c r="G454" s="54">
        <v>66213.539999999994</v>
      </c>
      <c r="H454" s="56">
        <v>530</v>
      </c>
      <c r="I454" s="52" t="s">
        <v>221</v>
      </c>
      <c r="J454" s="52" t="s">
        <v>16</v>
      </c>
      <c r="K454" s="53" t="s">
        <v>17</v>
      </c>
      <c r="L454" s="52" t="s">
        <v>298</v>
      </c>
    </row>
    <row r="455" spans="1:12">
      <c r="A455" s="52" t="s">
        <v>378</v>
      </c>
      <c r="B455" s="53">
        <v>38898</v>
      </c>
      <c r="C455" s="52" t="s">
        <v>379</v>
      </c>
      <c r="D455" s="54">
        <v>383118.09</v>
      </c>
      <c r="E455" s="52" t="s">
        <v>14</v>
      </c>
      <c r="F455" s="55">
        <v>15324.72</v>
      </c>
      <c r="G455" s="54">
        <v>160909.56</v>
      </c>
      <c r="H455" s="56">
        <v>530</v>
      </c>
      <c r="I455" s="52" t="s">
        <v>221</v>
      </c>
      <c r="J455" s="52" t="s">
        <v>16</v>
      </c>
      <c r="K455" s="53" t="s">
        <v>17</v>
      </c>
      <c r="L455" s="52" t="s">
        <v>298</v>
      </c>
    </row>
    <row r="456" spans="1:12">
      <c r="A456" s="52" t="s">
        <v>378</v>
      </c>
      <c r="B456" s="53">
        <v>39263</v>
      </c>
      <c r="C456" s="52" t="s">
        <v>380</v>
      </c>
      <c r="D456" s="54">
        <v>51331.95</v>
      </c>
      <c r="E456" s="52" t="s">
        <v>14</v>
      </c>
      <c r="F456" s="55">
        <v>2053.2800000000002</v>
      </c>
      <c r="G456" s="54">
        <v>21559.39</v>
      </c>
      <c r="H456" s="56">
        <v>530</v>
      </c>
      <c r="I456" s="52" t="s">
        <v>221</v>
      </c>
      <c r="J456" s="52" t="s">
        <v>16</v>
      </c>
      <c r="K456" s="53" t="s">
        <v>17</v>
      </c>
      <c r="L456" s="52" t="s">
        <v>298</v>
      </c>
    </row>
    <row r="457" spans="1:12">
      <c r="A457" s="52" t="s">
        <v>384</v>
      </c>
      <c r="B457" s="53">
        <v>39263</v>
      </c>
      <c r="C457" s="52" t="s">
        <v>385</v>
      </c>
      <c r="D457" s="54">
        <v>132301.48000000001</v>
      </c>
      <c r="E457" s="52" t="s">
        <v>14</v>
      </c>
      <c r="F457" s="55">
        <v>5292.06</v>
      </c>
      <c r="G457" s="54">
        <v>39690.44</v>
      </c>
      <c r="H457" s="56">
        <v>530</v>
      </c>
      <c r="I457" s="52" t="s">
        <v>221</v>
      </c>
      <c r="J457" s="52" t="s">
        <v>16</v>
      </c>
      <c r="K457" s="53" t="s">
        <v>17</v>
      </c>
      <c r="L457" s="52" t="s">
        <v>298</v>
      </c>
    </row>
    <row r="458" spans="1:12">
      <c r="A458" s="52" t="s">
        <v>384</v>
      </c>
      <c r="B458" s="53">
        <v>39629</v>
      </c>
      <c r="C458" s="52" t="s">
        <v>386</v>
      </c>
      <c r="D458" s="54">
        <v>12773</v>
      </c>
      <c r="E458" s="52" t="s">
        <v>14</v>
      </c>
      <c r="F458" s="55">
        <v>510.92</v>
      </c>
      <c r="G458" s="54">
        <v>3831.9</v>
      </c>
      <c r="H458" s="56">
        <v>530</v>
      </c>
      <c r="I458" s="52" t="s">
        <v>221</v>
      </c>
      <c r="J458" s="52" t="s">
        <v>16</v>
      </c>
      <c r="K458" s="53" t="s">
        <v>17</v>
      </c>
      <c r="L458" s="52" t="s">
        <v>298</v>
      </c>
    </row>
    <row r="459" spans="1:12">
      <c r="A459" s="52" t="s">
        <v>384</v>
      </c>
      <c r="B459" s="53">
        <v>39994</v>
      </c>
      <c r="C459" s="52" t="s">
        <v>387</v>
      </c>
      <c r="D459" s="54">
        <v>243980.88</v>
      </c>
      <c r="E459" s="52" t="s">
        <v>14</v>
      </c>
      <c r="F459" s="55">
        <v>9759.23</v>
      </c>
      <c r="G459" s="54">
        <v>73194.22</v>
      </c>
      <c r="H459" s="56">
        <v>530</v>
      </c>
      <c r="I459" s="52" t="s">
        <v>221</v>
      </c>
      <c r="J459" s="52" t="s">
        <v>16</v>
      </c>
      <c r="K459" s="53" t="s">
        <v>17</v>
      </c>
      <c r="L459" s="52" t="s">
        <v>298</v>
      </c>
    </row>
    <row r="460" spans="1:12">
      <c r="A460" s="52" t="s">
        <v>384</v>
      </c>
      <c r="B460" s="53">
        <v>40281</v>
      </c>
      <c r="C460" s="52" t="s">
        <v>388</v>
      </c>
      <c r="D460" s="54">
        <v>54548.32</v>
      </c>
      <c r="E460" s="52" t="s">
        <v>14</v>
      </c>
      <c r="F460" s="55">
        <v>2181.9299999999998</v>
      </c>
      <c r="G460" s="54">
        <v>16364.47</v>
      </c>
      <c r="H460" s="56">
        <v>530</v>
      </c>
      <c r="I460" s="52" t="s">
        <v>221</v>
      </c>
      <c r="J460" s="52" t="s">
        <v>16</v>
      </c>
      <c r="K460" s="53" t="s">
        <v>17</v>
      </c>
      <c r="L460" s="52" t="s">
        <v>298</v>
      </c>
    </row>
    <row r="461" spans="1:12">
      <c r="A461" s="52" t="s">
        <v>389</v>
      </c>
      <c r="B461" s="53">
        <v>39959</v>
      </c>
      <c r="C461" s="52" t="s">
        <v>390</v>
      </c>
      <c r="D461" s="54">
        <v>625884.92000000004</v>
      </c>
      <c r="E461" s="52" t="s">
        <v>14</v>
      </c>
      <c r="F461" s="55">
        <v>25035.39</v>
      </c>
      <c r="G461" s="54">
        <v>212800.81</v>
      </c>
      <c r="H461" s="56">
        <v>530</v>
      </c>
      <c r="I461" s="52" t="s">
        <v>221</v>
      </c>
      <c r="J461" s="52" t="s">
        <v>16</v>
      </c>
      <c r="K461" s="53" t="s">
        <v>17</v>
      </c>
      <c r="L461" s="52" t="s">
        <v>298</v>
      </c>
    </row>
    <row r="462" spans="1:12">
      <c r="A462" s="52" t="s">
        <v>391</v>
      </c>
      <c r="B462" s="53">
        <v>39609</v>
      </c>
      <c r="C462" s="52" t="s">
        <v>392</v>
      </c>
      <c r="D462" s="54">
        <v>169766.92</v>
      </c>
      <c r="E462" s="52" t="s">
        <v>14</v>
      </c>
      <c r="F462" s="55">
        <v>6790.67</v>
      </c>
      <c r="G462" s="54">
        <v>64511.38</v>
      </c>
      <c r="H462" s="56">
        <v>530</v>
      </c>
      <c r="I462" s="52" t="s">
        <v>221</v>
      </c>
      <c r="J462" s="52" t="s">
        <v>16</v>
      </c>
      <c r="K462" s="53" t="s">
        <v>17</v>
      </c>
      <c r="L462" s="52" t="s">
        <v>298</v>
      </c>
    </row>
    <row r="463" spans="1:12">
      <c r="A463" s="52" t="s">
        <v>395</v>
      </c>
      <c r="B463" s="53">
        <v>39994</v>
      </c>
      <c r="C463" s="52" t="s">
        <v>396</v>
      </c>
      <c r="D463" s="54">
        <v>23894.51</v>
      </c>
      <c r="E463" s="52" t="s">
        <v>14</v>
      </c>
      <c r="F463" s="55">
        <v>955.78</v>
      </c>
      <c r="G463" s="54">
        <v>7168.35</v>
      </c>
      <c r="H463" s="56">
        <v>530</v>
      </c>
      <c r="I463" s="52" t="s">
        <v>221</v>
      </c>
      <c r="J463" s="52" t="s">
        <v>16</v>
      </c>
      <c r="K463" s="53" t="s">
        <v>17</v>
      </c>
      <c r="L463" s="52" t="s">
        <v>298</v>
      </c>
    </row>
    <row r="464" spans="1:12">
      <c r="A464" s="52" t="s">
        <v>395</v>
      </c>
      <c r="B464" s="53">
        <v>40359</v>
      </c>
      <c r="C464" s="52" t="s">
        <v>397</v>
      </c>
      <c r="D464" s="54">
        <v>1768967.55</v>
      </c>
      <c r="E464" s="52" t="s">
        <v>14</v>
      </c>
      <c r="F464" s="55">
        <v>70758.7</v>
      </c>
      <c r="G464" s="54">
        <v>530690.25</v>
      </c>
      <c r="H464" s="56">
        <v>530</v>
      </c>
      <c r="I464" s="52" t="s">
        <v>221</v>
      </c>
      <c r="J464" s="52" t="s">
        <v>16</v>
      </c>
      <c r="K464" s="53" t="s">
        <v>17</v>
      </c>
      <c r="L464" s="52" t="s">
        <v>298</v>
      </c>
    </row>
    <row r="465" spans="1:14">
      <c r="A465" s="52" t="s">
        <v>395</v>
      </c>
      <c r="B465" s="53">
        <v>41455</v>
      </c>
      <c r="C465" s="52" t="s">
        <v>398</v>
      </c>
      <c r="D465" s="54">
        <v>1848221.33</v>
      </c>
      <c r="E465" s="52" t="s">
        <v>14</v>
      </c>
      <c r="F465" s="55">
        <v>73928.850000000006</v>
      </c>
      <c r="G465" s="54">
        <v>332679.82</v>
      </c>
      <c r="H465" s="56">
        <v>530</v>
      </c>
      <c r="I465" s="52" t="s">
        <v>221</v>
      </c>
      <c r="J465" s="52" t="s">
        <v>16</v>
      </c>
      <c r="K465" s="53" t="s">
        <v>17</v>
      </c>
      <c r="L465" s="52" t="s">
        <v>298</v>
      </c>
    </row>
    <row r="466" spans="1:14">
      <c r="A466" s="52" t="s">
        <v>399</v>
      </c>
      <c r="B466" s="53">
        <v>41090</v>
      </c>
      <c r="C466" s="52" t="s">
        <v>400</v>
      </c>
      <c r="D466" s="54">
        <v>3066933.12</v>
      </c>
      <c r="E466" s="52" t="s">
        <v>14</v>
      </c>
      <c r="F466" s="55">
        <v>122677.32</v>
      </c>
      <c r="G466" s="54">
        <v>674725.26</v>
      </c>
      <c r="H466" s="56">
        <v>530</v>
      </c>
      <c r="I466" s="52" t="s">
        <v>221</v>
      </c>
      <c r="J466" s="52" t="s">
        <v>16</v>
      </c>
      <c r="K466" s="53" t="s">
        <v>17</v>
      </c>
      <c r="L466" s="52" t="s">
        <v>298</v>
      </c>
    </row>
    <row r="467" spans="1:14">
      <c r="A467" s="52" t="s">
        <v>401</v>
      </c>
      <c r="B467" s="53">
        <v>41170</v>
      </c>
      <c r="C467" s="52" t="s">
        <v>402</v>
      </c>
      <c r="D467" s="54">
        <v>790525.25</v>
      </c>
      <c r="E467" s="52" t="s">
        <v>14</v>
      </c>
      <c r="F467" s="55">
        <v>31621.01</v>
      </c>
      <c r="G467" s="54">
        <v>142294.54</v>
      </c>
      <c r="H467" s="56">
        <v>530</v>
      </c>
      <c r="I467" s="52" t="s">
        <v>221</v>
      </c>
      <c r="J467" s="52" t="s">
        <v>16</v>
      </c>
      <c r="K467" s="53" t="s">
        <v>17</v>
      </c>
      <c r="L467" s="52" t="s">
        <v>298</v>
      </c>
      <c r="M467" s="57">
        <f>SUM(D411:D467)</f>
        <v>91255771.060000002</v>
      </c>
      <c r="N467" s="52" t="s">
        <v>658</v>
      </c>
    </row>
    <row r="468" spans="1:14">
      <c r="A468" s="1"/>
      <c r="B468" s="1"/>
      <c r="C468" s="1"/>
      <c r="D468" s="72">
        <f>SUM(D2:D467)</f>
        <v>212081742.80999997</v>
      </c>
      <c r="E468" s="1"/>
      <c r="F468" s="1"/>
      <c r="G468" s="1"/>
      <c r="H468" s="1"/>
      <c r="I468" s="1"/>
      <c r="J468" s="1"/>
      <c r="K468" s="1"/>
      <c r="L468" s="1"/>
    </row>
    <row r="469" spans="1:1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4">
      <c r="A470" s="1"/>
      <c r="B470" s="1"/>
      <c r="C470" s="1"/>
      <c r="D470" s="5"/>
      <c r="E470" s="1"/>
      <c r="F470" s="1"/>
      <c r="G470" s="5"/>
      <c r="H470" s="1"/>
      <c r="I470" s="1"/>
      <c r="J470" s="1"/>
      <c r="K470" s="1"/>
      <c r="L470" s="1"/>
    </row>
    <row r="471" spans="1:14">
      <c r="A471" s="1"/>
      <c r="B471" s="1"/>
      <c r="C471" s="1"/>
      <c r="D471" s="5"/>
      <c r="E471" s="1"/>
      <c r="F471" s="1"/>
      <c r="G471" s="5"/>
      <c r="H471" s="1"/>
      <c r="I471" s="1"/>
      <c r="J471" s="1"/>
      <c r="K471" s="1"/>
      <c r="L471" s="1"/>
    </row>
    <row r="472" spans="1:1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4">
      <c r="D473" s="6"/>
    </row>
  </sheetData>
  <sortState ref="A2:O474">
    <sortCondition ref="I2:I474"/>
  </sortState>
  <pageMargins left="0.39369999999999999" right="0.39369999999999999" top="1.2159" bottom="0.93810000000000004" header="1" footer="1"/>
  <pageSetup orientation="landscape" horizontalDpi="0" verticalDpi="0"/>
  <headerFooter>
    <oddHeader>&amp;L&amp;C&amp;B&amp;"Times New Roman"&amp;14Attachment O&amp;R&amp;"Arial"&amp;8Date: 2/12/2018</oddHeader>
    <oddFooter>&amp;L&amp;C&amp;"Arial"&amp;10Page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showGridLines="0" workbookViewId="0">
      <selection activeCell="P5" sqref="P5"/>
    </sheetView>
  </sheetViews>
  <sheetFormatPr defaultRowHeight="14.4"/>
  <cols>
    <col min="1" max="1" width="10.77734375" customWidth="1"/>
    <col min="2" max="2" width="10.88671875" customWidth="1"/>
    <col min="3" max="3" width="42.21875" customWidth="1"/>
    <col min="4" max="4" width="1.109375" customWidth="1"/>
    <col min="5" max="5" width="12.33203125" customWidth="1"/>
    <col min="6" max="6" width="2.88671875" customWidth="1"/>
    <col min="7" max="7" width="3.44140625" customWidth="1"/>
    <col min="8" max="8" width="9.6640625" customWidth="1"/>
    <col min="9" max="9" width="1.5546875" customWidth="1"/>
    <col min="10" max="10" width="12.33203125" customWidth="1"/>
    <col min="11" max="11" width="6.77734375" customWidth="1"/>
    <col min="12" max="12" width="5.44140625" customWidth="1"/>
    <col min="13" max="13" width="4.44140625" customWidth="1"/>
    <col min="14" max="14" width="9.21875" customWidth="1"/>
    <col min="15" max="15" width="6.6640625" customWidth="1"/>
    <col min="16" max="16" width="12.5546875" style="93" bestFit="1" customWidth="1"/>
    <col min="17" max="17" width="12.5546875" style="93" customWidth="1"/>
    <col min="18" max="18" width="12.5546875" bestFit="1" customWidth="1"/>
  </cols>
  <sheetData>
    <row r="1" spans="1:18" ht="13.5" customHeight="1">
      <c r="A1" s="92" t="s">
        <v>0</v>
      </c>
      <c r="B1" s="92" t="s">
        <v>1</v>
      </c>
      <c r="C1" s="92" t="s">
        <v>2</v>
      </c>
      <c r="D1" s="163" t="s">
        <v>3</v>
      </c>
      <c r="E1" s="163"/>
      <c r="F1" s="92" t="s">
        <v>4</v>
      </c>
      <c r="G1" s="163" t="s">
        <v>5</v>
      </c>
      <c r="H1" s="163"/>
      <c r="I1" s="163" t="s">
        <v>6</v>
      </c>
      <c r="J1" s="163"/>
      <c r="K1" s="92" t="s">
        <v>7</v>
      </c>
      <c r="L1" s="92" t="s">
        <v>8</v>
      </c>
      <c r="M1" s="92" t="s">
        <v>9</v>
      </c>
      <c r="N1" s="92" t="s">
        <v>10</v>
      </c>
      <c r="O1" s="92" t="s">
        <v>11</v>
      </c>
    </row>
    <row r="2" spans="1:18" ht="13.5" customHeight="1">
      <c r="A2" s="89" t="s">
        <v>53</v>
      </c>
      <c r="B2" s="90">
        <v>24653</v>
      </c>
      <c r="C2" s="89" t="s">
        <v>694</v>
      </c>
      <c r="D2" s="164">
        <v>145190.94</v>
      </c>
      <c r="E2" s="164"/>
      <c r="F2" s="89" t="s">
        <v>14</v>
      </c>
      <c r="G2" s="164">
        <v>0</v>
      </c>
      <c r="H2" s="164"/>
      <c r="I2" s="164">
        <v>145190.94</v>
      </c>
      <c r="J2" s="164"/>
      <c r="K2" s="91">
        <v>530</v>
      </c>
      <c r="L2" s="89" t="s">
        <v>49</v>
      </c>
      <c r="M2" s="89" t="s">
        <v>51</v>
      </c>
      <c r="N2" s="90">
        <v>42913</v>
      </c>
      <c r="O2" s="89" t="s">
        <v>51</v>
      </c>
      <c r="P2" s="94"/>
      <c r="Q2" s="94"/>
      <c r="R2" s="144"/>
    </row>
    <row r="3" spans="1:18" ht="12.75" customHeight="1">
      <c r="A3" s="86" t="s">
        <v>691</v>
      </c>
      <c r="B3" s="87">
        <v>36606</v>
      </c>
      <c r="C3" s="86" t="s">
        <v>693</v>
      </c>
      <c r="D3" s="162">
        <v>62299.93</v>
      </c>
      <c r="E3" s="162"/>
      <c r="F3" s="86" t="s">
        <v>14</v>
      </c>
      <c r="G3" s="162">
        <v>0</v>
      </c>
      <c r="H3" s="162"/>
      <c r="I3" s="162">
        <v>62299.93</v>
      </c>
      <c r="J3" s="162"/>
      <c r="K3" s="88">
        <v>530</v>
      </c>
      <c r="L3" s="86" t="s">
        <v>15</v>
      </c>
      <c r="M3" s="86" t="s">
        <v>51</v>
      </c>
      <c r="N3" s="87">
        <v>42913</v>
      </c>
      <c r="O3" s="86" t="s">
        <v>51</v>
      </c>
      <c r="P3" s="94"/>
      <c r="Q3" s="94"/>
      <c r="R3" s="144"/>
    </row>
    <row r="4" spans="1:18" ht="12.75" customHeight="1">
      <c r="A4" s="86" t="s">
        <v>691</v>
      </c>
      <c r="B4" s="87">
        <v>37558</v>
      </c>
      <c r="C4" s="86" t="s">
        <v>692</v>
      </c>
      <c r="D4" s="162">
        <v>15759.46</v>
      </c>
      <c r="E4" s="162"/>
      <c r="F4" s="86" t="s">
        <v>14</v>
      </c>
      <c r="G4" s="162">
        <v>0</v>
      </c>
      <c r="H4" s="162"/>
      <c r="I4" s="162">
        <v>15759.46</v>
      </c>
      <c r="J4" s="162"/>
      <c r="K4" s="88">
        <v>530</v>
      </c>
      <c r="L4" s="86" t="s">
        <v>15</v>
      </c>
      <c r="M4" s="86" t="s">
        <v>51</v>
      </c>
      <c r="N4" s="87">
        <v>42913</v>
      </c>
      <c r="O4" s="86" t="s">
        <v>51</v>
      </c>
      <c r="P4" s="94"/>
      <c r="Q4" s="94"/>
      <c r="R4" s="144"/>
    </row>
    <row r="5" spans="1:18" ht="12.75" customHeight="1">
      <c r="A5" s="86" t="s">
        <v>691</v>
      </c>
      <c r="B5" s="87">
        <v>40182</v>
      </c>
      <c r="C5" s="86" t="s">
        <v>690</v>
      </c>
      <c r="D5" s="162">
        <v>17947.57</v>
      </c>
      <c r="E5" s="162"/>
      <c r="F5" s="86" t="s">
        <v>14</v>
      </c>
      <c r="G5" s="162">
        <v>0</v>
      </c>
      <c r="H5" s="162"/>
      <c r="I5" s="162">
        <v>17947.57</v>
      </c>
      <c r="J5" s="162"/>
      <c r="K5" s="88">
        <v>530</v>
      </c>
      <c r="L5" s="86" t="s">
        <v>15</v>
      </c>
      <c r="M5" s="86" t="s">
        <v>51</v>
      </c>
      <c r="N5" s="87">
        <v>42913</v>
      </c>
      <c r="O5" s="86" t="s">
        <v>51</v>
      </c>
      <c r="P5" s="94">
        <f>SUM(D2:E5)</f>
        <v>241197.9</v>
      </c>
      <c r="Q5" s="145">
        <f>SUM(G2:H5)</f>
        <v>0</v>
      </c>
      <c r="R5" s="145">
        <f>SUM(I2:J5)</f>
        <v>241197.9</v>
      </c>
    </row>
    <row r="6" spans="1:18" ht="12.75" customHeight="1">
      <c r="A6" s="86" t="s">
        <v>316</v>
      </c>
      <c r="B6" s="87">
        <v>23558</v>
      </c>
      <c r="C6" s="86" t="s">
        <v>689</v>
      </c>
      <c r="D6" s="162">
        <v>601160.27</v>
      </c>
      <c r="E6" s="162"/>
      <c r="F6" s="86" t="s">
        <v>14</v>
      </c>
      <c r="G6" s="162">
        <v>0</v>
      </c>
      <c r="H6" s="162"/>
      <c r="I6" s="162">
        <v>601160.27</v>
      </c>
      <c r="J6" s="162"/>
      <c r="K6" s="88">
        <v>530</v>
      </c>
      <c r="L6" s="86" t="s">
        <v>221</v>
      </c>
      <c r="M6" s="86" t="s">
        <v>51</v>
      </c>
      <c r="N6" s="87">
        <v>42913</v>
      </c>
      <c r="O6" s="86" t="s">
        <v>298</v>
      </c>
      <c r="P6" s="94"/>
      <c r="Q6" s="144"/>
      <c r="R6" s="144"/>
    </row>
    <row r="7" spans="1:18" ht="12.75" customHeight="1">
      <c r="A7" s="86" t="s">
        <v>316</v>
      </c>
      <c r="B7" s="87">
        <v>23923</v>
      </c>
      <c r="C7" s="86" t="s">
        <v>688</v>
      </c>
      <c r="D7" s="162">
        <v>523429.3</v>
      </c>
      <c r="E7" s="162"/>
      <c r="F7" s="86" t="s">
        <v>14</v>
      </c>
      <c r="G7" s="162">
        <v>0</v>
      </c>
      <c r="H7" s="162"/>
      <c r="I7" s="162">
        <v>523429.3</v>
      </c>
      <c r="J7" s="162"/>
      <c r="K7" s="88">
        <v>530</v>
      </c>
      <c r="L7" s="86" t="s">
        <v>221</v>
      </c>
      <c r="M7" s="86" t="s">
        <v>51</v>
      </c>
      <c r="N7" s="87">
        <v>42913</v>
      </c>
      <c r="O7" s="86" t="s">
        <v>298</v>
      </c>
      <c r="P7" s="94"/>
      <c r="Q7" s="144"/>
      <c r="R7" s="144"/>
    </row>
    <row r="8" spans="1:18" ht="12.75" customHeight="1">
      <c r="A8" s="86" t="s">
        <v>316</v>
      </c>
      <c r="B8" s="87">
        <v>24288</v>
      </c>
      <c r="C8" s="86" t="s">
        <v>687</v>
      </c>
      <c r="D8" s="162">
        <v>1280575.79</v>
      </c>
      <c r="E8" s="162"/>
      <c r="F8" s="86" t="s">
        <v>14</v>
      </c>
      <c r="G8" s="162">
        <v>0</v>
      </c>
      <c r="H8" s="162"/>
      <c r="I8" s="162">
        <v>1280575.79</v>
      </c>
      <c r="J8" s="162"/>
      <c r="K8" s="88">
        <v>530</v>
      </c>
      <c r="L8" s="86" t="s">
        <v>221</v>
      </c>
      <c r="M8" s="86" t="s">
        <v>51</v>
      </c>
      <c r="N8" s="87">
        <v>42913</v>
      </c>
      <c r="O8" s="86" t="s">
        <v>298</v>
      </c>
      <c r="P8" s="94"/>
      <c r="Q8" s="144"/>
      <c r="R8" s="144"/>
    </row>
    <row r="9" spans="1:18" ht="12.75" customHeight="1">
      <c r="A9" s="86" t="s">
        <v>316</v>
      </c>
      <c r="B9" s="87">
        <v>25384</v>
      </c>
      <c r="C9" s="86" t="s">
        <v>686</v>
      </c>
      <c r="D9" s="162">
        <v>677096.25</v>
      </c>
      <c r="E9" s="162"/>
      <c r="F9" s="86" t="s">
        <v>14</v>
      </c>
      <c r="G9" s="162">
        <v>0</v>
      </c>
      <c r="H9" s="162"/>
      <c r="I9" s="162">
        <v>677096.25</v>
      </c>
      <c r="J9" s="162"/>
      <c r="K9" s="88">
        <v>530</v>
      </c>
      <c r="L9" s="86" t="s">
        <v>221</v>
      </c>
      <c r="M9" s="86" t="s">
        <v>51</v>
      </c>
      <c r="N9" s="87">
        <v>42913</v>
      </c>
      <c r="O9" s="86" t="s">
        <v>298</v>
      </c>
      <c r="P9" s="94"/>
      <c r="Q9" s="144"/>
      <c r="R9" s="144"/>
    </row>
    <row r="10" spans="1:18" ht="12.75" customHeight="1">
      <c r="A10" s="86" t="s">
        <v>316</v>
      </c>
      <c r="B10" s="87">
        <v>25749</v>
      </c>
      <c r="C10" s="86" t="s">
        <v>685</v>
      </c>
      <c r="D10" s="162">
        <v>503140.21</v>
      </c>
      <c r="E10" s="162"/>
      <c r="F10" s="86" t="s">
        <v>14</v>
      </c>
      <c r="G10" s="162">
        <v>0</v>
      </c>
      <c r="H10" s="162"/>
      <c r="I10" s="162">
        <v>503140.21</v>
      </c>
      <c r="J10" s="162"/>
      <c r="K10" s="88">
        <v>530</v>
      </c>
      <c r="L10" s="86" t="s">
        <v>221</v>
      </c>
      <c r="M10" s="86" t="s">
        <v>51</v>
      </c>
      <c r="N10" s="87">
        <v>42913</v>
      </c>
      <c r="O10" s="86" t="s">
        <v>298</v>
      </c>
      <c r="P10" s="94"/>
      <c r="Q10" s="144"/>
      <c r="R10" s="144"/>
    </row>
    <row r="11" spans="1:18" ht="12.75" customHeight="1">
      <c r="A11" s="86" t="s">
        <v>464</v>
      </c>
      <c r="B11" s="87">
        <v>35340</v>
      </c>
      <c r="C11" s="86" t="s">
        <v>684</v>
      </c>
      <c r="D11" s="162">
        <v>170605.06</v>
      </c>
      <c r="E11" s="162"/>
      <c r="F11" s="86" t="s">
        <v>14</v>
      </c>
      <c r="G11" s="162">
        <v>0</v>
      </c>
      <c r="H11" s="162"/>
      <c r="I11" s="162">
        <v>170605.06</v>
      </c>
      <c r="J11" s="162"/>
      <c r="K11" s="88">
        <v>530</v>
      </c>
      <c r="L11" s="86" t="s">
        <v>309</v>
      </c>
      <c r="M11" s="86" t="s">
        <v>51</v>
      </c>
      <c r="N11" s="87">
        <v>42913</v>
      </c>
      <c r="O11" s="86" t="s">
        <v>298</v>
      </c>
      <c r="P11" s="94"/>
      <c r="Q11" s="144"/>
      <c r="R11" s="144"/>
    </row>
    <row r="12" spans="1:18" ht="12.75" customHeight="1">
      <c r="A12" s="86" t="s">
        <v>681</v>
      </c>
      <c r="B12" s="87">
        <v>36707</v>
      </c>
      <c r="C12" s="86" t="s">
        <v>683</v>
      </c>
      <c r="D12" s="162">
        <v>492197.5</v>
      </c>
      <c r="E12" s="162"/>
      <c r="F12" s="86" t="s">
        <v>14</v>
      </c>
      <c r="G12" s="162">
        <v>9843.9500000000007</v>
      </c>
      <c r="H12" s="162"/>
      <c r="I12" s="162">
        <v>334694.28999999998</v>
      </c>
      <c r="J12" s="162"/>
      <c r="K12" s="88">
        <v>530</v>
      </c>
      <c r="L12" s="86" t="s">
        <v>221</v>
      </c>
      <c r="M12" s="86" t="s">
        <v>51</v>
      </c>
      <c r="N12" s="87">
        <v>42913</v>
      </c>
      <c r="O12" s="86" t="s">
        <v>298</v>
      </c>
      <c r="P12" s="94"/>
      <c r="Q12" s="144"/>
      <c r="R12" s="144"/>
    </row>
    <row r="13" spans="1:18" ht="12.75" customHeight="1">
      <c r="A13" s="86" t="s">
        <v>681</v>
      </c>
      <c r="B13" s="87">
        <v>37072</v>
      </c>
      <c r="C13" s="86" t="s">
        <v>682</v>
      </c>
      <c r="D13" s="162">
        <v>1551869.02</v>
      </c>
      <c r="E13" s="162"/>
      <c r="F13" s="86" t="s">
        <v>14</v>
      </c>
      <c r="G13" s="162">
        <v>31037.38</v>
      </c>
      <c r="H13" s="162"/>
      <c r="I13" s="162">
        <v>993196.16</v>
      </c>
      <c r="J13" s="162"/>
      <c r="K13" s="88">
        <v>530</v>
      </c>
      <c r="L13" s="86" t="s">
        <v>221</v>
      </c>
      <c r="M13" s="86" t="s">
        <v>51</v>
      </c>
      <c r="N13" s="87">
        <v>42913</v>
      </c>
      <c r="O13" s="86" t="s">
        <v>298</v>
      </c>
      <c r="P13" s="94"/>
      <c r="Q13" s="144"/>
      <c r="R13" s="144"/>
    </row>
    <row r="14" spans="1:18" ht="12.75" customHeight="1">
      <c r="A14" s="86" t="s">
        <v>681</v>
      </c>
      <c r="B14" s="87">
        <v>37437</v>
      </c>
      <c r="C14" s="86" t="s">
        <v>680</v>
      </c>
      <c r="D14" s="162">
        <v>251434.3</v>
      </c>
      <c r="E14" s="162"/>
      <c r="F14" s="86" t="s">
        <v>14</v>
      </c>
      <c r="G14" s="162">
        <v>5028.68</v>
      </c>
      <c r="H14" s="162"/>
      <c r="I14" s="162">
        <v>150860.54</v>
      </c>
      <c r="J14" s="162"/>
      <c r="K14" s="88">
        <v>530</v>
      </c>
      <c r="L14" s="86" t="s">
        <v>221</v>
      </c>
      <c r="M14" s="86" t="s">
        <v>51</v>
      </c>
      <c r="N14" s="87">
        <v>42913</v>
      </c>
      <c r="O14" s="86" t="s">
        <v>298</v>
      </c>
      <c r="P14" s="94"/>
      <c r="Q14" s="144"/>
      <c r="R14" s="144"/>
    </row>
    <row r="15" spans="1:18" ht="12.75" customHeight="1">
      <c r="A15" s="86" t="s">
        <v>393</v>
      </c>
      <c r="B15" s="87">
        <v>39848</v>
      </c>
      <c r="C15" s="86" t="s">
        <v>679</v>
      </c>
      <c r="D15" s="162">
        <v>250432.22</v>
      </c>
      <c r="E15" s="162"/>
      <c r="F15" s="86" t="s">
        <v>14</v>
      </c>
      <c r="G15" s="162">
        <v>12521.61</v>
      </c>
      <c r="H15" s="162"/>
      <c r="I15" s="162">
        <v>200345.76</v>
      </c>
      <c r="J15" s="162"/>
      <c r="K15" s="88">
        <v>530</v>
      </c>
      <c r="L15" s="86" t="s">
        <v>221</v>
      </c>
      <c r="M15" s="86" t="s">
        <v>51</v>
      </c>
      <c r="N15" s="87">
        <v>42916</v>
      </c>
      <c r="O15" s="86" t="s">
        <v>298</v>
      </c>
      <c r="P15" s="94">
        <f>SUM(D6:E15)</f>
        <v>6301939.9199999999</v>
      </c>
      <c r="Q15" s="145">
        <f>SUM(G6:H15)</f>
        <v>58431.62</v>
      </c>
      <c r="R15" s="145">
        <f>SUM(I6:J15)</f>
        <v>5435103.6299999999</v>
      </c>
    </row>
    <row r="16" spans="1:18" ht="12.75" customHeight="1">
      <c r="A16" s="86" t="s">
        <v>678</v>
      </c>
      <c r="B16" s="87">
        <v>37389</v>
      </c>
      <c r="C16" s="86" t="s">
        <v>677</v>
      </c>
      <c r="D16" s="162">
        <v>5839.19</v>
      </c>
      <c r="E16" s="162"/>
      <c r="F16" s="86" t="s">
        <v>14</v>
      </c>
      <c r="G16" s="162">
        <v>0</v>
      </c>
      <c r="H16" s="162"/>
      <c r="I16" s="162">
        <v>5839.19</v>
      </c>
      <c r="J16" s="162"/>
      <c r="K16" s="88">
        <v>530</v>
      </c>
      <c r="L16" s="86" t="s">
        <v>15</v>
      </c>
      <c r="M16" s="86" t="s">
        <v>51</v>
      </c>
      <c r="N16" s="87">
        <v>42914</v>
      </c>
      <c r="O16" s="86" t="s">
        <v>439</v>
      </c>
      <c r="P16" s="94"/>
      <c r="Q16" s="144"/>
      <c r="R16" s="144"/>
    </row>
    <row r="17" spans="1:18" ht="12.75" customHeight="1">
      <c r="A17" s="83" t="s">
        <v>676</v>
      </c>
      <c r="B17" s="84">
        <v>39629</v>
      </c>
      <c r="C17" s="83" t="s">
        <v>675</v>
      </c>
      <c r="D17" s="161">
        <v>17748</v>
      </c>
      <c r="E17" s="161"/>
      <c r="F17" s="83" t="s">
        <v>14</v>
      </c>
      <c r="G17" s="161">
        <v>887.4</v>
      </c>
      <c r="H17" s="161"/>
      <c r="I17" s="161">
        <v>15973.2</v>
      </c>
      <c r="J17" s="161"/>
      <c r="K17" s="85">
        <v>530</v>
      </c>
      <c r="L17" s="83" t="s">
        <v>15</v>
      </c>
      <c r="M17" s="83" t="s">
        <v>51</v>
      </c>
      <c r="N17" s="84">
        <v>42913</v>
      </c>
      <c r="O17" s="83" t="s">
        <v>439</v>
      </c>
      <c r="P17" s="94">
        <f>SUM(D16:E17)</f>
        <v>23587.19</v>
      </c>
      <c r="Q17" s="145">
        <f>SUM(G16:H17)</f>
        <v>887.4</v>
      </c>
      <c r="R17" s="145">
        <f>SUM(I16:J17)</f>
        <v>21812.39</v>
      </c>
    </row>
    <row r="18" spans="1:18" ht="2.25" customHeight="1">
      <c r="A18" s="82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0"/>
      <c r="P18" s="94"/>
      <c r="Q18" s="144"/>
      <c r="R18" s="144"/>
    </row>
    <row r="19" spans="1:18" ht="12.75" customHeight="1">
      <c r="A19" s="79"/>
      <c r="B19" s="77"/>
      <c r="C19" s="77"/>
      <c r="D19" s="77"/>
      <c r="E19" s="78">
        <v>6566725.0099999998</v>
      </c>
      <c r="F19" s="77"/>
      <c r="G19" s="77"/>
      <c r="H19" s="78">
        <v>59319.02</v>
      </c>
      <c r="I19" s="77"/>
      <c r="J19" s="78">
        <v>5698113.9199999999</v>
      </c>
      <c r="K19" s="77"/>
      <c r="L19" s="77"/>
      <c r="M19" s="77"/>
      <c r="N19" s="77"/>
      <c r="O19" s="76"/>
      <c r="P19" s="94"/>
      <c r="Q19" s="144"/>
      <c r="R19" s="144"/>
    </row>
    <row r="20" spans="1:18" ht="12.75" customHeight="1">
      <c r="A20" s="79"/>
      <c r="B20" s="77"/>
      <c r="C20" s="77"/>
      <c r="D20" s="77"/>
      <c r="E20" s="78">
        <v>6566725.0099999998</v>
      </c>
      <c r="F20" s="77"/>
      <c r="G20" s="77"/>
      <c r="H20" s="78">
        <v>59319.02</v>
      </c>
      <c r="I20" s="77"/>
      <c r="J20" s="78">
        <v>5698113.9199999999</v>
      </c>
      <c r="K20" s="77"/>
      <c r="L20" s="77"/>
      <c r="M20" s="77"/>
      <c r="N20" s="77"/>
      <c r="O20" s="76"/>
      <c r="P20" s="94">
        <f>SUM(P2:P17)</f>
        <v>6566725.0100000007</v>
      </c>
      <c r="Q20" s="146">
        <f>SUM(Q2:Q17)</f>
        <v>59319.020000000004</v>
      </c>
      <c r="R20" s="146">
        <f>SUM(R2:R17)</f>
        <v>5698113.9199999999</v>
      </c>
    </row>
    <row r="21" spans="1:18" ht="1.5" customHeight="1">
      <c r="A21" s="75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3"/>
    </row>
  </sheetData>
  <mergeCells count="51">
    <mergeCell ref="D1:E1"/>
    <mergeCell ref="G1:H1"/>
    <mergeCell ref="I1:J1"/>
    <mergeCell ref="D2:E2"/>
    <mergeCell ref="G2:H2"/>
    <mergeCell ref="I2:J2"/>
    <mergeCell ref="D3:E3"/>
    <mergeCell ref="G3:H3"/>
    <mergeCell ref="I3:J3"/>
    <mergeCell ref="D4:E4"/>
    <mergeCell ref="G4:H4"/>
    <mergeCell ref="I4:J4"/>
    <mergeCell ref="D5:E5"/>
    <mergeCell ref="G5:H5"/>
    <mergeCell ref="I5:J5"/>
    <mergeCell ref="D6:E6"/>
    <mergeCell ref="G6:H6"/>
    <mergeCell ref="I6:J6"/>
    <mergeCell ref="D7:E7"/>
    <mergeCell ref="G7:H7"/>
    <mergeCell ref="I7:J7"/>
    <mergeCell ref="D8:E8"/>
    <mergeCell ref="G8:H8"/>
    <mergeCell ref="I8:J8"/>
    <mergeCell ref="D9:E9"/>
    <mergeCell ref="G9:H9"/>
    <mergeCell ref="I9:J9"/>
    <mergeCell ref="D10:E10"/>
    <mergeCell ref="G10:H10"/>
    <mergeCell ref="I10:J10"/>
    <mergeCell ref="D11:E11"/>
    <mergeCell ref="G11:H11"/>
    <mergeCell ref="I11:J11"/>
    <mergeCell ref="D12:E12"/>
    <mergeCell ref="G12:H12"/>
    <mergeCell ref="I12:J12"/>
    <mergeCell ref="D13:E13"/>
    <mergeCell ref="G13:H13"/>
    <mergeCell ref="I13:J13"/>
    <mergeCell ref="D14:E14"/>
    <mergeCell ref="G14:H14"/>
    <mergeCell ref="I14:J14"/>
    <mergeCell ref="D17:E17"/>
    <mergeCell ref="G17:H17"/>
    <mergeCell ref="I17:J17"/>
    <mergeCell ref="D15:E15"/>
    <mergeCell ref="G15:H15"/>
    <mergeCell ref="I15:J15"/>
    <mergeCell ref="D16:E16"/>
    <mergeCell ref="G16:H16"/>
    <mergeCell ref="I16:J16"/>
  </mergeCells>
  <pageMargins left="0.39369999999999999" right="0.39369999999999999" top="1.2159" bottom="0.93810000000000004" header="1" footer="1"/>
  <pageSetup orientation="landscape" horizontalDpi="0" verticalDpi="0"/>
  <headerFooter>
    <oddHeader>&amp;L&amp;C&amp;B&amp;"Times New Roman"&amp;14Attachment O&amp;R&amp;"Arial"&amp;8Date: 2/13/2018</oddHeader>
    <oddFooter>&amp;L&amp;C&amp;"Arial"&amp;10Page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by class</vt:lpstr>
      <vt:lpstr>by type</vt:lpstr>
      <vt:lpstr>disposals</vt:lpstr>
      <vt:lpstr>'by class'!Print_Titles</vt:lpstr>
      <vt:lpstr>'by type'!Print_Titles</vt:lpstr>
      <vt:lpstr>disposals!Print_Titles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Tina Stanley</cp:lastModifiedBy>
  <dcterms:created xsi:type="dcterms:W3CDTF">2018-02-12T19:49:06Z</dcterms:created>
  <dcterms:modified xsi:type="dcterms:W3CDTF">2018-03-09T00:14:16Z</dcterms:modified>
</cp:coreProperties>
</file>