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288" windowWidth="22692" windowHeight="9000"/>
  </bookViews>
  <sheets>
    <sheet name="attacho" sheetId="1" r:id="rId1"/>
  </sheets>
  <calcPr calcId="125725"/>
</workbook>
</file>

<file path=xl/calcChain.xml><?xml version="1.0" encoding="utf-8"?>
<calcChain xmlns="http://schemas.openxmlformats.org/spreadsheetml/2006/main">
  <c r="B103" i="1"/>
  <c r="B101"/>
  <c r="B102"/>
  <c r="D84"/>
  <c r="D81"/>
  <c r="D62"/>
  <c r="D87"/>
  <c r="D51"/>
  <c r="C98"/>
  <c r="B98"/>
  <c r="C88"/>
  <c r="B88"/>
  <c r="C73"/>
  <c r="B73"/>
  <c r="C63"/>
  <c r="B63"/>
  <c r="D96"/>
  <c r="D95"/>
  <c r="D38"/>
  <c r="D29"/>
  <c r="D26"/>
  <c r="D17"/>
  <c r="D80"/>
  <c r="D94"/>
</calcChain>
</file>

<file path=xl/sharedStrings.xml><?xml version="1.0" encoding="utf-8"?>
<sst xmlns="http://schemas.openxmlformats.org/spreadsheetml/2006/main" count="139" uniqueCount="95">
  <si>
    <t>PREPARED 02/08/2018,  9:15:47                            2017 TRIAL BALANCE</t>
  </si>
  <si>
    <t>PAGE     1</t>
  </si>
  <si>
    <t>PROGRAM: GM257U                                           AS OF 06/30/2017</t>
  </si>
  <si>
    <t>ACCOUNTING</t>
  </si>
  <si>
    <t>PERIOD 13/2017</t>
  </si>
  <si>
    <t>CITY OF AMES</t>
  </si>
  <si>
    <t>---------------------------------------------------------------------------------------</t>
  </si>
  <si>
    <t>------------------------------</t>
  </si>
  <si>
    <t>---------------</t>
  </si>
  <si>
    <t>FUND 530 ELECTRIC UTILITY FUND</t>
  </si>
  <si>
    <t>ACCOUNT</t>
  </si>
  <si>
    <t>DEBIT</t>
  </si>
  <si>
    <t>CREDIT</t>
  </si>
  <si>
    <t>ACCOUNT    DESCRIPTION</t>
  </si>
  <si>
    <t>BALANCE</t>
  </si>
  <si>
    <t>101 20 00  CASH / 1ST NATIONAL GENL POOLED</t>
  </si>
  <si>
    <t>101 90 03  CHANGE FUNDS / UTILITY CUSTOMER SERVICE</t>
  </si>
  <si>
    <t>104 00 00  CURRENT ASSETS / INTEREST RECEIVABLE</t>
  </si>
  <si>
    <t>104 30 00  INTEREST RECEIVABLE / PURCHASED INTEREST</t>
  </si>
  <si>
    <t>115 00 00  ACCOUNTS RECEIVABLE / ACCOUNTS RECEIVABLE</t>
  </si>
  <si>
    <t>115 90 00  ACCOUNTS RECEIVABLE / ACCRUED ACCOUNTS RECEIVBL</t>
  </si>
  <si>
    <t>116 00 00  ACCOUNTS RECEIVABLE / UTILITY ACCTS RECVL</t>
  </si>
  <si>
    <t>116 10 00  UTILITY ACCTS RECVL / ALLOW FOR UNCOLLECTIBLE</t>
  </si>
  <si>
    <t>116 90 00  UTILITY ACCTS RECVL / ACCRUED UTILITY ACCTS REC</t>
  </si>
  <si>
    <t>126 00 00  RECEIVABLES / INTERGOVERNMENTAL RECVLS</t>
  </si>
  <si>
    <t>130 00 00  INTERFUND RECEIVABLES / DUE FROM OTHER FUNDS</t>
  </si>
  <si>
    <t>132 00 00  INTERFUND RECEIVABLES / INTRA FUND RECEIVABLES</t>
  </si>
  <si>
    <t>141 10 01  MATERIALS &amp; SUPPLIES / ELEC DISTRIBUTION</t>
  </si>
  <si>
    <t>141 50 00  INVENTORIES / FUEL INVENTORY</t>
  </si>
  <si>
    <t>141 90 01  NON CATALOGED INVENTORY / DISTRIBUTION</t>
  </si>
  <si>
    <t>141 90 02  NON CATALOGED INVENTORY / METER</t>
  </si>
  <si>
    <t>141 90 04  NON CATALOGED INVENTORY / PRODUCTION</t>
  </si>
  <si>
    <t>141 90 05  NON CATALOGED INVENTORY / RENEWABLE ENERGY CREDITS</t>
  </si>
  <si>
    <t>143 00 00  INVENTORIES / PREPAID ITEMS</t>
  </si>
  <si>
    <t>151 00 00  INVESTMENTS - NONCURRENT / INVESTMENTS - NONCURRENT</t>
  </si>
  <si>
    <t>151 40 00  INVESTMENTS - NONCURRENT / FAIR MARKET VALUE ADJST</t>
  </si>
  <si>
    <t>153 40 00  POOLED INVESTMENTS / FMV ADJUSTMENT</t>
  </si>
  <si>
    <t>161 00 00  PROP, PLANT &amp; EQUIP / LAND</t>
  </si>
  <si>
    <t>162 00 00  PROP, PLANT &amp; EQUIP / BUILDINGS</t>
  </si>
  <si>
    <t>162 10 00  BUILDINGS / ACCUM DEPT - BUILDINGS</t>
  </si>
  <si>
    <t>163 00 00  PROP, PLANT &amp; EQUIP / IMPROVEMENTS O/T BUILDING</t>
  </si>
  <si>
    <t>163 10 00  IMPROVEMENTS O/T BUILDING / ACCUM DEPR - IMPROVEMENTS</t>
  </si>
  <si>
    <t>164 00 00  PROP, PLANT &amp; EQUIP / MACHINERY &amp; EQUIPMENT</t>
  </si>
  <si>
    <t>164 10 00  MACHINERY &amp; EQUIPMENT / ACCUM DEPR - MACH &amp; EQUIP</t>
  </si>
  <si>
    <t>165 00 00  PROP, PLANT &amp; EQUIP / CONSTRUCTION IN PROGRESS</t>
  </si>
  <si>
    <t>190 10 00  DEFERRED OUTFLOWS / CHANGE IN ASSUMPTIONS</t>
  </si>
  <si>
    <t>190 20 00  DEFERRED OUTFLOWS / CHANGE IN PROPORTION</t>
  </si>
  <si>
    <t>190 40 00  DEFERRED OUTFLOWS / CY PENSION CONTRIBUTION</t>
  </si>
  <si>
    <t>190 50 00  DEFERRED OUTFLOWS / DIFF IN EXP &amp; ACTUAL EXP</t>
  </si>
  <si>
    <t>202 00 00  PAYABLES / ACCOUNTS PAYABLE</t>
  </si>
  <si>
    <t>202 90 00  ACCOUNTS PAYABLE / ACCRUED ACCOUNTS PAYABLE</t>
  </si>
  <si>
    <t>206 00 00  PAYABLES / RETAINAGE PAYABLE</t>
  </si>
  <si>
    <t>207 61 00  INTERGOVERNMENTAL PAYABLE / 6% SALES TAX PAYABLE</t>
  </si>
  <si>
    <t>207 62 00  INTERGOVERNMENTAL PAYABLE / 1% LOCAL OPTION PAYABLE</t>
  </si>
  <si>
    <t>207 63 00  INTERGOVERNMENTAL PAYABLE / USE TAX PAYABLE</t>
  </si>
  <si>
    <t>208 00 00  PAYABLES / DUE TO OTHER FUNDS</t>
  </si>
  <si>
    <t>214 00 00  OTHER PAYABLES / ACCRUED INTEREST PAYABLE</t>
  </si>
  <si>
    <t>214 10 00  ACCRUED INTEREST PAYABLE / ACCRUED INT PYBL DEPOSITS</t>
  </si>
  <si>
    <t>216 00 00  OTHER PAYABLES / WAGES PAYABLE</t>
  </si>
  <si>
    <t>216 10 00  WAGES PAYABLE / ACCRUED EMPLEE BENE PAYBL</t>
  </si>
  <si>
    <t>229 00 00  CURRENT LIABILITIES / CUSTOMER DEPOSITS</t>
  </si>
  <si>
    <t>239 00 00  NONCURRENT PAYABLES / NONCURRENT PAYABLES</t>
  </si>
  <si>
    <t>239 50 00  NONCURRENT PAYABLES / OTHER POSTEMPLOYMENT BENE</t>
  </si>
  <si>
    <t>239 60 00  NONCURRENT PAYABLES / NET PENSION LIABILITY</t>
  </si>
  <si>
    <t>272 00 00  RETAINED EARNINGS / RETAINED EARN UNRESERVED</t>
  </si>
  <si>
    <t>273 00 00  RETAINED EARNINGS / REVENUE SUMMARY</t>
  </si>
  <si>
    <t>274 00 00  RETAINED EARNINGS / EXPENDITURE SUMMARY</t>
  </si>
  <si>
    <t>280 10 00  DEFERRED INFLOWS / DIFF EXPECT &amp; ACTUAL EXP</t>
  </si>
  <si>
    <t>280 20 00  DEFERRED INFLOWS / DIFF PROJ &amp; ACTUAL INV</t>
  </si>
  <si>
    <t>FUND 531 ELECTRIC SINKING FUND</t>
  </si>
  <si>
    <t>FUND 534 ELECTRIC CONSTRUCTION</t>
  </si>
  <si>
    <t>225 40 00  BONDS PAYABLE - CURRENT / REVENUE BONDS PAYABLE</t>
  </si>
  <si>
    <t>231 40 00  BONDS PAYABLE - NONCURREN / REVENUE BONDS PAYABLE</t>
  </si>
  <si>
    <t>232 00 00  NONCURRENT PAYABLES / UNAMORT PREM ON BONDS SLD</t>
  </si>
  <si>
    <t>FUND 538 UTILITY SUSPENSE</t>
  </si>
  <si>
    <t>211 00 00  OTHER PAYABLES / INTRA FUND PAYABLES</t>
  </si>
  <si>
    <t>line 16</t>
  </si>
  <si>
    <t>line 15</t>
  </si>
  <si>
    <t>line 14</t>
  </si>
  <si>
    <t>line 18</t>
  </si>
  <si>
    <t>line 17</t>
  </si>
  <si>
    <t>see below</t>
  </si>
  <si>
    <t>line 26</t>
  </si>
  <si>
    <t>line 46</t>
  </si>
  <si>
    <t>line 44</t>
  </si>
  <si>
    <t>line 50</t>
  </si>
  <si>
    <t>line 33</t>
  </si>
  <si>
    <t>line 35</t>
  </si>
  <si>
    <t>less investments on CAFR statement of net position</t>
  </si>
  <si>
    <t>Total of investments and cash above</t>
  </si>
  <si>
    <t>Cash - Line 13</t>
  </si>
  <si>
    <t>line 20</t>
  </si>
  <si>
    <t>line 22</t>
  </si>
  <si>
    <t>line 42</t>
  </si>
  <si>
    <t>line 47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</si>
</sst>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9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strike/>
      <sz val="11"/>
      <color theme="1"/>
      <name val="Times New Roman"/>
      <family val="2"/>
    </font>
  </fonts>
  <fills count="4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66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33CC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9">
    <xf numFmtId="0" fontId="0" fillId="0" borderId="0" xfId="0"/>
    <xf numFmtId="43" fontId="0" fillId="0" borderId="0" xfId="1" applyFont="1"/>
    <xf numFmtId="0" fontId="0" fillId="33" borderId="0" xfId="0" applyFill="1"/>
    <xf numFmtId="43" fontId="0" fillId="33" borderId="0" xfId="1" applyFont="1" applyFill="1"/>
    <xf numFmtId="0" fontId="0" fillId="34" borderId="0" xfId="0" applyFill="1"/>
    <xf numFmtId="43" fontId="0" fillId="34" borderId="0" xfId="1" applyFont="1" applyFill="1"/>
    <xf numFmtId="0" fontId="0" fillId="35" borderId="0" xfId="0" applyFill="1"/>
    <xf numFmtId="43" fontId="0" fillId="35" borderId="0" xfId="1" applyFont="1" applyFill="1"/>
    <xf numFmtId="0" fontId="0" fillId="36" borderId="0" xfId="0" applyFill="1"/>
    <xf numFmtId="43" fontId="0" fillId="36" borderId="0" xfId="1" applyFont="1" applyFill="1"/>
    <xf numFmtId="43" fontId="0" fillId="36" borderId="0" xfId="0" applyNumberFormat="1" applyFill="1"/>
    <xf numFmtId="0" fontId="0" fillId="37" borderId="0" xfId="0" applyFill="1"/>
    <xf numFmtId="43" fontId="0" fillId="37" borderId="0" xfId="1" applyFont="1" applyFill="1"/>
    <xf numFmtId="0" fontId="18" fillId="0" borderId="0" xfId="0" applyFont="1"/>
    <xf numFmtId="43" fontId="18" fillId="0" borderId="0" xfId="1" applyFont="1"/>
    <xf numFmtId="43" fontId="0" fillId="37" borderId="0" xfId="0" applyNumberFormat="1" applyFill="1"/>
    <xf numFmtId="0" fontId="0" fillId="38" borderId="0" xfId="0" applyFill="1"/>
    <xf numFmtId="43" fontId="0" fillId="38" borderId="0" xfId="1" applyFont="1" applyFill="1"/>
    <xf numFmtId="43" fontId="0" fillId="38" borderId="0" xfId="0" applyNumberFormat="1" applyFill="1"/>
    <xf numFmtId="0" fontId="0" fillId="39" borderId="0" xfId="0" applyFill="1"/>
    <xf numFmtId="43" fontId="0" fillId="39" borderId="0" xfId="1" applyFont="1" applyFill="1"/>
    <xf numFmtId="43" fontId="0" fillId="39" borderId="0" xfId="0" applyNumberFormat="1" applyFill="1"/>
    <xf numFmtId="43" fontId="0" fillId="35" borderId="0" xfId="0" applyNumberFormat="1" applyFill="1"/>
    <xf numFmtId="0" fontId="0" fillId="40" borderId="0" xfId="0" applyFill="1"/>
    <xf numFmtId="43" fontId="0" fillId="40" borderId="0" xfId="1" applyFont="1" applyFill="1"/>
    <xf numFmtId="43" fontId="0" fillId="40" borderId="0" xfId="0" applyNumberFormat="1" applyFill="1"/>
    <xf numFmtId="0" fontId="0" fillId="41" borderId="0" xfId="0" applyFill="1"/>
    <xf numFmtId="43" fontId="0" fillId="41" borderId="0" xfId="1" applyFont="1" applyFill="1"/>
    <xf numFmtId="43" fontId="0" fillId="41" borderId="0" xfId="0" applyNumberFormat="1" applyFill="1"/>
    <xf numFmtId="0" fontId="0" fillId="42" borderId="0" xfId="0" applyFill="1"/>
    <xf numFmtId="43" fontId="0" fillId="42" borderId="0" xfId="1" applyFont="1" applyFill="1"/>
    <xf numFmtId="43" fontId="0" fillId="42" borderId="0" xfId="0" applyNumberFormat="1" applyFill="1"/>
    <xf numFmtId="0" fontId="0" fillId="43" borderId="0" xfId="0" applyFill="1"/>
    <xf numFmtId="43" fontId="0" fillId="43" borderId="0" xfId="1" applyFont="1" applyFill="1"/>
    <xf numFmtId="43" fontId="0" fillId="43" borderId="0" xfId="0" applyNumberFormat="1" applyFill="1"/>
    <xf numFmtId="43" fontId="0" fillId="0" borderId="10" xfId="1" applyFont="1" applyBorder="1"/>
    <xf numFmtId="0" fontId="0" fillId="44" borderId="0" xfId="0" applyFill="1"/>
    <xf numFmtId="43" fontId="0" fillId="44" borderId="0" xfId="1" applyFont="1" applyFill="1"/>
    <xf numFmtId="43" fontId="0" fillId="44" borderId="0" xfId="0" applyNumberFormat="1" applyFill="1"/>
    <xf numFmtId="0" fontId="0" fillId="45" borderId="0" xfId="0" applyFill="1"/>
    <xf numFmtId="43" fontId="0" fillId="45" borderId="0" xfId="1" applyFont="1" applyFill="1"/>
    <xf numFmtId="43" fontId="0" fillId="45" borderId="0" xfId="0" applyNumberFormat="1" applyFill="1"/>
    <xf numFmtId="0" fontId="0" fillId="46" borderId="0" xfId="0" applyFill="1"/>
    <xf numFmtId="43" fontId="0" fillId="46" borderId="0" xfId="1" applyFont="1" applyFill="1"/>
    <xf numFmtId="43" fontId="0" fillId="46" borderId="0" xfId="0" applyNumberFormat="1" applyFill="1"/>
    <xf numFmtId="0" fontId="0" fillId="0" borderId="0" xfId="0"/>
    <xf numFmtId="43" fontId="0" fillId="0" borderId="0" xfId="1" applyFont="1"/>
    <xf numFmtId="0" fontId="0" fillId="0" borderId="0" xfId="0" applyAlignment="1">
      <alignment horizontal="left" indent="1"/>
    </xf>
    <xf numFmtId="43" fontId="0" fillId="0" borderId="10" xfId="1" applyFont="1" applyBorder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33CCCC"/>
      <color rgb="FFFFFFCC"/>
      <color rgb="FF00CC00"/>
      <color rgb="FFFFCCFF"/>
      <color rgb="FF9933FF"/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3"/>
  <sheetViews>
    <sheetView tabSelected="1" topLeftCell="A49" workbookViewId="0">
      <selection activeCell="E97" sqref="E97"/>
    </sheetView>
  </sheetViews>
  <sheetFormatPr defaultRowHeight="13.8"/>
  <cols>
    <col min="1" max="1" width="74.21875" bestFit="1" customWidth="1"/>
    <col min="2" max="3" width="15.109375" style="1" bestFit="1" customWidth="1"/>
    <col min="4" max="4" width="17.33203125" customWidth="1"/>
  </cols>
  <sheetData>
    <row r="1" spans="1:5">
      <c r="A1" t="s">
        <v>0</v>
      </c>
      <c r="C1" s="1" t="s">
        <v>1</v>
      </c>
    </row>
    <row r="2" spans="1:5">
      <c r="A2" t="s">
        <v>2</v>
      </c>
      <c r="B2" s="1" t="s">
        <v>3</v>
      </c>
      <c r="C2" s="1" t="s">
        <v>4</v>
      </c>
    </row>
    <row r="3" spans="1:5">
      <c r="A3" t="s">
        <v>5</v>
      </c>
    </row>
    <row r="4" spans="1:5">
      <c r="A4" t="s">
        <v>6</v>
      </c>
      <c r="B4" s="1" t="s">
        <v>7</v>
      </c>
      <c r="C4" s="1" t="s">
        <v>8</v>
      </c>
    </row>
    <row r="5" spans="1:5">
      <c r="A5" t="s">
        <v>9</v>
      </c>
    </row>
    <row r="6" spans="1:5">
      <c r="A6" t="s">
        <v>10</v>
      </c>
      <c r="B6" s="1" t="s">
        <v>11</v>
      </c>
      <c r="C6" s="1" t="s">
        <v>12</v>
      </c>
    </row>
    <row r="7" spans="1:5">
      <c r="A7" t="s">
        <v>13</v>
      </c>
      <c r="B7" s="1" t="s">
        <v>14</v>
      </c>
      <c r="C7" s="1" t="s">
        <v>14</v>
      </c>
    </row>
    <row r="8" spans="1:5">
      <c r="A8" t="s">
        <v>6</v>
      </c>
      <c r="B8" s="1" t="s">
        <v>7</v>
      </c>
      <c r="C8" s="1" t="s">
        <v>8</v>
      </c>
    </row>
    <row r="9" spans="1:5">
      <c r="A9" s="2" t="s">
        <v>15</v>
      </c>
      <c r="B9" s="3">
        <v>9022274.3100000005</v>
      </c>
      <c r="C9" s="3"/>
    </row>
    <row r="10" spans="1:5">
      <c r="A10" s="2" t="s">
        <v>16</v>
      </c>
      <c r="B10" s="3">
        <v>575</v>
      </c>
      <c r="C10" s="3"/>
    </row>
    <row r="11" spans="1:5">
      <c r="A11" s="8" t="s">
        <v>17</v>
      </c>
      <c r="B11" s="9">
        <v>43085.87</v>
      </c>
      <c r="C11" s="9"/>
    </row>
    <row r="12" spans="1:5">
      <c r="A12" s="8" t="s">
        <v>18</v>
      </c>
      <c r="B12" s="9">
        <v>2024.3</v>
      </c>
      <c r="C12" s="9"/>
    </row>
    <row r="13" spans="1:5">
      <c r="A13" s="11" t="s">
        <v>19</v>
      </c>
      <c r="B13" s="12">
        <v>129623.13</v>
      </c>
      <c r="C13" s="12"/>
    </row>
    <row r="14" spans="1:5">
      <c r="A14" s="11" t="s">
        <v>20</v>
      </c>
      <c r="B14" s="12">
        <v>407037.8</v>
      </c>
      <c r="C14" s="12"/>
    </row>
    <row r="15" spans="1:5">
      <c r="A15" s="16" t="s">
        <v>21</v>
      </c>
      <c r="B15" s="17">
        <v>3824474.48</v>
      </c>
      <c r="C15" s="17"/>
    </row>
    <row r="16" spans="1:5">
      <c r="A16" s="4" t="s">
        <v>22</v>
      </c>
      <c r="B16" s="5"/>
      <c r="C16" s="5">
        <v>17000</v>
      </c>
      <c r="E16" t="s">
        <v>76</v>
      </c>
    </row>
    <row r="17" spans="1:5">
      <c r="A17" s="16" t="s">
        <v>23</v>
      </c>
      <c r="B17" s="17">
        <v>3619513.22</v>
      </c>
      <c r="C17" s="17"/>
      <c r="D17" s="18">
        <f>B15+B17</f>
        <v>7443987.7000000002</v>
      </c>
      <c r="E17" t="s">
        <v>77</v>
      </c>
    </row>
    <row r="18" spans="1:5">
      <c r="A18" s="11" t="s">
        <v>24</v>
      </c>
      <c r="B18" s="12">
        <v>873829.58</v>
      </c>
      <c r="C18" s="12"/>
    </row>
    <row r="19" spans="1:5">
      <c r="A19" s="11" t="s">
        <v>25</v>
      </c>
      <c r="B19" s="12">
        <v>666416.42000000004</v>
      </c>
      <c r="C19" s="12"/>
    </row>
    <row r="20" spans="1:5" s="13" customFormat="1">
      <c r="A20" s="13" t="s">
        <v>26</v>
      </c>
      <c r="B20" s="14">
        <v>152814.29999999999</v>
      </c>
      <c r="C20" s="14"/>
    </row>
    <row r="21" spans="1:5">
      <c r="A21" s="19" t="s">
        <v>27</v>
      </c>
      <c r="B21" s="20">
        <v>1764977.64</v>
      </c>
      <c r="C21" s="20"/>
    </row>
    <row r="22" spans="1:5">
      <c r="A22" s="4" t="s">
        <v>28</v>
      </c>
      <c r="B22" s="5">
        <v>242098.33</v>
      </c>
      <c r="C22" s="5"/>
      <c r="E22" t="s">
        <v>80</v>
      </c>
    </row>
    <row r="23" spans="1:5">
      <c r="A23" s="19" t="s">
        <v>29</v>
      </c>
      <c r="B23" s="20">
        <v>7844.68</v>
      </c>
      <c r="C23" s="20"/>
    </row>
    <row r="24" spans="1:5">
      <c r="A24" s="19" t="s">
        <v>30</v>
      </c>
      <c r="B24" s="20">
        <v>36537.040000000001</v>
      </c>
      <c r="C24" s="20"/>
    </row>
    <row r="25" spans="1:5">
      <c r="A25" s="19" t="s">
        <v>31</v>
      </c>
      <c r="B25" s="20">
        <v>645521.25</v>
      </c>
      <c r="C25" s="20"/>
    </row>
    <row r="26" spans="1:5">
      <c r="A26" s="19" t="s">
        <v>32</v>
      </c>
      <c r="B26" s="20">
        <v>10011.299999999999</v>
      </c>
      <c r="C26" s="20"/>
      <c r="D26" s="21">
        <f>B21+B23+B24+B25+B26</f>
        <v>2464891.9099999997</v>
      </c>
      <c r="E26" t="s">
        <v>79</v>
      </c>
    </row>
    <row r="27" spans="1:5">
      <c r="A27" s="4" t="s">
        <v>33</v>
      </c>
      <c r="B27" s="5">
        <v>9600.41</v>
      </c>
      <c r="C27" s="5"/>
      <c r="E27" s="45" t="s">
        <v>91</v>
      </c>
    </row>
    <row r="28" spans="1:5">
      <c r="A28" s="6" t="s">
        <v>34</v>
      </c>
      <c r="B28" s="7">
        <v>27512692.510000002</v>
      </c>
      <c r="C28" s="7"/>
    </row>
    <row r="29" spans="1:5">
      <c r="A29" s="6" t="s">
        <v>35</v>
      </c>
      <c r="B29" s="7"/>
      <c r="C29" s="7">
        <v>12548.57</v>
      </c>
      <c r="D29" s="22">
        <f>B28-C29</f>
        <v>27500143.940000001</v>
      </c>
      <c r="E29" t="s">
        <v>81</v>
      </c>
    </row>
    <row r="30" spans="1:5">
      <c r="A30" s="2" t="s">
        <v>36</v>
      </c>
      <c r="B30" s="3"/>
      <c r="C30" s="3">
        <v>71176.62</v>
      </c>
    </row>
    <row r="31" spans="1:5">
      <c r="A31" s="23" t="s">
        <v>37</v>
      </c>
      <c r="B31" s="24">
        <v>2223783.29</v>
      </c>
      <c r="C31" s="24"/>
    </row>
    <row r="32" spans="1:5">
      <c r="A32" s="23" t="s">
        <v>38</v>
      </c>
      <c r="B32" s="24">
        <v>91475558.599999994</v>
      </c>
      <c r="C32" s="24"/>
    </row>
    <row r="33" spans="1:4">
      <c r="A33" s="23" t="s">
        <v>39</v>
      </c>
      <c r="B33" s="24"/>
      <c r="C33" s="24">
        <v>82201120.239999995</v>
      </c>
    </row>
    <row r="34" spans="1:4">
      <c r="A34" s="23" t="s">
        <v>40</v>
      </c>
      <c r="B34" s="24">
        <v>80861565.840000004</v>
      </c>
      <c r="C34" s="24"/>
    </row>
    <row r="35" spans="1:4">
      <c r="A35" s="23" t="s">
        <v>41</v>
      </c>
      <c r="B35" s="24"/>
      <c r="C35" s="24">
        <v>33119646.710000001</v>
      </c>
    </row>
    <row r="36" spans="1:4">
      <c r="A36" s="23" t="s">
        <v>42</v>
      </c>
      <c r="B36" s="24">
        <v>10211511.67</v>
      </c>
      <c r="C36" s="24"/>
    </row>
    <row r="37" spans="1:4">
      <c r="A37" s="23" t="s">
        <v>43</v>
      </c>
      <c r="B37" s="24"/>
      <c r="C37" s="24">
        <v>1833677.19</v>
      </c>
    </row>
    <row r="38" spans="1:4">
      <c r="A38" s="23" t="s">
        <v>44</v>
      </c>
      <c r="B38" s="24">
        <v>27309323.41</v>
      </c>
      <c r="C38" s="24"/>
      <c r="D38" s="25">
        <f>SUM(B31:B38)-SUM(C31:C38)</f>
        <v>94927298.670000017</v>
      </c>
    </row>
    <row r="39" spans="1:4">
      <c r="A39" s="26" t="s">
        <v>45</v>
      </c>
      <c r="B39" s="27">
        <v>33693</v>
      </c>
      <c r="C39" s="27"/>
    </row>
    <row r="40" spans="1:4">
      <c r="A40" s="26" t="s">
        <v>46</v>
      </c>
      <c r="B40" s="27">
        <v>56404</v>
      </c>
      <c r="C40" s="27"/>
    </row>
    <row r="41" spans="1:4">
      <c r="A41" s="26" t="s">
        <v>47</v>
      </c>
      <c r="B41" s="27">
        <v>243207</v>
      </c>
      <c r="C41" s="27"/>
    </row>
    <row r="42" spans="1:4">
      <c r="A42" s="26" t="s">
        <v>48</v>
      </c>
      <c r="B42" s="27">
        <v>19941</v>
      </c>
      <c r="C42" s="27"/>
    </row>
    <row r="43" spans="1:4">
      <c r="A43" s="29" t="s">
        <v>49</v>
      </c>
      <c r="B43" s="30"/>
      <c r="C43" s="30">
        <v>3586589.73</v>
      </c>
    </row>
    <row r="44" spans="1:4">
      <c r="A44" s="29" t="s">
        <v>50</v>
      </c>
      <c r="B44" s="30"/>
      <c r="C44" s="30">
        <v>216838.32</v>
      </c>
    </row>
    <row r="45" spans="1:4">
      <c r="A45" s="29" t="s">
        <v>51</v>
      </c>
      <c r="B45" s="30"/>
      <c r="C45" s="30">
        <v>648584.52</v>
      </c>
    </row>
    <row r="46" spans="1:4">
      <c r="A46" s="29" t="s">
        <v>52</v>
      </c>
      <c r="B46" s="30"/>
      <c r="C46" s="30">
        <v>75504.55</v>
      </c>
    </row>
    <row r="47" spans="1:4">
      <c r="A47" s="29" t="s">
        <v>53</v>
      </c>
      <c r="B47" s="30"/>
      <c r="C47" s="30">
        <v>26088.81</v>
      </c>
    </row>
    <row r="48" spans="1:4">
      <c r="A48" s="29" t="s">
        <v>54</v>
      </c>
      <c r="B48" s="30"/>
      <c r="C48" s="30">
        <v>25045.46</v>
      </c>
    </row>
    <row r="49" spans="1:5">
      <c r="A49" s="32" t="s">
        <v>55</v>
      </c>
      <c r="B49" s="33"/>
      <c r="C49" s="33">
        <v>320520.51</v>
      </c>
    </row>
    <row r="50" spans="1:5">
      <c r="A50" s="36" t="s">
        <v>56</v>
      </c>
      <c r="B50" s="37"/>
      <c r="C50" s="37">
        <v>26025.52</v>
      </c>
    </row>
    <row r="51" spans="1:5">
      <c r="A51" s="36" t="s">
        <v>57</v>
      </c>
      <c r="B51" s="37"/>
      <c r="C51" s="37">
        <v>18655.580000000002</v>
      </c>
      <c r="D51" s="38">
        <f>SUM(C50:C51)</f>
        <v>44681.100000000006</v>
      </c>
      <c r="E51" t="s">
        <v>83</v>
      </c>
    </row>
    <row r="52" spans="1:5">
      <c r="A52" s="32" t="s">
        <v>58</v>
      </c>
      <c r="B52" s="33"/>
      <c r="C52" s="33">
        <v>121793.92</v>
      </c>
    </row>
    <row r="53" spans="1:5">
      <c r="A53" s="32" t="s">
        <v>59</v>
      </c>
      <c r="B53" s="33"/>
      <c r="C53" s="33">
        <v>32885.040000000001</v>
      </c>
    </row>
    <row r="54" spans="1:5">
      <c r="A54" s="4" t="s">
        <v>60</v>
      </c>
      <c r="B54" s="5"/>
      <c r="C54" s="5">
        <v>866789</v>
      </c>
      <c r="E54" t="s">
        <v>84</v>
      </c>
    </row>
    <row r="55" spans="1:5">
      <c r="A55" s="32" t="s">
        <v>61</v>
      </c>
      <c r="B55" s="33"/>
      <c r="C55" s="33">
        <v>543097.01</v>
      </c>
    </row>
    <row r="56" spans="1:5">
      <c r="A56" s="32" t="s">
        <v>62</v>
      </c>
      <c r="B56" s="33"/>
      <c r="C56" s="33">
        <v>311440</v>
      </c>
    </row>
    <row r="57" spans="1:5">
      <c r="A57" s="32" t="s">
        <v>63</v>
      </c>
      <c r="B57" s="33"/>
      <c r="C57" s="33">
        <v>2363914</v>
      </c>
    </row>
    <row r="58" spans="1:5">
      <c r="A58" s="39" t="s">
        <v>64</v>
      </c>
      <c r="B58" s="40"/>
      <c r="C58" s="40">
        <v>130569647.45999999</v>
      </c>
    </row>
    <row r="59" spans="1:5">
      <c r="A59" s="39" t="s">
        <v>65</v>
      </c>
      <c r="B59" s="40"/>
      <c r="C59" s="40">
        <v>65969968.509999998</v>
      </c>
    </row>
    <row r="60" spans="1:5">
      <c r="A60" s="39" t="s">
        <v>66</v>
      </c>
      <c r="B60" s="40">
        <v>61222549.890000001</v>
      </c>
      <c r="C60" s="40"/>
    </row>
    <row r="61" spans="1:5">
      <c r="A61" s="4" t="s">
        <v>67</v>
      </c>
      <c r="B61" s="5"/>
      <c r="C61" s="5">
        <v>30188</v>
      </c>
      <c r="E61" t="s">
        <v>85</v>
      </c>
    </row>
    <row r="62" spans="1:5">
      <c r="A62" s="26" t="s">
        <v>68</v>
      </c>
      <c r="B62" s="27">
        <v>380256</v>
      </c>
      <c r="C62" s="27"/>
      <c r="D62" s="28">
        <f>SUM(B39:B42)+B62</f>
        <v>733501</v>
      </c>
      <c r="E62" t="s">
        <v>82</v>
      </c>
    </row>
    <row r="63" spans="1:5" ht="14.4" thickBot="1">
      <c r="B63" s="35">
        <f>SUM(B9:B62)</f>
        <v>323008745.26999998</v>
      </c>
      <c r="C63" s="35">
        <f>SUM(C9:C62)</f>
        <v>323008745.26999998</v>
      </c>
    </row>
    <row r="64" spans="1:5" ht="14.4" thickTop="1"/>
    <row r="65" spans="1:5">
      <c r="A65" t="s">
        <v>69</v>
      </c>
    </row>
    <row r="66" spans="1:5">
      <c r="A66" t="s">
        <v>10</v>
      </c>
      <c r="B66" s="1" t="s">
        <v>11</v>
      </c>
      <c r="C66" s="1" t="s">
        <v>12</v>
      </c>
    </row>
    <row r="67" spans="1:5">
      <c r="A67" t="s">
        <v>13</v>
      </c>
      <c r="B67" s="1" t="s">
        <v>14</v>
      </c>
      <c r="C67" s="1" t="s">
        <v>14</v>
      </c>
    </row>
    <row r="68" spans="1:5">
      <c r="A68" t="s">
        <v>6</v>
      </c>
      <c r="B68" s="1" t="s">
        <v>7</v>
      </c>
      <c r="C68" s="1" t="s">
        <v>8</v>
      </c>
    </row>
    <row r="69" spans="1:5">
      <c r="A69" s="2" t="s">
        <v>15</v>
      </c>
      <c r="B69" s="3">
        <v>80608.86</v>
      </c>
      <c r="C69" s="3"/>
    </row>
    <row r="70" spans="1:5">
      <c r="A70" s="39" t="s">
        <v>64</v>
      </c>
      <c r="B70" s="40"/>
      <c r="C70" s="40">
        <v>161426.04999999999</v>
      </c>
    </row>
    <row r="71" spans="1:5">
      <c r="A71" s="39" t="s">
        <v>65</v>
      </c>
      <c r="B71" s="40"/>
      <c r="C71" s="40">
        <v>887739.07</v>
      </c>
    </row>
    <row r="72" spans="1:5">
      <c r="A72" s="39" t="s">
        <v>66</v>
      </c>
      <c r="B72" s="40">
        <v>968556.26</v>
      </c>
      <c r="C72" s="40"/>
    </row>
    <row r="73" spans="1:5" ht="14.4" thickBot="1">
      <c r="B73" s="35">
        <f>SUM(B69:B72)</f>
        <v>1049165.1200000001</v>
      </c>
      <c r="C73" s="35">
        <f>SUM(C69:C72)</f>
        <v>1049165.1199999999</v>
      </c>
    </row>
    <row r="74" spans="1:5" ht="14.4" thickTop="1"/>
    <row r="75" spans="1:5">
      <c r="A75" t="s">
        <v>70</v>
      </c>
    </row>
    <row r="76" spans="1:5">
      <c r="A76" t="s">
        <v>10</v>
      </c>
      <c r="B76" s="1" t="s">
        <v>11</v>
      </c>
      <c r="C76" s="1" t="s">
        <v>12</v>
      </c>
    </row>
    <row r="77" spans="1:5">
      <c r="A77" t="s">
        <v>13</v>
      </c>
      <c r="B77" s="1" t="s">
        <v>14</v>
      </c>
      <c r="C77" s="1" t="s">
        <v>14</v>
      </c>
    </row>
    <row r="78" spans="1:5">
      <c r="A78" t="s">
        <v>6</v>
      </c>
      <c r="B78" s="1" t="s">
        <v>7</v>
      </c>
      <c r="C78" s="1" t="s">
        <v>8</v>
      </c>
    </row>
    <row r="79" spans="1:5">
      <c r="A79" s="2" t="s">
        <v>15</v>
      </c>
      <c r="B79" s="3"/>
      <c r="C79" s="3">
        <v>18147.439999999999</v>
      </c>
    </row>
    <row r="80" spans="1:5">
      <c r="A80" s="8" t="s">
        <v>17</v>
      </c>
      <c r="B80" s="9"/>
      <c r="C80" s="9">
        <v>17.05</v>
      </c>
      <c r="D80" s="10">
        <f>B11-C80+B12</f>
        <v>45093.120000000003</v>
      </c>
      <c r="E80" s="45" t="s">
        <v>92</v>
      </c>
    </row>
    <row r="81" spans="1:5">
      <c r="A81" s="11" t="s">
        <v>25</v>
      </c>
      <c r="B81" s="12">
        <v>18000</v>
      </c>
      <c r="C81" s="12"/>
      <c r="D81" s="15">
        <f>B13+B14+B18+B19+B81</f>
        <v>2094906.9299999997</v>
      </c>
      <c r="E81" t="s">
        <v>78</v>
      </c>
    </row>
    <row r="82" spans="1:5">
      <c r="A82" s="2" t="s">
        <v>36</v>
      </c>
      <c r="B82" s="3">
        <v>2227.2600000000002</v>
      </c>
      <c r="C82" s="3"/>
    </row>
    <row r="83" spans="1:5">
      <c r="A83" s="42" t="s">
        <v>71</v>
      </c>
      <c r="B83" s="43"/>
      <c r="C83" s="43">
        <v>655000</v>
      </c>
    </row>
    <row r="84" spans="1:5">
      <c r="A84" s="42" t="s">
        <v>72</v>
      </c>
      <c r="B84" s="43"/>
      <c r="C84" s="43">
        <v>7420000</v>
      </c>
      <c r="D84" s="44">
        <f>C83+C84</f>
        <v>8075000</v>
      </c>
      <c r="E84" t="s">
        <v>86</v>
      </c>
    </row>
    <row r="85" spans="1:5">
      <c r="A85" s="4" t="s">
        <v>73</v>
      </c>
      <c r="B85" s="5"/>
      <c r="C85" s="5">
        <v>681984.63</v>
      </c>
      <c r="E85" t="s">
        <v>87</v>
      </c>
    </row>
    <row r="86" spans="1:5">
      <c r="A86" s="39" t="s">
        <v>64</v>
      </c>
      <c r="B86" s="40">
        <v>8754844.5800000001</v>
      </c>
      <c r="C86" s="40"/>
    </row>
    <row r="87" spans="1:5">
      <c r="A87" s="39" t="s">
        <v>65</v>
      </c>
      <c r="B87" s="40">
        <v>77.28</v>
      </c>
      <c r="C87" s="40"/>
      <c r="D87" s="41">
        <f>-B86-B87-B72+C70+C71-B60+C59+C58</f>
        <v>126642753.07999998</v>
      </c>
    </row>
    <row r="88" spans="1:5" ht="14.4" thickBot="1">
      <c r="B88" s="35">
        <f>SUM(B79:B87)</f>
        <v>8775149.1199999992</v>
      </c>
      <c r="C88" s="35">
        <f>SUM(C79:C87)</f>
        <v>8775149.120000001</v>
      </c>
    </row>
    <row r="89" spans="1:5" ht="14.4" thickTop="1"/>
    <row r="90" spans="1:5">
      <c r="A90" t="s">
        <v>74</v>
      </c>
    </row>
    <row r="91" spans="1:5">
      <c r="A91" t="s">
        <v>10</v>
      </c>
      <c r="B91" s="1" t="s">
        <v>11</v>
      </c>
      <c r="C91" s="1" t="s">
        <v>12</v>
      </c>
    </row>
    <row r="92" spans="1:5">
      <c r="A92" t="s">
        <v>13</v>
      </c>
      <c r="B92" s="1" t="s">
        <v>14</v>
      </c>
      <c r="C92" s="1" t="s">
        <v>14</v>
      </c>
    </row>
    <row r="93" spans="1:5">
      <c r="A93" t="s">
        <v>6</v>
      </c>
      <c r="B93" s="1" t="s">
        <v>7</v>
      </c>
      <c r="C93" s="1" t="s">
        <v>8</v>
      </c>
    </row>
    <row r="94" spans="1:5">
      <c r="A94" s="2" t="s">
        <v>15</v>
      </c>
      <c r="B94" s="3">
        <v>198015.74</v>
      </c>
      <c r="C94" s="3"/>
      <c r="D94" s="3">
        <f>B94+B82-C79+B69-C30+B9+B10</f>
        <v>9214377.1100000013</v>
      </c>
    </row>
    <row r="95" spans="1:5">
      <c r="A95" s="29" t="s">
        <v>49</v>
      </c>
      <c r="B95" s="30"/>
      <c r="C95" s="30">
        <v>791.38</v>
      </c>
      <c r="D95" s="31">
        <f>C95+SUM(C43:C48)</f>
        <v>4579442.7699999996</v>
      </c>
      <c r="E95" s="45" t="s">
        <v>93</v>
      </c>
    </row>
    <row r="96" spans="1:5">
      <c r="A96" s="32" t="s">
        <v>55</v>
      </c>
      <c r="B96" s="33"/>
      <c r="C96" s="33">
        <v>44410.06</v>
      </c>
      <c r="D96" s="34">
        <f>C96+C57+C56+C55+C53+C52+C49</f>
        <v>3738060.54</v>
      </c>
      <c r="E96" s="45" t="s">
        <v>94</v>
      </c>
    </row>
    <row r="97" spans="1:3" s="13" customFormat="1">
      <c r="A97" s="13" t="s">
        <v>75</v>
      </c>
      <c r="B97" s="14"/>
      <c r="C97" s="14">
        <v>152814.29999999999</v>
      </c>
    </row>
    <row r="98" spans="1:3" ht="14.4" thickBot="1">
      <c r="B98" s="35">
        <f>SUM(B94:B97)</f>
        <v>198015.74</v>
      </c>
      <c r="C98" s="35">
        <f>SUM(C94:C97)</f>
        <v>198015.74</v>
      </c>
    </row>
    <row r="99" spans="1:3" ht="14.4" thickTop="1"/>
    <row r="101" spans="1:3">
      <c r="A101" s="45" t="s">
        <v>89</v>
      </c>
      <c r="B101" s="46">
        <f>D29+D94</f>
        <v>36714521.050000004</v>
      </c>
    </row>
    <row r="102" spans="1:3">
      <c r="A102" s="47" t="s">
        <v>88</v>
      </c>
      <c r="B102" s="46">
        <f>-31975803-1994020</f>
        <v>-33969823</v>
      </c>
    </row>
    <row r="103" spans="1:3" ht="14.4" thickBot="1">
      <c r="A103" s="45" t="s">
        <v>90</v>
      </c>
      <c r="B103" s="48">
        <f>SUM(B101:B102)</f>
        <v>2744698.0500000045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Stanley</dc:creator>
  <cp:lastModifiedBy>Tina Stanley</cp:lastModifiedBy>
  <dcterms:created xsi:type="dcterms:W3CDTF">2018-02-08T15:30:59Z</dcterms:created>
  <dcterms:modified xsi:type="dcterms:W3CDTF">2018-02-08T23:18:20Z</dcterms:modified>
</cp:coreProperties>
</file>